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requency_Metaphor Coding_1006 " sheetId="1" r:id="rId4"/>
    <sheet state="visible" name="Frequency Counting" sheetId="2" r:id="rId5"/>
    <sheet state="visible" name="Combined Dataset_1005 updated" sheetId="3" r:id="rId6"/>
    <sheet state="visible" name="Metaphor Coding + Stories Analy" sheetId="4" r:id="rId7"/>
    <sheet state="visible" name="UTAUT" sheetId="5" r:id="rId8"/>
    <sheet state="visible" name="Fireplace Project_Cognitive Tes" sheetId="6" r:id="rId9"/>
  </sheets>
  <definedNames>
    <definedName hidden="1" localSheetId="5" name="_xlnm._FilterDatabase">'Fireplace Project_Cognitive Tes'!$A$2:$Z$68</definedName>
  </definedNames>
  <calcPr/>
</workbook>
</file>

<file path=xl/sharedStrings.xml><?xml version="1.0" encoding="utf-8"?>
<sst xmlns="http://schemas.openxmlformats.org/spreadsheetml/2006/main" count="2917" uniqueCount="1061">
  <si>
    <t>0: a stone, pencil, dictionary
1: plant, tree
2: remote-controlled car, Drones
3: Roomba
4: Alexa, Siri, Google Assistant
5: social robots
6: dog, cat, pets
7: human, person, man, woman</t>
  </si>
  <si>
    <t>7 - Human
7-1: human in general (guide, explorer)
7-2: formal relation (teacher, manager, assistant, librarian, butler) 
7-3: informal relation (friend, aunt, companion) 
7-4: specific person (my friend John, my children, my spouse) 
7-5: Me/ myself / I</t>
  </si>
  <si>
    <r>
      <rPr>
        <rFont val="Calibri"/>
        <color rgb="FFCC0000"/>
        <sz val="11.0"/>
      </rPr>
      <t>0 Bad: Unrelated response/ no response/ Very brief response</t>
    </r>
    <r>
      <rPr>
        <rFont val="Calibri"/>
        <color theme="1"/>
        <sz val="11.0"/>
      </rPr>
      <t xml:space="preserve"> (e.g., I dont know, I dont have a story, reminds me of playing a game) 
</t>
    </r>
    <r>
      <rPr>
        <rFont val="Calibri"/>
        <color rgb="FF3C78D8"/>
        <sz val="11.0"/>
      </rPr>
      <t>1 Fair: Some detail/ a bit personal/ not a very specific experience</t>
    </r>
    <r>
      <rPr>
        <rFont val="Calibri"/>
        <color theme="1"/>
        <sz val="11.0"/>
      </rPr>
      <t xml:space="preserve"> ("it’s just like sitting in my home, in my recliner with my dog on my lap relaxing playing games that's what I like to do. I was doing that this afternoon before I came here") 
</t>
    </r>
    <r>
      <rPr>
        <rFont val="Calibri"/>
        <color rgb="FF6AA84F"/>
        <sz val="11.0"/>
      </rPr>
      <t>2 Good: Lots of details/ personal/ specific experience</t>
    </r>
    <r>
      <rPr>
        <rFont val="Calibri"/>
        <color theme="1"/>
        <sz val="11.0"/>
      </rPr>
      <t xml:space="preserve"> ("Let's see. I was walking along the beach in Hawaii looking for shells. Some cases, you could find some that were really cool and some not so awesome. So it kind of was just a matter of if you got lucky, cool, if you didn't that was okay, too. So it just seemed like it was a nice little leisure. Hey if I get there, I get there, if I don't I don't. That's about it.") </t>
    </r>
  </si>
  <si>
    <t>p_id_ra_rs</t>
  </si>
  <si>
    <t>Formality_Group</t>
  </si>
  <si>
    <t>Q9. RAVA is like</t>
  </si>
  <si>
    <t>Metaphor Coding One by One</t>
  </si>
  <si>
    <t>Metaphor Coding x Freq.</t>
  </si>
  <si>
    <t>Mode</t>
  </si>
  <si>
    <t>Number of 0&amp;1</t>
  </si>
  <si>
    <t>Number of 2&amp;3</t>
  </si>
  <si>
    <t>Number of 4&amp;5</t>
  </si>
  <si>
    <t>Number of all 7's</t>
  </si>
  <si>
    <t>Number of 7-1</t>
  </si>
  <si>
    <t>Number of 7-2</t>
  </si>
  <si>
    <t>Number of 7-3&amp;7-4&amp;7-5</t>
  </si>
  <si>
    <t xml:space="preserve">average </t>
  </si>
  <si>
    <t>STORY 1 - TEXT</t>
  </si>
  <si>
    <t>STORY 1 - Rating</t>
  </si>
  <si>
    <t>STORY 2 - TEXT</t>
  </si>
  <si>
    <t>STORY 2 - Rating</t>
  </si>
  <si>
    <t>STORY 3 - TEXT</t>
  </si>
  <si>
    <t>STORY 3 - Rating</t>
  </si>
  <si>
    <t>STORY 4 - TEXT</t>
  </si>
  <si>
    <t>STORY 4 - Rating</t>
  </si>
  <si>
    <t xml:space="preserve">Average Rating </t>
  </si>
  <si>
    <t xml:space="preserve">Word Count </t>
  </si>
  <si>
    <t>robot (5), AI (4), Assistant (7-2), Helper (7-2), Person (7-1), Friend (7-3), Better Spouse (7-3), Better than kids (7-3), Best customer service representative (7-2), Big brother(always listening) (7-3)</t>
  </si>
  <si>
    <r>
      <rPr>
        <rFont val="Calibri"/>
        <color rgb="FF000000"/>
        <sz val="11.0"/>
      </rPr>
      <t>4 x1</t>
    </r>
    <r>
      <rPr>
        <rFont val="Calibri"/>
        <color rgb="FF000000"/>
        <sz val="11.0"/>
      </rPr>
      <t xml:space="preserve">, </t>
    </r>
    <r>
      <rPr>
        <rFont val="Calibri"/>
        <color rgb="FF000000"/>
        <sz val="11.0"/>
      </rPr>
      <t>5 x1</t>
    </r>
    <r>
      <rPr>
        <rFont val="Calibri"/>
        <color rgb="FF000000"/>
        <sz val="11.0"/>
      </rPr>
      <t xml:space="preserve">, </t>
    </r>
    <r>
      <rPr>
        <rFont val="Calibri"/>
        <color rgb="FF000000"/>
        <sz val="11.0"/>
      </rPr>
      <t>7 x 8</t>
    </r>
    <r>
      <rPr>
        <rFont val="Calibri"/>
        <color rgb="FF000000"/>
        <sz val="11.0"/>
      </rPr>
      <t xml:space="preserve"> (</t>
    </r>
    <r>
      <rPr>
        <rFont val="Calibri"/>
        <color rgb="FF000000"/>
        <sz val="11.0"/>
      </rPr>
      <t>7-1 x1</t>
    </r>
    <r>
      <rPr>
        <rFont val="Calibri"/>
        <color rgb="FF000000"/>
        <sz val="11.0"/>
      </rPr>
      <t xml:space="preserve">, </t>
    </r>
    <r>
      <rPr>
        <rFont val="Calibri"/>
        <color rgb="FF000000"/>
        <sz val="11.0"/>
      </rPr>
      <t>7-2 x3</t>
    </r>
    <r>
      <rPr>
        <rFont val="Calibri"/>
        <color rgb="FF000000"/>
        <sz val="11.0"/>
      </rPr>
      <t xml:space="preserve">, </t>
    </r>
    <r>
      <rPr>
        <rFont val="Calibri"/>
        <color rgb="FF000000"/>
        <sz val="11.0"/>
      </rPr>
      <t>7-3 x4</t>
    </r>
    <r>
      <rPr>
        <rFont val="Calibri"/>
        <color rgb="FF000000"/>
        <sz val="11.0"/>
      </rPr>
      <t>)</t>
    </r>
  </si>
  <si>
    <t>I was feeling, I'm feeling a little stressed, because I want to do well. But a good one, a good stressed, because it was challenging.</t>
  </si>
  <si>
    <t>1</t>
  </si>
  <si>
    <t>So the military word search one, made me think of the time that I was in the army and was trying to recall all the different rankings. I felt a little frustrated during the balloon game because too many of them popped on the first pop, on the first fill and so that was kind of frustrating.</t>
  </si>
  <si>
    <t>I guess playing the games, while the doctor is watching on, made me think of playing the games at home or at school and, like my students watching me or my husband watching me and wanting to do good or well. I guess pride, I felt proud.</t>
  </si>
  <si>
    <t>It was fun and relaxing playing the games. I was having fun.</t>
  </si>
  <si>
    <t>0</t>
  </si>
  <si>
    <t>NA</t>
  </si>
  <si>
    <t xml:space="preserve">Well, it reminded me of when I worked blowing up balloons, I worked in a greenhouse but for Valentine’s day we had to blow up balloons. It was a lot of fun playing with the helium and being silly with sounds. We blew up so many balloons that day. Another one about blowing up balloons, a sad one, recently a young man died and they released a bunch of mylar balloons and the power went out and we knew instantly that it was the balloon that made the power go out. Word studies reminded me of elementary school, trying to see who could do the fastest in elementary school. I’m feeling fine, I feel relaxed and mildly entertained. </t>
  </si>
  <si>
    <t>2</t>
  </si>
  <si>
    <t xml:space="preserve">Popping the balloons was like stomping on balloons, making rockets go up in the air and seeing how much the children laughed. Lots of fun, people thought it was dangerous I don’t know why. The word search topic elements reminded me of college and I felt like I should have known more elements. Not a very good story. I do remember I had a professor who believed that people could blow up, I always thought he was really funny. I’m feeling a little irritated with myself because I don’t know more elements on the top of my head. Just frustrated with the game, that’s all. I play games a lot but sometimes they’re more challenging than other times. </t>
  </si>
  <si>
    <t>Well, I felt like I was at a traffic jam in the big city and I knew I could go, I could see where I could go, but I couldn’t quite make it, just kind of stuck. Reminded me of work when there was a project and I couldn’t get myself focused enough to finish it.</t>
  </si>
  <si>
    <t xml:space="preserve">Playing these two games, reminded me of times that I have been frustrated. Reminded of times where I had a difficult calculus project to work out or engineering project to work out and I needed a proper solution. I’m feeling kind of stressed, a little bit stressed and feeling tired. Last time I had this feeling, I probably got upset. </t>
  </si>
  <si>
    <t>Let’s see. I felt frustrated and confused by some of this. It was like being on a trip in an unfamiliar area and getting lost driving down the country roads and getting turned around and not being able to find the proper directions to get to where I wanted to go. I probably would have shut down, I would have gotten very frustrated and stopped doing anything for a while until I calm down.</t>
  </si>
  <si>
    <t>Well these were a little more pleasant, I have to say it was not as stressful and more like taking a walk in the woods. Not quite sure where you are going and getting a little bit lost but then finding a way out, a way through the woods and without getting eaten by a bear. I’m feeling more relaxed than the earlier ones, I’m feeling kind of tired but the last time I felt like this would be some relief, because I am starting to understand these type of games. I’m not much of a game player but I am starting to understanding these a little better.</t>
  </si>
  <si>
    <t>Going on a long bicycle ride or walking the dog and feeling kind of tired afterwards. After getting tired like this I went home and took a nap.</t>
  </si>
  <si>
    <r>
      <rPr>
        <rFont val="Calibri"/>
        <color theme="1"/>
        <sz val="11.0"/>
      </rPr>
      <t xml:space="preserve">Robot(5), Google/Siri(4), tool for information(4), </t>
    </r>
    <r>
      <rPr>
        <rFont val="Calibri"/>
        <color rgb="FFCC0000"/>
        <sz val="11.0"/>
      </rPr>
      <t>would be useful for a lot of people</t>
    </r>
  </si>
  <si>
    <r>
      <rPr>
        <rFont val="Calibri"/>
        <color rgb="FF000000"/>
        <sz val="11.0"/>
      </rPr>
      <t>4 x2</t>
    </r>
    <r>
      <rPr>
        <rFont val="Calibri"/>
        <color rgb="FF000000"/>
        <sz val="11.0"/>
      </rPr>
      <t xml:space="preserve">, </t>
    </r>
    <r>
      <rPr>
        <rFont val="Calibri"/>
        <color rgb="FF000000"/>
        <sz val="11.0"/>
      </rPr>
      <t>5 x1</t>
    </r>
  </si>
  <si>
    <t>3</t>
  </si>
  <si>
    <t xml:space="preserve">I did not like the word search. It reminded me of my sister and that’s all she ever does and I never like word search. The balloon game reminds me of going to the fair and squirting water into the little ducks, the little balloon mouths that blew up. That’s it. </t>
  </si>
  <si>
    <t xml:space="preserve">Same thing. The balloon one I thought about going to the fair and playing those balloons and on the word search I, when it was the buildings I was thinking about my house. </t>
  </si>
  <si>
    <t xml:space="preserve">When I played the balloon game, I thought about filling up, blowing up birthday balloons with my grandson. On the word search, I wasn’t really thinking of anything, just trying to find the words. </t>
  </si>
  <si>
    <t>I think the word search was frustrating more than anything and the balloon game was fun, it just didn’t remind me of anything.</t>
  </si>
  <si>
    <t>Alexa(4), dictionary(0), list maker(7-2), task manager(7-2), companion(7-3), tool(0), friend(7-3)</t>
  </si>
  <si>
    <r>
      <rPr>
        <rFont val="Calibri"/>
        <color theme="1"/>
        <sz val="11.0"/>
      </rPr>
      <t>0 x2</t>
    </r>
    <r>
      <rPr>
        <rFont val="Calibri"/>
        <color theme="1"/>
        <sz val="11.0"/>
      </rPr>
      <t xml:space="preserve">, </t>
    </r>
    <r>
      <rPr>
        <rFont val="Calibri"/>
        <color theme="1"/>
        <sz val="11.0"/>
      </rPr>
      <t>4 x1</t>
    </r>
    <r>
      <rPr>
        <rFont val="Calibri"/>
        <color theme="1"/>
        <sz val="11.0"/>
      </rPr>
      <t>, 7 x4 (</t>
    </r>
    <r>
      <rPr>
        <rFont val="Calibri"/>
        <color theme="1"/>
        <sz val="11.0"/>
      </rPr>
      <t>7-2 x2</t>
    </r>
    <r>
      <rPr>
        <rFont val="Calibri"/>
        <color theme="1"/>
        <sz val="11.0"/>
      </rPr>
      <t xml:space="preserve">, </t>
    </r>
    <r>
      <rPr>
        <rFont val="Calibri"/>
        <color theme="1"/>
        <sz val="11.0"/>
      </rPr>
      <t>7-3 x2</t>
    </r>
    <r>
      <rPr>
        <rFont val="Calibri"/>
        <color theme="1"/>
        <sz val="11.0"/>
      </rPr>
      <t>)</t>
    </r>
  </si>
  <si>
    <t>It reminds me of when I was younger and I used go to my grandmother’s house and I would play games with my great aunt Mearl and she was so kind and caring and she would very carefully teach me how to play the games and how to strategize with games. Actually, I’m looking at the fireplace and not the games and it’s so relaxing and reminds me of being at home during a snowstorm with the fireplace going.</t>
  </si>
  <si>
    <t>The balloon game reminds me of competing with my grandchildren and how much fun it is and how quickly they figure out how to succeed. The word game I didn’t do very well in and it reminded me of just being tired and maybe not wanting to play games anymore. I feel like I accomplished something with getting 24 dollars and 80 cents, with the bubble game.</t>
  </si>
  <si>
    <t>I don't like somebody watching me, it makes me very nervous and I I could not do the word puzzle, I mean I got a few of them, but it's not what you're asking. It puts me in the mind of being watched and failing. Well, just that I was frustrated on the word puzzle but it's over and done, but I do have a tendency of panicking with time. And that compiled with somebody watching me made me nervous, I wanted to block him off.</t>
  </si>
  <si>
    <t>For the balloon, I like to be competitive, I play in competitive sports and I like to be competitive. I didn’t feel competitive with the word search, I struggle with those. Just reminds me like I said before, when when somebody's watching you and I personally have anxiety, with time, so if it's something that's easy to me and i'm familiar with it, I have no difficulty so that's not frustrating, but if it's something that I struggle with it it's a little frustrating for me.</t>
  </si>
  <si>
    <t>thinker(7-1), guide(7-1), explorer(7-1), game(0), challenge(0), pal(7-3), interesting puzzle(0)</t>
  </si>
  <si>
    <r>
      <rPr>
        <rFont val="Calibri"/>
        <color rgb="FF000000"/>
        <sz val="11.0"/>
      </rPr>
      <t>0 x3</t>
    </r>
    <r>
      <rPr>
        <rFont val="Calibri"/>
        <color rgb="FF000000"/>
        <sz val="11.0"/>
      </rPr>
      <t xml:space="preserve">, </t>
    </r>
    <r>
      <rPr>
        <rFont val="Calibri"/>
        <color rgb="FF000000"/>
        <sz val="11.0"/>
      </rPr>
      <t>7 x4</t>
    </r>
    <r>
      <rPr>
        <rFont val="Calibri"/>
        <color rgb="FF000000"/>
        <sz val="11.0"/>
      </rPr>
      <t xml:space="preserve"> (</t>
    </r>
    <r>
      <rPr>
        <rFont val="Calibri"/>
        <color rgb="FF000000"/>
        <sz val="11.0"/>
      </rPr>
      <t>7-1 x3</t>
    </r>
    <r>
      <rPr>
        <rFont val="Calibri"/>
        <color rgb="FF000000"/>
        <sz val="11.0"/>
      </rPr>
      <t xml:space="preserve">, </t>
    </r>
    <r>
      <rPr>
        <rFont val="Calibri"/>
        <color rgb="FF000000"/>
        <sz val="11.0"/>
      </rPr>
      <t>7-3 x1</t>
    </r>
    <r>
      <rPr>
        <rFont val="Calibri"/>
        <color rgb="FF000000"/>
        <sz val="11.0"/>
      </rPr>
      <t>)</t>
    </r>
  </si>
  <si>
    <t>Driving over here, I had the directions in my mind, of how to get here and I had it planned out, and when I got here I couldn't find what I thought was there, so I was looking for particular words, and I think they would be there and they would not be there that's what it reminds me of is driving and not getting to your destination.</t>
  </si>
  <si>
    <t>It actually reminded me of the kind of dream, you have where you can't ever end anything you keep going and going and going like a road that never ends. A bad situation that never ends.</t>
  </si>
  <si>
    <t>It was like being in a dream, where you're lost and you’re opening doors and you're opening windows and the doors go nowhere open next door, and it goes nowhere and next one might go somewhere, but it's not going where you want to go. Kind of frustrating.</t>
  </si>
  <si>
    <t>Being lost in the woods looking for the way out. Looking up and down and sideways and up. Behind you and in front of you and never kept finding a way out.</t>
  </si>
  <si>
    <t>Instruction manual(0), teacher(7-2)</t>
  </si>
  <si>
    <r>
      <rPr>
        <rFont val="Calibri"/>
        <color rgb="FF000000"/>
        <sz val="11.0"/>
      </rPr>
      <t>0 x1</t>
    </r>
    <r>
      <rPr>
        <rFont val="Calibri"/>
        <color rgb="FF000000"/>
        <sz val="11.0"/>
      </rPr>
      <t xml:space="preserve">, </t>
    </r>
    <r>
      <rPr>
        <rFont val="Calibri"/>
        <color rgb="FF000000"/>
        <sz val="11.0"/>
      </rPr>
      <t>7 x1</t>
    </r>
    <r>
      <rPr>
        <rFont val="Calibri"/>
        <color rgb="FF000000"/>
        <sz val="11.0"/>
      </rPr>
      <t xml:space="preserve"> (</t>
    </r>
    <r>
      <rPr>
        <rFont val="Calibri"/>
        <color rgb="FF000000"/>
        <sz val="11.0"/>
      </rPr>
      <t>7-2 x1</t>
    </r>
    <r>
      <rPr>
        <rFont val="Calibri"/>
        <color rgb="FF000000"/>
        <sz val="11.0"/>
      </rPr>
      <t>)</t>
    </r>
  </si>
  <si>
    <t>0, 7-2</t>
  </si>
  <si>
    <t>My story is like a first day on a job. I'm trying to learn all the new task. And to obtain all the knowledge that is needed to complete the task. Little bit of anxiety. I don't remember the exact last time that I felt this, but there were some anxiousness.</t>
  </si>
  <si>
    <t xml:space="preserve">My story is like the second day of school. You've talked to a few of your friends the first day and made a couple friends and you feel a little bit more comfortable but you're still not sure about anything yet. </t>
  </si>
  <si>
    <t>My story is, this is like your first day on a job and your boss is standing over you watching your task.</t>
  </si>
  <si>
    <t>My story is like when you're having a good day at work, but then the computers go down and then it gets very frustrating.</t>
  </si>
  <si>
    <t xml:space="preserve">assistant(7-2), encyclopedia(0), conversational partner(7-3), useful tool(0), telephone book(0), radio(0), search engine(4), aid(5), partner(7-3), remainder for appointments/medication(4), task master(4) </t>
  </si>
  <si>
    <r>
      <rPr>
        <rFont val="Calibri"/>
        <color theme="1"/>
        <sz val="11.0"/>
      </rPr>
      <t>0 x4</t>
    </r>
    <r>
      <rPr>
        <rFont val="Calibri"/>
        <color theme="1"/>
        <sz val="11.0"/>
      </rPr>
      <t xml:space="preserve">, </t>
    </r>
    <r>
      <rPr>
        <rFont val="Calibri"/>
        <color theme="1"/>
        <sz val="11.0"/>
      </rPr>
      <t>4 x3</t>
    </r>
    <r>
      <rPr>
        <rFont val="Calibri"/>
        <color theme="1"/>
        <sz val="11.0"/>
      </rPr>
      <t xml:space="preserve">, </t>
    </r>
    <r>
      <rPr>
        <rFont val="Calibri"/>
        <color theme="1"/>
        <sz val="11.0"/>
      </rPr>
      <t>7 x3</t>
    </r>
    <r>
      <rPr>
        <rFont val="Calibri"/>
        <color theme="1"/>
        <sz val="11.0"/>
      </rPr>
      <t xml:space="preserve"> (</t>
    </r>
    <r>
      <rPr>
        <rFont val="Calibri"/>
        <color theme="1"/>
        <sz val="11.0"/>
      </rPr>
      <t>7-2 x1</t>
    </r>
    <r>
      <rPr>
        <rFont val="Calibri"/>
        <color theme="1"/>
        <sz val="11.0"/>
      </rPr>
      <t xml:space="preserve">, </t>
    </r>
    <r>
      <rPr>
        <rFont val="Calibri"/>
        <color theme="1"/>
        <sz val="11.0"/>
      </rPr>
      <t>7-3 x2</t>
    </r>
    <r>
      <rPr>
        <rFont val="Calibri"/>
        <color theme="1"/>
        <sz val="11.0"/>
      </rPr>
      <t>)</t>
    </r>
  </si>
  <si>
    <t>It reminds me of playing games when I was younger when computers first came out.
And you have to kind of figure exactly how it worked. The word search was a pain.</t>
  </si>
  <si>
    <t xml:space="preserve">It reminded me of having to figure out the balloon game, figure out which balloon you can fill up and how much and then I got over confident and one popped early. The word games I had to really search my vocabulary on some of the items and I just didn’t know much about them. Some of them I knew a lot so it was much easier to find words. </t>
  </si>
  <si>
    <t>I was feeling like I wanted to experiment in the balloon game, to see how big I can make the blue balloon, how close I could get it without popping it. And I think I figured I had to do it quickly, because when I did it slowly and wouldn’t get as many numbers, it was kind of like just a nice let's see if we can figure this out.</t>
  </si>
  <si>
    <t>I enjoyed the puzzle games a lot more, because it was one that was on military stuff and we have a bunch of family in the military so that brought nice memories of those various people, and then the colors was easy but I thought of different, you know, things where color was involved.</t>
  </si>
  <si>
    <t>Assistant(7-2)</t>
  </si>
  <si>
    <r>
      <rPr>
        <rFont val="Calibri"/>
        <color theme="1"/>
        <sz val="11.0"/>
      </rPr>
      <t>7 x1 (</t>
    </r>
    <r>
      <rPr>
        <rFont val="Calibri"/>
        <color theme="1"/>
        <sz val="11.0"/>
      </rPr>
      <t>7-2 x1</t>
    </r>
    <r>
      <rPr>
        <rFont val="Calibri"/>
        <color theme="1"/>
        <sz val="11.0"/>
      </rPr>
      <t>)</t>
    </r>
  </si>
  <si>
    <t>It’s stressful trying to find the words. It's like a test in school, you have a timing and you don’t have much time to finish it and you can't get it done, you feel stressed. Now the time is going again and I can't get any words in there. I’m not sure how to operate this machine. It's probably in a dream. A dream about not finishing my test on time. Taking a test in school,  always stressful.</t>
  </si>
  <si>
    <t>I can’t think of anything just like it that I’ve ever experienced. I’m on the word game for fuel now. Back in school taking a test I think.</t>
  </si>
  <si>
    <t>Kind of like Sunday morning crossword puzzles with my wife. She always beats me, pressure is always on. Feels like pressure, stress. I get annoyed when I can't think of the right words. I feel like I should be doing better.</t>
  </si>
  <si>
    <t>Nothing quite compares to that. I guess once again doing crosswords with my wife. She's really good at these games and I'm not. I guess taking tests in school, I got stumped and couldn't figure out how to proceed. Very stressful.</t>
  </si>
  <si>
    <t>Siri(4), Alexa(4), computer that talks(4)</t>
  </si>
  <si>
    <t>4 x3</t>
  </si>
  <si>
    <t>Playing the first game was very frustrating because I don't know the names of hardly any fabrics so it's kind of like asking me to perform a task when I have no idea what the test involves. I don't know that I have a story that made me feel the same way, just a bit of frustration, so I guess when I tried to do something new that I’ve never done before and i'm not very good at it, I get very frustrated and that's the way I was trying to find fabrics.</t>
  </si>
  <si>
    <t>It wasn't quite as frustrating as the first time because i'm a little more familiar with members of the clergy than I was with fabric, but it's still not something that i'm extremely familiar with since i'm not very religious. So it was kind of like when my father used to tell me I needed to work on whatever homework I didn't understand and figure it out for myself, rather than actually helping me with it. Kind of frustrating, but maybe I learned something from it.</t>
  </si>
  <si>
    <t>Once again, I was not very familiar with the words that we’re supposed to be able to find. I've never played a musical instrument, I don't read music. I really don't listen to music very often so finding those words were somewhat frustrating. I was familiar with many of them, but probably not as well as I should be anyway, I don't know that I have a story that goes with that. It was not as frustrating as fabric, because I'm more familiar with the terminology of music than I am fabric but it was so frustrating simply because musical terms are not in my normal vocabulary. So I don't have a story to tell you other than I get very frustrated when I'm asked to do things that I'm not very comfortable with and I was not very comfortable finding musical words.</t>
  </si>
  <si>
    <t>Actually I'm even more frustrated now than I was the last three times because either it wasn't explained to me very clearly or I'm very bad at taking directions but I didn't realize until this last test that I could switch to different topics of words to find. I thought when I hit the arrow at the bottom, it meant I went to the next test which was the balloon test. Once I realized that if I found that some words quickly and switch to another word puzzle, I might know those words better. I did not understand that through the first three trials so this was much more frustrating and annoying once I realized that I hadn't been following the directions correctly. So I don't know whether to blame me or blame the person who explained it to me, but I didn't do the first three correct and I apologize for that.</t>
  </si>
  <si>
    <r>
      <rPr>
        <rFont val="Calibri"/>
        <color rgb="FF000000"/>
        <sz val="11.0"/>
      </rPr>
      <t xml:space="preserve">Guide(7-1), robot(5), </t>
    </r>
    <r>
      <rPr>
        <rFont val="Calibri"/>
        <color rgb="FF000000"/>
        <sz val="11.0"/>
      </rPr>
      <t>impersonal companion(7-1)</t>
    </r>
    <r>
      <rPr>
        <rFont val="Calibri"/>
        <color rgb="FF000000"/>
        <sz val="11.0"/>
      </rPr>
      <t xml:space="preserve">, </t>
    </r>
    <r>
      <rPr>
        <rFont val="Calibri"/>
        <color rgb="FF000000"/>
        <sz val="11.0"/>
      </rPr>
      <t>cold being(7-1)</t>
    </r>
    <r>
      <rPr>
        <rFont val="Calibri"/>
        <color rgb="FF000000"/>
        <sz val="11.0"/>
      </rPr>
      <t xml:space="preserve">, </t>
    </r>
    <r>
      <rPr>
        <rFont val="Calibri"/>
        <color rgb="FF000000"/>
        <sz val="11.0"/>
      </rPr>
      <t>listener(7-1)</t>
    </r>
    <r>
      <rPr>
        <rFont val="Calibri"/>
        <color rgb="FF000000"/>
        <sz val="11.0"/>
      </rPr>
      <t>, eavesdropper(7-1)</t>
    </r>
  </si>
  <si>
    <r>
      <rPr>
        <rFont val="Calibri"/>
        <color theme="1"/>
        <sz val="11.0"/>
      </rPr>
      <t>5 x1</t>
    </r>
    <r>
      <rPr>
        <rFont val="Calibri"/>
        <color theme="1"/>
        <sz val="11.0"/>
      </rPr>
      <t>, 7 x5 (</t>
    </r>
    <r>
      <rPr>
        <rFont val="Calibri"/>
        <color theme="1"/>
        <sz val="11.0"/>
      </rPr>
      <t>7-1 x5</t>
    </r>
    <r>
      <rPr>
        <rFont val="Calibri"/>
        <color theme="1"/>
        <sz val="11.0"/>
      </rPr>
      <t>)</t>
    </r>
  </si>
  <si>
    <t>It was like doing the word search puzzles books that I had when I was a child and going on vacation on a long ride in the car. Playing the balloon game was a bit frustrating like when my Internet goes out at home and I'm not in control of getting it back on.</t>
  </si>
  <si>
    <t>It's like playing a game with one of my grandchildren, a game at their level that's not interesting to me but has some general entertainment. It reminds me of sitting in a meeting and waiting for it to be finished.</t>
  </si>
  <si>
    <t>I feel like it's like when the airplane has landed and I'm waiting for my turn to get off and go on to do my next thing. I feel like at the end of a work day for me that's volunteering right now. When I have accomplished a task that was good to do but it didn't have a big impact on anything.</t>
  </si>
  <si>
    <t>It was like completing tasks at the end of a workday. Knowing it's the end and I get to move on. I just finished the end of a volunteer shift at where I work and I feel like I am at the end of a work period and I’m glad to be near the end.</t>
  </si>
  <si>
    <r>
      <rPr>
        <rFont val="Calibri"/>
        <color theme="1"/>
        <sz val="11.0"/>
      </rPr>
      <t xml:space="preserve">Google search(4), Siri(4), research librarian(7-2), vehicle with safety prompts(2), calm instructor(7-2), computer(4), </t>
    </r>
    <r>
      <rPr>
        <rFont val="Calibri"/>
        <color rgb="FFCC0000"/>
        <sz val="11.0"/>
      </rPr>
      <t>disembodied companion(5), sound in the silence</t>
    </r>
    <r>
      <rPr>
        <rFont val="Calibri"/>
        <color theme="1"/>
        <sz val="11.0"/>
      </rPr>
      <t>, help feature in an app (4)</t>
    </r>
  </si>
  <si>
    <r>
      <rPr>
        <rFont val="Calibri"/>
        <color theme="1"/>
        <sz val="11.0"/>
      </rPr>
      <t>2 x1</t>
    </r>
    <r>
      <rPr>
        <rFont val="Calibri"/>
        <color theme="1"/>
        <sz val="11.0"/>
      </rPr>
      <t xml:space="preserve">, </t>
    </r>
    <r>
      <rPr>
        <rFont val="Calibri"/>
        <color theme="1"/>
        <sz val="11.0"/>
      </rPr>
      <t>4 x4</t>
    </r>
    <r>
      <rPr>
        <rFont val="Calibri"/>
        <color theme="1"/>
        <sz val="11.0"/>
      </rPr>
      <t xml:space="preserve">, </t>
    </r>
    <r>
      <rPr>
        <rFont val="Calibri"/>
        <color theme="1"/>
        <sz val="11.0"/>
      </rPr>
      <t>5 x1</t>
    </r>
    <r>
      <rPr>
        <rFont val="Calibri"/>
        <color theme="1"/>
        <sz val="11.0"/>
      </rPr>
      <t xml:space="preserve">, </t>
    </r>
    <r>
      <rPr>
        <rFont val="Calibri"/>
        <color theme="1"/>
        <sz val="11.0"/>
      </rPr>
      <t>7 x2</t>
    </r>
    <r>
      <rPr>
        <rFont val="Calibri"/>
        <color theme="1"/>
        <sz val="11.0"/>
      </rPr>
      <t xml:space="preserve"> (</t>
    </r>
    <r>
      <rPr>
        <rFont val="Calibri"/>
        <color theme="1"/>
        <sz val="11.0"/>
      </rPr>
      <t>7-2 x2</t>
    </r>
    <r>
      <rPr>
        <rFont val="Calibri"/>
        <color theme="1"/>
        <sz val="11.0"/>
      </rPr>
      <t>)</t>
    </r>
  </si>
  <si>
    <t>It kind of reminded me of working on a computer when it's frustrating because it doesn't do quite what you had in mind, because neither my finger nor the stylus seem to be picking up the words consistently and so it's sort of like when you do something on a computer that you think is the right action, but the computer isn't responding in the way that you anticipated.</t>
  </si>
  <si>
    <t>It felt sort of like playing arcade games where it's sort of amusing and bemusing but I didn't really feel like I have a stake in the outcome.</t>
  </si>
  <si>
    <t>It was a little bit similar to learning to play the piano as an adult where sometimes you felt a sense of mastery and other times you just felt frustrated.</t>
  </si>
  <si>
    <t>It was kind of like playing word games on my iPad. I play wordle and spelling bee and yeah like that.</t>
  </si>
  <si>
    <t>Helpful technology (4)</t>
  </si>
  <si>
    <t>4 x1</t>
  </si>
  <si>
    <t>Well it's reminiscent of learning to play any new game, I recently learned to play a new card game and at first all the details, you get better, as you go along, you realize where the connections are and what the rules are. For me it's easier to do that when I'm playing it as opposed to reading the rules ahead of time.</t>
  </si>
  <si>
    <t>Well, I found the balloon fun it's strictly a matter of luck and I play a lot of games like that, where it's if they say it's better lucky than good. I'm not sure what else to say about them, I enjoy playing games so it's fun to learn new ones.</t>
  </si>
  <si>
    <t>I'm finding this difficult because I enjoy playing games and when I'm playing them I just kind of get into the game. I'm not really connecting it with a story of something that I've done before, except playing another game. I still don't understand the word thing some words that I find, that I know are correct, are not showing up, so I guess I could connect it to a time I felt frustrated because things didn't work exactly as I thought they should or confused because maybe I just don't understand the point.</t>
  </si>
  <si>
    <t>I’m interested when playing the games. It reminds me of some of the games that I play online. I often will try a new one, and sometimes I don't understand the point of it, so it takes me a while to figure out strategy. So I think any game that you play you sort of do that. I like to just throw myself in it and start playing and then figure it out. I'm not very good at reading the rules.</t>
  </si>
  <si>
    <r>
      <rPr>
        <rFont val="Calibri"/>
        <color theme="1"/>
        <sz val="11.0"/>
      </rPr>
      <t xml:space="preserve">learning assistant(7-2). companion(7-3). machine to help(4). voice in my head(7-5). </t>
    </r>
    <r>
      <rPr>
        <rFont val="Calibri"/>
        <color rgb="FFCC0000"/>
        <sz val="11.0"/>
      </rPr>
      <t>font of knowledge</t>
    </r>
    <r>
      <rPr>
        <rFont val="Calibri"/>
        <color theme="1"/>
        <sz val="11.0"/>
      </rPr>
      <t>. repetitive machine(4). an annoying 10 year old.(7-1)</t>
    </r>
  </si>
  <si>
    <r>
      <rPr>
        <rFont val="Calibri"/>
        <color theme="1"/>
        <sz val="11.0"/>
      </rPr>
      <t>0 x1</t>
    </r>
    <r>
      <rPr>
        <rFont val="Calibri"/>
        <color theme="1"/>
        <sz val="11.0"/>
      </rPr>
      <t xml:space="preserve">, </t>
    </r>
    <r>
      <rPr>
        <rFont val="Calibri"/>
        <color theme="1"/>
        <sz val="11.0"/>
      </rPr>
      <t>4 x2</t>
    </r>
    <r>
      <rPr>
        <rFont val="Calibri"/>
        <color theme="1"/>
        <sz val="11.0"/>
      </rPr>
      <t>, 7 x4 (</t>
    </r>
    <r>
      <rPr>
        <rFont val="Calibri"/>
        <color theme="1"/>
        <sz val="11.0"/>
      </rPr>
      <t>7-1 x1</t>
    </r>
    <r>
      <rPr>
        <rFont val="Calibri"/>
        <color theme="1"/>
        <sz val="11.0"/>
      </rPr>
      <t xml:space="preserve">, </t>
    </r>
    <r>
      <rPr>
        <rFont val="Calibri"/>
        <color theme="1"/>
        <sz val="11.0"/>
      </rPr>
      <t>7-2 x1</t>
    </r>
    <r>
      <rPr>
        <rFont val="Calibri"/>
        <color theme="1"/>
        <sz val="11.0"/>
      </rPr>
      <t xml:space="preserve">, </t>
    </r>
    <r>
      <rPr>
        <rFont val="Calibri"/>
        <color theme="1"/>
        <sz val="11.0"/>
      </rPr>
      <t>7-3 x1</t>
    </r>
    <r>
      <rPr>
        <rFont val="Calibri"/>
        <color theme="1"/>
        <sz val="11.0"/>
      </rPr>
      <t xml:space="preserve">, </t>
    </r>
    <r>
      <rPr>
        <rFont val="Calibri"/>
        <color theme="1"/>
        <sz val="11.0"/>
      </rPr>
      <t>7-5 x1</t>
    </r>
    <r>
      <rPr>
        <rFont val="Calibri"/>
        <color theme="1"/>
        <sz val="11.0"/>
      </rPr>
      <t>)</t>
    </r>
  </si>
  <si>
    <t xml:space="preserve">The game was relaxing and made me feel like I was home, cozy. Relaxing near my fireplace, just like I am here. </t>
  </si>
  <si>
    <t xml:space="preserve">Well, I enjoyed the games, I think I learned a little bit more about what you're looking for. I don't like the balloon game it's not very relaxing for me. I had this feeling I was probably hanging out at home playing some games. </t>
  </si>
  <si>
    <t>It was pretty relaxing, just a little frustrating when I can't get the stylus to work all the time. Other than that, it's pretty easy. Just relaxing by the fireplace, still playing games. Cozy, comfortable.</t>
  </si>
  <si>
    <r>
      <rPr>
        <rFont val="Calibri"/>
        <color theme="1"/>
        <sz val="11.0"/>
      </rPr>
      <t xml:space="preserve">assistant(7-2), </t>
    </r>
    <r>
      <rPr>
        <rFont val="Calibri"/>
        <color rgb="FFCC0000"/>
        <sz val="11.0"/>
      </rPr>
      <t>expressionless entity</t>
    </r>
    <r>
      <rPr>
        <rFont val="Calibri"/>
        <color theme="1"/>
        <sz val="11.0"/>
      </rPr>
      <t xml:space="preserve">, annoying/boring person(7-1), </t>
    </r>
    <r>
      <rPr>
        <rFont val="Calibri"/>
        <color rgb="FFCC0000"/>
        <sz val="11.0"/>
      </rPr>
      <t xml:space="preserve">detriment to the process </t>
    </r>
  </si>
  <si>
    <r>
      <rPr>
        <rFont val="Calibri"/>
        <color theme="1"/>
        <sz val="11.0"/>
      </rPr>
      <t>7 x2</t>
    </r>
    <r>
      <rPr>
        <rFont val="Calibri"/>
        <color theme="1"/>
        <sz val="11.0"/>
      </rPr>
      <t xml:space="preserve"> (</t>
    </r>
    <r>
      <rPr>
        <rFont val="Calibri"/>
        <color theme="1"/>
        <sz val="11.0"/>
      </rPr>
      <t>7-1 x1</t>
    </r>
    <r>
      <rPr>
        <rFont val="Calibri"/>
        <color theme="1"/>
        <sz val="11.0"/>
      </rPr>
      <t xml:space="preserve">, </t>
    </r>
    <r>
      <rPr>
        <rFont val="Calibri"/>
        <color theme="1"/>
        <sz val="11.0"/>
      </rPr>
      <t>7-2 x1</t>
    </r>
    <r>
      <rPr>
        <rFont val="Calibri"/>
        <color theme="1"/>
        <sz val="11.0"/>
      </rPr>
      <t>)</t>
    </r>
  </si>
  <si>
    <t xml:space="preserve">They were both very frustrating. I don’t know of a story. The last time I got really frustrated I wanted a cigarette. </t>
  </si>
  <si>
    <t>They were still frustrating. Some words wouldn’t highlight when I highlighted them. I was playing these games, it was about five minutes ago.</t>
  </si>
  <si>
    <t xml:space="preserve">Frustrating, I guess I’m getting used to it not working. </t>
  </si>
  <si>
    <t>I don’t have a story, I’m getting used to them. Really not feeling much of anything.</t>
  </si>
  <si>
    <r>
      <rPr>
        <rFont val="Calibri"/>
        <color theme="1"/>
        <sz val="11.0"/>
      </rPr>
      <t xml:space="preserve">Supervisor(7-2), Teacher(7-2), Therapist(7-2), Helper(7-2), </t>
    </r>
    <r>
      <rPr>
        <rFont val="Calibri"/>
        <color rgb="FFCC0000"/>
        <sz val="11.0"/>
      </rPr>
      <t>Keeps you on task.</t>
    </r>
  </si>
  <si>
    <r>
      <rPr>
        <rFont val="Calibri"/>
        <color theme="1"/>
        <sz val="11.0"/>
      </rPr>
      <t>7 x4</t>
    </r>
    <r>
      <rPr>
        <rFont val="Calibri"/>
        <color theme="1"/>
        <sz val="11.0"/>
      </rPr>
      <t xml:space="preserve"> (</t>
    </r>
    <r>
      <rPr>
        <rFont val="Calibri"/>
        <color theme="1"/>
        <sz val="11.0"/>
      </rPr>
      <t>7-2 x4</t>
    </r>
    <r>
      <rPr>
        <rFont val="Calibri"/>
        <color theme="1"/>
        <sz val="11.0"/>
      </rPr>
      <t>)</t>
    </r>
  </si>
  <si>
    <t>Probably when I used to watch one of my daughters playing basketball and the anxiety, you know, trying to you know, make the basket or something so you're trying not to pop the balloon and as far as the word game just you know, just watching how things progress I guess. You know have to like watch my daughter play softball or whatever, she was always good at it so.</t>
  </si>
  <si>
    <t>It’s just like sitting in my home, in my recliner with my dog on my lap relaxing playing games that's what I like to do. I was doing that this afternoon before I came here.</t>
  </si>
  <si>
    <t>Again, just like watching a competition, one of my kids playing ball or or my granddaughter dancing or something. Just get real high when you think you're going to win and things like that.</t>
  </si>
  <si>
    <t>It was like satisfaction with the word game getting all the words. More frustrated with the balloon game when they pop in that so you try to figure out how much to do it, so you will be frustrated but it was still fun.</t>
  </si>
  <si>
    <t xml:space="preserve">personal assistant(7-2), understanding friend(7-3), alexa(4), weather helper(7-2) </t>
  </si>
  <si>
    <r>
      <rPr>
        <rFont val="Calibri"/>
        <color theme="1"/>
        <sz val="11.0"/>
      </rPr>
      <t>4 x1</t>
    </r>
    <r>
      <rPr>
        <rFont val="Calibri"/>
        <color theme="1"/>
        <sz val="11.0"/>
      </rPr>
      <t>, 7 x4 (</t>
    </r>
    <r>
      <rPr>
        <rFont val="Calibri"/>
        <color theme="1"/>
        <sz val="11.0"/>
      </rPr>
      <t>7-2 x2</t>
    </r>
    <r>
      <rPr>
        <rFont val="Calibri"/>
        <color theme="1"/>
        <sz val="11.0"/>
      </rPr>
      <t xml:space="preserve">, </t>
    </r>
    <r>
      <rPr>
        <rFont val="Calibri"/>
        <color theme="1"/>
        <sz val="11.0"/>
      </rPr>
      <t>7-3 x1</t>
    </r>
    <r>
      <rPr>
        <rFont val="Calibri"/>
        <color theme="1"/>
        <sz val="11.0"/>
      </rPr>
      <t>)</t>
    </r>
  </si>
  <si>
    <t>Well, the word search reminded me of when I'm working track meets. I bring a word search game in and I do that, while I'm working and the balloon task made me think of how I really hate balloons and I hated playing pop the balloons in grade school as like a birthday party game or whatever. I'm feeling like I'm just taking a test so I'm kind of nervous.</t>
  </si>
  <si>
    <t>Pretty much the same as the first one, I think about the balloon race and then also working and doing my word search. Not really sure.</t>
  </si>
  <si>
    <t>It's probably the same one I told like I hate balloons, so I think about my grade school like playing the balloon game, when you sit and pop it. So I'm always just like ew I don't want to pop it. And the other one I just think very calmly and I'm just working and doing the word puzzle. Oh, there are two different feeling so I'm not really sure how to incorporate that answer.</t>
  </si>
  <si>
    <t>Same as the others, but it actually is getting easier now and I don't feel as stressed as I did or worry about you know passing the test I guess. Maybe, just like taking a high school test or something you know antsy or whatever and now I'm just like calming down.</t>
  </si>
  <si>
    <t>Personal assistant(7-2), task simplifier(7-2)</t>
  </si>
  <si>
    <r>
      <rPr>
        <rFont val="Calibri"/>
        <color theme="1"/>
        <sz val="11.0"/>
      </rPr>
      <t>7 x2</t>
    </r>
    <r>
      <rPr>
        <rFont val="Calibri"/>
        <color theme="1"/>
        <sz val="11.0"/>
      </rPr>
      <t xml:space="preserve"> (</t>
    </r>
    <r>
      <rPr>
        <rFont val="Calibri"/>
        <color theme="1"/>
        <sz val="11.0"/>
      </rPr>
      <t>7-2 x2</t>
    </r>
    <r>
      <rPr>
        <rFont val="Calibri"/>
        <color theme="1"/>
        <sz val="11.0"/>
      </rPr>
      <t>)</t>
    </r>
  </si>
  <si>
    <t>It felt the same as playing games with my family when there was competition involved.</t>
  </si>
  <si>
    <t xml:space="preserve">It was like an adrenaline rush when you’re competing for something. </t>
  </si>
  <si>
    <t>Playing cards while we’re on vacation and trying to beat each other.</t>
  </si>
  <si>
    <t>Like playing miniature golf on vacation.</t>
  </si>
  <si>
    <t xml:space="preserve">1. Using Alexa(4) at home.
2. a computerized phone answering services directing me when calling customer service.(4)
3. a simple yes or no assistance
4. a not very life like interaction
5. bad imitation of a human being(7-1). Although can be very helpful and even fun, it can't be a substitute for a person... good and bad.
</t>
  </si>
  <si>
    <r>
      <rPr>
        <rFont val="Calibri"/>
        <color theme="1"/>
        <sz val="11.0"/>
      </rPr>
      <t>4 x2</t>
    </r>
    <r>
      <rPr>
        <rFont val="Calibri"/>
        <color theme="1"/>
        <sz val="11.0"/>
      </rPr>
      <t>, 7 x1 (</t>
    </r>
    <r>
      <rPr>
        <rFont val="Calibri"/>
        <color theme="1"/>
        <sz val="11.0"/>
      </rPr>
      <t>7-1 x1</t>
    </r>
    <r>
      <rPr>
        <rFont val="Calibri"/>
        <color theme="1"/>
        <sz val="11.0"/>
      </rPr>
      <t>)</t>
    </r>
  </si>
  <si>
    <t>I don't really have much of a story, playing word search reminded me of when I was a kid and I did word searches. The balloon one doesn't really remind me of a story other than maybe going to the zoo and seeing balloons.</t>
  </si>
  <si>
    <t>The story for the balloon, I feel like I’m getting this figured out I can pop up the blue balloon a lot further than the yellow or the orange, but I’m having a little trouble figuring out when the the orange or the yellow balloon pops so I’m being really risk averse but I’m being very much riskier on the blue balloon. On the word game I had a little trouble with the weapons, but the other ones I could get.</t>
  </si>
  <si>
    <t>I don't know if I really have a story that reminds me of playing the games right now. I'm still not getting the risk of how far I could go with the blue balloon and how far I can go with the yellow and the orange but I'm being kind of risk averse there so that's my story. The word search reminds me of sitting in a car and doing card games on trips, long vacation trips, when I was a kid we used to do the word searches.</t>
  </si>
  <si>
    <t>I'm sorry but I think I've run out of stories that relate to these games. I'm not creative enough to come up with stories related to these games. There's not enough to them to really come up with a story.</t>
  </si>
  <si>
    <r>
      <rPr>
        <rFont val="Calibri"/>
        <color rgb="FFCC0000"/>
        <sz val="11.0"/>
      </rPr>
      <t>casper the friendly ghost</t>
    </r>
    <r>
      <rPr>
        <rFont val="Calibri"/>
        <color theme="1"/>
        <sz val="11.0"/>
      </rPr>
      <t>, verbal encyclopedia(4), quiet butler(7-2)</t>
    </r>
  </si>
  <si>
    <r>
      <rPr>
        <rFont val="Calibri"/>
        <color theme="1"/>
        <sz val="11.0"/>
      </rPr>
      <t>4 x1</t>
    </r>
    <r>
      <rPr>
        <rFont val="Calibri"/>
        <color theme="1"/>
        <sz val="11.0"/>
      </rPr>
      <t>, 7 x1 (</t>
    </r>
    <r>
      <rPr>
        <rFont val="Calibri"/>
        <color theme="1"/>
        <sz val="11.0"/>
      </rPr>
      <t>7-2 x1</t>
    </r>
    <r>
      <rPr>
        <rFont val="Calibri"/>
        <color theme="1"/>
        <sz val="11.0"/>
      </rPr>
      <t>)</t>
    </r>
  </si>
  <si>
    <t>Once upon a time, long ago when I was but a wee boy I remember my brother and I by the
banks of the big ditch in Montana right outside the farmhouse. And near the bridge, little wooden bridge crossing the big ditch, between two pastures was an area, a sandy type of area rather flat, very rocky because many rocks. It was rocky mountains, on which the cattle would cross. On the sandy area, we would take and build a whole farm type area with little fences, telephone poles, wires, little houses made from branches and pieces of rocks and other assortments and things we would string and things we collect from the house. It was a wonderful time. Joy with intense focus. Yet a calm joy, calm focused.</t>
  </si>
  <si>
    <t xml:space="preserve">It was rather like a Yin and Yang. The balloon type of game seemed like, it was something that I had not very much control over. In other words, it was difficult to tell when the balloons would pop. So to me that was more of a game of unknown and a game of chance without very much ability to use your cognitive powers. The other one seemed more of the Yang. More of a feeling that I had more control over the particular game and could use focus and use my power of observation and cognitive skills. </t>
  </si>
  <si>
    <t>There were two men. I guess, they were men. It could have been anybody. A woman, a trans. Anyway, one of them decided to go to town to the old saloon in the Wild West and gamble Now gambling to this novice was a chance to make some money, be entertained and have a good time, but after a while, while gambling, he learned that if he didn't gamble, didn't put out very much money in the bet, then the thrill was not quite what he really wanted. The other side was if he put out too much money, yeah there was a big thrill, but if he lost it was quite a let down. Eventually he would still go to town and gamble just to socialize and talk to people and would bet the same amount of money, regardless every time because the gambling had actually become boring to him. The other person likes to go and challenge themselves with new, different ways of doing things and try and find intellectually different types of enjoyment such as learning Greek or flying an airplane. All of these seemed to be like a puzzle to him, that had some type of challenging intellectual gratification. He kept it up, or she or it kept it up for quite a long time because it provided stimulation and encouraged them to continue.</t>
  </si>
  <si>
    <t>Ah yes, so it was a beautiful day in July when we took a birthday party balloon ride. I was 105 years old, at the time and now being a mere hundred and 112 seems like such a long time ago. We packed together, the family, in a large basket on the hot air balloon and took a beautiful ride high above the French Riviera gliding along and looking at all the people bathing down below in the Mediterranean. The seaside resort. The people having fun. Remembering, the joys of our family together in the past. As we floated along, we noticed that that the storks were migrating and flying on their way to Switzerland. Yes, most storks must be from Switzerland or Germany and they flew beside us enjoying our company in the hot air balloon as we watch them. They were off again and finally, we were joined by another group, but this time it was the pink flamingos. Yes, I can imagine the dancing birds flapping as they go on, floating along, gliding along beside us in a large pink wave.</t>
  </si>
  <si>
    <t xml:space="preserve">robot(5), space odyssey 2001(2), the computer(4) that took over the ship (reference to a movie...he could not recall title), not a human being, like a presence, a computer(4) that was integrated throughout the whole thing, </t>
  </si>
  <si>
    <r>
      <rPr>
        <rFont val="Calibri"/>
        <color theme="1"/>
        <sz val="11.0"/>
      </rPr>
      <t>2 x1</t>
    </r>
    <r>
      <rPr>
        <rFont val="Calibri"/>
        <color theme="1"/>
        <sz val="11.0"/>
      </rPr>
      <t xml:space="preserve">, </t>
    </r>
    <r>
      <rPr>
        <rFont val="Calibri"/>
        <color theme="1"/>
        <sz val="11.0"/>
      </rPr>
      <t>4 x2</t>
    </r>
    <r>
      <rPr>
        <rFont val="Calibri"/>
        <color theme="1"/>
        <sz val="11.0"/>
      </rPr>
      <t xml:space="preserve">, </t>
    </r>
    <r>
      <rPr>
        <rFont val="Calibri"/>
        <color theme="1"/>
        <sz val="11.0"/>
      </rPr>
      <t>5 x1</t>
    </r>
  </si>
  <si>
    <t>I guess it felt like when I was first starting in law enforcement and I wasn't exactly sure if I’m doing what I need to do. I guess back when I was in college and I wasn't prepared and felt like I was not completing tasks as well as I could have.</t>
  </si>
  <si>
    <t>It made me feel like I was going in for a job interview. Last time I had this kind of feeling was when we were playing a competitive game with a group of friends at a dinner.</t>
  </si>
  <si>
    <t>Like being in a sporting event where there's competition and you just don't feel like you're doing what you need to do. No clue. Driving down the road and I just get cut off by a vehicle.</t>
  </si>
  <si>
    <t>It was like picking out countertops for our kitchen. I forgot to complete an assignment at work.</t>
  </si>
  <si>
    <t xml:space="preserve">personal assistant(7-2), tool that when you provide more information the more it can help you(4), potential friend if you live alone(7-3) </t>
  </si>
  <si>
    <r>
      <rPr>
        <rFont val="Calibri"/>
        <color theme="1"/>
        <sz val="11.0"/>
      </rPr>
      <t>4 x1</t>
    </r>
    <r>
      <rPr>
        <rFont val="Calibri"/>
        <color theme="1"/>
        <sz val="11.0"/>
      </rPr>
      <t>, 7 x2 (</t>
    </r>
    <r>
      <rPr>
        <rFont val="Calibri"/>
        <color theme="1"/>
        <sz val="11.0"/>
      </rPr>
      <t>7-2 x1</t>
    </r>
    <r>
      <rPr>
        <rFont val="Calibri"/>
        <color theme="1"/>
        <sz val="11.0"/>
      </rPr>
      <t xml:space="preserve">, </t>
    </r>
    <r>
      <rPr>
        <rFont val="Calibri"/>
        <color theme="1"/>
        <sz val="11.0"/>
      </rPr>
      <t>7-3 x1</t>
    </r>
    <r>
      <rPr>
        <rFont val="Calibri"/>
        <color theme="1"/>
        <sz val="11.0"/>
      </rPr>
      <t>)</t>
    </r>
  </si>
  <si>
    <t>Let's see, on the word jumble the easier ones are nice, because I found more words.
Whereas opposed to  like things to do with the clergy, I’m not that well versed so that was a little bit frustrating but, generally speaking, overall, it was enjoyable. Something akin to that would be in the vein of mowing the yard, but I got to keep opening the gate to get through in the backyard from the front yard, to keep the dog from getting out so it's a bit of a pain. In relation to the balloon pump game, now that was fun to see how close I could get it before it pops and if it pops, that's the way it goes. Although more towards the end, it became more of a challenge to see how far I could go before it would pop and then bank some of that coin.</t>
  </si>
  <si>
    <t>So I got these bare spots in my yard, when I go to plant grass in them, sometimes in the spring, such as it is now you wet the groun, put the seed down but it gets super windy the wind blows it away, it can be somewhat annoying. But I figured out, I put something on top of it, like say dried out grass, in some cases, some tall thicket or what not or weeds. Put it on there, it holds the grass in place and grass seeds assuming that the the grass grows up through that, it seems to work pretty good so kind of got that going for me so once I got it figured out I felt pretty good about it. Right now i'm feeling all right all right all right.</t>
  </si>
  <si>
    <t>Let's see. I was walking along the beach in Hawaii looking for shells. Some cases, you could find some that were really cool and some not so awesome. So it kind of was just a matter of if you got lucky, cool, if you didn't that was okay, too. So it just seemed like it was a nice little leisure. Hey if I get there, I get there, if I don't I don't. That's about it.</t>
  </si>
  <si>
    <t>So I was looking for a set of wheels that I took off of my grill, in the fall of last year. I put them with the connecting rod or plate somewhere in the garage, someplace where I said oh I'll put it here so I can find it come springtime. Well, it took me four weeks to find those wheels. I found them and knew they were there it was just a matter of looking long enough until I found them. That’s about it.</t>
  </si>
  <si>
    <t>pleasant companion(7-3), helpful friend(7-3), informative person(7-1), comforting voice(7-1), helpful assistant(7-2)</t>
  </si>
  <si>
    <r>
      <rPr>
        <rFont val="Calibri"/>
        <color theme="1"/>
        <sz val="11.0"/>
      </rPr>
      <t>7 x5</t>
    </r>
    <r>
      <rPr>
        <rFont val="Calibri"/>
        <color theme="1"/>
        <sz val="11.0"/>
      </rPr>
      <t xml:space="preserve"> (</t>
    </r>
    <r>
      <rPr>
        <rFont val="Calibri"/>
        <color theme="1"/>
        <sz val="11.0"/>
      </rPr>
      <t>7-1 x2</t>
    </r>
    <r>
      <rPr>
        <rFont val="Calibri"/>
        <color theme="1"/>
        <sz val="11.0"/>
      </rPr>
      <t xml:space="preserve">, </t>
    </r>
    <r>
      <rPr>
        <rFont val="Calibri"/>
        <color theme="1"/>
        <sz val="11.0"/>
      </rPr>
      <t>7-2 x1</t>
    </r>
    <r>
      <rPr>
        <rFont val="Calibri"/>
        <color theme="1"/>
        <sz val="11.0"/>
      </rPr>
      <t xml:space="preserve">, </t>
    </r>
    <r>
      <rPr>
        <rFont val="Calibri"/>
        <color theme="1"/>
        <sz val="11.0"/>
      </rPr>
      <t>7-3 x2</t>
    </r>
    <r>
      <rPr>
        <rFont val="Calibri"/>
        <color theme="1"/>
        <sz val="11.0"/>
      </rPr>
      <t>)</t>
    </r>
  </si>
  <si>
    <t>7-1, 7-3</t>
  </si>
  <si>
    <t xml:space="preserve">The story is the games reminded me of, well the balloon game reminded me of, trying to throw something in the garbage can and it keeps falling out and I keep having to throw it in and it keeps falling out. That is what I was reminded of when they kept popping quickly. The word search game, made me wish I had a list to go off of. It was fun, at first, but then it got kind of challenging on the second puzzle it was more challenging it was harder to find the words so it was a little bit frustrating. I don't really have the super good story story about it but just kind of made me feel kind of uncertain after a while if was finding all the words. It made me wonder if I was doing it correctly. But it was actually, it's kind of fun to push the buttons on the balloons. </t>
  </si>
  <si>
    <t>Well, it reminds me of the time that I was randomly playing slot machines and just putting in whatever amount randomly and then pushing the spin button. It wasn’t working out very well, so I decided to change my strategy and just put in so many coins at a time and just see what happens with that same bet. So that's what I did, I pushed the balloon five times and I take my pay out or it popped. Either way, I made about a quarter each time and came up with about six bucks. I think the first time I did it came up with about six bucks too, in some sort of random way, so I really don’t think it mattered a whole lot, the approach for that game. For the word search game, this time I went ahead and just tried to find the easy words that I could and then moved on to the next one. I’m pretty good at reading left to right and up and down. It’s the diagonal ones they really get me still. So kind of like my approach became less random and more systematic as I went along these games. That’s my story and I'm sticking to it.</t>
  </si>
  <si>
    <t>Well, it was like sitting at the blackjack table and just asking for cards and trying to bust it each time. And I was just trying to see how many cards I could get before I busted. It started with just a couple, two cards and then I thought I would take four cards and see how that works and the more cards I took the more often I busted. The one trick I did was when I got to 18 I stopped. So it felt pretty good, pretty normal to a keep asking for cards until I reached a certain amount, and then I stopped. So it actually felt pretty good.</t>
  </si>
  <si>
    <t>Well a little while ago my daughter had to have her tonsils and adenoids removed and sitting in the waiting room, I was kind of anxious about the procedure. I was pretty relaxed, thought it would go pretty well. But still, you know I was worried in those situations so I was there kind of sitting nervously learning how everything was going waiting for them to let us know. And after a while, time started going by and we got good news that everything is going fine. I just had to wait for her recovery and then it got kind of boring waiting there so I was just sitting there I wasn't nervous anymore. I was just getting a little bit anxious about being stuck in one place so long and I was just a little bored. Then I just had to sit there and wait it out and eventually we got to the end of it and being at home, receiving full recovery and doing much better so felt good about the results.</t>
  </si>
  <si>
    <t>Alexa/Echo/Siri/Nest all wrapped up in one bow (4)</t>
  </si>
  <si>
    <t xml:space="preserve">I think it was like playing a video game. </t>
  </si>
  <si>
    <t>It was frustrating.</t>
  </si>
  <si>
    <t>I don't have one.</t>
  </si>
  <si>
    <t>It’s over.</t>
  </si>
  <si>
    <t>pleasant companion(7-3), caretaker(7-2), calm friend(7-3), helpful aide(7-2), nice assisant(7-2), efficient helper(7-2)</t>
  </si>
  <si>
    <r>
      <rPr>
        <rFont val="Calibri"/>
        <color theme="1"/>
        <sz val="11.0"/>
      </rPr>
      <t>7 x6</t>
    </r>
    <r>
      <rPr>
        <rFont val="Calibri"/>
        <color theme="1"/>
        <sz val="11.0"/>
      </rPr>
      <t xml:space="preserve"> (</t>
    </r>
    <r>
      <rPr>
        <rFont val="Calibri"/>
        <color theme="1"/>
        <sz val="11.0"/>
      </rPr>
      <t>7-2 x4</t>
    </r>
    <r>
      <rPr>
        <rFont val="Calibri"/>
        <color theme="1"/>
        <sz val="11.0"/>
      </rPr>
      <t xml:space="preserve">, </t>
    </r>
    <r>
      <rPr>
        <rFont val="Calibri"/>
        <color theme="1"/>
        <sz val="11.0"/>
      </rPr>
      <t>7-3 x2</t>
    </r>
    <r>
      <rPr>
        <rFont val="Calibri"/>
        <color theme="1"/>
        <sz val="11.0"/>
      </rPr>
      <t>)</t>
    </r>
  </si>
  <si>
    <t>I guess the only story, I can think of that would relate to this would would have to do with taking standardized tests in the past, I like doing. These types of problems, but not necessarily under time pressure so probably the thing that reminds me most of is when I took the GRE or the SAT’s or the ACT’s. My feeling, I’ll say a minor feeling of frustration thinking that I could have done better.Generally, when that happens, what I do is try to figure out how to do better, the next time.</t>
  </si>
  <si>
    <t>I'm sorry I'm not really sure what you're looking for in terms of a of a story. I said at least the word game reminds me of of taking a test under pressure. The balloon game, I’m not sure what that really reminds me of. Sorry, I don't have anything. I'm feeling a little frustrated from the balloon game in part because I still haven't quite figured out what the key is there, I know which balloon and I can inflate significantly, and the others, sometimes I just press once and it pops I'm not sure what's going on there, so that's a little frustrating. Again, for something like this, normally, what would I do when I feel that way is is take a second back off and
Try to figure out if there's a misconception on my part, so in this case i'm going to read the directions again very carefully, to make sure i'm not understanding the parameters of the test.
That's, all I can think of for this one.</t>
  </si>
  <si>
    <t>I'm not sure what you want, by a story I say the word game reminds me of taking a test, like the GRE or the SAT’s and that you're trying to solve a puzzle and under a time constraints. Yeah the balloon one, I'm not sure what you mean by tell a story so that's all I have for that. Overall, I guess I'm just feeling a little frustrated. Again, and then the word search because I don't think. I'm doing as well as I should on that and for the balloon a bit of frustration, because I'm still not sure what's going on with couple of the balloons. Sometimes I’ll be able to pump them up four or five times, sometimes they'll pop after one and I'm just a little frustrated because I can't quite figure out what's what's supposed to happen there. Again, what I did last time I felt this way again generally step away, try to figure out if the problem is with me or with something else, and then try again that's all.</t>
  </si>
  <si>
    <t>It reminds me in part of trying to teach a student who's having some difficulty understanding some of the frustration reminds me of that sort of situation. It's not exactly the same, but it's more of a story than I told for any of the other one so hopefully it's worthwhile. A little less frustration this time I'd have to say a little more of a sense of accomplishment. I still didn't quite figure out the balloons but I believe I've gotten a better score each time I've taken it so at least there's improvement, so a little bit of a feeling of satisfaction. Last time I had this feeling I just warned myself not to get complacent and to keep focusing.</t>
  </si>
  <si>
    <t xml:space="preserve">assistant(7-2), encyclopedia(0), helper to jog memory(7-2) </t>
  </si>
  <si>
    <r>
      <rPr>
        <rFont val="Calibri"/>
        <color theme="1"/>
        <sz val="11.0"/>
      </rPr>
      <t>0 x1</t>
    </r>
    <r>
      <rPr>
        <rFont val="Calibri"/>
        <color theme="1"/>
        <sz val="11.0"/>
      </rPr>
      <t xml:space="preserve">, </t>
    </r>
    <r>
      <rPr>
        <rFont val="Calibri"/>
        <color theme="1"/>
        <sz val="11.0"/>
      </rPr>
      <t>7 x2</t>
    </r>
    <r>
      <rPr>
        <rFont val="Calibri"/>
        <color theme="1"/>
        <sz val="11.0"/>
      </rPr>
      <t xml:space="preserve"> (</t>
    </r>
    <r>
      <rPr>
        <rFont val="Calibri"/>
        <color theme="1"/>
        <sz val="11.0"/>
      </rPr>
      <t>7-2 x2</t>
    </r>
    <r>
      <rPr>
        <rFont val="Calibri"/>
        <color theme="1"/>
        <sz val="11.0"/>
      </rPr>
      <t>)</t>
    </r>
  </si>
  <si>
    <t>Well. When the kids were little which had a hand pump.You had to put the balloons on that tip and then you pump that with your hand holding up with your left hand pumping with your right hand until it was full that way it was hard for the kids to grow up balloon by themselves. But having a little hand pump they can do it, and then they would hand it to me and I would tie up. That's what the first thing reminded me of.</t>
  </si>
  <si>
    <t>Well, I guess doing the word searches took me back to when I was a kid, those are like first word puzzles that I can do. Commonly like books, they would give you the answers, so that you can always check out if you got them all or not. The easiest ones to find for me are those to stick out the circles in the grid. But I've graduated from word searches to more difficult puzzles like crossword puzzles.They really don't do word searches anymore unless i'm really bored and nothing better than that.</t>
  </si>
  <si>
    <t>Well, I think I’ve used up all my stories.I don't know this reminds me of kind of losing yourself and doing some puzzles and games, or something like that. I sometimes feel that way when I'm doing some drawing. You kind of just focus on what you're doing.</t>
  </si>
  <si>
    <t>Well, it's getting a bit boring, starting to feel a little repetitive. Losing games, especially, is pretty down. Trying to think of a time when I was forced to do something that I didn't really want to do, something boring.But I can't really think of anything right now. Sorry.</t>
  </si>
  <si>
    <t xml:space="preserve">HAL 9000 from 2001: A Space Odyssey(2), voice activation/receptionist on the phone(4), cold helpline operator(7-2), administrative assistant for the home(7-2), intrusive to home environment </t>
  </si>
  <si>
    <r>
      <rPr>
        <rFont val="Calibri"/>
        <color theme="1"/>
        <sz val="11.0"/>
      </rPr>
      <t>2 x1</t>
    </r>
    <r>
      <rPr>
        <rFont val="Calibri"/>
        <color theme="1"/>
        <sz val="11.0"/>
      </rPr>
      <t xml:space="preserve">, </t>
    </r>
    <r>
      <rPr>
        <rFont val="Calibri"/>
        <color theme="1"/>
        <sz val="11.0"/>
      </rPr>
      <t>4 x1</t>
    </r>
    <r>
      <rPr>
        <rFont val="Calibri"/>
        <color theme="1"/>
        <sz val="11.0"/>
      </rPr>
      <t xml:space="preserve">, </t>
    </r>
    <r>
      <rPr>
        <rFont val="Calibri"/>
        <color theme="1"/>
        <sz val="11.0"/>
      </rPr>
      <t>7 x2</t>
    </r>
    <r>
      <rPr>
        <rFont val="Calibri"/>
        <color theme="1"/>
        <sz val="11.0"/>
      </rPr>
      <t xml:space="preserve"> (</t>
    </r>
    <r>
      <rPr>
        <rFont val="Calibri"/>
        <color theme="1"/>
        <sz val="11.0"/>
      </rPr>
      <t>7-2 x2</t>
    </r>
    <r>
      <rPr>
        <rFont val="Calibri"/>
        <color theme="1"/>
        <sz val="11.0"/>
      </rPr>
      <t>)</t>
    </r>
  </si>
  <si>
    <t>Oh, like I just said, they remind me of a fourth grade spelling test, because we used to learn the tests through doing word searches and they always made me very anxious.</t>
  </si>
  <si>
    <t xml:space="preserve">It reminds me of being really stressful in school, taking a test. </t>
  </si>
  <si>
    <t>Oh gosh. It’s like getting lost on a road, I guess is the way I would describe it. You know you went into all these different parts and these words, and I have no idea of the price of building or chemical elements, so it's kind of lost, like where to go or what you're looking for.</t>
  </si>
  <si>
    <t>Oh, just remind me of trying to relax doing a crossword puzzle or something, and you know, you get all stressed out because you don't know what the form of word is or whatever during the word searches you just can't find it. It's supposed to be relaxing, but sometimes it's not.</t>
  </si>
  <si>
    <t xml:space="preserve">nice person who seems to want to help(7-1). At times dealing with RAVA seemed awkward--it was never really a conversation. She did answer my questions, but I never felt like I needed the 30 second breaks! </t>
  </si>
  <si>
    <r>
      <rPr>
        <rFont val="Calibri"/>
        <color theme="1"/>
        <sz val="11.0"/>
      </rPr>
      <t>7 x1 (</t>
    </r>
    <r>
      <rPr>
        <rFont val="Calibri"/>
        <color theme="1"/>
        <sz val="11.0"/>
      </rPr>
      <t>7-1 x1</t>
    </r>
    <r>
      <rPr>
        <rFont val="Calibri"/>
        <color theme="1"/>
        <sz val="11.0"/>
      </rPr>
      <t>)</t>
    </r>
  </si>
  <si>
    <t>A story. Well, it was confusing. It made me feel like a little kid looking at the crossword puzzles that my dad used to do; and not being able to find the words; and not really understanding why he thought they were so interesting.</t>
  </si>
  <si>
    <t>It was a little bit frustrating. Because yellow and orange balloons seemed to not be able to be blown up at all and I kept wanting to, I think I did blow up at least one blue balloon but I kept thinking the blue balloons were gonna make me more money and I didn't like the yellow orange balloons at all. And I like the word search puzzles, but for some reason. I felt bad because I couldn't think of enough names for clergy house bets and fish. I have a feeling like I just didn't know enough. Yeah I was at a brunch with my friend for her 70th birthday and there were a number of other people there, I didn’t know, and they were a couple of women were professors at U of I who wanted particularly to talk a lot about her work, translating stories about seeds. That were written in low German and translating into English. And I felt like looking for the names of clergy. Her story was interesting, but I was having a lot of trouble following it.</t>
  </si>
  <si>
    <t>It was getting a little monotonous.Because the balloons are so frustrating, but the word search game it's enjoyable. But it seems like I'm really having a lot of trouble going diagonally and backwards. But It was kind of fun.The last time I had this feeling was the previous round of games. That's the first thing comes to mind.</t>
  </si>
  <si>
    <t>Starting to feel pretty familiar.it's a little bit like having to sit through an explanation of something that you already understand.</t>
  </si>
  <si>
    <r>
      <rPr>
        <rFont val="Calibri"/>
        <color theme="1"/>
        <sz val="11.0"/>
      </rPr>
      <t xml:space="preserve">Computer(4), SIRI(4), </t>
    </r>
    <r>
      <rPr>
        <rFont val="Calibri"/>
        <color rgb="FFCC0000"/>
        <sz val="11.0"/>
      </rPr>
      <t>hamburger bun (shape),</t>
    </r>
    <r>
      <rPr>
        <rFont val="Calibri"/>
        <color theme="1"/>
        <sz val="11.0"/>
      </rPr>
      <t xml:space="preserve"> slow responder(7-1) </t>
    </r>
  </si>
  <si>
    <r>
      <rPr>
        <rFont val="Calibri"/>
        <color theme="1"/>
        <sz val="11.0"/>
      </rPr>
      <t>4 x2</t>
    </r>
    <r>
      <rPr>
        <rFont val="Calibri"/>
        <color theme="1"/>
        <sz val="11.0"/>
      </rPr>
      <t>, 7 x1 (</t>
    </r>
    <r>
      <rPr>
        <rFont val="Calibri"/>
        <color theme="1"/>
        <sz val="11.0"/>
      </rPr>
      <t>7-1 x1</t>
    </r>
    <r>
      <rPr>
        <rFont val="Calibri"/>
        <color theme="1"/>
        <sz val="11.0"/>
      </rPr>
      <t>)</t>
    </r>
  </si>
  <si>
    <t>I don't know. Nothing comes to mind. I'm feeling mildly bored or rather mildly irritated and somewhat bored. Last time I felt like this was when I was talking to someone and I wanted to be alone and I was not interested in what they were saying.</t>
  </si>
  <si>
    <t>Anytime that I had to go to the movies when my kids were little that were totally uninteresting to me, that's how I feel now. I don't know when the last time I had this kind of feeling was. Maybe when somebody was giving a speech that I was not interested in.</t>
  </si>
  <si>
    <t>Often if I am sitting home bored I will turn on something on the TV even though it is not very interesting to me but it. is enough to slightly. distract my mind from how bored I am. It was really nothing to do.</t>
  </si>
  <si>
    <t>It’s kind of like when you're on an airplane and the plane has landed and the fasten seatbelt light is off and so you're standing there waiting to get off the airplane. I got off the airplane.</t>
  </si>
  <si>
    <t>Giant pain in the butt</t>
  </si>
  <si>
    <t>What? I’m pissed off because the thing didn’t work.</t>
  </si>
  <si>
    <t>When things go wrong they go wrong. Yeah I was disgusted.</t>
  </si>
  <si>
    <t>I’m not a storyteller. Very well, relaxed.</t>
  </si>
  <si>
    <t>I'm not a very good storyteller. No comment.</t>
  </si>
  <si>
    <r>
      <rPr>
        <rFont val="Calibri"/>
        <color rgb="FFCC0000"/>
        <sz val="11.0"/>
      </rPr>
      <t>mushroom(1)</t>
    </r>
    <r>
      <rPr>
        <rFont val="Calibri"/>
        <color theme="1"/>
        <sz val="11.0"/>
      </rPr>
      <t xml:space="preserve">, something I don't enjoy but others do, and technology that is likely useful but not interesting to me. </t>
    </r>
  </si>
  <si>
    <t>1 x1</t>
  </si>
  <si>
    <t xml:space="preserve">Let's see. I'm not real technologically savvy so it reminds me of when I work on a computer and the computer is malfunctioning or doing something that is not performing the way it should, at least the way I'm expecting it to. I guess there's a little bit of frustration associated with the experience. I thought I just did in the story, that when I work with a computer and it's not working properly and I know enough about you know, whatever I'm doing on the computer to know that it should be doing what I'm expecting it to do. </t>
  </si>
  <si>
    <t xml:space="preserve">It was more fun than the last time just simply because I had a better understanding of how tt was going to function so it's like learning to play a game. The first time it's challenging, you don't understand the rules or how it's to be played and then after you play it once, you have a better idea and understanding of how a game is played. You're able to start to develop a strategy of how you want to play the game and compete or collaborate, depending on the nature of the game so. </t>
  </si>
  <si>
    <t xml:space="preserve">I’m reminded of what the challenges are with technology. Like when you get a new computer or, you know, any new electronic device that or anything, for that matter, that's new that you have to learn how to use it. </t>
  </si>
  <si>
    <t>Well, it was fun and you know I started to feel a little more competitive, I guess, having been through these games aa number of times. As you get more proficient at playing, doing something, you always want to continue to improve. But in relationship to like game play, playing games, which is my best example regarding this, is that you want to do better than you did the last time so you try a little harder and you become competitive, especially with this being that I'm not playing against somebody, I’m playing against the computer to see how well I can do against my prior performance.</t>
  </si>
  <si>
    <t xml:space="preserve">When I was younger, a child, it was rewarding when I pumped up the balloon or found the words. When the balloon popped, I was pretty disappointed and yeah it’s fairly enjoyable. </t>
  </si>
  <si>
    <t xml:space="preserve">Well, it was little exciting. I was curious to know how much air that blue balloon would actually hold. It definitely seemed to be the biggest one. So I was going to try to just go until it popped but then I was worried about my total amount of money so I didn’t. And the word search was pretty hard. I guess, I would say I was challenged. So that sums it up the best. I felt challenged and you know of course you want to go for it while also not blowing it. </t>
  </si>
  <si>
    <t>Well, I feel like I'm learning, because that blue balloon holds a lot more air than the other two. That kind of makes me sort of laugh when the other to break right away. In the word search, some are definitely easier than others and yeah that's about it. Well I guess just you know, the challenge and trying to figure out, I’m sure there's some pattern, especially with the balloons. I haven't been able to really figure it out. I guess just the challenge and seeing if I can do it.</t>
  </si>
  <si>
    <t>Well, I guess, compared to the last few times and I think I'm starting to get a little bored. The balloon game doesn't seem as much fun as it did earlier. And the word search it's still okay, but again I would say I'm getting a little bored. I think boredom usually makes me want to go and do something different.</t>
  </si>
  <si>
    <t>It was fun. I'm not a big fisherman so I got a slow start on the puzzle. The balloon one was fun, because you never knew when it was going to pop. That seemed a little strategic. I like to play the word search and find puzzles. I have a book at home actually, interesting I was looking for the words to look up because usually on those puzzles they give you the words to find within the puzzle, so that proved to be a little more challenging since I didn't know what words that was looking for. I kind of felt competitive with my self, always wanting to be better and get the answers faster.</t>
  </si>
  <si>
    <t>I think that I was reminded in the second round that the objective was to get as many words as possible and so I moved through the puzzles quicker. When I wasn't finding words as quickly, then I just went on to the next one. And that’s unlike me, because I like to finish what I’ve started, but it was fun. I think, like I said before, I have a competitive spirit so I think of fun games. We were just playing bags this weekend and you know the time element adds a different dimension to it, when you're up against the clock.</t>
  </si>
  <si>
    <t>These games seem to be a little more difficult in finding the words. Some of it was probably the subject was less interesting on the puzzles. This one was probably a little more frustrating than previous ones. I think last time, probably a little more frustrating. The answers didn't seem to come as easily. When you switch puzzles there's always one word that you see that you didn't see before.</t>
  </si>
  <si>
    <t>The word game was a little because I got a server error three times. Also, found the word fly from the insect puzzle but it wouldn't highlight. I think in general when I feel like that I try to find solutions to the problems or seek assistance. So like a server error or something like that I would try to find out why.</t>
  </si>
  <si>
    <r>
      <rPr>
        <rFont val="Calibri"/>
        <color theme="1"/>
        <sz val="11.0"/>
      </rPr>
      <t xml:space="preserve">voice assistant(4), siri(4), helper at home(7-2), </t>
    </r>
    <r>
      <rPr>
        <rFont val="Calibri"/>
        <color rgb="FFCC0000"/>
        <sz val="11.0"/>
      </rPr>
      <t>tool to make life simpler(5)</t>
    </r>
    <r>
      <rPr>
        <rFont val="Calibri"/>
        <color theme="1"/>
        <sz val="11.0"/>
      </rPr>
      <t xml:space="preserve">, </t>
    </r>
    <r>
      <rPr>
        <rFont val="Calibri"/>
        <color rgb="FFCC0000"/>
        <sz val="11.0"/>
      </rPr>
      <t>essential new technology</t>
    </r>
    <r>
      <rPr>
        <rFont val="Calibri"/>
        <color theme="1"/>
        <sz val="11.0"/>
      </rPr>
      <t>, robot(5), object used at work or home(0)</t>
    </r>
  </si>
  <si>
    <r>
      <rPr>
        <rFont val="Calibri"/>
        <color theme="1"/>
        <sz val="11.0"/>
      </rPr>
      <t>0 x1</t>
    </r>
    <r>
      <rPr>
        <rFont val="Calibri"/>
        <color theme="1"/>
        <sz val="11.0"/>
      </rPr>
      <t xml:space="preserve">, </t>
    </r>
    <r>
      <rPr>
        <rFont val="Calibri"/>
        <color theme="1"/>
        <sz val="11.0"/>
      </rPr>
      <t>4 x2</t>
    </r>
    <r>
      <rPr>
        <rFont val="Calibri"/>
        <color theme="1"/>
        <sz val="11.0"/>
      </rPr>
      <t xml:space="preserve">, </t>
    </r>
    <r>
      <rPr>
        <rFont val="Calibri"/>
        <color theme="1"/>
        <sz val="11.0"/>
      </rPr>
      <t>5 x2</t>
    </r>
    <r>
      <rPr>
        <rFont val="Calibri"/>
        <color theme="1"/>
        <sz val="11.0"/>
      </rPr>
      <t xml:space="preserve">, </t>
    </r>
    <r>
      <rPr>
        <rFont val="Calibri"/>
        <color theme="1"/>
        <sz val="11.0"/>
      </rPr>
      <t>7 x1</t>
    </r>
    <r>
      <rPr>
        <rFont val="Calibri"/>
        <color theme="1"/>
        <sz val="11.0"/>
      </rPr>
      <t xml:space="preserve"> (</t>
    </r>
    <r>
      <rPr>
        <rFont val="Calibri"/>
        <color theme="1"/>
        <sz val="11.0"/>
      </rPr>
      <t>7-2 x1</t>
    </r>
    <r>
      <rPr>
        <rFont val="Calibri"/>
        <color theme="1"/>
        <sz val="11.0"/>
      </rPr>
      <t>)</t>
    </r>
  </si>
  <si>
    <t>4,5</t>
  </si>
  <si>
    <t>Well, my story is I remember as a kid I used to make my own puzzles, search or word puzzles and have my little sisters do them so yeah we used to make them at home, and I would pass it out to my sisters and watch the puzzles I created. I’m relatively relaxed, it just reminded me of being at home in my living room and hanging out with my dog and my wife and watching TV.</t>
  </si>
  <si>
    <t>I was feeling confident, because two of the word puzzles had to do with music styles and musical instruments and I've been a musician since the 1980s, so I was feeling confident that I would do well on those puzzles. I usually feel confident when I'm playing video games with my friends on the playstation four because I'm pretty good at those games and I can hold my own so this was similar.</t>
  </si>
  <si>
    <t>I felt a bit distressful and leery because I saw some lights turning on this fireplace and I was wondering if he's gonna start cranking up the heat on me to make things more difficult. I'm not a big fan of the heat and it reminds me of a time when my step son was mad at me and I was trying to take a nap and he turned the heat way up on because he knew it would irritate me. That’s what this reminded me of.</t>
  </si>
  <si>
    <t>The first two things I noticed was the fireplace went off and then I kept getting a connection error on my tablet which reminds me of how annoyed I get at home when I'm trying to watch a movie or play a game and my Internet is sketchy so it reminds me of when I’m at home and the Internet does not cooperate.</t>
  </si>
  <si>
    <r>
      <rPr>
        <rFont val="Calibri"/>
        <color rgb="FFCC0000"/>
        <sz val="11.0"/>
      </rPr>
      <t>Good source of information</t>
    </r>
    <r>
      <rPr>
        <rFont val="Calibri"/>
        <color theme="1"/>
        <sz val="11.0"/>
      </rPr>
      <t>, entertainer(7-1), helper(7-2), comedian(7-1)</t>
    </r>
  </si>
  <si>
    <r>
      <rPr>
        <rFont val="Calibri"/>
        <color theme="1"/>
        <sz val="11.0"/>
      </rPr>
      <t>7 x3 (</t>
    </r>
    <r>
      <rPr>
        <rFont val="Calibri"/>
        <color theme="1"/>
        <sz val="11.0"/>
      </rPr>
      <t>7-1 x2</t>
    </r>
    <r>
      <rPr>
        <rFont val="Calibri"/>
        <color theme="1"/>
        <sz val="11.0"/>
      </rPr>
      <t xml:space="preserve">, </t>
    </r>
    <r>
      <rPr>
        <rFont val="Calibri"/>
        <color theme="1"/>
        <sz val="11.0"/>
      </rPr>
      <t>7-2 x1</t>
    </r>
    <r>
      <rPr>
        <rFont val="Calibri"/>
        <color theme="1"/>
        <sz val="11.0"/>
      </rPr>
      <t>)</t>
    </r>
  </si>
  <si>
    <t>Well, I think for the first game I can't think of specifics, but. Just times, where you're doing something that you think you know how to do well, and then some aspect of it changes and you don't really expect it so it's like you're doing something that you’ve done for a while and all sudden you don't succeed at it for reasons that are completely new to you, so the balloon game kind of reminded me of that. Oh frustration, first of all, but second of all determination to understand better why what happened, happened so that I could do better next time.</t>
  </si>
  <si>
    <t>Well, this time I think more about the word search game. Again, not a specific time but I suppose a time when I felt like I ought to know more of something than I actually did. I really thought I would have known more of the words in a certain category and it almost made me feel, it reminded me of times when you oughta know something but you just can't recall it. Probably frustrated with myself that I couldn't remember the things that I wanted to, but critical of myself.</t>
  </si>
  <si>
    <t>I’m thinking of times when I’m trying to figure out something and I feel like I'm needing more information to really figure out what it is I'm dealing with and I'm not given enough opportunities to try out different things before having gone on to something else. Determination, wanting to keep trying.</t>
  </si>
  <si>
    <t>Same thing goes. I think I report times when I am trying to analyze and be more methodical about how we're approaching something and still not quite seeing all the pieces and how they fit together and how something's working.</t>
  </si>
  <si>
    <t>helper(7-2), guide(7-1), companion(7-3), knowledge base(0), friend(7-3), assistant(7-2), extra family member (someone to contact)(7-3)</t>
  </si>
  <si>
    <r>
      <rPr>
        <rFont val="Calibri"/>
        <color theme="1"/>
        <sz val="11.0"/>
      </rPr>
      <t>0 x1</t>
    </r>
    <r>
      <rPr>
        <rFont val="Calibri"/>
        <color theme="1"/>
        <sz val="11.0"/>
      </rPr>
      <t>, 7 x6 (</t>
    </r>
    <r>
      <rPr>
        <rFont val="Calibri"/>
        <color theme="1"/>
        <sz val="11.0"/>
      </rPr>
      <t>7-1 x1</t>
    </r>
    <r>
      <rPr>
        <rFont val="Calibri"/>
        <color theme="1"/>
        <sz val="11.0"/>
      </rPr>
      <t xml:space="preserve">, </t>
    </r>
    <r>
      <rPr>
        <rFont val="Calibri"/>
        <color theme="1"/>
        <sz val="11.0"/>
      </rPr>
      <t>7-2 x2</t>
    </r>
    <r>
      <rPr>
        <rFont val="Calibri"/>
        <color theme="1"/>
        <sz val="11.0"/>
      </rPr>
      <t xml:space="preserve">, </t>
    </r>
    <r>
      <rPr>
        <rFont val="Calibri"/>
        <color theme="1"/>
        <sz val="11.0"/>
      </rPr>
      <t>7-3 x3</t>
    </r>
    <r>
      <rPr>
        <rFont val="Calibri"/>
        <color theme="1"/>
        <sz val="11.0"/>
      </rPr>
      <t>)</t>
    </r>
  </si>
  <si>
    <t>The word game was a little frustrating, because I was finding words that would not click and turn colors. The balloon game, I was just trying to count the number of clicks to see how many I could get in each time before I would cash it in. It was not as frustrating to me as the word game was whenever I couldn't get the words to click in and the time that I felt this way is anytime I work with computers whenever they don't work I tend to feel frustrated in that way.</t>
  </si>
  <si>
    <t>I felt a little more comfortable with the games, the second time through because I knew what I was doing this time. I don't really feel a whole lot of emotion, I’m just feeling calm and the last time I had this feeling was this afternoon.</t>
  </si>
  <si>
    <t>The word game was simpler whenever I had topics that I understood or new more words for. The bubble game, I was not paying enough attention, I was popping more balloons than I had done in previous games. I don't really feel a whole lot of anything. I'm just trying to concentrate and focus on what I'm doing. Maybe a little bit of apprehension.</t>
  </si>
  <si>
    <t>It was more difficult for me to concentrate on the games this time. The word games topics were not things that I was really finding many words or thinking of very many words and the balloon game, the blue balloon that I typically had been able to pump up more was popping before I got it to where I wanted it to be so it was a little more frustrating on that part. There's just more, at this point, impatience that I'm not getting better at the games and the last time I felt this way is when I tried to do tasks that are new and I don't know what i'm doing.</t>
  </si>
  <si>
    <t>personal assistant(7-2), helper(7-2)</t>
  </si>
  <si>
    <r>
      <rPr>
        <rFont val="Calibri"/>
        <color theme="1"/>
        <sz val="11.0"/>
      </rPr>
      <t>7 x2 (</t>
    </r>
    <r>
      <rPr>
        <rFont val="Calibri"/>
        <color theme="1"/>
        <sz val="11.0"/>
      </rPr>
      <t>7-2 x2</t>
    </r>
    <r>
      <rPr>
        <rFont val="Calibri"/>
        <color theme="1"/>
        <sz val="11.0"/>
      </rPr>
      <t>)</t>
    </r>
  </si>
  <si>
    <t>The first game, it reminds me of a game I played as a child. Similar to busting the balloons and it also reminds me of the fair where you shoot the water stream in and blow up the balloons. The word find reminded me of the crossword puzzle I do daily.</t>
  </si>
  <si>
    <t>Again the balloons felt like the fair, shooting the water in and blowing up the balloons. And the word finder, a puzzle I don't particularly like reminded me of doing morning crosswords. I was relaxed.</t>
  </si>
  <si>
    <t>It reminded me of the fairground playing the game where you shoot the water in the balloon to inflate the blooms. And then, my daily crossword puzzle and sudoku which I usually do in the mornings. Relaxed and satisfied.</t>
  </si>
  <si>
    <t>Oh It reminded me of doing my morning crosswords and that game at the fair where you blow up the balloon by shooting the water on that target. Satisfaction when I was successful.</t>
  </si>
  <si>
    <t>extra person in the room (7-1)</t>
  </si>
  <si>
    <r>
      <rPr>
        <rFont val="Calibri"/>
        <color theme="1"/>
        <sz val="11.0"/>
      </rPr>
      <t>7 x1 (</t>
    </r>
    <r>
      <rPr>
        <rFont val="Calibri"/>
        <color theme="1"/>
        <sz val="11.0"/>
      </rPr>
      <t>7-1 x1</t>
    </r>
    <r>
      <rPr>
        <rFont val="Calibri"/>
        <color theme="1"/>
        <sz val="11.0"/>
      </rPr>
      <t>)</t>
    </r>
  </si>
  <si>
    <t>When I was playing the word game, the word search reminded me of being at a baby shower. I just feel very relaxed.</t>
  </si>
  <si>
    <t>It reminds me of playing these games with my grandchildren who love word games and puzzles and stuff like that. Just feeling relaxed, because I like to play games.</t>
  </si>
  <si>
    <t>The fact that I was being watched was a little intimidating. Not much comes to mind, I'm just very relaxed.</t>
  </si>
  <si>
    <t>I like playing games, because it keeps me moving, keeps my mind moving. Nothing comes to mind.</t>
  </si>
  <si>
    <t>tool(0), good oven timer(0), music player(0), tv schedule guide(0), electronic robot(5)</t>
  </si>
  <si>
    <r>
      <rPr>
        <rFont val="Calibri"/>
        <color theme="1"/>
        <sz val="11.0"/>
      </rPr>
      <t>0 x4</t>
    </r>
    <r>
      <rPr>
        <rFont val="Calibri"/>
        <color theme="1"/>
        <sz val="11.0"/>
      </rPr>
      <t xml:space="preserve">, </t>
    </r>
    <r>
      <rPr>
        <rFont val="Calibri"/>
        <color theme="1"/>
        <sz val="11.0"/>
      </rPr>
      <t>5 x1</t>
    </r>
  </si>
  <si>
    <t>Trying to hurry can be frustrating, but I did start to catch on to what's going on, especially in the word search. And the balloons is well pure luck. Well just normal. Don’t know if anything is special.</t>
  </si>
  <si>
    <t xml:space="preserve">I’m learning what you want, and balloon pump is pure luck for how many times you pump it before they pop. And somebody tired the fireplace on. Just pretty normal. I like doing this kind of puzzle. </t>
  </si>
  <si>
    <t>Well just like the other times I’ve played it. The balloon thing is just pure luck on guessing and the word search, some is easier than others, just like you said. I am playing the game and I feel, just like the other two times. I’m relaxed and just playing a game.</t>
  </si>
  <si>
    <t>About the same as the other times. I'm starting to learn the word thing better and well the balloon thing is pretty much random and it’s interesting watching seeing how many times you turn the fireplace on and off. I am just playing this game.</t>
  </si>
  <si>
    <r>
      <rPr>
        <rFont val="Calibri"/>
        <color theme="1"/>
        <sz val="11.0"/>
      </rPr>
      <t xml:space="preserve">another person in the room(7-1), helper-only there when needed(7-2), an assistant to explain things(7-2), </t>
    </r>
    <r>
      <rPr>
        <rFont val="Calibri"/>
        <color rgb="FFCC0000"/>
        <sz val="11.0"/>
      </rPr>
      <t>a resource for information</t>
    </r>
  </si>
  <si>
    <r>
      <rPr>
        <rFont val="Calibri"/>
        <color theme="1"/>
        <sz val="11.0"/>
      </rPr>
      <t>7 x3 (</t>
    </r>
    <r>
      <rPr>
        <rFont val="Calibri"/>
        <color theme="1"/>
        <sz val="11.0"/>
      </rPr>
      <t>7-1 x1</t>
    </r>
    <r>
      <rPr>
        <rFont val="Calibri"/>
        <color theme="1"/>
        <sz val="11.0"/>
      </rPr>
      <t xml:space="preserve">, </t>
    </r>
    <r>
      <rPr>
        <rFont val="Calibri"/>
        <color theme="1"/>
        <sz val="11.0"/>
      </rPr>
      <t>7-2 x2</t>
    </r>
    <r>
      <rPr>
        <rFont val="Calibri"/>
        <color theme="1"/>
        <sz val="11.0"/>
      </rPr>
      <t>)</t>
    </r>
  </si>
  <si>
    <t>Well, it was kind of fun to play the two games right now. It reminded me of being in grade school and I teach second grade, so it kind of reminds me of some of the tasks my kids have to do.
What I'm feeling is relaxed, a little frustrated that I didn't get more things done, probably last time I had this feeling was when I was at work, trying to get something finished and I kind of ran out of time. But I knew I could find more this kind of get more done just kind of like I know I can get more done here.</t>
  </si>
  <si>
    <t>It's a little frustrating to play games when the word search and I couldn't get the words to.
highlight and I knew they were there, and also when I will go to the next puzzle, and it was something I had no idea about.I guess last time I kept kind of doing something and it didn't work out. I was looking for something and it's just like you keep looking for the same thing, like, I was looking for my car keys, and they were actually where I looked for in the first time. So it's kind of a frustrating feeling of looking for something and it's right in front of you.</t>
  </si>
  <si>
    <t>It was kind of frustrating. The word search reminded me of when I was trying to put an online order in and I couldn't get the order to go through, and I kept pushing and pushing and I’m not get through when they ask me to do the exact same thing I did before. It was like I said before, when I was trying to order something online and I kept hitting enter and it didn't work and, finally, I had enough,then it did work, kind of like on the word search before.</t>
  </si>
  <si>
    <t>I just felt like quitting at the end, I was tired of playing and I wasn't doing very well and I just meant to be over. The last time I had this kind of feeling I think I was playing video games with my nephew and I wasn't doing very well, so I just quit, he was much better than me.</t>
  </si>
  <si>
    <t>my aunt Dorothy (7-4)</t>
  </si>
  <si>
    <r>
      <rPr>
        <rFont val="Calibri"/>
        <color theme="1"/>
        <sz val="11.0"/>
      </rPr>
      <t>7 x1</t>
    </r>
    <r>
      <rPr>
        <rFont val="Calibri"/>
        <color theme="1"/>
        <sz val="11.0"/>
      </rPr>
      <t xml:space="preserve"> (</t>
    </r>
    <r>
      <rPr>
        <rFont val="Calibri"/>
        <color theme="1"/>
        <sz val="11.0"/>
      </rPr>
      <t>7-4 x1</t>
    </r>
    <r>
      <rPr>
        <rFont val="Calibri"/>
        <color theme="1"/>
        <sz val="11.0"/>
      </rPr>
      <t>)</t>
    </r>
  </si>
  <si>
    <t>It reminds me of rabbit hunting, when I was a kid. I knew the rabbits were there, but I couldn't find it. Thank you.</t>
  </si>
  <si>
    <t>Trying to figure out which direction I'm going. On a round about on the highway. Thank you. I got lost.</t>
  </si>
  <si>
    <t>Reminded me at Christmas, at my grandma's house. She didn't believe in Christmas.</t>
  </si>
  <si>
    <t>The first time I drove a race car. It wouldn't start and I missed the race. I just gave up. I didn't try it again.</t>
  </si>
  <si>
    <r>
      <rPr>
        <rFont val="Calibri"/>
        <color rgb="FFCC0000"/>
        <sz val="11.0"/>
      </rPr>
      <t>input processor(2), machine(2)</t>
    </r>
    <r>
      <rPr>
        <rFont val="Calibri"/>
        <color theme="1"/>
        <sz val="11.0"/>
      </rPr>
      <t xml:space="preserve">, Siri(4), Google assistant(4), translator(7-1), </t>
    </r>
    <r>
      <rPr>
        <rFont val="Calibri"/>
        <color rgb="FFCC0000"/>
        <sz val="11.0"/>
      </rPr>
      <t>keyboard(0)</t>
    </r>
    <r>
      <rPr>
        <rFont val="Calibri"/>
        <color theme="1"/>
        <sz val="11.0"/>
      </rPr>
      <t xml:space="preserve">, telephone operator(7-2), telegraph operator(7-2), computer operator(7-2), </t>
    </r>
    <r>
      <rPr>
        <rFont val="Calibri"/>
        <color rgb="FFCC0000"/>
        <sz val="11.0"/>
      </rPr>
      <t>device from the future(2),</t>
    </r>
    <r>
      <rPr>
        <rFont val="Calibri"/>
        <color theme="1"/>
        <sz val="11.0"/>
      </rPr>
      <t xml:space="preserve"> secretary(7-2), helper(7-2), assistant.(7-2)</t>
    </r>
  </si>
  <si>
    <r>
      <rPr>
        <rFont val="Calibri"/>
        <color theme="1"/>
        <sz val="11.0"/>
      </rPr>
      <t>0 x1</t>
    </r>
    <r>
      <rPr>
        <rFont val="Calibri"/>
        <color theme="1"/>
        <sz val="11.0"/>
      </rPr>
      <t xml:space="preserve">, </t>
    </r>
    <r>
      <rPr>
        <rFont val="Calibri"/>
        <color theme="1"/>
        <sz val="11.0"/>
      </rPr>
      <t>2 x3</t>
    </r>
    <r>
      <rPr>
        <rFont val="Calibri"/>
        <color theme="1"/>
        <sz val="11.0"/>
      </rPr>
      <t xml:space="preserve">, </t>
    </r>
    <r>
      <rPr>
        <rFont val="Calibri"/>
        <color theme="1"/>
        <sz val="11.0"/>
      </rPr>
      <t>4 x2</t>
    </r>
    <r>
      <rPr>
        <rFont val="Calibri"/>
        <color theme="1"/>
        <sz val="11.0"/>
      </rPr>
      <t>, 7 x7 (</t>
    </r>
    <r>
      <rPr>
        <rFont val="Calibri"/>
        <color theme="1"/>
        <sz val="11.0"/>
      </rPr>
      <t>7-1 x1</t>
    </r>
    <r>
      <rPr>
        <rFont val="Calibri"/>
        <color theme="1"/>
        <sz val="11.0"/>
      </rPr>
      <t xml:space="preserve">, </t>
    </r>
    <r>
      <rPr>
        <rFont val="Calibri"/>
        <color theme="1"/>
        <sz val="11.0"/>
      </rPr>
      <t>7-2 x6</t>
    </r>
    <r>
      <rPr>
        <rFont val="Calibri"/>
        <color theme="1"/>
        <sz val="11.0"/>
      </rPr>
      <t>)</t>
    </r>
  </si>
  <si>
    <t>The technology had a hard time for word search; there was a delay when you change puzzles. So there were times I pressed it two times; I didn't get one, I got two puzzles ahead and meant to get one. The balloon one did not seem to have a pattern, I thought there was a different color that would last longer, but every balloon seemed to be random. I have a feeling of accomplishment after learning how to do the balloon game better than I did the word puzzle game. When I finished the sudoku puzzle.</t>
  </si>
  <si>
    <t>Accomplishment! I felt like I did better on both games. Success in a three star force star city puzzle.</t>
  </si>
  <si>
    <t>Like my father was watching and playing games. Relief; Done; End of the school year.</t>
  </si>
  <si>
    <t>Repetition. That's a story that keeps on going. The same story, different parts. Relief, end of the school year.</t>
  </si>
  <si>
    <r>
      <rPr>
        <rFont val="Calibri"/>
        <color theme="1"/>
        <sz val="11.0"/>
      </rPr>
      <t xml:space="preserve">person that does what I'm thinking(7-1), </t>
    </r>
    <r>
      <rPr>
        <rFont val="Calibri"/>
        <color rgb="FFCC0000"/>
        <sz val="11.0"/>
      </rPr>
      <t xml:space="preserve">way to save steps, means to communicate without texting or calling </t>
    </r>
  </si>
  <si>
    <r>
      <rPr>
        <rFont val="Calibri"/>
        <color theme="1"/>
        <sz val="11.0"/>
      </rPr>
      <t>7 x1</t>
    </r>
    <r>
      <rPr>
        <rFont val="Calibri"/>
        <color theme="1"/>
        <sz val="11.0"/>
      </rPr>
      <t xml:space="preserve"> (</t>
    </r>
    <r>
      <rPr>
        <rFont val="Calibri"/>
        <color theme="1"/>
        <sz val="11.0"/>
      </rPr>
      <t>7-1 x1</t>
    </r>
    <r>
      <rPr>
        <rFont val="Calibri"/>
        <color theme="1"/>
        <sz val="11.0"/>
      </rPr>
      <t>)</t>
    </r>
  </si>
  <si>
    <t>When I was playing the word search game, it reminded me of being a kid at my grandma's house because I used to play word search at her house a lot. And when I was playing the balloon game it reminded me of being in Vegas, being a risk taker or not with slot machines and such. I don’t know what happened the last time, but I'm just a little bit frustrated because I'm usually really good at word searches and a couple of those screens were very difficult and I'm a very competitive person, so it made me frustrated that I didn't find as many as I thought I should.</t>
  </si>
  <si>
    <t>It reminds me the story that reminds me about being an only child that I would play word searches, because I didn't have another sibling to play with games with like in the car or if you're on vacation like in a cabin. So I guess just the whole doing this, these games reminds me of being an only child and trying to entertain myself. I probably just tried to realize why I was frustrated and then I kind of just move on.</t>
  </si>
  <si>
    <t>It was encouraging when I started the word search again because the topic was clergy members and my father was a minister, so I knew lots of those words to look for easily. I felt like I did pretty well so I just kind of take it and move on.</t>
  </si>
  <si>
    <t>It just reminded me of maybe back in school, when I knew that I should know these words and I wasn't finding them, so frustration. I just kind of note how I felt and then I move on, I don't tend to dwell on things like that.</t>
  </si>
  <si>
    <t>SIRI(4)/Alexa(4), helper(7-2), slow-reacter(7-1), understanding person(7-3), pleasanton person.(7-1)</t>
  </si>
  <si>
    <r>
      <rPr>
        <rFont val="Calibri"/>
        <color theme="1"/>
        <sz val="11.0"/>
      </rPr>
      <t>4 x2</t>
    </r>
    <r>
      <rPr>
        <rFont val="Calibri"/>
        <color theme="1"/>
        <sz val="11.0"/>
      </rPr>
      <t>, 7x4 (</t>
    </r>
    <r>
      <rPr>
        <rFont val="Calibri"/>
        <color theme="1"/>
        <sz val="11.0"/>
      </rPr>
      <t>7-1 x2</t>
    </r>
    <r>
      <rPr>
        <rFont val="Calibri"/>
        <color theme="1"/>
        <sz val="11.0"/>
      </rPr>
      <t xml:space="preserve">, </t>
    </r>
    <r>
      <rPr>
        <rFont val="Calibri"/>
        <color theme="1"/>
        <sz val="11.0"/>
      </rPr>
      <t>7-2 x1</t>
    </r>
    <r>
      <rPr>
        <rFont val="Calibri"/>
        <color theme="1"/>
        <sz val="11.0"/>
      </rPr>
      <t xml:space="preserve">, </t>
    </r>
    <r>
      <rPr>
        <rFont val="Calibri"/>
        <color theme="1"/>
        <sz val="11.0"/>
      </rPr>
      <t>7-3 x1</t>
    </r>
    <r>
      <rPr>
        <rFont val="Calibri"/>
        <color theme="1"/>
        <sz val="11.0"/>
      </rPr>
      <t>)</t>
    </r>
  </si>
  <si>
    <t>Well, I guess it reminds me of me trying to do puzzles at home, particularly word puzzles. I've tried to do those up and on Sundays when I do a sudoku or tried to do a crossword or jumble so the one word search reminded me of that, trying to find the answer and get it marked in. I really can't think of an experience that reminds me, or story, that reminds me about the pumping. So that's about all I have to say. I'm feeling frustration from the word puzzle. I just couldn't find many and I tried to think of either types of birds and then try to find them, or else I tried to just look at the letters and find whatever the category was, and that was frustrating because I couldn't figure out either one, and I would say I'm frustrated. Like when I do a sudoku and I just cannot find another number to get in like maybe I've gotten a few in, and then I can't find it anymore, so I related to doing another kind of puzzle and being frustrated.</t>
  </si>
  <si>
    <t>I don't know that I have any story that would be different than what I said for the previous two games. I'd have to think of a story that was somewhat frustrating, which relates back to just doing puzzles or figuring things out and a story that would have some achievement. When I work, if I can figure something out somewhat quickly, say a task that I'm working on at work, that would make me feel to some degree, like the word puzzle, the last one that was vegetables. That one was much easier and I could see a lot of the words right away also I could think of examples to be looking for certain words so it then gave me a sense of achievement that very last one, which would be how I would feel when I would do something at work, that was a task or project or challenge so I guess that's it. Well, just today, at my office before I came, I felt this sense of achievement. I was reviewing information and many things correlated and I could check things off the list, and so I felt a feeling of achievement or satisfaction and that's how I would feel like I said, with the last word search so that would be it.</t>
  </si>
  <si>
    <t>I only played one game. I just play the balloon game but I'm trying to think what I've done that it's kind of like the balloon game where you kind of have to. figure out logically or tried for that, logically, which balloon you could get the most money from. I mean to me it was obvious in the three games that the blue one was the most money. I'm trying to think of a story that, something I've done, already kind of have to figure out how that's gonna work. I can't really think of an example, but I felt good about this one, because I got more money, so I feel like I conquered it better, but that's all I have to say. Well I'm feeling better because I think the puzzles, well the word puzzle was much easier, plus I got much more money on the pump. So I guess I feel a sense of accomplishment which, okay, yesterday I stayed home from work and that may things done at home and got some errands done so I would liken it to now, feeling a sense of fulfillment or accomplishment.</t>
  </si>
  <si>
    <t>I just thought of something, the first game with the balloons and the pump was like the, just the two times short periods of times that I've been to Las Vegas and played the slot machine, where you started earning money and you're just kind of had to guess how long you should keep going or whether you should cash out your money and that reminded me exactly of that. Oh, well, I would really relate back to when I was in Las Vegas it, but it was a lot of fun. So, I guess, I felt happy and accomplished and kind of daring.</t>
  </si>
  <si>
    <t>my car voice help for gps-radio-music-etc.(4), similar to voice activated remote(4), can be helpful in may ways</t>
  </si>
  <si>
    <t>4 x2</t>
  </si>
  <si>
    <t>The game was interesting, I think I found a pattern on it very quickly that seemed to work on most of the times, after that, before stopping before the balloon popped. On the word find, i'm not sure if I was doing something wrong or we just wasn't connecting but I know it only registered just a few words found. When I felt comfortable that I had identified letters that would make up a word on several other cases but they did not go yellow. So i'm not sure how that will turn out. I'm not sure what real feelings that I have about the games. It’s a really comfortable environment. The games are clearly identified and explained. I'm comfortable doing this just as I am comfortable study at home and reading a book or having a discussion or watching TV or some activities of that kind.</t>
  </si>
  <si>
    <t>The balloon game was fine again. I think I found a pattern there. A little frustration with the word search game again. I don't think I found a story to tell about those but I did find several words and highlighted them when they turned green but they didn't turn yellow today so I ended up finding one word. And so it was a frustrating to find the words and try to follow the pattern, I thought was the correct idea and to not have them count. Trying to think of something that I was frustrated by. Just wasn't doing what I thought it was supposed to do.and I was trying to find something on my new car to work and I couldn’t get it to work and it was okay there wasn’t anything there I just had trouble finding the right system, the right pattern right way to make it work.</t>
  </si>
  <si>
    <t>It was really the same situation as the last set where the balloon game was setting a pattern, and then, following that pattern to maximize the time between the activity and balloon popping. For the second game I should be finding no words, which really wasn't the case but, either i'm doing something wrong or there is no function somewhere. Again, the frustration with the word search with the words in not highlighting green and never going to yellow. It’s like any situation when something supposed to work it doesn’t work when it’s supposed to. That’s the frustration.</t>
  </si>
  <si>
    <t>Not much different than the others. The balloon game was fine. I pushed it a little bit more than I did before so but it was was fine and. Like most experiences, like a lot of experiences in life, it was okay. The word game was a little better, at least I highlighted it right this time. There’s still a little frustration that I couldn't get through the all words. Well it was frustration there. When you try to get something and you think you know how to make it work, and it doesn’t do that work it’s frustrating.</t>
  </si>
  <si>
    <t>asistant(7-2), helper(7-2), company if you're alone(7-3), way to learn new technology.</t>
  </si>
  <si>
    <r>
      <rPr>
        <rFont val="Calibri"/>
        <color theme="1"/>
        <sz val="11.0"/>
      </rPr>
      <t>7 x3</t>
    </r>
    <r>
      <rPr>
        <rFont val="Calibri"/>
        <color theme="1"/>
        <sz val="11.0"/>
      </rPr>
      <t xml:space="preserve"> (</t>
    </r>
    <r>
      <rPr>
        <rFont val="Calibri"/>
        <color theme="1"/>
        <sz val="11.0"/>
      </rPr>
      <t>7-2 x2</t>
    </r>
    <r>
      <rPr>
        <rFont val="Calibri"/>
        <color theme="1"/>
        <sz val="11.0"/>
      </rPr>
      <t xml:space="preserve">, </t>
    </r>
    <r>
      <rPr>
        <rFont val="Calibri"/>
        <color theme="1"/>
        <sz val="11.0"/>
      </rPr>
      <t>7-3 x1</t>
    </r>
    <r>
      <rPr>
        <rFont val="Calibri"/>
        <color theme="1"/>
        <sz val="11.0"/>
      </rPr>
      <t>)</t>
    </r>
  </si>
  <si>
    <t>It was frustrating when my marker, when I keep the choices that I chose in the yellow so I didn't know whether it was taking those words or not. Otherwise, it was a very easy game and I do word searches all the time, so it was enlightening. I’m just feeling a little bit restless to get on with things. And I do that often when I'm waiting on somebody else, so I can get on with something.</t>
  </si>
  <si>
    <t>Well, I just played the balloon game, and it was frustrating because I played it three times and I have only played the word game once and I enjoy playing word games much better, so I was a little bit irritated that I couldn’t play the word games more but that's okay I'm just here for the fun of it. I was just waiting in line for something and somebody was slow but it only lasted just a little while.</t>
  </si>
  <si>
    <t>Well, I know I'm pretty smart in some things, but there are some things I just bypass and go on to see if I know the next one, so that's how I have been in life. If something doesn't work can I go on and find the next thing to do. But I pretty much know where I'm going when I want to to go. So. I guess that's what I'm doing with the games. I felt good about myself, because I would just go on to the next thing that I can master.</t>
  </si>
  <si>
    <t>The balloon game was interesting but I finally got a handle on what colors will pop first. The word game I enjoy more because I enjoy word searches. But there are some subjects I don't know that much about so I just go to the next one, which is how you should live your life. Something doesn't work you go on to the next thing. Oh, I don't know, I'm pretty satisfied when I can work things out, and when I do word searches if I get all the words in an hour so on the big puzzle, I am satisfied. Makes me feel like i'm still knowledgeable in many ways.</t>
  </si>
  <si>
    <t xml:space="preserve">bank teller(7-2), phone salesmen(7-2), help desk(7-2), clerk in a store(7-2), teaching assistant/aid(7-2) </t>
  </si>
  <si>
    <r>
      <rPr>
        <rFont val="Calibri"/>
        <color theme="1"/>
        <sz val="11.0"/>
      </rPr>
      <t>7 x5 (</t>
    </r>
    <r>
      <rPr>
        <rFont val="Calibri"/>
        <color theme="1"/>
        <sz val="11.0"/>
      </rPr>
      <t>7-2 x5</t>
    </r>
    <r>
      <rPr>
        <rFont val="Calibri"/>
        <color theme="1"/>
        <sz val="11.0"/>
      </rPr>
      <t>)</t>
    </r>
  </si>
  <si>
    <t>I guess it reminds me of when I was trying to learn to weave and the instructions seemed confusing. I couldn't remember what happened first and what happened second. I was always glad to have people help me and I was glad when I got better at it. Right now I'm feeling sort of relieved that this first round is over. And I’m not sure that this reminds me of any particular experience that I've had. Little bit like doing the crossword and not being able to figure out the last clue.</t>
  </si>
  <si>
    <t>I'm not sure I have a story that reminds me of this experience. Possibly when I was first learning Spanish and the whole thing seemed like a lot of confusion and it took practice and actually doing this is really not like, much like anything that I've ever. done that’s been much part of my life. I'm not feeling anything particular right now. Perhaps a little bit like taking final exams, I’m not sure.</t>
  </si>
  <si>
    <t>When I was in Mexico, we used to play a game, the Spanish name I can't remember was called, Greed, and the idea was to to draw cards until you basically popped your balloon and it was a lot of fun playing with a bunch of local people and the next morning all the men got in trouble, because their wives considered it gambling. I'm not sure how I'm feeling. I’m just wondering what happens next. I’m not sure I have any particular feeling except contributing to a research project which I'm happy to do.</t>
  </si>
  <si>
    <t>I don't think I have any more stories. I really kind of out of words about stories at this point. I guess not really, because I'm not sure that i'm feeling anything in particular.</t>
  </si>
  <si>
    <t>Rosy the Robot on the Jetsons(5), robotic presence but very helpful(5), pleasant robot(5)</t>
  </si>
  <si>
    <t xml:space="preserve">5 x2 </t>
  </si>
  <si>
    <t>Frustrating. Sequential. Backwards. Challenging. Clever. Focus. I felt annoyed with myself and was determined to go back and do better.</t>
  </si>
  <si>
    <t>It reminded me of when I had a task in design school and I was supposed to put a collar on a shirt and I wound up doing it three times and the first time I got frustrated. The second time I kind of figured it out and the third time I really, really thought it out, and then I completed it. I felt pretty good.</t>
  </si>
  <si>
    <t>It reminds me of that that game that you play where there's a sailboat it's sort of like in a, like they're a bunch of dots around it, you almost have to kind of disconnect your eyes to see it. That's the way that I felt when I started getting more on the word test. I was proud of myself.</t>
  </si>
  <si>
    <t>I was trying to remember all the parts of my grandmother's house that I grew up in and looking for things like attic and cellar and porch and it was pretty interesting. I felt fairly content.</t>
  </si>
  <si>
    <r>
      <rPr>
        <rFont val="Calibri"/>
        <color theme="1"/>
        <sz val="11.0"/>
      </rPr>
      <t xml:space="preserve">robot talking to me and giving me directions(5), helper to get things accomplished on the ipad(4), </t>
    </r>
    <r>
      <rPr>
        <rFont val="Calibri"/>
        <color rgb="FFCC0000"/>
        <sz val="11.0"/>
      </rPr>
      <t>a little voice in my head to help me figure out the ipad(7-5)</t>
    </r>
    <r>
      <rPr>
        <rFont val="Calibri"/>
        <color theme="1"/>
        <sz val="11.0"/>
      </rPr>
      <t>, a way to get help without a real person</t>
    </r>
  </si>
  <si>
    <r>
      <rPr>
        <rFont val="Calibri"/>
        <color theme="1"/>
        <sz val="11.0"/>
      </rPr>
      <t>4 x1</t>
    </r>
    <r>
      <rPr>
        <rFont val="Calibri"/>
        <color theme="1"/>
        <sz val="11.0"/>
      </rPr>
      <t xml:space="preserve">, </t>
    </r>
    <r>
      <rPr>
        <rFont val="Calibri"/>
        <color theme="1"/>
        <sz val="11.0"/>
      </rPr>
      <t>5 x1</t>
    </r>
    <r>
      <rPr>
        <rFont val="Calibri"/>
        <color theme="1"/>
        <sz val="11.0"/>
      </rPr>
      <t xml:space="preserve">, </t>
    </r>
    <r>
      <rPr>
        <rFont val="Calibri"/>
        <color theme="1"/>
        <sz val="11.0"/>
      </rPr>
      <t>7 x1</t>
    </r>
    <r>
      <rPr>
        <rFont val="Calibri"/>
        <color theme="1"/>
        <sz val="11.0"/>
      </rPr>
      <t xml:space="preserve"> (</t>
    </r>
    <r>
      <rPr>
        <rFont val="Calibri"/>
        <color theme="1"/>
        <sz val="11.0"/>
      </rPr>
      <t>7-5 x1</t>
    </r>
    <r>
      <rPr>
        <rFont val="Calibri"/>
        <color theme="1"/>
        <sz val="11.0"/>
      </rPr>
      <t>)</t>
    </r>
  </si>
  <si>
    <t>4, 5, 7</t>
  </si>
  <si>
    <t>It was like I was at a party pumping up balloons on the pumping balloons of like a birthday party for our grandchildren. The word game would be more like I'm at school and trying to hurry up and find some words to do a crossword puzzle. Or, I could be at home doing a crossword puzzle. Well I'm a little frustrated on the crossword puzzle I didn't recognize the words. I think I was doing better on the balloons, I earn some money, so I felt okay. But I was more frustrated on the crossword puzzle because I couldn't think of the chemical names.</t>
  </si>
  <si>
    <t>Well, sometimes it was frustrating on the crossword puzzle, I could not get the words fly and ant to show up. I tried different ways that was frustrating and upsetting. The balloon thing, sometimes I felt like I must not have hit it in the right spot to get the money to come up and so, that was a little upsetting. But I did earn some money on the balloon so that was good. I’m a little frustrated and upset try to do it again see if I can do better, I guess.</t>
  </si>
  <si>
    <t>Well, sometimes I got a little upset on some of the words puzzles. And I got a little upset with the balloons popping but it wasn’t that bad. I still earned money on the balloons. When I was doing a crossword puzzles I just didn’t seem to think fast enough, I guess. I probably got a little upset, but I would try to continue and until I do better.</t>
  </si>
  <si>
    <t>Well, I had trouble on the word searches, I guess, I it the puzzle too many times and it would change. So it was a little upsetting. Let's see the balloon one went okay, I think. It was all right. That's it. Just a little upset about the crosswords. I don't know what happened, the last time let's see, let me think. I just got a little frustrated, upset but got over it.</t>
  </si>
  <si>
    <t>A robot trying to be friendly.(5)
An unnecessary tool for me.(0)
I have no other frame of reference for what it was supposed to be - but it didn't have an answer for my questions, had to call in another actual human.</t>
  </si>
  <si>
    <r>
      <rPr>
        <rFont val="Calibri"/>
        <color theme="1"/>
        <sz val="11.0"/>
      </rPr>
      <t>0 x1</t>
    </r>
    <r>
      <rPr>
        <rFont val="Calibri"/>
        <color theme="1"/>
        <sz val="11.0"/>
      </rPr>
      <t xml:space="preserve">, </t>
    </r>
    <r>
      <rPr>
        <rFont val="Calibri"/>
        <color theme="1"/>
        <sz val="11.0"/>
      </rPr>
      <t>5 x1</t>
    </r>
  </si>
  <si>
    <t>0,5</t>
  </si>
  <si>
    <t>Well, I enjoyed the second game more than the first game, because it evolves words, instead of just randomly popping a balloon. Those kinds of games make more sense to me and are more enjoyable. I'm done. Probably when I was playing a scrabble game and I knew that there were more answers there, but I wasn't able to see them quickly. That's it.</t>
  </si>
  <si>
    <t>The second game in particular, on certain games reminded me of when I was talking with someone and I knew that what I was saying was correct and they kept saying no, no, this is not correct. I'm not acknowledging that you are correct. As there were words in the last game and the musical instrument game, where I was putting in a word that was clearly a word, and it was not recognized so that was pretty irritating. That's all. I guess a similar thing where you're you're saying something or putting something together, that is correct, and it is not being acknowledged as such so you just move on, sometimes to something else. That's it.</t>
  </si>
  <si>
    <t>Again on the second game I was having a few instances once again of finding a word that was correct, and it was not showing up and I just decided well, this is part of this test, so I just moved on, instead of trying it multiple times, I tried it a couple times, and if it didn't take, then I just moved on figuring this is part of the test. That's it. I guess when something is working part of the time, and not working, another part of the time I just have to make the decision to move on either to another game or in an instance that is not this, quitting or moving on to something else. That's it.</t>
  </si>
  <si>
    <t>The first game is mildly interesting, the second game is more interesting, not only because of words, but of words that fit the category that, for whatever reason don't get acknowledged and so it becomes sort of a test of how. Oh, I don't know how how ready, I am to just move on to the next one. I'm not really, I don't really care how many words I'm getting. That is the way I play games so that's it. I guess it's a feeling of doing something for a while and then getting tired of doing it and so just moving on more quickly to see what the next game holds. That's it.</t>
  </si>
  <si>
    <t>experience with Siri(4). I didn't really have any questions that I needed to ask. Siri did answer when I asked about the scale for referring to the adjectives.</t>
  </si>
  <si>
    <t>They were fine. I was frustrated a little, because I think a couple of times in finding the word, that it didn't record it. Like the one I remember, was racquetball. The balloon one was okay I just sort of kept trying not to pop them on they just kept collecting as much money as I could along the way. That's all I have. No, I don't nothing, nothing comes to mind now.It's sort of like trying, a task, but I couldn't get an accomplished I guess the balloon thing didn't bother me at all. The word thing was sort of hard.</t>
  </si>
  <si>
    <t>It was good, because I found so many names in the beginning puzzles and I figured out how to earn a lot more money with the balloons. I kept sort of experimenting. Just a sense of accomplishment.</t>
  </si>
  <si>
    <t>You know they're just games. I figured out how far I could go with the blue balloon. And I some of the puzzles by looking for words a reason to find them and, like figure they weren't easy to find that I just want to the next puzzle. It's the same as you asked me the same question I don't. It doesn't relate anything to me it really doesn't it just playing games and I guess loving the study what I'm doing but I don't I don't relate it to any particular task. It was good to be successful and get the balloons and raise the money, but other than that that's pretty much all that was.</t>
  </si>
  <si>
    <t>I told you all those stories I can. Obviously I haven't figured out yet how high I could go on the blue balloon but obviously 55 pumps. If I have to do this again I'm going to see how far it goes till it explodes and the one puzzle didn’t seem like the the words were recording so I skipped do another puzzle. You know the couple of them, I didn't know, I didn't have enough vocabulary to figure out all the different fuels, they were looking for. I'm fine I, I guess, a sense of accomplishment figuring out the one thing. I like doing the puzzles I don't know that it relates to anything in my in my real life, which I don't have any more, since I retired.</t>
  </si>
  <si>
    <t>convenient,supportive,present,helpful,occasionally hard of hearing,predictable</t>
  </si>
  <si>
    <t>Well, I guess the word search just kind of reminds me of getting up and doing the paper every morning. Either doing word search mostly I do sudoku and other games in the paper. The balloon game game is well, I actually just bought a balloon inflator for my grandchildren, so the game kind of reminds me of how long can you hold the balloon on the inflator before it pops. It's a bit of a challenge. I mean, I guess I'm just feeling pretty neutral. I don't, I can't identify any particular situation or occurrence that seems similar. This is a bit of a bizarre experience.</t>
  </si>
  <si>
    <t>I'm having difficulty relating life experiences to playing these two games. They're very different from each other. The balloon game is a bit frustrating. I guess perhaps like, well, I don't know. Well, I guess I'd say I'm feeling frustrated with the line of questioning because I'm not sure what you're after.</t>
  </si>
  <si>
    <t>Well, I can't really think of a story, I guess, I feel like the word search game it's a very predictable thing, so I mean I guess similar to a predictable job. The balloon game seems to throw a lot of punches. I'm not sure that the capacity of the balloon within a given game and color is always the same. So I guess I could equate that to some aspect of life, where you really can't seem to get ahead because the rules don't make a lot of sense. Well, maybe it's like watching the impeachment trial. Everything seems so obvious and yet people don't really buy it or the hearings today.</t>
  </si>
  <si>
    <t>Oh it's maybe like playing with my three grandchildren. Each one likes a different type of game. The older one would like the word game. The younger two would definitely like the balloon game and they would probably attempt to pop them every time. Well, right at the moment, my sciatica is flaring up so I guess the same as every other time it flares up it gets a little uncomfortable.</t>
  </si>
  <si>
    <r>
      <rPr>
        <rFont val="Calibri"/>
        <color rgb="FFCC0000"/>
        <sz val="11.0"/>
      </rPr>
      <t>elmo talking about himself</t>
    </r>
    <r>
      <rPr>
        <rFont val="Calibri"/>
        <color theme="1"/>
        <sz val="11.0"/>
      </rPr>
      <t xml:space="preserve">. A smart phone or speaker that can respond to verbal commands.(4) Friendly sound but slightly more impersonal than a person to talk to(4) </t>
    </r>
  </si>
  <si>
    <t>Not exactly sure what kind of story. The balloon game was frustrating, because there was no clue as to how random the pops where. The word game was okay, but I accidentally skipped a screen. I'm not quite sure what kind of story. It’'s a vague prompt.</t>
  </si>
  <si>
    <t>It was a little better the second time because I had done it once before, and I do think that the blue balloons will take more air than the yellow or orange. And the word games, they were some harder ones than the other. I don't know what kind of story you want me to tell. I am feeling.</t>
  </si>
  <si>
    <t>It was like playing two games before, but I knew what I was doing now. I am feeling fine. I usually am feeling fine I guess.</t>
  </si>
  <si>
    <t>I am having a hard time with this story about what reminds me of the game, I mean the balloon game is still a little bit frustrating because you, there's no clues as to how many pops other than the blue will take a lot longer than the yellow. But I can't think of a story that reminds me of playing that game. I can describe my experience but that's about it. Probably about 10 minutes ago, when I did the last round. So I mean there's a little bit of a challenge in the word search but same kind of frustration at the balloon game, but it's like challenge with the word search one.</t>
  </si>
  <si>
    <t xml:space="preserve">servant (7-2)
alarm clock (0)
helper (7-2)
safety device (0) </t>
  </si>
  <si>
    <r>
      <rPr>
        <rFont val="Calibri"/>
        <color theme="1"/>
        <sz val="11.0"/>
      </rPr>
      <t>0 x2</t>
    </r>
    <r>
      <rPr>
        <rFont val="Calibri"/>
        <color theme="1"/>
        <sz val="11.0"/>
      </rPr>
      <t>, 7 x2 (</t>
    </r>
    <r>
      <rPr>
        <rFont val="Calibri"/>
        <color theme="1"/>
        <sz val="11.0"/>
      </rPr>
      <t>7-2 x2</t>
    </r>
    <r>
      <rPr>
        <rFont val="Calibri"/>
        <color theme="1"/>
        <sz val="11.0"/>
      </rPr>
      <t>)</t>
    </r>
  </si>
  <si>
    <t xml:space="preserve">I guess it's a little bit like trying to catch tadpoles with your hands. As soon as you think you have it, it's gone.The reflection on the water and the movement of the border sort of distort the location of the tadpole. We were splashing around in this little bitty pond, I guess you'd say and trying to catch those tadpoles with our hands and being really frustrated. And, unlike this word game I didn't get a single one. I'm feeling relaxed. I can't recall anything happening. </t>
  </si>
  <si>
    <t>It would have to be a story about frustration and I cannot think of one right now. I can't remember the last time I was frustrated, other than playing the game, because several words, one wouldn't take it all others took, you know, I had to try three or four times to get them to light up and so I'm frustrated.</t>
  </si>
  <si>
    <t>The word game has been very frustrating, because it would not accept, not light up the words that should have lit up. It took several tries, and I don't have very many stories about being frustrated. I seldom do get frustrated well, sometimes I do but I can’t make a story out of it. I mean, how do you tell a story about a fedex driver that delivers something that you have been waiting for for a week, only to discover that the mailing tube was empty. This person had the nerve to leave an empty mailing tube in front of my door and I was very frustrated, to the point where I actually went to Fedex and burst into tears. I actually bawled, almost uncontrollably because of this empty mailing tube. I mean it was ridiculous, but I was so frustrated and angry. just I just cried and people saw thought I was well, never mind what they thought I don't care so anyway that is the story about my frustration.</t>
  </si>
  <si>
    <t>Again, the word came was somewhat frustrating because it took several tries to get the proper word to light up and so I think this time it was two or three and one of them, tangerine, perfectly good fruit, definitely a fruit just would not light up so a little bit frustrated again but hey. It is a game.</t>
  </si>
  <si>
    <r>
      <rPr>
        <rFont val="Calibri"/>
        <color theme="1"/>
        <sz val="11.0"/>
      </rPr>
      <t xml:space="preserve">Rava constantly reminds me about data collecting.
Rava reminds me of </t>
    </r>
    <r>
      <rPr>
        <rFont val="Calibri"/>
        <color rgb="FFCC0000"/>
        <sz val="11.0"/>
      </rPr>
      <t>AI.</t>
    </r>
    <r>
      <rPr>
        <rFont val="Calibri"/>
        <color theme="1"/>
        <sz val="11.0"/>
      </rPr>
      <t xml:space="preserve">
Using Rava while not unpleasant was somewhat unsettling.
I could tell Rava was programmed, so I was wondering about all of that.
Rava did remind me of a house of a friend I visit who has Alexa(4).</t>
    </r>
  </si>
  <si>
    <t>When I was a child, and I would come across crossword puzzle books. They've always been fun. This time it was a little challenging but I always enjoyed these types of puzzles when I was a child, so it reminded me of my childhood. I'm very chill and relaxed. This happens all the time, for me, so the last time would have been I don't know sometime today, I suppose, but I feel very comfortable. I’m engaged and enjoying my time here.</t>
  </si>
  <si>
    <t>The balloon game reminds me of throwing darts at the balloon at the fair. Pretty much it takes me back to my childhood and the balloon popping is a sound that I absolutely cannot stand. But I find when the balloon pops, what I don't like it, there's no sound accompanying it and that's fine so it's better that way. The puzzle game it's it's looking for clues it's fun. The balloon game is fast, but the puzzle game, in my opinion, is more fun, so I feel like a kid again having having fun with the puzzles. I'm feeling very, very relaxed. I’m feeling very, very comfortable. These are feelings I typically have every day. I'm feeling a low stress rate. I look forward to more challenges with the games. So the last time I felt this way, I guess I'm really not sure like exactly this way. I know my wife, I like to play Carcassonne and Remy every night and carcassonne on Saturday evening. Carcassonne is a European tile game. My wife, at both games, is a very good adversary, and I look so forward to playing with her. Playing games with someone you love just adds to the enjoyment so perhaps that was the last time I felt this way, I'm guessing.</t>
  </si>
  <si>
    <t>I suppose in some way the balloon popping kind of reminds me Easter egg hunt. I want to go as fast as I can, and get as much as I can at the same time.The puzzles actually take me back to high school when we would be in study hall and we'd hide the crossword puzzle book smaller than most text, in the textbook so the teacher wouldn’t see it, and then we play there. I just remembered that. I think last time I had feeling similar to this I was probably sitting outside in our backyard. We have a wonderful view in our backyard and I like to sit out there. A lots of the times I’ll just go out and just kind of meditate and many, many times just listen. I would equate this experience somewhat to that in how I feel anyway, not the dynamics of this experience itself, but just how in feel. It's a really good feeling. I enjoy it so yeah.</t>
  </si>
  <si>
    <t>I can remember playing these types of games back when it seemed like we got more snow in this area, and you were bound to the house and really I mean there wasn't distractions that there are now. My brother and I would have these booklets, I can't remember who made them but, my mom would get them for us. There was always crossword puzzles also, there were more crossword puzzles than word searches. The books that my mom got us were actually these types of puzzles. The diagonal ones seem to be more difficult today for me. The balloon popping is, I blew up a lot of balloons as a child, with air it always bothered me when they pop but with water, it was just all in the fun so. I fell asleep. This is a nice comfortable space, these are very engaging tasks. I feel very, very mellow and very content.</t>
  </si>
  <si>
    <t>robot(5), assistant(7-2), annoyance, useful tool for some but not for me, convenience, invasion of privacy, mechanical device(0)</t>
  </si>
  <si>
    <r>
      <rPr>
        <rFont val="Calibri"/>
        <color theme="1"/>
        <sz val="11.0"/>
      </rPr>
      <t>0 x1</t>
    </r>
    <r>
      <rPr>
        <rFont val="Calibri"/>
        <color theme="1"/>
        <sz val="11.0"/>
      </rPr>
      <t xml:space="preserve">, </t>
    </r>
    <r>
      <rPr>
        <rFont val="Calibri"/>
        <color theme="1"/>
        <sz val="11.0"/>
      </rPr>
      <t>5 x1</t>
    </r>
    <r>
      <rPr>
        <rFont val="Calibri"/>
        <color theme="1"/>
        <sz val="11.0"/>
      </rPr>
      <t>, 7 x1 (</t>
    </r>
    <r>
      <rPr>
        <rFont val="Calibri"/>
        <color theme="1"/>
        <sz val="11.0"/>
      </rPr>
      <t>7-2 x1</t>
    </r>
    <r>
      <rPr>
        <rFont val="Calibri"/>
        <color theme="1"/>
        <sz val="11.0"/>
      </rPr>
      <t>)</t>
    </r>
  </si>
  <si>
    <t>0, 5, 7</t>
  </si>
  <si>
    <t>Challenging. I'm feeling like I've just been challenged. To think a little more than I usually do.</t>
  </si>
  <si>
    <t>I'm having trouble finding a story to tell. The last time I had to figure something out. Probably the last time I had to strategize for something, but I can't think of anything.</t>
  </si>
  <si>
    <t>I would say, I felt a little hurried, so I would say, when I was trying to get dinner ready for a dinner party and time was running out. Yes. When I was trying to get ready for a dinner party, I felt hurried. Rushed, that’s how I feel now.</t>
  </si>
  <si>
    <t>I would say, I felt irritated when it was not working. When I was watching a movie and the cable went out and I couldn't finish the movie.</t>
  </si>
  <si>
    <r>
      <rPr>
        <rFont val="Calibri"/>
        <color rgb="FFCC0000"/>
        <sz val="11.0"/>
      </rPr>
      <t xml:space="preserve">AI, </t>
    </r>
    <r>
      <rPr>
        <rFont val="Calibri"/>
        <color theme="1"/>
        <sz val="11.0"/>
      </rPr>
      <t xml:space="preserve">a tester(7-1), a programmed voice(4), a smart search engine(4), </t>
    </r>
    <r>
      <rPr>
        <rFont val="Calibri"/>
        <color rgb="FFCC0000"/>
        <sz val="11.0"/>
      </rPr>
      <t>a tool to improve communication in people with impaired abilities</t>
    </r>
    <r>
      <rPr>
        <rFont val="Calibri"/>
        <color theme="1"/>
        <sz val="11.0"/>
      </rPr>
      <t>, a smart speaker(4)</t>
    </r>
  </si>
  <si>
    <r>
      <rPr>
        <rFont val="Calibri"/>
        <color theme="1"/>
        <sz val="11.0"/>
      </rPr>
      <t>4 x3</t>
    </r>
    <r>
      <rPr>
        <rFont val="Calibri"/>
        <color theme="1"/>
        <sz val="11.0"/>
      </rPr>
      <t xml:space="preserve">, </t>
    </r>
    <r>
      <rPr>
        <rFont val="Calibri"/>
        <color theme="1"/>
        <sz val="11.0"/>
      </rPr>
      <t>7 x1</t>
    </r>
    <r>
      <rPr>
        <rFont val="Calibri"/>
        <color theme="1"/>
        <sz val="11.0"/>
      </rPr>
      <t>(</t>
    </r>
    <r>
      <rPr>
        <rFont val="Calibri"/>
        <color theme="1"/>
        <sz val="11.0"/>
      </rPr>
      <t>7-1 x1</t>
    </r>
    <r>
      <rPr>
        <rFont val="Calibri"/>
        <color theme="1"/>
        <sz val="11.0"/>
      </rPr>
      <t>)</t>
    </r>
  </si>
  <si>
    <t>Just like learning how to beat other games that use random, what’s the right word stimulus. That's it. Whenever I tried to solve a puzzle that's the kind of feeling that I have. I go into the solving mode and that's what I'm doing. So that's how I feel.</t>
  </si>
  <si>
    <t>Well, I got on a bicycle once I rode the bicycle until I fell off. I got back on the road and I tried to figure out what makes me fall off. I practiced balancing and I practiced avoiding different places on the sidewalk that might knock me down. Eventually I figured it out and I ride the bicycle pretty well nowadays.</t>
  </si>
  <si>
    <t>I was reminiscent of a time I found myself in a dark cave and I had to find my way out. So I tried this, I tried that. I saw things that that could be the answer and well, it turns out that no those weren't real and that reminds me an awful lot of this test.</t>
  </si>
  <si>
    <t>When I set up an experiment with other students, I would make deceptive things like having someone look over the shoulder or other things like that, and the students had to take the test with this artificial irritation. This reminds me of the test that I'm taking now. I feel pretty contented playing the games.</t>
  </si>
  <si>
    <r>
      <rPr>
        <rFont val="Calibri"/>
        <color theme="1"/>
        <sz val="11.0"/>
      </rPr>
      <t xml:space="preserve">back up in case I fall, timer to help me cook(0), helper for my outfit (weather wise) what to wear(7-2), music pal(7-3), timer when to go to bed(0), alarm clock(0), reminder of somethings for the next day(4), </t>
    </r>
    <r>
      <rPr>
        <rFont val="Calibri"/>
        <color rgb="FFCC0000"/>
        <sz val="11.0"/>
      </rPr>
      <t>connection to my sisters</t>
    </r>
    <r>
      <rPr>
        <rFont val="Calibri"/>
        <color theme="1"/>
        <sz val="11.0"/>
      </rPr>
      <t>, reminder about deliveries from Amazon(4)</t>
    </r>
  </si>
  <si>
    <r>
      <rPr>
        <rFont val="Calibri"/>
        <color theme="1"/>
        <sz val="11.0"/>
      </rPr>
      <t>0 x3</t>
    </r>
    <r>
      <rPr>
        <rFont val="Calibri"/>
        <color theme="1"/>
        <sz val="11.0"/>
      </rPr>
      <t xml:space="preserve">, </t>
    </r>
    <r>
      <rPr>
        <rFont val="Calibri"/>
        <color theme="1"/>
        <sz val="11.0"/>
      </rPr>
      <t>4 x2</t>
    </r>
    <r>
      <rPr>
        <rFont val="Calibri"/>
        <color theme="1"/>
        <sz val="11.0"/>
      </rPr>
      <t xml:space="preserve">, </t>
    </r>
    <r>
      <rPr>
        <rFont val="Calibri"/>
        <color theme="1"/>
        <sz val="11.0"/>
      </rPr>
      <t>7 x2</t>
    </r>
    <r>
      <rPr>
        <rFont val="Calibri"/>
        <color theme="1"/>
        <sz val="11.0"/>
      </rPr>
      <t xml:space="preserve"> (</t>
    </r>
    <r>
      <rPr>
        <rFont val="Calibri"/>
        <color theme="1"/>
        <sz val="11.0"/>
      </rPr>
      <t>7-2 x1</t>
    </r>
    <r>
      <rPr>
        <rFont val="Calibri"/>
        <color theme="1"/>
        <sz val="11.0"/>
      </rPr>
      <t xml:space="preserve">, </t>
    </r>
    <r>
      <rPr>
        <rFont val="Calibri"/>
        <color theme="1"/>
        <sz val="11.0"/>
      </rPr>
      <t>7-3 x1</t>
    </r>
    <r>
      <rPr>
        <rFont val="Calibri"/>
        <color theme="1"/>
        <sz val="11.0"/>
      </rPr>
      <t>)</t>
    </r>
  </si>
  <si>
    <t>Fish, the word game, when I was in, I want to say, well, another country with a friend of mine, we made some fish that we had caught and I put the fish bones in the garbage disposal and clogged it. That was one of the word game things. And the balloon, I don't know a story a like balloons or blowing up balloons. I don't know is that a party on Saturday and there were lots of balloons and they kept flying in everybody’s face so that was pretty funny. So that was my two stories. Well I'm relaxed. At home, then with the cat just today, relaxed laughing. Because things were fun.</t>
  </si>
  <si>
    <t>Well let's think here. I don't know I can't think of a story that it was like. I was thinking about music, I played the flute when I was a kid. Right that's not it. Music, I like listening to music a lot. But that's really not a story it's just a thing and I like plan, well let's see the blow up thing it is sort of like if it's like a gambling thing, I suppose I like gambling meaning in regards to when I used to go play with the horses and good Atlantic city which was always a lot of fun. And then we had Hobbees which I, like those two which now we have a Jersey mike's and that's very exciting so. I got off track. That's what I got for you. I don't know. I don't think I'm feeling calm and relaxed and excited for the next game because I want to win more, I want to get more like gambling sorry it's very bad. I don't know that's all I know.</t>
  </si>
  <si>
    <t>Well, the word game, I was a little frustrated because I couldn't get one of the words likeI  kept on going over another letter and that's every time I get on the Internet, and I have trouble finding something. The balloon game, balloons it's still reminds me try to blow up a balloon and every time I did it I'm not very good at it. I suppose that's it. Well, the fire is going and so I'm feeling very relaxed. Again, just sort of hanging out at home. Not doing a whole lot anything but just feeling relaxed.</t>
  </si>
  <si>
    <t>Well last thing I did was fruit and that reminds me of well, one of the words mango. Mango reminds me of trips I took with my best friend Mary. And the balloon thing, blue is my favorite color and reminds me of the water. Like I don't know. I was a little frustrated because it wouldn't take a couple of my words, racquetball. I don't know I get frustrated and then I get over it.</t>
  </si>
  <si>
    <r>
      <rPr>
        <rFont val="Calibri"/>
        <color rgb="FFCC0000"/>
        <sz val="11.0"/>
      </rPr>
      <t>machine</t>
    </r>
    <r>
      <rPr>
        <rFont val="Calibri"/>
        <color theme="1"/>
        <sz val="11.0"/>
      </rPr>
      <t>, robot(5), a program</t>
    </r>
  </si>
  <si>
    <t>5 x1</t>
  </si>
  <si>
    <t>I just blew up a bunch of balloons yesterday for the fourth of July, so I think the balloon one just reminded me of me actually blowing up balloons.</t>
  </si>
  <si>
    <t>I think it was the last time that I did the word search, the puzzle book and I was in the hospital and I stayed on the puzzle until I found them all. So that's kind of what I was feeling, remembering at the time.</t>
  </si>
  <si>
    <t>The word search game kept on messing up on me, so I would say that it was sometimes like playing solitaire on the computer and you know, whenever the machine messes up on you.</t>
  </si>
  <si>
    <t>I really don't have any more stories. I think I'm concentrating on the games, a little bit more, so I really don't have a story to share that. reminded me during that play session. Not really. I mean, I was concentrating on the game, not on what I'm feeling.</t>
  </si>
  <si>
    <t>HAL 2000(2), very laid back person(7-1), flight attendant (7-2)</t>
  </si>
  <si>
    <r>
      <rPr>
        <rFont val="Calibri"/>
        <color theme="1"/>
        <sz val="11.0"/>
      </rPr>
      <t>2 x1</t>
    </r>
    <r>
      <rPr>
        <rFont val="Calibri"/>
        <color theme="1"/>
        <sz val="11.0"/>
      </rPr>
      <t>, 7 x2 (</t>
    </r>
    <r>
      <rPr>
        <rFont val="Calibri"/>
        <color theme="1"/>
        <sz val="11.0"/>
      </rPr>
      <t>7-1 x1</t>
    </r>
    <r>
      <rPr>
        <rFont val="Calibri"/>
        <color theme="1"/>
        <sz val="11.0"/>
      </rPr>
      <t xml:space="preserve">, </t>
    </r>
    <r>
      <rPr>
        <rFont val="Calibri"/>
        <color theme="1"/>
        <sz val="11.0"/>
      </rPr>
      <t>7-2 x1</t>
    </r>
    <r>
      <rPr>
        <rFont val="Calibri"/>
        <color theme="1"/>
        <sz val="11.0"/>
      </rPr>
      <t>)</t>
    </r>
  </si>
  <si>
    <t>A story. Oh well, I like to do the word search in the paper finding all the different words. Normally I just go through and see what words pop up and see if it matches with the list that they have. So there you go. I don’t know just waiting for something to happen. I guess I just get impatient.</t>
  </si>
  <si>
    <t>I don’t know what to say for a story. I, like the word search a lot better. I think I got the balloon figured out now. It's just sort of repetitive doing it. The word search was fun. I’m relaxed. No idea.</t>
  </si>
  <si>
    <t>I don't know what story to say. The balloon one's getting to be hectic, to say the least. You know you can go 50 pretty safely on that one, but it’s sort of boring. And word search still fun. So I noticed that some of the words that I’ve seen there are not registering. Even though I'm pretty sure shirt and shorts are articles of clothing. Oh, I don’t know I suppose that I guess i'm thinking about the word search some things that aren't quite working right so that's a little bit annoying.</t>
  </si>
  <si>
    <t>I don’t really have a good story. It sort of feels like Sunday afternoon or Sunday morning. I'm just doing some silly puzzle taking up time. Just wasting time playing with the phone mostly.</t>
  </si>
  <si>
    <t xml:space="preserve">invisible, friendly voice that responds to my voice and hopefully provide the answer to my question(4), like any computerized device(4) except its a voice talking to me versus printed on a computer screen or phone screen. It is a warm inviting voice of information which puts the user at ease and for those who are unfamiliar with talking devices(4)--it's very disarming. </t>
  </si>
  <si>
    <t>Just like you walk into a room and you don't, that you know there's something you need to find there and you're not sure where to begin so you're searching and searching you get frustrated when you go to the left, look at items there and it's not what you're looking.  And then you turn to the right, then you go over there you're looking. And you go around the periphery of the room, thinking you understand the pattern, and then you go back to the center of the room saying I don't know what I should be looking for. But I’m going to try again maybe something will pop up that I didn't notice before. So it's frustrating, and you feel dumb. But you want to continue. So you kind of shove your frustration aside and continue hopefully, you hit upon something that can help you figure out what you're looking for. The feeling that I felt was primarily frustration, ashamed that I didn't know the answer to whatever question, it was before me. Emulation if I came upon the actual to solve the problem. And if I didn't solve the problem, then I carried that feeling of sadness with me. So that's basically it.</t>
  </si>
  <si>
    <t xml:space="preserve">Oh, I felt a little better, actually. Oh that's a good one. I can't really explain it to its fullest. Something similar, this is one of the few, well I guess it goes with anything that you do in life, going to the grocery store, doing any type of task. When you think you understand what you're doing, you go to the store looking for a particular item. I thought it was there is not there and so did I misremember or did the store move it. Something like that. </t>
  </si>
  <si>
    <t>To me it seems like it reminds me of going through a particular workshop or concept where you're learning, you're first learning it you make mistakes. You repeat the pattern and you're frustrated when you get to a point, you can't remember the next sequence. And so either you muddle through where you go all the way back to the beginning and hopefully you're thinking you remember the sequence, as it should be. And you try to inject but at the same time, you still injecting what you think from memory which you learned before, so I mean. It just something that you want to complete, but yet you're feeling somewhat frustrated, but you still want to continue on with it, because you think is worthwhile go through to learn these sequences because they are necessary. Because it is a goal to be able to do the movements and yet at the same time, you try to go for your conscious mind to your unconscious. For this worthwhile, just like I said at the beginning of any new tasks, you have to continue, don't get too frustrated, but just continue the steps and hopefully your memory will retain everything that you need to do so. That's about to close that and say there's frustration there, but yet you still got you still need to repeat it after that you have to until you get comfortable with it that's the end of the story. Well, basically going through this, I haven’t had had to go through something like this in a while. No, I take that back. When I'm explaining something to someone, talking about today's events and they don't seem to get it. I'm using references, I am six seven years old and i'm trying to frame it, hopefully, they have the same reference, but it seems like they don't. And so that's frustrating. But yet I wanted to get it, but at the same time, if someone is willful and not really I mean if I explain something to you once, and as soon as I thought you got it and then the next day you come to me with the same question, you didn't remember what I told you before. So. I think that’s about it, it is frustrating. That's it.</t>
  </si>
  <si>
    <t>I will say first thing that comes to mind is like at school and you studying for a test, any tests no matter what the subject, and you think you're doing well and you're constantly being shown new information that hopefully backs up the old information and you trying to fit it so that for the next upcoming text, you’re trying to improve upon the score that you know, but you know the new test is coming up and it's going to reflect all the past information from before like a month or two before and you're trying to, you want to retain as much as possible, and you wonder how much you need to devote to the new information that you got at hand versus the old information. And as you, the more you familiar with all the information, you may not necessarily have to be as specific maybe, so that you don't have, so that you can be free to pass the trade on the new stuff. And hopefully, if you got a good memory, you can retain the old information and you're not worrying so much about it, so you can concentrate on the new stuff so you won’t feel as frustrated. And it can help develop your thinking, hopefully, you develop this study habits that can incorporate new stuff, new information that you're going to be exposed to, and, as time goes on, as with everything for the most part, things get a little better you don't feel as frustrated, you don't feel as anxious about it. And I will say that concludes the story. It's hard to come up with something. Doing something on computer. I'm not great with computers. No matter what it is on the screen that you're looking at, if I have done it before, then I don't, with a computer you feel like you, like if you don't exactly make the right connections, doing a particular task on the screen quickly now you think you're going to lose whatever you're looking for, or if you hit the wrong thing on that particular screen because there's so much visual stuff on there everything basically has a meaning and that's that's frustrating. Even for me, time and time again, and I still feel frustrated and anxious about when I make, when I get online with it, and I think that is close to the example. No matter how familiar with the task it's still something there, that I’m not sure what's going on and that concludes the story.</t>
  </si>
  <si>
    <r>
      <rPr>
        <rFont val="Calibri"/>
        <color rgb="FFCC0000"/>
        <sz val="11.0"/>
      </rPr>
      <t>soothing voice,</t>
    </r>
    <r>
      <rPr>
        <rFont val="Calibri"/>
        <color theme="1"/>
        <sz val="11.0"/>
      </rPr>
      <t xml:space="preserve"> older sister telling me what to do(7-3), encyclopedia/dictionary(0), friend helping me(7-3), person I could vent to(7-1) </t>
    </r>
  </si>
  <si>
    <r>
      <rPr>
        <rFont val="Calibri"/>
        <color theme="1"/>
        <sz val="11.0"/>
      </rPr>
      <t>0 x1</t>
    </r>
    <r>
      <rPr>
        <rFont val="Calibri"/>
        <color theme="1"/>
        <sz val="11.0"/>
      </rPr>
      <t xml:space="preserve">, </t>
    </r>
    <r>
      <rPr>
        <rFont val="Calibri"/>
        <color theme="1"/>
        <sz val="11.0"/>
      </rPr>
      <t>7 x3</t>
    </r>
    <r>
      <rPr>
        <rFont val="Calibri"/>
        <color theme="1"/>
        <sz val="11.0"/>
      </rPr>
      <t xml:space="preserve"> (</t>
    </r>
    <r>
      <rPr>
        <rFont val="Calibri"/>
        <color theme="1"/>
        <sz val="11.0"/>
      </rPr>
      <t>7-1 x1</t>
    </r>
    <r>
      <rPr>
        <rFont val="Calibri"/>
        <color theme="1"/>
        <sz val="11.0"/>
      </rPr>
      <t xml:space="preserve">, </t>
    </r>
    <r>
      <rPr>
        <rFont val="Calibri"/>
        <color theme="1"/>
        <sz val="11.0"/>
      </rPr>
      <t>7-3 x2</t>
    </r>
    <r>
      <rPr>
        <rFont val="Calibri"/>
        <color theme="1"/>
        <sz val="11.0"/>
      </rPr>
      <t>)</t>
    </r>
  </si>
  <si>
    <t>The word search reminded me of what I do at home, a lot, and what I did when I was growing up, because my mother, let us play any game, we wanted, as long as it was scrabble so we did a lot with words, we always read books. I've never owned a TV, so I read a lot of books. I just spent too much time on that first puzzle trying to get more words and then I  realized, I had to go faster but otherwise for that yeah word games are always fun. It's like most days I play lots of word games every day. I do scrabble, I do the puzzles in the newspaper. I'm feeling fairly relaxed. There's a health issue coming up that I have to deal with, but other than that I'm pretty happy.</t>
  </si>
  <si>
    <t>Well, it was a little frustrating, because this cursor, whatever this thing is I'm using, didn't work well, so I had to switch to my finger, and so I guess it just reminds me that everything doesn't go the way you want, and sometimes you just have to go with the flow, and so I use my finger and it worked better for the most part. Not really a story, but it's, all I can think of. Yes. I was doing something similar, and what I was supposed to use didn't work, and so I just had to use something else, so I thought fine I, you know as long as there's something else I can use in its place it works all right.</t>
  </si>
  <si>
    <t>I enjoy the word game, especially the one where I chose countries because I like to travel a lot and I've been in 78 different countries. My sisters had me total it this past year and I got back from Guatemala. I have several trips coming up and so I just enjoy travel and that game reminded me of travel. I was very relaxed. I enjoyed the games. The balloon one wasn't as fun, because sometimes one or two would pop and sometimes the very first touch would pop it so I didn't enjoy that game, but the word game was fun. I should have been faster and gone through more games, instead of trying to find more words.</t>
  </si>
  <si>
    <t>Um. I think it reminded me when I was younger and I wasn't very good at finding words or creating words in scrabble or whatever game, we were playing. In this case it wouldn't let me mark the words but it just I guess it teaches patience and tolerance that things go wrong, and so there is a little server error but there's nothing I could do about it. I did my best. I was probably irritated playing with friends and losing and not knowing that I could do better, and I just I, and I just didn't but otherwise I'm not usually a happy person, and so I just go with the flow.</t>
  </si>
  <si>
    <t>Frequency Counting</t>
  </si>
  <si>
    <t>4</t>
  </si>
  <si>
    <t>5</t>
  </si>
  <si>
    <t>6</t>
  </si>
  <si>
    <t>7-1</t>
  </si>
  <si>
    <t>7-2</t>
  </si>
  <si>
    <t>7-3</t>
  </si>
  <si>
    <t>7-4</t>
  </si>
  <si>
    <t>7-5</t>
  </si>
  <si>
    <t>7</t>
  </si>
  <si>
    <t>Informal (0)</t>
  </si>
  <si>
    <t>10</t>
  </si>
  <si>
    <t>27</t>
  </si>
  <si>
    <t>Formal (1)</t>
  </si>
  <si>
    <t>redcap_survey_identifier</t>
  </si>
  <si>
    <t>survey_1_personality_and_demographics_timestamp</t>
  </si>
  <si>
    <t>first_name</t>
  </si>
  <si>
    <t>last_name</t>
  </si>
  <si>
    <t>dob</t>
  </si>
  <si>
    <t>age_group</t>
  </si>
  <si>
    <t>Current Year - Birth Year</t>
  </si>
  <si>
    <t>Age</t>
  </si>
  <si>
    <t>ethnicity</t>
  </si>
  <si>
    <t>race</t>
  </si>
  <si>
    <t>sex</t>
  </si>
  <si>
    <t>edu</t>
  </si>
  <si>
    <t>occupation</t>
  </si>
  <si>
    <t>family_income</t>
  </si>
  <si>
    <t>seq</t>
  </si>
  <si>
    <t xml:space="preserve">Story_Average_Rating </t>
  </si>
  <si>
    <t xml:space="preserve">Story_Word_Count </t>
  </si>
  <si>
    <t>likeability_1</t>
  </si>
  <si>
    <t>likeability_2</t>
  </si>
  <si>
    <t>likeability_3</t>
  </si>
  <si>
    <t>likeability_4</t>
  </si>
  <si>
    <t>likeability_5</t>
  </si>
  <si>
    <t>likeability</t>
  </si>
  <si>
    <t>perceived_intelligence_1</t>
  </si>
  <si>
    <t>perceived_intelligence_2_recoded</t>
  </si>
  <si>
    <t>perceived_intelligence_2_original</t>
  </si>
  <si>
    <t>perceived_intelligence_3</t>
  </si>
  <si>
    <t>perceived_intelligence_4</t>
  </si>
  <si>
    <t>perceived_intelligence_5</t>
  </si>
  <si>
    <t>perceived_intelligence</t>
  </si>
  <si>
    <t>perceived_trust_1</t>
  </si>
  <si>
    <t>perceived_trust_2_recoded</t>
  </si>
  <si>
    <t>perceived_trust_2_original</t>
  </si>
  <si>
    <t>perceived_trust_3</t>
  </si>
  <si>
    <t>perceived_trust</t>
  </si>
  <si>
    <t>tipi_1_Extraversion</t>
  </si>
  <si>
    <t>tipi_6_Extraversion</t>
  </si>
  <si>
    <t>tipi_6R_Extraversion</t>
  </si>
  <si>
    <t>Extraversion</t>
  </si>
  <si>
    <t>tipi_2_Agreeableness</t>
  </si>
  <si>
    <t>tipi_2R_Agreeableness</t>
  </si>
  <si>
    <t>tipi_7_Agreeableness</t>
  </si>
  <si>
    <t>Agreeableness</t>
  </si>
  <si>
    <t>tipi_3_Conscientiousness</t>
  </si>
  <si>
    <t>tipi_8_Conscientiousness</t>
  </si>
  <si>
    <t>tipi_8R_Conscientiousness</t>
  </si>
  <si>
    <t>Conscientiousness</t>
  </si>
  <si>
    <t>tipi_4_Emotional Stability</t>
  </si>
  <si>
    <t>tipi_4R_Emotional Stability</t>
  </si>
  <si>
    <t>tipi_9_Emotional Stability</t>
  </si>
  <si>
    <t>Emotional_Stability</t>
  </si>
  <si>
    <t>tipi_5_Openness to Experiences</t>
  </si>
  <si>
    <t>tipi_10_Openness to Experiences</t>
  </si>
  <si>
    <t>tipi_10R_Openness to Experiences</t>
  </si>
  <si>
    <t>Openness_to_Experiences</t>
  </si>
  <si>
    <t>felt_age</t>
  </si>
  <si>
    <t>survey_1_personality_and_demographics_complete</t>
  </si>
  <si>
    <t>PE_1</t>
  </si>
  <si>
    <t>PE_2</t>
  </si>
  <si>
    <t>PE_3</t>
  </si>
  <si>
    <t>PE_4</t>
  </si>
  <si>
    <t>Performance Expectancy (PE)</t>
  </si>
  <si>
    <t>EE_5</t>
  </si>
  <si>
    <t>EE_6</t>
  </si>
  <si>
    <t>EE_7</t>
  </si>
  <si>
    <t>EE_8</t>
  </si>
  <si>
    <t>Effort Expectancy</t>
  </si>
  <si>
    <t>ATT_9</t>
  </si>
  <si>
    <t>ATT_10</t>
  </si>
  <si>
    <t>ATT_11</t>
  </si>
  <si>
    <t>ATT_12</t>
  </si>
  <si>
    <t>Attitude toward using technology</t>
  </si>
  <si>
    <t>SI_13</t>
  </si>
  <si>
    <t>SI_14</t>
  </si>
  <si>
    <t>Social Influence</t>
  </si>
  <si>
    <t>FC_15</t>
  </si>
  <si>
    <t>FC_16</t>
  </si>
  <si>
    <t>FC_17</t>
  </si>
  <si>
    <t>FC_18</t>
  </si>
  <si>
    <t>Facilitating conditions</t>
  </si>
  <si>
    <t>SE_19</t>
  </si>
  <si>
    <t>SE_20</t>
  </si>
  <si>
    <t>SE_21</t>
  </si>
  <si>
    <t>SE_22</t>
  </si>
  <si>
    <t>Self Efficacy</t>
  </si>
  <si>
    <t>ANX_23</t>
  </si>
  <si>
    <t>ANX_24</t>
  </si>
  <si>
    <t>ANX_25</t>
  </si>
  <si>
    <t>ANX_26</t>
  </si>
  <si>
    <t>Anxiety</t>
  </si>
  <si>
    <t>BI_27</t>
  </si>
  <si>
    <t>BI_28</t>
  </si>
  <si>
    <t>BI_29</t>
  </si>
  <si>
    <t>Behavioral Intentions</t>
  </si>
  <si>
    <t>PS_30</t>
  </si>
  <si>
    <t>PS_31</t>
  </si>
  <si>
    <t>PS_32</t>
  </si>
  <si>
    <t>PS_33</t>
  </si>
  <si>
    <t>Perceived Sociability</t>
  </si>
  <si>
    <t>SP_34</t>
  </si>
  <si>
    <t>SP_35</t>
  </si>
  <si>
    <t>SP_36</t>
  </si>
  <si>
    <t>SP_37</t>
  </si>
  <si>
    <t>SP_38</t>
  </si>
  <si>
    <t>Social Presence</t>
  </si>
  <si>
    <t>Donna</t>
  </si>
  <si>
    <t>Moores</t>
  </si>
  <si>
    <t xml:space="preserve">Deborah </t>
  </si>
  <si>
    <t xml:space="preserve">Stoltz </t>
  </si>
  <si>
    <t>Carl</t>
  </si>
  <si>
    <t>Stoltz</t>
  </si>
  <si>
    <t>Connie</t>
  </si>
  <si>
    <t>Lewis</t>
  </si>
  <si>
    <t>Linda</t>
  </si>
  <si>
    <t>Miller</t>
  </si>
  <si>
    <t>Priscilla</t>
  </si>
  <si>
    <t>Hammons</t>
  </si>
  <si>
    <t>Carlene</t>
  </si>
  <si>
    <t xml:space="preserve">Kudrick </t>
  </si>
  <si>
    <t>colleen</t>
  </si>
  <si>
    <t>nolan-grob</t>
  </si>
  <si>
    <t>Mike</t>
  </si>
  <si>
    <t>Halvorsen</t>
  </si>
  <si>
    <t>Curtis</t>
  </si>
  <si>
    <t>Stratman</t>
  </si>
  <si>
    <t>Susan</t>
  </si>
  <si>
    <t>Johnston</t>
  </si>
  <si>
    <t>Janet</t>
  </si>
  <si>
    <t>Kane</t>
  </si>
  <si>
    <t>Joan</t>
  </si>
  <si>
    <t>Price</t>
  </si>
  <si>
    <t>Dianne</t>
  </si>
  <si>
    <t>Husby-Gordon</t>
  </si>
  <si>
    <t>Robin</t>
  </si>
  <si>
    <t>Roberts</t>
  </si>
  <si>
    <t>Paula</t>
  </si>
  <si>
    <t>Tatman</t>
  </si>
  <si>
    <t>Jamie</t>
  </si>
  <si>
    <t>Reynolds</t>
  </si>
  <si>
    <t>Diana</t>
  </si>
  <si>
    <t>McPheeters</t>
  </si>
  <si>
    <t>Bob</t>
  </si>
  <si>
    <t>Kessler</t>
  </si>
  <si>
    <t>Richard</t>
  </si>
  <si>
    <t>Mouche</t>
  </si>
  <si>
    <t xml:space="preserve">Eric </t>
  </si>
  <si>
    <t xml:space="preserve">Vogt </t>
  </si>
  <si>
    <t>Robert</t>
  </si>
  <si>
    <t>Murphy</t>
  </si>
  <si>
    <t xml:space="preserve">Michael </t>
  </si>
  <si>
    <t xml:space="preserve">Redden </t>
  </si>
  <si>
    <t>Nathan</t>
  </si>
  <si>
    <t>Gavel</t>
  </si>
  <si>
    <t>Michael</t>
  </si>
  <si>
    <t>Roedelbronn</t>
  </si>
  <si>
    <t>Walt</t>
  </si>
  <si>
    <t>Kelly</t>
  </si>
  <si>
    <t>Warrell</t>
  </si>
  <si>
    <t>Alice</t>
  </si>
  <si>
    <t>Vaughan</t>
  </si>
  <si>
    <t>Steven</t>
  </si>
  <si>
    <t>Scher</t>
  </si>
  <si>
    <t>Wavering</t>
  </si>
  <si>
    <t>Mark</t>
  </si>
  <si>
    <t>Driscoll</t>
  </si>
  <si>
    <t>Ronda</t>
  </si>
  <si>
    <t>Ron</t>
  </si>
  <si>
    <t>Wilcox</t>
  </si>
  <si>
    <t xml:space="preserve">David </t>
  </si>
  <si>
    <t>Roy</t>
  </si>
  <si>
    <t>Matt</t>
  </si>
  <si>
    <t>Hopkins</t>
  </si>
  <si>
    <t>Leigh Ann</t>
  </si>
  <si>
    <t>Stuckemeyer</t>
  </si>
  <si>
    <t>pat</t>
  </si>
  <si>
    <t>fleming</t>
  </si>
  <si>
    <t>Cathy</t>
  </si>
  <si>
    <t>Pugh</t>
  </si>
  <si>
    <t>Gary</t>
  </si>
  <si>
    <t xml:space="preserve">Kathryn </t>
  </si>
  <si>
    <t>Izard</t>
  </si>
  <si>
    <t>Dale</t>
  </si>
  <si>
    <t>McClintock</t>
  </si>
  <si>
    <t>Joe</t>
  </si>
  <si>
    <t>sushinski</t>
  </si>
  <si>
    <t>Pepper</t>
  </si>
  <si>
    <t xml:space="preserve">Doris </t>
  </si>
  <si>
    <t>Gebauer</t>
  </si>
  <si>
    <t>Charles</t>
  </si>
  <si>
    <t>Rohn</t>
  </si>
  <si>
    <t>Janice</t>
  </si>
  <si>
    <t>Ruth</t>
  </si>
  <si>
    <t>Wene</t>
  </si>
  <si>
    <t xml:space="preserve">Stewart </t>
  </si>
  <si>
    <t xml:space="preserve">Sheppelman </t>
  </si>
  <si>
    <t>Mari</t>
  </si>
  <si>
    <t>McKeeth</t>
  </si>
  <si>
    <t>Elizabeth</t>
  </si>
  <si>
    <t>Greeley</t>
  </si>
  <si>
    <t>Correll</t>
  </si>
  <si>
    <t>Eva</t>
  </si>
  <si>
    <t>Jehle</t>
  </si>
  <si>
    <t>Eric</t>
  </si>
  <si>
    <t>Hall</t>
  </si>
  <si>
    <t>Tracy</t>
  </si>
  <si>
    <t>Alexander</t>
  </si>
  <si>
    <t>Rounds</t>
  </si>
  <si>
    <t>Kerry</t>
  </si>
  <si>
    <t>Navarro</t>
  </si>
  <si>
    <t>Debbie</t>
  </si>
  <si>
    <t>McCoy</t>
  </si>
  <si>
    <t>Tom</t>
  </si>
  <si>
    <t>Ahasic</t>
  </si>
  <si>
    <t>a j</t>
  </si>
  <si>
    <t>johnson</t>
  </si>
  <si>
    <t xml:space="preserve">John </t>
  </si>
  <si>
    <t>Dunkelberger</t>
  </si>
  <si>
    <r>
      <rPr>
        <rFont val="Calibri"/>
        <color rgb="FFCC0000"/>
        <sz val="11.0"/>
      </rPr>
      <t>0 Bad: Unrelated response/ no response/ Very brief response</t>
    </r>
    <r>
      <rPr>
        <rFont val="Calibri"/>
        <color theme="1"/>
        <sz val="11.0"/>
      </rPr>
      <t xml:space="preserve"> (e.g., I dont know, I dont have a story, reminds me of playing a game) 
</t>
    </r>
    <r>
      <rPr>
        <rFont val="Calibri"/>
        <color rgb="FF3C78D8"/>
        <sz val="11.0"/>
      </rPr>
      <t>1 Fair: Some detail/ a bit personal/ not a very specific experience</t>
    </r>
    <r>
      <rPr>
        <rFont val="Calibri"/>
        <color theme="1"/>
        <sz val="11.0"/>
      </rPr>
      <t xml:space="preserve"> ("it’s just like sitting in my home, in my recliner with my dog on my lap relaxing playing games that's what I like to do. I was doing that this afternoon before I came here") 
</t>
    </r>
    <r>
      <rPr>
        <rFont val="Calibri"/>
        <color rgb="FF6AA84F"/>
        <sz val="11.0"/>
      </rPr>
      <t>2 Good: Lots of details/ personal/ specific experience</t>
    </r>
    <r>
      <rPr>
        <rFont val="Calibri"/>
        <color theme="1"/>
        <sz val="11.0"/>
      </rPr>
      <t xml:space="preserve"> ("Let's see. I was walking along the beach in Hawaii looking for shells. Some cases, you could find some that were really cool and some not so awesome. So it kind of was just a matter of if you got lucky, cool, if you didn't that was okay, too. So it just seemed like it was a nice little leisure. Hey if I get there, I get there, if I don't I don't. That's about it.") </t>
    </r>
  </si>
  <si>
    <t>4 x1, 5 x1,7 x 8 (7-1 x1, 7-2 x3, 7-3 x4)</t>
  </si>
  <si>
    <r>
      <rPr>
        <rFont val="Calibri"/>
        <color theme="1"/>
        <sz val="11.0"/>
      </rPr>
      <t xml:space="preserve">Robot(5), Google/Siri(4), tool for information(4), </t>
    </r>
    <r>
      <rPr>
        <rFont val="Calibri"/>
        <color rgb="FFCC0000"/>
        <sz val="11.0"/>
      </rPr>
      <t>would be useful for a lot of people</t>
    </r>
  </si>
  <si>
    <t>4 x2, 5 x1</t>
  </si>
  <si>
    <t>0 x2, 4 x1, 7 x4 (7-2 x2, 7-3 x2)</t>
  </si>
  <si>
    <t>0 x3, 7 x4 (7-1 x3, 7-3 x1)</t>
  </si>
  <si>
    <t>0 x1, 7 x1 (7-2 x1)</t>
  </si>
  <si>
    <t>0 x4, 4 x3, 7 x3 (7-2 x1, 7-3 x2)</t>
  </si>
  <si>
    <t>7 x1 (7-2 x1)</t>
  </si>
  <si>
    <r>
      <rPr>
        <rFont val="Calibri"/>
        <color rgb="FF000000"/>
        <sz val="11.0"/>
      </rPr>
      <t xml:space="preserve">Guide(7-1), robot(5), </t>
    </r>
    <r>
      <rPr>
        <rFont val="Calibri"/>
        <color rgb="FF000000"/>
        <sz val="11.0"/>
      </rPr>
      <t>impersonal companion(7-1)</t>
    </r>
    <r>
      <rPr>
        <rFont val="Calibri"/>
        <color rgb="FF000000"/>
        <sz val="11.0"/>
      </rPr>
      <t xml:space="preserve">, </t>
    </r>
    <r>
      <rPr>
        <rFont val="Calibri"/>
        <color rgb="FF000000"/>
        <sz val="11.0"/>
      </rPr>
      <t>cold being(7-1)</t>
    </r>
    <r>
      <rPr>
        <rFont val="Calibri"/>
        <color rgb="FF000000"/>
        <sz val="11.0"/>
      </rPr>
      <t xml:space="preserve">, </t>
    </r>
    <r>
      <rPr>
        <rFont val="Calibri"/>
        <color rgb="FF000000"/>
        <sz val="11.0"/>
      </rPr>
      <t>listener(7-1)</t>
    </r>
    <r>
      <rPr>
        <rFont val="Calibri"/>
        <color rgb="FF000000"/>
        <sz val="11.0"/>
      </rPr>
      <t>, eavesdropper(7-1)</t>
    </r>
  </si>
  <si>
    <t>5 x1, 7 x5 (7-1 x5)</t>
  </si>
  <si>
    <r>
      <rPr>
        <rFont val="Calibri"/>
        <color theme="1"/>
        <sz val="11.0"/>
      </rPr>
      <t xml:space="preserve">Google search(4), Siri(4), research librarian(7-2), vehicle with safety prompts(2), calm instructor(7-2), computer(4), </t>
    </r>
    <r>
      <rPr>
        <rFont val="Calibri"/>
        <color rgb="FFCC0000"/>
        <sz val="11.0"/>
      </rPr>
      <t>disembodied companion(5), sound in the silence</t>
    </r>
    <r>
      <rPr>
        <rFont val="Calibri"/>
        <color theme="1"/>
        <sz val="11.0"/>
      </rPr>
      <t>, help feature in an app (4)</t>
    </r>
  </si>
  <si>
    <t>2 x1, 4 x4, 5 x1, 7 x2 (7-2 x2)</t>
  </si>
  <si>
    <r>
      <rPr>
        <rFont val="Calibri"/>
        <color theme="1"/>
        <sz val="11.0"/>
      </rPr>
      <t xml:space="preserve">learning assistant(7-2). companion(7-3). machine to help(4). voice in my head(7-5). </t>
    </r>
    <r>
      <rPr>
        <rFont val="Calibri"/>
        <color rgb="FFCC0000"/>
        <sz val="11.0"/>
      </rPr>
      <t>font of knowledge</t>
    </r>
    <r>
      <rPr>
        <rFont val="Calibri"/>
        <color theme="1"/>
        <sz val="11.0"/>
      </rPr>
      <t>. repetitive machine(4). an annoying 10 year old.(7-1)</t>
    </r>
  </si>
  <si>
    <t>0 x1, 4 x2, 7 x4 (7-1 x1, 7-2 x1, 7-3 x1, 7-5 x1)</t>
  </si>
  <si>
    <r>
      <rPr>
        <rFont val="Calibri"/>
        <color theme="1"/>
        <sz val="11.0"/>
      </rPr>
      <t xml:space="preserve">assistant(7-2), </t>
    </r>
    <r>
      <rPr>
        <rFont val="Calibri"/>
        <color rgb="FFCC0000"/>
        <sz val="11.0"/>
      </rPr>
      <t>expressionless entity</t>
    </r>
    <r>
      <rPr>
        <rFont val="Calibri"/>
        <color theme="1"/>
        <sz val="11.0"/>
      </rPr>
      <t xml:space="preserve">, annoying/boring person(7-1), </t>
    </r>
    <r>
      <rPr>
        <rFont val="Calibri"/>
        <color rgb="FFCC0000"/>
        <sz val="11.0"/>
      </rPr>
      <t xml:space="preserve">detriment to the process </t>
    </r>
  </si>
  <si>
    <t>7 x2 (7-1 x1, 7-2 x1)</t>
  </si>
  <si>
    <r>
      <rPr>
        <rFont val="Calibri"/>
        <color theme="1"/>
        <sz val="11.0"/>
      </rPr>
      <t xml:space="preserve">Supervisor(7-2), Teacher(7-2), Therapist(7-2), Helper(7-2), </t>
    </r>
    <r>
      <rPr>
        <rFont val="Calibri"/>
        <color rgb="FFCC0000"/>
        <sz val="11.0"/>
      </rPr>
      <t>Keeps you on task.</t>
    </r>
  </si>
  <si>
    <t>7 x4 (7-2 x4)</t>
  </si>
  <si>
    <t>4 x1, 7 x4 (7-2 x2, 7-3 x1)</t>
  </si>
  <si>
    <t>7 x2 (7-2 x2)</t>
  </si>
  <si>
    <t>4 x2, 7 x1 (7-1 x1)</t>
  </si>
  <si>
    <r>
      <rPr>
        <rFont val="Calibri"/>
        <color rgb="FFCC0000"/>
        <sz val="11.0"/>
      </rPr>
      <t>casper the friendly ghost</t>
    </r>
    <r>
      <rPr>
        <rFont val="Calibri"/>
        <color theme="1"/>
        <sz val="11.0"/>
      </rPr>
      <t>, verbal encyclopedia(4), quiet butler(7-2)</t>
    </r>
  </si>
  <si>
    <t>4 x1, 7 x1 (7-2 x1)</t>
  </si>
  <si>
    <t>2 x1, 4 x2, 5 x1</t>
  </si>
  <si>
    <t>4 x1, 7 x2 (7-2 x1, 7-3 x1)</t>
  </si>
  <si>
    <t>7 x5 (7-1 x2, 7-2 x1, 7-3 x2)</t>
  </si>
  <si>
    <t>7 x6 (7-2 x4, 7-3 x2)</t>
  </si>
  <si>
    <t>0 x1, 7 x2 (7-2 x2)</t>
  </si>
  <si>
    <t>2 x1, 4 x1, 7 x2 (7-2 x2)</t>
  </si>
  <si>
    <t>7 x1 (7-1 x1)</t>
  </si>
  <si>
    <r>
      <rPr>
        <rFont val="Calibri"/>
        <color theme="1"/>
        <sz val="11.0"/>
      </rPr>
      <t xml:space="preserve">Computer(4), SIRI(4), </t>
    </r>
    <r>
      <rPr>
        <rFont val="Calibri"/>
        <color rgb="FFCC0000"/>
        <sz val="11.0"/>
      </rPr>
      <t>hamburger bun (shape),</t>
    </r>
    <r>
      <rPr>
        <rFont val="Calibri"/>
        <color theme="1"/>
        <sz val="11.0"/>
      </rPr>
      <t xml:space="preserve"> slow responder(7-1) </t>
    </r>
  </si>
  <si>
    <r>
      <rPr>
        <rFont val="Calibri"/>
        <color rgb="FFCC0000"/>
        <sz val="11.0"/>
      </rPr>
      <t>mushroom(1)</t>
    </r>
    <r>
      <rPr>
        <rFont val="Calibri"/>
        <color theme="1"/>
        <sz val="11.0"/>
      </rPr>
      <t xml:space="preserve">, something I don't enjoy but others do, and technology that is likely useful but not interesting to me. </t>
    </r>
  </si>
  <si>
    <r>
      <rPr>
        <rFont val="Calibri"/>
        <color theme="1"/>
        <sz val="11.0"/>
      </rPr>
      <t xml:space="preserve">voice assistant(4), siri(4), helper at home(7-2), </t>
    </r>
    <r>
      <rPr>
        <rFont val="Calibri"/>
        <color rgb="FFCC0000"/>
        <sz val="11.0"/>
      </rPr>
      <t>tool to make life simpler(5)</t>
    </r>
    <r>
      <rPr>
        <rFont val="Calibri"/>
        <color theme="1"/>
        <sz val="11.0"/>
      </rPr>
      <t xml:space="preserve">, </t>
    </r>
    <r>
      <rPr>
        <rFont val="Calibri"/>
        <color rgb="FFCC0000"/>
        <sz val="11.0"/>
      </rPr>
      <t>essential new technology</t>
    </r>
    <r>
      <rPr>
        <rFont val="Calibri"/>
        <color theme="1"/>
        <sz val="11.0"/>
      </rPr>
      <t>, robot(5), object used at work or home(0)</t>
    </r>
  </si>
  <si>
    <t>0 x1, 4 x2, 5 x2, 7 x1 (7-2 x1)</t>
  </si>
  <si>
    <r>
      <rPr>
        <rFont val="Calibri"/>
        <color rgb="FFCC0000"/>
        <sz val="11.0"/>
      </rPr>
      <t>Good source of information</t>
    </r>
    <r>
      <rPr>
        <rFont val="Calibri"/>
        <color theme="1"/>
        <sz val="11.0"/>
      </rPr>
      <t>, entertainer(7-1), helper(7-2), comedian(7-1)</t>
    </r>
  </si>
  <si>
    <t>7 x3 (7-1 x2, 7-2)</t>
  </si>
  <si>
    <t>0 x1, 7 x6 (7-1 x1, 7-2 x2, 7-3 x3)</t>
  </si>
  <si>
    <t>0 x4, 5 x1</t>
  </si>
  <si>
    <r>
      <rPr>
        <rFont val="Calibri"/>
        <color theme="1"/>
        <sz val="11.0"/>
      </rPr>
      <t xml:space="preserve">another person in the room(7-1), helper-only there when needed(7-2), an assistant to explain things(7-2), </t>
    </r>
    <r>
      <rPr>
        <rFont val="Calibri"/>
        <color rgb="FFCC0000"/>
        <sz val="11.0"/>
      </rPr>
      <t>a resource for information</t>
    </r>
  </si>
  <si>
    <t>7 x3 (7-1 x1, 7-2 x2)</t>
  </si>
  <si>
    <t>7 x1 (7-4 x1)</t>
  </si>
  <si>
    <r>
      <rPr>
        <rFont val="Calibri"/>
        <color rgb="FFCC0000"/>
        <sz val="11.0"/>
      </rPr>
      <t>input processor(2), machine(2)</t>
    </r>
    <r>
      <rPr>
        <rFont val="Calibri"/>
        <color theme="1"/>
        <sz val="11.0"/>
      </rPr>
      <t xml:space="preserve">, Siri(4), Google assistant(4), translator(7-1), </t>
    </r>
    <r>
      <rPr>
        <rFont val="Calibri"/>
        <color rgb="FFCC0000"/>
        <sz val="11.0"/>
      </rPr>
      <t>keyboard(0)</t>
    </r>
    <r>
      <rPr>
        <rFont val="Calibri"/>
        <color theme="1"/>
        <sz val="11.0"/>
      </rPr>
      <t xml:space="preserve">, telephone operator(7-2), telegraph operator(7-2), computer operator(7-2), </t>
    </r>
    <r>
      <rPr>
        <rFont val="Calibri"/>
        <color rgb="FFCC0000"/>
        <sz val="11.0"/>
      </rPr>
      <t>device from the future(2),</t>
    </r>
    <r>
      <rPr>
        <rFont val="Calibri"/>
        <color theme="1"/>
        <sz val="11.0"/>
      </rPr>
      <t xml:space="preserve"> secretary(7-2), helper(7-2), assistant.(7-2)</t>
    </r>
  </si>
  <si>
    <t>0 x1, 2 x3, 4 x2, 7 x7(7-1 x1, 7-2 x6)</t>
  </si>
  <si>
    <r>
      <rPr>
        <rFont val="Calibri"/>
        <color theme="1"/>
        <sz val="11.0"/>
      </rPr>
      <t xml:space="preserve">person that does what I'm thinking(7-1), </t>
    </r>
    <r>
      <rPr>
        <rFont val="Calibri"/>
        <color rgb="FFCC0000"/>
        <sz val="11.0"/>
      </rPr>
      <t xml:space="preserve">way to save steps, means to communicate without texting or calling </t>
    </r>
  </si>
  <si>
    <t>4 x2, 7x4 (7-1 x2, 7-2 x1, 7-3 x1)</t>
  </si>
  <si>
    <t>7 x3 (7-2 x2, 7-3 x1)</t>
  </si>
  <si>
    <t>7 x5 (7-2 x5)</t>
  </si>
  <si>
    <r>
      <rPr>
        <rFont val="Calibri"/>
        <color theme="1"/>
        <sz val="11.0"/>
      </rPr>
      <t xml:space="preserve">robot talking to me and giving me directions(5), helper to get things accomplished on the ipad(4), </t>
    </r>
    <r>
      <rPr>
        <rFont val="Calibri"/>
        <color rgb="FFCC0000"/>
        <sz val="11.0"/>
      </rPr>
      <t>a little voice in my head to help me figure out the ipad(7-5)</t>
    </r>
    <r>
      <rPr>
        <rFont val="Calibri"/>
        <color theme="1"/>
        <sz val="11.0"/>
      </rPr>
      <t>, a way to get help without a real person</t>
    </r>
  </si>
  <si>
    <t>4 x1, 5 x1, 7 x1 (7-5 x1)</t>
  </si>
  <si>
    <t>0 x1, 5 x1</t>
  </si>
  <si>
    <r>
      <rPr>
        <rFont val="Calibri"/>
        <color rgb="FFCC0000"/>
        <sz val="11.0"/>
      </rPr>
      <t>elmo talking about himself</t>
    </r>
    <r>
      <rPr>
        <rFont val="Calibri"/>
        <color theme="1"/>
        <sz val="11.0"/>
      </rPr>
      <t xml:space="preserve">. A smart phone or speaker that can respond to verbal commands.(4) Friendly sound but slightly more impersonal than a person to talk to(4) </t>
    </r>
  </si>
  <si>
    <t>0 x2, 7 x2 (7-2 x2)</t>
  </si>
  <si>
    <r>
      <rPr>
        <rFont val="Calibri"/>
        <color theme="1"/>
        <sz val="11.0"/>
      </rPr>
      <t xml:space="preserve">Rava constantly reminds me about data collecting.
Rava reminds me of </t>
    </r>
    <r>
      <rPr>
        <rFont val="Calibri"/>
        <color rgb="FFCC0000"/>
        <sz val="11.0"/>
      </rPr>
      <t>AI.</t>
    </r>
    <r>
      <rPr>
        <rFont val="Calibri"/>
        <color theme="1"/>
        <sz val="11.0"/>
      </rPr>
      <t xml:space="preserve">
Using Rava while not unpleasant was somewhat unsettling.
I could tell Rava was programmed, so I was wondering about all of that.
Rava did remind me of a house of a friend I visit who has Alexa(4).</t>
    </r>
  </si>
  <si>
    <t>0 x1, 5 x1, 7 x1 (7-2 x1)</t>
  </si>
  <si>
    <r>
      <rPr>
        <rFont val="Calibri"/>
        <color rgb="FFCC0000"/>
        <sz val="11.0"/>
      </rPr>
      <t xml:space="preserve">AI, </t>
    </r>
    <r>
      <rPr>
        <rFont val="Calibri"/>
        <color theme="1"/>
        <sz val="11.0"/>
      </rPr>
      <t xml:space="preserve">a tester(7-1), a programmed voice(4), a smart search engine(4), </t>
    </r>
    <r>
      <rPr>
        <rFont val="Calibri"/>
        <color rgb="FFCC0000"/>
        <sz val="11.0"/>
      </rPr>
      <t>a tool to improve communication in people with impaired abilities</t>
    </r>
    <r>
      <rPr>
        <rFont val="Calibri"/>
        <color theme="1"/>
        <sz val="11.0"/>
      </rPr>
      <t>, a smart speaker(4)</t>
    </r>
  </si>
  <si>
    <t>4 x3, 7 x1(7-1 x1)</t>
  </si>
  <si>
    <r>
      <rPr>
        <rFont val="Calibri"/>
        <color theme="1"/>
        <sz val="11.0"/>
      </rPr>
      <t xml:space="preserve">back up in case I fall, timer to help me cook(0), helper for my outfit (weather wise) what to wear(7-2), music pal(7-3), timer when to go to bed(0), alarm clock(0), reminder of somethings for the next day(4), </t>
    </r>
    <r>
      <rPr>
        <rFont val="Calibri"/>
        <color rgb="FFCC0000"/>
        <sz val="11.0"/>
      </rPr>
      <t>connection to my sisters</t>
    </r>
    <r>
      <rPr>
        <rFont val="Calibri"/>
        <color theme="1"/>
        <sz val="11.0"/>
      </rPr>
      <t>, reminder about deliveries from Amazon(4)</t>
    </r>
  </si>
  <si>
    <t>0 x3, 4 x2, 7 x2 (7-2 x1, 7-3 x1)</t>
  </si>
  <si>
    <r>
      <rPr>
        <rFont val="Calibri"/>
        <color rgb="FFCC0000"/>
        <sz val="11.0"/>
      </rPr>
      <t>machine</t>
    </r>
    <r>
      <rPr>
        <rFont val="Calibri"/>
        <color theme="1"/>
        <sz val="11.0"/>
      </rPr>
      <t>, robot(5), a program</t>
    </r>
  </si>
  <si>
    <t>2 x1, 7 x2 (7-1 x1, 7-2 x1)</t>
  </si>
  <si>
    <r>
      <rPr>
        <rFont val="Calibri"/>
        <color rgb="FFCC0000"/>
        <sz val="11.0"/>
      </rPr>
      <t>soothing voice,</t>
    </r>
    <r>
      <rPr>
        <rFont val="Calibri"/>
        <color theme="1"/>
        <sz val="11.0"/>
      </rPr>
      <t xml:space="preserve"> older sister telling me what to do(7-3), encyclopedia/dictionary(0), friend helping me(7-3), person I could vent to(7-1) </t>
    </r>
  </si>
  <si>
    <t>0 x1, 7 x3 (7-1 x1, 7-3 x2)</t>
  </si>
  <si>
    <t>StartDate</t>
  </si>
  <si>
    <t>EndDate</t>
  </si>
  <si>
    <t>Status</t>
  </si>
  <si>
    <t>IPAddress</t>
  </si>
  <si>
    <t>Progress</t>
  </si>
  <si>
    <t>Duration (in seconds)</t>
  </si>
  <si>
    <t>Finished</t>
  </si>
  <si>
    <t>RecordedDate</t>
  </si>
  <si>
    <t>ResponseId</t>
  </si>
  <si>
    <t>RecipientLastName</t>
  </si>
  <si>
    <t>RecipientFirstName</t>
  </si>
  <si>
    <t>RecipientEmail</t>
  </si>
  <si>
    <t>ExternalReference</t>
  </si>
  <si>
    <t>LocationLatitude</t>
  </si>
  <si>
    <t>LocationLongitude</t>
  </si>
  <si>
    <t>DistributionChannel</t>
  </si>
  <si>
    <t>UserLanguage</t>
  </si>
  <si>
    <t>Q1</t>
  </si>
  <si>
    <t>Q2</t>
  </si>
  <si>
    <t>Q3</t>
  </si>
  <si>
    <t>Q4</t>
  </si>
  <si>
    <t>Q5</t>
  </si>
  <si>
    <t>Q6</t>
  </si>
  <si>
    <t>Q7</t>
  </si>
  <si>
    <t>Q8</t>
  </si>
  <si>
    <t>Q9</t>
  </si>
  <si>
    <t>Start Date</t>
  </si>
  <si>
    <t>End Date</t>
  </si>
  <si>
    <t>Response Type</t>
  </si>
  <si>
    <t>IP Address</t>
  </si>
  <si>
    <t>Recorded Date</t>
  </si>
  <si>
    <t>Response ID</t>
  </si>
  <si>
    <t>Recipient Last Name</t>
  </si>
  <si>
    <t>Recipient First Name</t>
  </si>
  <si>
    <t>Recipient Email</t>
  </si>
  <si>
    <t>External Data Reference</t>
  </si>
  <si>
    <t>Location Latitude</t>
  </si>
  <si>
    <t>Location Longitude</t>
  </si>
  <si>
    <t>Distribution Channel</t>
  </si>
  <si>
    <t>User Language</t>
  </si>
  <si>
    <t>Participant ID</t>
  </si>
  <si>
    <t>Pattern Comparison</t>
  </si>
  <si>
    <t>Advanced Vocabulary</t>
  </si>
  <si>
    <t>Letter Number Sequencing</t>
  </si>
  <si>
    <t>FAS-F</t>
  </si>
  <si>
    <t>FAS-F words</t>
  </si>
  <si>
    <t>FAS-A</t>
  </si>
  <si>
    <t>FAS-A words</t>
  </si>
  <si>
    <t>RAVA is like</t>
  </si>
  <si>
    <t>173.230.115.71</t>
  </si>
  <si>
    <t>True</t>
  </si>
  <si>
    <t>R_1DGqNbFk89XAZVu</t>
  </si>
  <si>
    <t/>
  </si>
  <si>
    <t>anonymous</t>
  </si>
  <si>
    <t>EN</t>
  </si>
  <si>
    <t>Xx</t>
  </si>
  <si>
    <t>128.174.132.207</t>
  </si>
  <si>
    <t>R_wY52NEBlOJZTI9r</t>
  </si>
  <si>
    <t>9</t>
  </si>
  <si>
    <t>11</t>
  </si>
  <si>
    <t>8</t>
  </si>
  <si>
    <t>Forward, front. frighten, fight, fidgeting, fixated, fact, farthing</t>
  </si>
  <si>
    <t>Apple, always, awesome, adjust, advance, awful, aardvark, ant, alliance, army</t>
  </si>
  <si>
    <t>-</t>
  </si>
  <si>
    <t>130.126.255.232</t>
  </si>
  <si>
    <t>R_3dX725tyg4GXSVf</t>
  </si>
  <si>
    <t>16</t>
  </si>
  <si>
    <t>4,8</t>
  </si>
  <si>
    <t>fast, finge, find, far, finish, fine , found, follow, fury, fan, friend, fried</t>
  </si>
  <si>
    <t>act, awesome, allow, acid, acne, attempt, attribute, adjust, about, active</t>
  </si>
  <si>
    <t>slow man, person who can help</t>
  </si>
  <si>
    <t>R_bErCK7RKzljc5mp</t>
  </si>
  <si>
    <t>7.8</t>
  </si>
  <si>
    <t>full, fun, fantasy, future, fact, feel, felicity, funnel, field, frilly, freak</t>
  </si>
  <si>
    <t>arithmetic, angry, action, arthritis, antique, antiquity, alcohol, apple, ape</t>
  </si>
  <si>
    <t>servant, helper, teacher, personal assistant, dictionary/ encyclopedia, computer</t>
  </si>
  <si>
    <t>130.126.255.83</t>
  </si>
  <si>
    <t>R_XI1T30M9kRFWI8N</t>
  </si>
  <si>
    <t>14</t>
  </si>
  <si>
    <t>16.8</t>
  </si>
  <si>
    <t>19</t>
  </si>
  <si>
    <t>fox,farm,fish,feet,finger,full,find,fix,frame,flounder,frost,fry,fran,fly,formula,flapjack,flit,flutter,flip</t>
  </si>
  <si>
    <t>apple,anger,anchor,anchor,awful,allowance,afraid,along,allowed,again,awash,antonym,angle,astound,alas</t>
  </si>
  <si>
    <t>big brother watching, monitor, a silent presence, watchful</t>
  </si>
  <si>
    <t>76.191.28.13</t>
  </si>
  <si>
    <t>R_21yy9C4WygIHXET</t>
  </si>
  <si>
    <t>21</t>
  </si>
  <si>
    <t>13.2</t>
  </si>
  <si>
    <t>18</t>
  </si>
  <si>
    <t>friend, feud, forget, forgive, fatal, frenzy, front, face, forth, fry, feel, fade, fake, free, foreign</t>
  </si>
  <si>
    <t>apple,apply,arid,  avail, allow, add, address, alien, august, afraid, addendum, against, alias, attract</t>
  </si>
  <si>
    <t>N/A</t>
  </si>
  <si>
    <t>R_3NKAGWjHSA0736B</t>
  </si>
  <si>
    <t>17</t>
  </si>
  <si>
    <t>10.8</t>
  </si>
  <si>
    <t>Falling, Fall, Fell, February, Freak, Fest, Festive, Fear, Fearful, Fun, Friday, Farmons, Farmer, Farm, Freedom, Free, Festival</t>
  </si>
  <si>
    <t>Apple, Ask, Asked, Ask, Arizona, Alabama, Atlantic, Aurora, Alphabet, Alexander, Alexandria, Apartment</t>
  </si>
  <si>
    <t xml:space="preserve">robot, AI, Assistant, Helper, Person, Friend, Better Spouse, Better than kids, Best customer service representative, Big brother(always listening) </t>
  </si>
  <si>
    <t>130.126.255.246</t>
  </si>
  <si>
    <t>R_OiO8U6YKTQ2EzMR</t>
  </si>
  <si>
    <t>12</t>
  </si>
  <si>
    <t>20</t>
  </si>
  <si>
    <t>Friend, frankfurter, filth, fat, funny, festive, fall, find, flail, fit, filly, finely, finger, falsify, fate, faith, follow, flip, forever, frenchfry</t>
  </si>
  <si>
    <t>Apple, already, able, amble, amplify, aural, always, available, assist, assess, allegation, alias, and, are, anyone, axis, ally, accuse, arrange, attest</t>
  </si>
  <si>
    <t>Google search, Siri, research librarian, vehicle with safety prompts, calm instructor, computer, disembodied companion, sound in the silence, help feature in an app</t>
  </si>
  <si>
    <t>130.126.255.106</t>
  </si>
  <si>
    <t>R_RxZRGdj9op1kCtj</t>
  </si>
  <si>
    <t>15</t>
  </si>
  <si>
    <t>Frieze, freeze, fail, foul, fowl, fain, fine, far, fast, feal, feel, fen, fart, fine, fane.</t>
  </si>
  <si>
    <t>apple, ace, allow, agile, avast, almost, abbot, access, add, after, aghast, ahoy, ajar, alas, amass, another, apply, aquire.</t>
  </si>
  <si>
    <t>Helpful technology</t>
  </si>
  <si>
    <t>130.126.255.233</t>
  </si>
  <si>
    <t>R_2xAjH8ZVdVtsJ3R</t>
  </si>
  <si>
    <t>fan, freak, fizzle, fruit, fun, fuzz, frizz, funk, fiddle, frank, friendly, feral, finger, filly, fin</t>
  </si>
  <si>
    <t>apple, and, are, all, alley, are, ail, art, avocado, arc, ark, ankle</t>
  </si>
  <si>
    <t>learning assistant. companion. machine to help. voice in my head. font of knowledge. repetitive machine. an annoying 10 year old.</t>
  </si>
  <si>
    <t>R_3FUkC7IsGNpg1Qv</t>
  </si>
  <si>
    <t xml:space="preserve">frank, fry, found, faith, freeze, fought, found flip, fastidious, fascious, fermented, freedom, follicle, femur, frown, food </t>
  </si>
  <si>
    <t xml:space="preserve">apple, against, aged, ankle, arm, army, aunt, ant, annulate, anvil, august, april, angel, artist, angler, apartment </t>
  </si>
  <si>
    <t xml:space="preserve">assistant, encyclopedia, conversational partner, useful tool, telephone book, radio, search engine, aid, partner, remainder for appointments/medication, task master </t>
  </si>
  <si>
    <t>192.17.168.80</t>
  </si>
  <si>
    <t>R_1mJFTJDuHlC3BeC</t>
  </si>
  <si>
    <t>5.2</t>
  </si>
  <si>
    <t>Fall,fruit,fancy,festive,fur,figs</t>
  </si>
  <si>
    <t xml:space="preserve">Apple,avalanche,abridge,alphabet,anteater,aardvark,avocado,atonement,air,airplane </t>
  </si>
  <si>
    <t>Instruction manual, teacher</t>
  </si>
  <si>
    <t>R_Cg1h55XT50CWdNv</t>
  </si>
  <si>
    <t>Fine, funny,fear, fuzzy, free, full, for, forget, find, feel, fair, find, fad, from</t>
  </si>
  <si>
    <t>After, affect, all,any, and, after, apnea, applause, apple, aforementioned, afraid, agape, attack</t>
  </si>
  <si>
    <t>Siri, Alexa, computer that talks</t>
  </si>
  <si>
    <t>R_1mnihVMJgXB2cUj</t>
  </si>
  <si>
    <t>3.6</t>
  </si>
  <si>
    <t>Fresh, fast, furious, forget, fortunate, father, feather funny, first, flower, front, forward, filthy, fishy, fashion.</t>
  </si>
  <si>
    <t>apple, alright, any, anything, award, ants, angel, angle, apricot, avocado, angry, ask, always, away, abnormal.</t>
  </si>
  <si>
    <t>Supervisor, Teacher, Therapist, Helper, Keeps you on task.</t>
  </si>
  <si>
    <t>R_295HtLvt3AgdeGZ</t>
  </si>
  <si>
    <t xml:space="preserve">Face, fact, fun, fungus, forest, first, foremost, festive, forget, fortuitous, fort, fibula </t>
  </si>
  <si>
    <t>13</t>
  </si>
  <si>
    <t xml:space="preserve">Apple, adroit, abyss, along, albeit, allow, about, axe, axiom, arduous, ample, appropriate, approximate </t>
  </si>
  <si>
    <t xml:space="preserve">Assistant, </t>
  </si>
  <si>
    <t>R_2EoblQHUKbW5EWg</t>
  </si>
  <si>
    <t>fruit, fancy, funky, final, forest, foremost, foreplay, foreskin, foreboding</t>
  </si>
  <si>
    <t xml:space="preserve">abject, absolute, asbestos, apple, alligator, apricot, accessible, admirable, afire, agile, akin </t>
  </si>
  <si>
    <t xml:space="preserve">assistant, expressionless entity, annoying/boring person, detriment to the process </t>
  </si>
  <si>
    <t>R_3qNZuLykd719xez</t>
  </si>
  <si>
    <t>9.6</t>
  </si>
  <si>
    <t xml:space="preserve">fall, fat, fill, fondle, flip, forget, fire, fabulous, funky, funny flaccid, flat </t>
  </si>
  <si>
    <t xml:space="preserve">apple, and, alpha, amen, ass, arithmetic </t>
  </si>
  <si>
    <t xml:space="preserve">personal assistant, tool that when you provide more information the more it can help you, potential friend if you live alone </t>
  </si>
  <si>
    <t>R_wTxdjLLcAe6xToZ</t>
  </si>
  <si>
    <t xml:space="preserve">forgetful, fragrant, flavor, fruit, fish, fun, fig, fresh, flaunt, figurative, fast, feature, flush, finger, friend, fiend </t>
  </si>
  <si>
    <t xml:space="preserve">apple, arrogant, annoy, awful, attitude, automobile, ash, amber, autumn, article, adjective, adverb, advent, argue, additive, anguish, alloy, allot, anchor, acquire, adventure </t>
  </si>
  <si>
    <t xml:space="preserve">Personal assistant, task simplifier </t>
  </si>
  <si>
    <t>R_3DpVS4Faa42ygoI</t>
  </si>
  <si>
    <t>13.4</t>
  </si>
  <si>
    <t>fun, family, forget, forlorn, forgiven, fairy, fulfilled, fangle, flirt, fly, fish, ferment, fasten, flush, fast, fest, frost, flush, foam, fickle, feast</t>
  </si>
  <si>
    <t xml:space="preserve">apple, angular, astronomy, apostle, amiable, amongst, admiral, able, also, awful, analagous, applicable, ash, ascend, assume, assure, animal, angle, albatross </t>
  </si>
  <si>
    <t>casper the friendly ghost, verbal encyclopedia, quiet butler</t>
  </si>
  <si>
    <t>130.126.255.25</t>
  </si>
  <si>
    <t>R_3qwf2mYjhBbtTZ4</t>
  </si>
  <si>
    <t>9.8</t>
  </si>
  <si>
    <t>fan, fin, finish, fantastic, fish, fake, face, fare, fabulous, flint, flame, flume, flake, fame, famish, fire, flute</t>
  </si>
  <si>
    <t>ant, are, arm, after, about, ax, art, ate, able, ace, act amble, ale, aim, am, ark, all</t>
  </si>
  <si>
    <t xml:space="preserve">1. Using Alexa at home.
2. a computerized phone answering services directing me when calling customer service.
3. a simple yes or no assistance
4. a not very life like interaction
5. bad imitation of a human being. Although can be very helpful and even fun, it can't be a substitute for a person... good and bad.
</t>
  </si>
  <si>
    <t>R_2uHX9sjq1faE9vM</t>
  </si>
  <si>
    <t>5.4</t>
  </si>
  <si>
    <t xml:space="preserve">fart, fawn, fidget, fairy, fornicate, feeble, fast, farther, father, frog </t>
  </si>
  <si>
    <t>apple, aunt, ant, above, achieve, aardvark, any, an, atmosphere, angry, argue, ark, ac</t>
  </si>
  <si>
    <t xml:space="preserve">personal assistant, understanding friend, alexa, weather helper </t>
  </si>
  <si>
    <t>R_2ym6wgs250AmxxH</t>
  </si>
  <si>
    <t xml:space="preserve">fault, fat, fraud, flow, fly, frog, fire, fist, flake, flounder, folly, force, first, fast, fate, fierce, fickle, fun, fundamental, fen </t>
  </si>
  <si>
    <t xml:space="preserve">albatross, also, ask, asset, attention, autism, advantage, adverse, accept, accost, admit, adult, adjective, adept, about, above, across, at, advertise, afraid, afoul </t>
  </si>
  <si>
    <t>pleasant companion, helpful friend, informative person, comforting voice, helpful assistant</t>
  </si>
  <si>
    <t>R_8jEOLzlLMA0Ilvb</t>
  </si>
  <si>
    <t>frog, freeze, fight, fun, fiduciary, fundamental, friend, fiscal, find, fiend, field, follow</t>
  </si>
  <si>
    <t>apple, asparagus, android, aim, alligator, aesthetic, apropos, assimilate, advocate, assemble</t>
  </si>
  <si>
    <t>Alexa/Echo/Siri/Nest all wrapped up in one bow</t>
  </si>
  <si>
    <t>130.126.255.181</t>
  </si>
  <si>
    <t>R_1JPkQFAU5rVdXrV</t>
  </si>
  <si>
    <t>4.8</t>
  </si>
  <si>
    <t>fall, frank, feeble, frog, fashion, feet, fabulous, fortune, forgive, fantastic</t>
  </si>
  <si>
    <t xml:space="preserve">alphabet, algorithm, anchovy, aunt, apple, art, angle, aardvark, arch, archery, align </t>
  </si>
  <si>
    <t xml:space="preserve">robot, space odyssey 2001, the computer that took over the ship (reference to a movie...he could not recall title), not a human being, like a presence, a computer that was integrated throughout the whole thing, </t>
  </si>
  <si>
    <t>107.77.208.210</t>
  </si>
  <si>
    <t>R_1N8MbH9DRdYGoR2</t>
  </si>
  <si>
    <t>26</t>
  </si>
  <si>
    <t>15.6</t>
  </si>
  <si>
    <t xml:space="preserve">Famous, false, fox, feign, faint, finger, flower, fungus, freeze, fade, flag, fortunate, fountain, flame, front, founder </t>
  </si>
  <si>
    <t xml:space="preserve">Apple,abject, anonymous, alcohol, animal, aardvark, around, after, anger, anxiety, aunt, ant </t>
  </si>
  <si>
    <t>Guide, robot, impersonal companion, cold being, listener, eavesdropper</t>
  </si>
  <si>
    <t>130.126.255.19</t>
  </si>
  <si>
    <t>R_1LXXz3TVUlLUhqn</t>
  </si>
  <si>
    <t>14.4</t>
  </si>
  <si>
    <t>frog, fragging, fun, far, fickle, funkie, frame, fine, fix, fin, feckless, fan, fast, fed, fabulous, fantastic</t>
  </si>
  <si>
    <t>able, apple, aphrodisiac, abnormal, accolade, advertisement, affordable, agoraphobia, acrophobia, antimatter, antebellum, amlodipine, archer, art, ant</t>
  </si>
  <si>
    <t>pleasant companion, caretaker, calm friend, helpful aide, nice assisant, efficient helper</t>
  </si>
  <si>
    <t>R_pFwuoqwGO5e1ESl</t>
  </si>
  <si>
    <t>fire, frankfurter, furniture, fridge, fork, freeze, fog, flurry, fig, fob</t>
  </si>
  <si>
    <t>apple, arrange, agoraphobic, agitate, agree</t>
  </si>
  <si>
    <t xml:space="preserve">HAL 9000 from 2001: A Space Odyssey, voice activation/receptionist on the phone, cold helpline operator, administrative assistant for the home, intrusive to home environment </t>
  </si>
  <si>
    <t>R_z7ker7Jx2AjhWuJ</t>
  </si>
  <si>
    <t xml:space="preserve">fox, frankly, fever, finish, fraught, fake, finery, fins, funny, foreign, fairy, favor, fundamental, fun, frozen, freak, fairly </t>
  </si>
  <si>
    <t xml:space="preserve">awkward, able, and, accident, ankle, above, anywhere, accolade, ache, ability, artichoke, asparagus, afterlife, almond, answer, agility, acre, aroma </t>
  </si>
  <si>
    <t xml:space="preserve">nice person who seems to want to help. At times dealing with RAVA seemed awkward--it was never really a conversation. She did answer my questions, but I never felt like I needed the 30 second breaks! </t>
  </si>
  <si>
    <t>R_51J7meH5QBGlNst</t>
  </si>
  <si>
    <t>9.4</t>
  </si>
  <si>
    <t xml:space="preserve">friend, failure, future, fanatic, fantastic, feature, fiend, fall, full, food, fries, furniture </t>
  </si>
  <si>
    <t xml:space="preserve">apple, athlete, antagonistic, agony, appropriate, aspect, alien, all, allure, amnesty, among, alleviate, asparagus, aplomb  </t>
  </si>
  <si>
    <t xml:space="preserve">mushroom, something I don't enjoy but others do, and technology that is likely useful but not interesting to me. </t>
  </si>
  <si>
    <t>R_3gZxHBFUPddL5rd</t>
  </si>
  <si>
    <t>17.6</t>
  </si>
  <si>
    <t xml:space="preserve">fox, flow, follow, fellow, flail, flair, flamingo, flounce, fat, fit, father, fill, filter, filbert, funny, facial, fasten, fast, front, font, from, frigid, freeze, fresh, fake, fink </t>
  </si>
  <si>
    <t>24</t>
  </si>
  <si>
    <t xml:space="preserve">apple, alcove, artichoke, alligator, article, art, amount, aunt, ant, angry, allegro, alloy, allay, amen, anon, apron, angst, attitude, altitude, army, associate, astringent, always, away </t>
  </si>
  <si>
    <t xml:space="preserve">assistant, encyclopedia, helper to jog memory </t>
  </si>
  <si>
    <t>R_0Vdl22YppyCr5Xr</t>
  </si>
  <si>
    <t>false,freak,fortune,feel,from,fast,fake</t>
  </si>
  <si>
    <t>alpha,ass,apt,at,all,any,architecture,abyssinian,also,absent,allspice,actually,attention,antique,afternoon</t>
  </si>
  <si>
    <t>R_25yokAFsOZDDkAw</t>
  </si>
  <si>
    <t>P63</t>
  </si>
  <si>
    <t>fish, fun, fancy, flavor, finger, fast, forward, funny, freedom, flesh, favor, fire, fool, farm, frame, flame</t>
  </si>
  <si>
    <t>abjure, adage, able, ardent, angle, ape, appellate, anger, audacious, ascent, asinine, abide, alike</t>
  </si>
  <si>
    <t>robot. I wonder what all has been programmed into her and what information she gathers of which I am not aware of.</t>
  </si>
  <si>
    <t>R_3mkFFgQH3Gjswv6</t>
  </si>
  <si>
    <t>P64</t>
  </si>
  <si>
    <t>8.6</t>
  </si>
  <si>
    <t>friend, fun, frenzy, frozen, frankly, fried, frustrated, frown</t>
  </si>
  <si>
    <t>apple, aspire, attribute, ankle, axel, air, appetite, age, awesome, awful, acute, angry, agony</t>
  </si>
  <si>
    <t>friend, assistant, resource, tool to make life enjoyable</t>
  </si>
  <si>
    <t>130.126.255.161</t>
  </si>
  <si>
    <t>R_1SWpUwlaJNX3typ</t>
  </si>
  <si>
    <t>Funny, full, frantic, fleas, flip, fly, flop, floozy, float, fang, find, fin, froth, fleet, flee, fanny</t>
  </si>
  <si>
    <t>Apple, abstract, axolotl, and, apps, asp, apt, appear, apportion, argue, art, arrange, also, about, able, access, actual, act, again</t>
  </si>
  <si>
    <t xml:space="preserve">Computer, SIRI, hamburger bun (shape), slow responder </t>
  </si>
  <si>
    <t>R_2YyLpq8NpDerLF0</t>
  </si>
  <si>
    <t>14,4</t>
  </si>
  <si>
    <t>Falcon, father, fidget, far, football, fettuccine, frank, filbert, flute, flamingo, fancy, fine, fear, flow, flower, fast, fence, fire, fun, fandango, flee</t>
  </si>
  <si>
    <t xml:space="preserve">Apple, aardvark, ant, atom, and, anchovy, art, architecture, ace, advent, adopt, after, affluent, agent, air, always, all, amnesia </t>
  </si>
  <si>
    <t>Good source of information, entertainer, helper, comedian</t>
  </si>
  <si>
    <t>R_1i8cyexg949xq4A</t>
  </si>
  <si>
    <t>8.4</t>
  </si>
  <si>
    <t>full,freeze,fall,fate,feign,fond,frail,fade,fain,fat,fear,far,fit,fiend,free,fit,foot,finger,flap,flee,flea</t>
  </si>
  <si>
    <t>apple,aim,arm,art,ash,ale,ail,arch,armpit,ache,acre,also,almost,application,apt,anger,aerial,air,airplane,airport,alp</t>
  </si>
  <si>
    <t>voice assistant, siri, helper at home, tool to make life simpler, essential new technology, robot, object used at work or home</t>
  </si>
  <si>
    <t>R_yqZ1J0a9Rwo5FYZ</t>
  </si>
  <si>
    <t>8.8</t>
  </si>
  <si>
    <t>22</t>
  </si>
  <si>
    <t>frank, fear, feel, find, fest, fast, first, flute, floor, fly, fun, furtive, fuel, futile, fairy, feign, felt, flay, flame, flare, flee, flea</t>
  </si>
  <si>
    <t>apple, air, any, all, arithmetic, asks, after, alter, ale, affair, anger, angle, angel, amber, a lot, also, amber, attend, attention</t>
  </si>
  <si>
    <t>personal assistant, helper</t>
  </si>
  <si>
    <t>R_3oGyVCrb3iCIyDk</t>
  </si>
  <si>
    <t>7.2</t>
  </si>
  <si>
    <t>fun, fact, ferocious, fury, fable, five, forty, fierce, food, furniture, family, fiction, formerly, fun, faction</t>
  </si>
  <si>
    <t>able, action, art, ability, ate, adept, aid, atrocious, attire, axiom</t>
  </si>
  <si>
    <t>extra person in the room</t>
  </si>
  <si>
    <t>R_qUWdgXGpXp8gzjX</t>
  </si>
  <si>
    <t xml:space="preserve">faith, friend, fairy, ferry, forget, fear, fall, fetch, feather, face, finger, fight, frog, foot </t>
  </si>
  <si>
    <t xml:space="preserve">apple, acorn, arrow, as, although, axe, ace, apply again, about </t>
  </si>
  <si>
    <t>helper, guide, companion, knowledge base, friend, assistant, extra family member (someone to contact)</t>
  </si>
  <si>
    <t>R_3iU7zYrQ3qJ71Eg</t>
  </si>
  <si>
    <t>fail,flop,false,funky,freeze,floor,fish,fowl,flower,fall</t>
  </si>
  <si>
    <t>alphabet,about,around,among,area,air,aerodynamic</t>
  </si>
  <si>
    <t>tool,good oven timer,music player, tv schedule guide,electronic robot</t>
  </si>
  <si>
    <t>R_qV0e9tE7Ip3cS1X</t>
  </si>
  <si>
    <t>fat,father,fast,fantastic,fish,failure,fry,follow,flick,fleet,fan,foyer,fig,fusion,fact</t>
  </si>
  <si>
    <t>apple,absolute,and,awesome,ancient,amazing,ankle,alone,allow,appropriate,appease,assess,avocado</t>
  </si>
  <si>
    <t>another person in the room, helper-only there when needed, an assistant to explain things, a resource for information</t>
  </si>
  <si>
    <t>R_1BRxrUSV32NJZBh</t>
  </si>
  <si>
    <t>fruit, foreplay, fry, foreign, fake, fame, final, files, flip, flop</t>
  </si>
  <si>
    <t xml:space="preserve">apple, anxious, awkward, available, and, are, anal-retentive, aardvark, anteater, ancillary, ambiguous </t>
  </si>
  <si>
    <t>my aunt Dorothy</t>
  </si>
  <si>
    <t>R_3knpNyd4mX16YVm</t>
  </si>
  <si>
    <t>2.8</t>
  </si>
  <si>
    <t>fall, faint, freak, forge, far, find, fib, fantastic, finally, fabulous, ferret, fake, fingernail, foot</t>
  </si>
  <si>
    <t xml:space="preserve">apple, act, ace, appropriate, avid, accelerate, accident, acclimate, advocate, approximate, amend, airplane, airport </t>
  </si>
  <si>
    <t xml:space="preserve">person that does what I'm thinking, way to save steps, means to communicate without texting or calling </t>
  </si>
  <si>
    <t>R_1eqHl5ZUFK57eJu</t>
  </si>
  <si>
    <t>15.8</t>
  </si>
  <si>
    <t>fault, fame, fear, fusion, felt, feel, furious, fierce, frustrate, form, fuse, formidable, front, flail, float</t>
  </si>
  <si>
    <t xml:space="preserve">apple, absent, action, add, adorn, admire, aim, amiable, allude, addle, affect, aggregate, allele, assemble, also, and, assure, astride, attend, attain, attempt  </t>
  </si>
  <si>
    <t xml:space="preserve">bank teller, phone salesmen, help desk, clerk in a store, teaching assistant/aid </t>
  </si>
  <si>
    <t>R_1QElFYXrXr7fyIU</t>
  </si>
  <si>
    <t>friend,foe,follow,fairy,fairly,french,finger,fore,field,fiend,fall,fold,file</t>
  </si>
  <si>
    <t>apple,anger,against,always,apply,answer,angle,art,argue,ace,artist,august,</t>
  </si>
  <si>
    <t>robot talking to me and giving me directions, helper to get things accomplished on the ipad, a little voice in my head to help me figure out the ipad, a way to get help without a real person</t>
  </si>
  <si>
    <t>R_1kLdnYNEqu842UJ</t>
  </si>
  <si>
    <t>foot,freedom,fighter,film,fridge,frozen,fame,fast,feast,fry,force</t>
  </si>
  <si>
    <t>apple,apply,appliance,aperture,aloud,amaze,amazonization,america,appeal</t>
  </si>
  <si>
    <t>my car voice help for gps-radio-music-etc.,similar to voice activated remote, can be helpful in may ways</t>
  </si>
  <si>
    <t>R_3jZfogLSnCIzaKq</t>
  </si>
  <si>
    <t xml:space="preserve">fear, front, foyer, fire, flight, fight, fryer, fate, furnace, furry, fun, flirtatious </t>
  </si>
  <si>
    <t xml:space="preserve">actor, affright, actress, about, aurora, almost, afraid, airplane, automobile, announce, acre, align </t>
  </si>
  <si>
    <t>asistant, helper, company if you're alone, way to learn new technology.</t>
  </si>
  <si>
    <t>R_3kOhQizQ3LcxEoD</t>
  </si>
  <si>
    <t>6.8</t>
  </si>
  <si>
    <t xml:space="preserve">frank, feign, full, find, for, forest, foreign, fermium, fold, frequent, frivolous, five, french, fry, fret, female </t>
  </si>
  <si>
    <t xml:space="preserve">assume, as, astro, asthma, aphid, annoy, after, arrange, alphabet, arancini, affront, average </t>
  </si>
  <si>
    <t>input processor, machine, Siri, Google assistant, translator, keyboard, telephone operator, telegraph operator, computer operator, device from the future, secretary, helper, assistant.</t>
  </si>
  <si>
    <t>R_238L31RLUsoDGf0</t>
  </si>
  <si>
    <t>10.4</t>
  </si>
  <si>
    <t>25</t>
  </si>
  <si>
    <t>fail,freak,fantastic,funny,faithful,fun,frond,future,fact,faucet,fake,flame,frail,feel,flank,fine,forever,float,fund,focus,forage,forest,favor,flint,flail</t>
  </si>
  <si>
    <t>acorn,act,accident,arouse,alive,account,ail,after,arrogant,awful,action,actor,alibi,anxious,animosity,anonymous,atone,arctic,african,available,alone,arch</t>
  </si>
  <si>
    <t>experience with Siri. I didn't really have any questions that I needed to ask. Siri did answer when I asked about the scale for referring to the adjectives.</t>
  </si>
  <si>
    <t>R_3r3e2nqW9XvLgFJ</t>
  </si>
  <si>
    <t>fun,factory,future,father,folk,fairness,fake,fraud,fortune,fundamental,for,fragment</t>
  </si>
  <si>
    <t>apple,authority,act,active,angel,abstract,aware,answer,absolve,advent,acromonious,atone,adjective,adverb</t>
  </si>
  <si>
    <t>R_294I4Ra7kkuhjri</t>
  </si>
  <si>
    <t>frank, faith, fish, fraught, fought, flamingo, fern, farm, frame, fizz, fuzz, foe, fog, flight, fashion</t>
  </si>
  <si>
    <t>about, ant, aunt, agate, aggravate, astound, apple, arduous, arm, aster, attention, attune, axe, aardvark, alley, alligator</t>
  </si>
  <si>
    <t>A robot trying to be friendly.
An unnecessary tool for me.
I have no other frame of reference for what it was supposed to be - but it didn't have an answer for my questions, had to call in another actual human.</t>
  </si>
  <si>
    <t>R_eh6JuIjtElEI8P7</t>
  </si>
  <si>
    <t>fried, fish, farm, futile, fabulous, fasting, further, fallible, familiar, fatigue, flame, fascinate, frequent, failure, final, fairy, fantastic, feeling</t>
  </si>
  <si>
    <t>apple, awkward, award, active, attention, affirm, affliction, alike, aphid, astronaut, asphyxiate, alphabet, accrue, absolute, above</t>
  </si>
  <si>
    <t>Rava constantly reminds me about data collecting.
Rava reminds me of AI.
Using Rava while not unpleasant was somewhat unsettling.
I could tell Rava was programmed, so I was wondering about all of that.
Rava did remind me of a house of a friend I visit who has Alexa.</t>
  </si>
  <si>
    <t>R_2dN5AYc6Oq46tP9</t>
  </si>
  <si>
    <t>10.6</t>
  </si>
  <si>
    <t xml:space="preserve">frank, four, forethought, firemen, furnish, face, firm, fruit, fig, fellow, fallow, farmer, friendship, fish, furry, fluffy, food, frighten, fried </t>
  </si>
  <si>
    <t>apple, apricot, anchovies, ash, aware, armchair, aardvark, anteater, animal, amble, ant, arch</t>
  </si>
  <si>
    <t>SIRI/Alexa, helper, slow-reacter, understanding person, pleasanton person.</t>
  </si>
  <si>
    <t>R_ZmX5URo2sDMuYTf</t>
  </si>
  <si>
    <t xml:space="preserve">fail, fabulous, fault, fiddle, finagle, fair, fat, fruit, fatuous, flip, flop, fly, ferrier, fill, formal, further, farm, fart, forth, former </t>
  </si>
  <si>
    <t xml:space="preserve">awful, accept, ancient, accelerate, apple, addle, archipelago, animal, ascent, argue, armor, allow, allot, angry, apply, avarous, abort, assent, armoire  </t>
  </si>
  <si>
    <t>Rosy the Robot on the Jetsons, robotic presence but very helpful, pleasant robot</t>
  </si>
  <si>
    <t>R_3018wrVMBXpi0ND</t>
  </si>
  <si>
    <t>Frog, fear, fined, fix, fairy, fight, fist, fake, fast, fond, face, ferocious, finger, financial, fitting</t>
  </si>
  <si>
    <t xml:space="preserve">apple, ask, ate, anal, appear, analogy, angle, angel, about, add, aces, after, ache, age, aim, answer, area, artist, around. </t>
  </si>
  <si>
    <t xml:space="preserve">elmo talking about himself. A smart phone or speaker that can respond to verbal commands. Friendly sound but slightly more impersonal than a person to talk to. </t>
  </si>
  <si>
    <t>R_1qgNCZ3NsYQoznl</t>
  </si>
  <si>
    <t xml:space="preserve">finger, food, foot, fall, furlough, fuck, further, find, finish, final, fortune, forceful, foreign, fabulous, fantasy </t>
  </si>
  <si>
    <t xml:space="preserve">adamant, able, admonish, alert, alarm, abreast, adjourn, awful, adapt, alone, alright </t>
  </si>
  <si>
    <t xml:space="preserve">servant
alarm clock
helper
safety device </t>
  </si>
  <si>
    <t>R_CdDiGN2dkCEzZCN</t>
  </si>
  <si>
    <t>5.6</t>
  </si>
  <si>
    <t xml:space="preserve">fun, fairy, ferry, fire, follow, fine, find, fabulous, forgive, ferocious, finicky, fondue, farmer, ferret, frog, fight </t>
  </si>
  <si>
    <t xml:space="preserve">apple, away, always, atrocious, almighty, again, and, ant, argue, alive, answer, aardvark, alright </t>
  </si>
  <si>
    <t xml:space="preserve">robot, assistant, annoyance, useful tool for some but not for me, convenience, invasion of privacy, mechanical device </t>
  </si>
  <si>
    <t>R_1oz237Bv1XAdovS</t>
  </si>
  <si>
    <t>14.6</t>
  </si>
  <si>
    <t xml:space="preserve">funny, fair, fall, flight, furry, ferocious, fat, fill, first, fast, font, fallacious, fervent, fiddle, finch, ficus, follow, form, folly, futon, futile </t>
  </si>
  <si>
    <t xml:space="preserve">abject, awry, and, able, art, allow, accent, adverb, affront, again, ahead, axel, aware, assent, attune, after, affable </t>
  </si>
  <si>
    <t xml:space="preserve">HAL 2000, very laid back person, flight attendant </t>
  </si>
  <si>
    <t>R_2dgu1wCjwvU8zYi</t>
  </si>
  <si>
    <t>freak, fancy, for, further, frightful, fabulous, fart, fabricate, facetious, fib, fort, for, fat, fan, fair, focus, focal, feet, force, frivolous</t>
  </si>
  <si>
    <t>apple, atrial, adorable, accident, aid, after, aggravate, agitate, ability, after, agave</t>
  </si>
  <si>
    <t>Alexa, dictionary, list maker, task manager, companion, tool, friend</t>
  </si>
  <si>
    <t>R_Xt8fezvxyPqcREt</t>
  </si>
  <si>
    <t>fun, fancy, fickle, free, fall, fade, force, fine, finger, feeling, forest, fraud, friend, fellow</t>
  </si>
  <si>
    <t>apple. age, alligator, align, album, answer, also, attend, action, account, add, about, absolute, absent, abscess</t>
  </si>
  <si>
    <t>Robot, Google/Siri, tool for information, would be useful for a lot of people</t>
  </si>
  <si>
    <t>R_2WvdlI6TSkbsUnz</t>
  </si>
  <si>
    <t>frankly, fork, feign, fox, future, funky, fusion, fast, family, fortune, fabulous, fault, free, fat, force, face, fact, fun, fuss</t>
  </si>
  <si>
    <t>bot, both, bath, boat, best, boss, best, bee, been, barter, box, bad, bode, bid, black, brain, block</t>
  </si>
  <si>
    <t>thinker, guide, explorer, game, challenge, pal, interesting puzzle</t>
  </si>
  <si>
    <t>R_1DAo5tnx3lfHnDN</t>
  </si>
  <si>
    <t>friend, full, fry, feud, from, for, flip, flaunt, flamboyant, fraught, foam</t>
  </si>
  <si>
    <t>and, about, apple. author, abhorrent, abate, against, anger, after, acorn</t>
  </si>
  <si>
    <t>machine, robot, a program</t>
  </si>
  <si>
    <t>R_3QQWk7Cdj4i16ng</t>
  </si>
  <si>
    <t>figs, frog, foggy, fraudulent, fetid, four, Fahrenheit, father, farm, finger, fondness, fondue, far, fighting, fist, further, finish, fuck</t>
  </si>
  <si>
    <t xml:space="preserve">apple, and, an, android, aperture, after, aunt, androgynous, arthropod, ape, appetite, anything </t>
  </si>
  <si>
    <t xml:space="preserve">invisible, friendly voice that responds to my voice and hopefully provide the answer to my question, like any computerized device except its a voice talking to me versus printed on a computer screen or phone screen. It is a warm inviting voice of information which puts the user at ease and for those who are unfamiliar with talking devices--it's very disarming. </t>
  </si>
  <si>
    <t>R_1jIYLmnHNZROumI</t>
  </si>
  <si>
    <t>felicitous, feeling, fractious, fantastic, flight, from, flagrant, fragrant, fragile, fine, fleet, ferocious, fragmented, flush, flake, fly</t>
  </si>
  <si>
    <t>alpha, anterior, adipose, accept, ant, aunt, arrange, acoustic, android, ankle, ache, achieve, absolute, accumulate</t>
  </si>
  <si>
    <t>AI, a tester, a programmed voice, a smart search engine, a tool to improve communication in people with impaired abilities, a smart speaker</t>
  </si>
  <si>
    <t>R_2PaJ4mZBbaZSNGH</t>
  </si>
  <si>
    <t xml:space="preserve">frank, from, fear, force, fright, fight, fur, finger, fill, fit, fib, fibula, fin, face, far, family, father </t>
  </si>
  <si>
    <t>apple, about, at, an, ample, ammo, amount, act, actress, ace, ache, advantage, advertise, all, almond, anise, attack</t>
  </si>
  <si>
    <t xml:space="preserve">soothing voice, older sister telling me what to do, encyclopedia/dictionary, friend helping me, person I could vent to. </t>
  </si>
  <si>
    <t>R_3ni5EU9mW3bXQtr</t>
  </si>
  <si>
    <t xml:space="preserve">fart, from, fable, fix, furniture, firm, flutter, famous, flute, fluctuate, figure, flail, fabulous, fixture, feel, fumble, flirt </t>
  </si>
  <si>
    <t xml:space="preserve">apple, arm, abort, above, aqua, amphibious, alphabet, arithmetic, arthritis, art, absolute, accent </t>
  </si>
  <si>
    <t xml:space="preserve">back up in case I fall, timer to help me cook, helper for my outfit (weather wise) what to wear, music pal, timer when to go to bed, alarm clock, reminder of somethings for the next day, connection to my sisters, reminder about deliveries from Amazon. </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</si>
</sst>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
    <numFmt numFmtId="165" formatCode="m, d"/>
    <numFmt numFmtId="166" formatCode="0.0"/>
    <numFmt numFmtId="167" formatCode="yyyy-mm-dd h:mm:ss"/>
    <numFmt numFmtId="168" formatCode="yyyy-mm-dd"/>
  </numFmts>
  <fonts count="16">
    <font>
      <sz val="10.0"/>
      <color rgb="FF000000"/>
      <name val="Calibri"/>
      <scheme val="minor"/>
    </font>
    <font>
      <sz val="11.0"/>
      <color theme="1"/>
      <name val="Calibri"/>
      <scheme val="minor"/>
    </font>
    <font>
      <color rgb="FF000000"/>
      <name val="Roboto"/>
    </font>
    <font>
      <sz val="11.0"/>
      <color theme="1"/>
      <name val="Calibri"/>
    </font>
    <font>
      <sz val="11.0"/>
      <color rgb="FF000000"/>
      <name val="Calibri"/>
      <scheme val="minor"/>
    </font>
    <font>
      <sz val="11.0"/>
      <color rgb="FF000000"/>
      <name val="Docs-Calibri"/>
    </font>
    <font>
      <sz val="11.0"/>
      <color rgb="FF000000"/>
      <name val="Calibri"/>
    </font>
    <font>
      <sz val="11.0"/>
      <color rgb="FFCC0000"/>
      <name val="Calibri"/>
      <scheme val="minor"/>
    </font>
    <font>
      <color theme="1"/>
      <name val="Calibri"/>
      <scheme val="minor"/>
    </font>
    <font>
      <b/>
      <sz val="11.0"/>
      <color rgb="FF222222"/>
      <name val="&quot;Google Sans&quot;"/>
    </font>
    <font>
      <b/>
      <sz val="11.0"/>
      <color theme="1"/>
      <name val="Calibri"/>
    </font>
    <font>
      <b/>
      <color theme="1"/>
      <name val="Calibri"/>
      <scheme val="minor"/>
    </font>
    <font>
      <sz val="12.0"/>
      <color theme="1"/>
      <name val="Calibri"/>
    </font>
    <font>
      <sz val="10.0"/>
      <color theme="1"/>
      <name val="Calibri"/>
      <scheme val="minor"/>
    </font>
    <font>
      <sz val="10.0"/>
      <color theme="1"/>
      <name val="Calibri"/>
    </font>
    <font>
      <sz val="12.0"/>
      <color rgb="FF000000"/>
      <name val="Calibri"/>
    </font>
  </fonts>
  <fills count="15">
    <fill>
      <patternFill patternType="none"/>
    </fill>
    <fill>
      <patternFill patternType="lightGray"/>
    </fill>
    <fill>
      <patternFill patternType="solid">
        <fgColor rgb="FFFFFFFF"/>
        <bgColor rgb="FFFFFFFF"/>
      </patternFill>
    </fill>
    <fill>
      <patternFill patternType="solid">
        <fgColor rgb="FFD9D9D9"/>
        <bgColor rgb="FFD9D9D9"/>
      </patternFill>
    </fill>
    <fill>
      <patternFill patternType="solid">
        <fgColor rgb="FFCFE2F3"/>
        <bgColor rgb="FFCFE2F3"/>
      </patternFill>
    </fill>
    <fill>
      <patternFill patternType="solid">
        <fgColor rgb="FFF4CCCC"/>
        <bgColor rgb="FFF4CCCC"/>
      </patternFill>
    </fill>
    <fill>
      <patternFill patternType="solid">
        <fgColor rgb="FFD9EAD3"/>
        <bgColor rgb="FFD9EAD3"/>
      </patternFill>
    </fill>
    <fill>
      <patternFill patternType="solid">
        <fgColor rgb="FFFFF2CC"/>
        <bgColor rgb="FFFFF2CC"/>
      </patternFill>
    </fill>
    <fill>
      <patternFill patternType="solid">
        <fgColor rgb="FFD9D2E9"/>
        <bgColor rgb="FFD9D2E9"/>
      </patternFill>
    </fill>
    <fill>
      <patternFill patternType="solid">
        <fgColor rgb="FFFFFF00"/>
        <bgColor rgb="FFFFFF00"/>
      </patternFill>
    </fill>
    <fill>
      <patternFill patternType="solid">
        <fgColor rgb="FFFCE5CD"/>
        <bgColor rgb="FFFCE5CD"/>
      </patternFill>
    </fill>
    <fill>
      <patternFill patternType="solid">
        <fgColor rgb="FFEFEFEF"/>
        <bgColor rgb="FFEFEFEF"/>
      </patternFill>
    </fill>
    <fill>
      <patternFill patternType="solid">
        <fgColor rgb="FF92D050"/>
        <bgColor rgb="FF92D050"/>
      </patternFill>
    </fill>
    <fill>
      <patternFill patternType="solid">
        <fgColor theme="0"/>
        <bgColor theme="0"/>
      </patternFill>
    </fill>
    <fill>
      <patternFill patternType="solid">
        <fgColor rgb="FFC0C0C0"/>
        <bgColor rgb="FFC0C0C0"/>
      </patternFill>
    </fill>
  </fills>
  <borders count="10">
    <border/>
    <border>
      <left/>
      <right/>
      <top/>
      <bottom/>
    </border>
    <border>
      <left style="medium">
        <color rgb="FF000000"/>
      </left>
      <top style="medium">
        <color rgb="FF000000"/>
      </top>
    </border>
    <border>
      <left/>
      <right/>
      <top style="medium">
        <color rgb="FF000000"/>
      </top>
      <bottom/>
    </border>
    <border>
      <left/>
      <right style="medium">
        <color rgb="FF000000"/>
      </right>
      <top style="medium">
        <color rgb="FF000000"/>
      </top>
      <bottom/>
    </border>
    <border>
      <left style="medium">
        <color rgb="FF000000"/>
      </left>
      <right/>
      <top/>
      <bottom/>
    </border>
    <border>
      <right style="medium">
        <color rgb="FF000000"/>
      </right>
    </border>
    <border>
      <left style="medium">
        <color rgb="FF000000"/>
      </left>
      <right/>
      <top/>
      <bottom style="medium">
        <color rgb="FF000000"/>
      </bottom>
    </border>
    <border>
      <bottom style="medium">
        <color rgb="FF000000"/>
      </bottom>
    </border>
    <border>
      <right style="medium">
        <color rgb="FF000000"/>
      </right>
      <bottom style="medium">
        <color rgb="FF000000"/>
      </bottom>
    </border>
  </borders>
  <cellStyleXfs count="1">
    <xf borderId="0" fillId="0" fontId="0" numFmtId="0" applyAlignment="1" applyFont="1"/>
  </cellStyleXfs>
  <cellXfs count="138">
    <xf borderId="0" fillId="0" fontId="0" numFmtId="0" xfId="0" applyAlignment="1" applyFont="1">
      <alignment readingOrder="0" shrinkToFit="0" vertical="bottom" wrapText="0"/>
    </xf>
    <xf borderId="0" fillId="0" fontId="1" numFmtId="3" xfId="0" applyAlignment="1" applyFont="1" applyNumberFormat="1">
      <alignment readingOrder="0"/>
    </xf>
    <xf borderId="0" fillId="2" fontId="2" numFmtId="3" xfId="0" applyAlignment="1" applyFill="1" applyFont="1" applyNumberFormat="1">
      <alignment readingOrder="0" vertical="top"/>
    </xf>
    <xf borderId="0" fillId="0" fontId="2" numFmtId="3" xfId="0" applyAlignment="1" applyFont="1" applyNumberFormat="1">
      <alignment readingOrder="0" vertical="top"/>
    </xf>
    <xf borderId="0" fillId="0" fontId="2" numFmtId="2" xfId="0" applyAlignment="1" applyFont="1" applyNumberFormat="1">
      <alignment readingOrder="0" vertical="top"/>
    </xf>
    <xf borderId="0" fillId="0" fontId="1" numFmtId="49" xfId="0" applyAlignment="1" applyFont="1" applyNumberFormat="1">
      <alignment readingOrder="0" shrinkToFit="0" vertical="top" wrapText="1"/>
    </xf>
    <xf borderId="0" fillId="0" fontId="1" numFmtId="4" xfId="0" applyAlignment="1" applyFont="1" applyNumberFormat="1">
      <alignment readingOrder="0"/>
    </xf>
    <xf borderId="0" fillId="3" fontId="1" numFmtId="3" xfId="0" applyAlignment="1" applyFill="1" applyFont="1" applyNumberFormat="1">
      <alignment readingOrder="0" vertical="center"/>
    </xf>
    <xf borderId="0" fillId="3" fontId="1" numFmtId="0" xfId="0" applyAlignment="1" applyFont="1">
      <alignment vertical="center"/>
    </xf>
    <xf borderId="0" fillId="3" fontId="1" numFmtId="0" xfId="0" applyAlignment="1" applyFont="1">
      <alignment readingOrder="0" shrinkToFit="0" vertical="center" wrapText="1"/>
    </xf>
    <xf borderId="0" fillId="3" fontId="3" numFmtId="0" xfId="0" applyAlignment="1" applyFont="1">
      <alignment shrinkToFit="0" vertical="center" wrapText="1"/>
    </xf>
    <xf borderId="0" fillId="3" fontId="3" numFmtId="2" xfId="0" applyAlignment="1" applyFont="1" applyNumberFormat="1">
      <alignment shrinkToFit="0" vertical="center" wrapText="1"/>
    </xf>
    <xf borderId="0" fillId="4" fontId="1" numFmtId="49" xfId="0" applyAlignment="1" applyFill="1" applyFont="1" applyNumberFormat="1">
      <alignment readingOrder="0" shrinkToFit="0" vertical="center" wrapText="1"/>
    </xf>
    <xf borderId="0" fillId="5" fontId="1" numFmtId="49" xfId="0" applyAlignment="1" applyFill="1" applyFont="1" applyNumberFormat="1">
      <alignment readingOrder="0" shrinkToFit="0" vertical="center" wrapText="1"/>
    </xf>
    <xf borderId="0" fillId="6" fontId="1" numFmtId="49" xfId="0" applyAlignment="1" applyFill="1" applyFont="1" applyNumberFormat="1">
      <alignment readingOrder="0" shrinkToFit="0" vertical="center" wrapText="1"/>
    </xf>
    <xf borderId="0" fillId="7" fontId="1" numFmtId="49" xfId="0" applyAlignment="1" applyFill="1" applyFont="1" applyNumberFormat="1">
      <alignment readingOrder="0" shrinkToFit="0" vertical="center" wrapText="1"/>
    </xf>
    <xf borderId="0" fillId="8" fontId="1" numFmtId="4" xfId="0" applyAlignment="1" applyFill="1" applyFont="1" applyNumberFormat="1">
      <alignment readingOrder="0" shrinkToFit="0" vertical="center" wrapText="1"/>
    </xf>
    <xf borderId="0" fillId="8" fontId="1" numFmtId="3" xfId="0" applyAlignment="1" applyFont="1" applyNumberFormat="1">
      <alignment readingOrder="0" shrinkToFit="0" vertical="center" wrapText="1"/>
    </xf>
    <xf borderId="0" fillId="0" fontId="1" numFmtId="3" xfId="0" applyAlignment="1" applyFont="1" applyNumberFormat="1">
      <alignment readingOrder="0" vertical="top"/>
    </xf>
    <xf borderId="0" fillId="0" fontId="1" numFmtId="0" xfId="0" applyAlignment="1" applyFont="1">
      <alignment vertical="top"/>
    </xf>
    <xf borderId="0" fillId="0" fontId="1" numFmtId="49" xfId="0" applyAlignment="1" applyFont="1" applyNumberFormat="1">
      <alignment shrinkToFit="0" vertical="top" wrapText="1"/>
    </xf>
    <xf borderId="0" fillId="0" fontId="1" numFmtId="0" xfId="0" applyAlignment="1" applyFont="1">
      <alignment readingOrder="0" shrinkToFit="0" vertical="top" wrapText="1"/>
    </xf>
    <xf borderId="0" fillId="0" fontId="4" numFmtId="0" xfId="0" applyAlignment="1" applyFont="1">
      <alignment horizontal="left" readingOrder="0" shrinkToFit="0" vertical="top" wrapText="1"/>
    </xf>
    <xf borderId="0" fillId="0" fontId="1" numFmtId="164" xfId="0" applyAlignment="1" applyFont="1" applyNumberFormat="1">
      <alignment horizontal="left" readingOrder="0" shrinkToFit="0" vertical="top" wrapText="1"/>
    </xf>
    <xf borderId="0" fillId="6" fontId="1" numFmtId="49" xfId="0" applyAlignment="1" applyFont="1" applyNumberFormat="1">
      <alignment horizontal="center" readingOrder="0" shrinkToFit="0" vertical="top" wrapText="1"/>
    </xf>
    <xf borderId="0" fillId="0" fontId="1" numFmtId="49" xfId="0" applyAlignment="1" applyFont="1" applyNumberFormat="1">
      <alignment horizontal="center" readingOrder="0" shrinkToFit="0" vertical="top" wrapText="1"/>
    </xf>
    <xf borderId="0" fillId="0" fontId="1" numFmtId="2" xfId="0" applyAlignment="1" applyFont="1" applyNumberFormat="1">
      <alignment horizontal="center" readingOrder="0" shrinkToFit="0" vertical="top" wrapText="1"/>
    </xf>
    <xf borderId="0" fillId="0" fontId="1" numFmtId="49" xfId="0" applyAlignment="1" applyFont="1" applyNumberFormat="1">
      <alignment horizontal="left" readingOrder="0" shrinkToFit="0" vertical="top" wrapText="1"/>
    </xf>
    <xf borderId="0" fillId="0" fontId="1" numFmtId="4" xfId="0" applyAlignment="1" applyFont="1" applyNumberFormat="1">
      <alignment horizontal="left" readingOrder="0" shrinkToFit="0" vertical="top" wrapText="1"/>
    </xf>
    <xf borderId="0" fillId="0" fontId="1" numFmtId="3" xfId="0" applyAlignment="1" applyFont="1" applyNumberFormat="1">
      <alignment horizontal="left" readingOrder="0" shrinkToFit="0" vertical="top" wrapText="1"/>
    </xf>
    <xf borderId="0" fillId="0" fontId="1" numFmtId="0" xfId="0" applyAlignment="1" applyFont="1">
      <alignment shrinkToFit="0" vertical="top" wrapText="1"/>
    </xf>
    <xf borderId="0" fillId="0" fontId="1" numFmtId="0" xfId="0" applyAlignment="1" applyFont="1">
      <alignment horizontal="left" readingOrder="0" shrinkToFit="0" vertical="top" wrapText="1"/>
    </xf>
    <xf borderId="1" fillId="0" fontId="3" numFmtId="0" xfId="0" applyAlignment="1" applyBorder="1" applyFont="1">
      <alignment vertical="top"/>
    </xf>
    <xf borderId="0" fillId="6" fontId="1" numFmtId="0" xfId="0" applyAlignment="1" applyFont="1">
      <alignment horizontal="center" readingOrder="0" shrinkToFit="0" vertical="top" wrapText="1"/>
    </xf>
    <xf borderId="0" fillId="0" fontId="1" numFmtId="0" xfId="0" applyAlignment="1" applyFont="1">
      <alignment horizontal="center" readingOrder="0" shrinkToFit="0" vertical="top" wrapText="1"/>
    </xf>
    <xf borderId="0" fillId="2" fontId="5" numFmtId="49" xfId="0" applyAlignment="1" applyFont="1" applyNumberFormat="1">
      <alignment horizontal="left" readingOrder="0" shrinkToFit="0" vertical="top" wrapText="1"/>
    </xf>
    <xf borderId="0" fillId="2" fontId="6" numFmtId="49" xfId="0" applyAlignment="1" applyFont="1" applyNumberFormat="1">
      <alignment horizontal="left" readingOrder="0" shrinkToFit="0" vertical="top" wrapText="1"/>
    </xf>
    <xf borderId="0" fillId="0" fontId="4" numFmtId="0" xfId="0" applyAlignment="1" applyFont="1">
      <alignment readingOrder="0" shrinkToFit="0" vertical="top" wrapText="1"/>
    </xf>
    <xf borderId="0" fillId="0" fontId="1" numFmtId="165" xfId="0" applyAlignment="1" applyFont="1" applyNumberFormat="1">
      <alignment horizontal="left" readingOrder="0" shrinkToFit="0" vertical="top" wrapText="1"/>
    </xf>
    <xf borderId="0" fillId="0" fontId="7" numFmtId="0" xfId="0" applyAlignment="1" applyFont="1">
      <alignment shrinkToFit="0" vertical="top" wrapText="1"/>
    </xf>
    <xf borderId="0" fillId="0" fontId="7" numFmtId="0" xfId="0" applyAlignment="1" applyFont="1">
      <alignment horizontal="left" readingOrder="0" shrinkToFit="0" vertical="top" wrapText="1"/>
    </xf>
    <xf borderId="0" fillId="0" fontId="8" numFmtId="0" xfId="0" applyAlignment="1" applyFont="1">
      <alignment readingOrder="0" shrinkToFit="0" vertical="top" wrapText="1"/>
    </xf>
    <xf borderId="0" fillId="0" fontId="8" numFmtId="0" xfId="0" applyAlignment="1" applyFont="1">
      <alignment readingOrder="0" vertical="top"/>
    </xf>
    <xf borderId="0" fillId="0" fontId="1" numFmtId="3" xfId="0" applyAlignment="1" applyFont="1" applyNumberFormat="1">
      <alignment vertical="top"/>
    </xf>
    <xf borderId="0" fillId="0" fontId="1" numFmtId="0" xfId="0" applyAlignment="1" applyFont="1">
      <alignment horizontal="left" shrinkToFit="0" vertical="top" wrapText="1"/>
    </xf>
    <xf borderId="0" fillId="0" fontId="1" numFmtId="2" xfId="0" applyAlignment="1" applyFont="1" applyNumberFormat="1">
      <alignment horizontal="left" shrinkToFit="0" vertical="top" wrapText="1"/>
    </xf>
    <xf borderId="0" fillId="0" fontId="1" numFmtId="49" xfId="0" applyAlignment="1" applyFont="1" applyNumberFormat="1">
      <alignment horizontal="left" shrinkToFit="0" vertical="top" wrapText="1"/>
    </xf>
    <xf borderId="0" fillId="0" fontId="1" numFmtId="2" xfId="0" applyAlignment="1" applyFont="1" applyNumberFormat="1">
      <alignment shrinkToFit="0" vertical="top" wrapText="1"/>
    </xf>
    <xf borderId="0" fillId="0" fontId="8" numFmtId="0" xfId="0" applyAlignment="1" applyFont="1">
      <alignment vertical="top"/>
    </xf>
    <xf borderId="0" fillId="0" fontId="8" numFmtId="2" xfId="0" applyAlignment="1" applyFont="1" applyNumberFormat="1">
      <alignment vertical="top"/>
    </xf>
    <xf borderId="0" fillId="0" fontId="8" numFmtId="49" xfId="0" applyAlignment="1" applyFont="1" applyNumberFormat="1">
      <alignment vertical="top"/>
    </xf>
    <xf borderId="0" fillId="0" fontId="1" numFmtId="49" xfId="0" applyAlignment="1" applyFont="1" applyNumberFormat="1">
      <alignment readingOrder="0" vertical="top"/>
    </xf>
    <xf borderId="0" fillId="0" fontId="1" numFmtId="4" xfId="0" applyAlignment="1" applyFont="1" applyNumberFormat="1">
      <alignment shrinkToFit="0" vertical="top" wrapText="1"/>
    </xf>
    <xf borderId="0" fillId="0" fontId="1" numFmtId="3" xfId="0" applyAlignment="1" applyFont="1" applyNumberFormat="1">
      <alignment shrinkToFit="0" vertical="top" wrapText="1"/>
    </xf>
    <xf borderId="0" fillId="0" fontId="1" numFmtId="3" xfId="0" applyFont="1" applyNumberFormat="1"/>
    <xf borderId="0" fillId="0" fontId="1" numFmtId="0" xfId="0" applyFont="1"/>
    <xf borderId="0" fillId="0" fontId="1" numFmtId="0" xfId="0" applyAlignment="1" applyFont="1">
      <alignment shrinkToFit="0" wrapText="1"/>
    </xf>
    <xf borderId="0" fillId="0" fontId="1" numFmtId="2" xfId="0" applyAlignment="1" applyFont="1" applyNumberFormat="1">
      <alignment shrinkToFit="0" wrapText="1"/>
    </xf>
    <xf borderId="0" fillId="0" fontId="1" numFmtId="49" xfId="0" applyAlignment="1" applyFont="1" applyNumberFormat="1">
      <alignment shrinkToFit="0" wrapText="1"/>
    </xf>
    <xf borderId="0" fillId="0" fontId="1" numFmtId="4" xfId="0" applyAlignment="1" applyFont="1" applyNumberFormat="1">
      <alignment shrinkToFit="0" wrapText="1"/>
    </xf>
    <xf borderId="0" fillId="0" fontId="1" numFmtId="3" xfId="0" applyAlignment="1" applyFont="1" applyNumberFormat="1">
      <alignment shrinkToFit="0" wrapText="1"/>
    </xf>
    <xf borderId="0" fillId="0" fontId="9" numFmtId="49" xfId="0" applyAlignment="1" applyFont="1" applyNumberFormat="1">
      <alignment readingOrder="0"/>
    </xf>
    <xf borderId="0" fillId="0" fontId="10" numFmtId="49" xfId="0" applyAlignment="1" applyFont="1" applyNumberFormat="1">
      <alignment horizontal="center" shrinkToFit="0" vertical="top" wrapText="1"/>
    </xf>
    <xf borderId="0" fillId="0" fontId="11" numFmtId="0" xfId="0" applyFont="1"/>
    <xf borderId="2" fillId="0" fontId="3" numFmtId="49" xfId="0" applyAlignment="1" applyBorder="1" applyFont="1" applyNumberFormat="1">
      <alignment horizontal="center" shrinkToFit="0" vertical="top" wrapText="1"/>
    </xf>
    <xf borderId="3" fillId="3" fontId="3" numFmtId="49" xfId="0" applyAlignment="1" applyBorder="1" applyFont="1" applyNumberFormat="1">
      <alignment horizontal="center" shrinkToFit="0" vertical="top" wrapText="1"/>
    </xf>
    <xf borderId="4" fillId="3" fontId="3" numFmtId="49" xfId="0" applyAlignment="1" applyBorder="1" applyFont="1" applyNumberFormat="1">
      <alignment horizontal="center" shrinkToFit="0" vertical="top" wrapText="1"/>
    </xf>
    <xf borderId="5" fillId="6" fontId="3" numFmtId="49" xfId="0" applyAlignment="1" applyBorder="1" applyFont="1" applyNumberFormat="1">
      <alignment horizontal="center" shrinkToFit="0" vertical="top" wrapText="1"/>
    </xf>
    <xf borderId="0" fillId="0" fontId="3" numFmtId="49" xfId="0" applyAlignment="1" applyFont="1" applyNumberFormat="1">
      <alignment horizontal="center" shrinkToFit="0" vertical="top" wrapText="1"/>
    </xf>
    <xf borderId="6" fillId="0" fontId="3" numFmtId="49" xfId="0" applyAlignment="1" applyBorder="1" applyFont="1" applyNumberFormat="1">
      <alignment horizontal="center" shrinkToFit="0" vertical="top" wrapText="1"/>
    </xf>
    <xf borderId="7" fillId="5" fontId="3" numFmtId="49" xfId="0" applyAlignment="1" applyBorder="1" applyFont="1" applyNumberFormat="1">
      <alignment horizontal="center" shrinkToFit="0" vertical="top" wrapText="1"/>
    </xf>
    <xf borderId="8" fillId="0" fontId="3" numFmtId="49" xfId="0" applyAlignment="1" applyBorder="1" applyFont="1" applyNumberFormat="1">
      <alignment horizontal="center" shrinkToFit="0" vertical="top" wrapText="1"/>
    </xf>
    <xf borderId="9" fillId="0" fontId="3" numFmtId="49" xfId="0" applyAlignment="1" applyBorder="1" applyFont="1" applyNumberFormat="1">
      <alignment horizontal="center" shrinkToFit="0" vertical="top" wrapText="1"/>
    </xf>
    <xf borderId="0" fillId="0" fontId="8" numFmtId="3" xfId="0" applyAlignment="1" applyFont="1" applyNumberFormat="1">
      <alignment readingOrder="0"/>
    </xf>
    <xf borderId="0" fillId="0" fontId="8" numFmtId="0" xfId="0" applyAlignment="1" applyFont="1">
      <alignment readingOrder="0"/>
    </xf>
    <xf borderId="0" fillId="9" fontId="8" numFmtId="0" xfId="0" applyAlignment="1" applyFill="1" applyFont="1">
      <alignment readingOrder="0"/>
    </xf>
    <xf borderId="0" fillId="0" fontId="8" numFmtId="0" xfId="0" applyFont="1"/>
    <xf borderId="0" fillId="10" fontId="8" numFmtId="0" xfId="0" applyFill="1" applyFont="1"/>
    <xf borderId="0" fillId="8" fontId="1" numFmtId="4" xfId="0" applyAlignment="1" applyFont="1" applyNumberFormat="1">
      <alignment readingOrder="0" shrinkToFit="0" wrapText="1"/>
    </xf>
    <xf borderId="0" fillId="8" fontId="1" numFmtId="3" xfId="0" applyAlignment="1" applyFont="1" applyNumberFormat="1">
      <alignment readingOrder="0" shrinkToFit="0" wrapText="1"/>
    </xf>
    <xf borderId="0" fillId="5" fontId="8" numFmtId="0" xfId="0" applyAlignment="1" applyFont="1">
      <alignment readingOrder="0"/>
    </xf>
    <xf borderId="0" fillId="11" fontId="8" numFmtId="0" xfId="0" applyAlignment="1" applyFill="1" applyFont="1">
      <alignment readingOrder="0"/>
    </xf>
    <xf borderId="0" fillId="5" fontId="8" numFmtId="166" xfId="0" applyAlignment="1" applyFont="1" applyNumberFormat="1">
      <alignment readingOrder="0"/>
    </xf>
    <xf borderId="0" fillId="7" fontId="2" numFmtId="0" xfId="0" applyAlignment="1" applyFont="1">
      <alignment readingOrder="0"/>
    </xf>
    <xf borderId="0" fillId="7" fontId="8" numFmtId="0" xfId="0" applyAlignment="1" applyFont="1">
      <alignment readingOrder="0"/>
    </xf>
    <xf borderId="0" fillId="4" fontId="8" numFmtId="0" xfId="0" applyAlignment="1" applyFont="1">
      <alignment readingOrder="0" shrinkToFit="0" wrapText="1"/>
    </xf>
    <xf borderId="1" fillId="9" fontId="12" numFmtId="0" xfId="0" applyBorder="1" applyFont="1"/>
    <xf borderId="1" fillId="9" fontId="12" numFmtId="2" xfId="0" applyBorder="1" applyFont="1" applyNumberFormat="1"/>
    <xf borderId="0" fillId="0" fontId="8" numFmtId="167" xfId="0" applyAlignment="1" applyFont="1" applyNumberFormat="1">
      <alignment readingOrder="0"/>
    </xf>
    <xf borderId="0" fillId="0" fontId="8" numFmtId="168" xfId="0" applyAlignment="1" applyFont="1" applyNumberFormat="1">
      <alignment readingOrder="0"/>
    </xf>
    <xf borderId="0" fillId="8" fontId="1" numFmtId="4" xfId="0" applyAlignment="1" applyFont="1" applyNumberFormat="1">
      <alignment horizontal="left" readingOrder="0" shrinkToFit="0" vertical="top" wrapText="1"/>
    </xf>
    <xf borderId="0" fillId="8" fontId="1" numFmtId="3" xfId="0" applyAlignment="1" applyFont="1" applyNumberFormat="1">
      <alignment horizontal="left" readingOrder="0" shrinkToFit="0" vertical="top" wrapText="1"/>
    </xf>
    <xf borderId="0" fillId="5" fontId="8" numFmtId="0" xfId="0" applyFont="1"/>
    <xf borderId="0" fillId="11" fontId="8" numFmtId="0" xfId="0" applyFont="1"/>
    <xf borderId="0" fillId="4" fontId="8" numFmtId="49" xfId="0" applyAlignment="1" applyFont="1" applyNumberFormat="1">
      <alignment shrinkToFit="0" wrapText="1"/>
    </xf>
    <xf borderId="0" fillId="4" fontId="8" numFmtId="0" xfId="0" applyAlignment="1" applyFont="1">
      <alignment shrinkToFit="0" wrapText="1"/>
    </xf>
    <xf borderId="0" fillId="12" fontId="13" numFmtId="3" xfId="0" applyAlignment="1" applyFill="1" applyFont="1" applyNumberFormat="1">
      <alignment readingOrder="0"/>
    </xf>
    <xf borderId="0" fillId="12" fontId="13" numFmtId="0" xfId="0" applyFont="1"/>
    <xf borderId="0" fillId="12" fontId="13" numFmtId="167" xfId="0" applyAlignment="1" applyFont="1" applyNumberFormat="1">
      <alignment readingOrder="0"/>
    </xf>
    <xf borderId="0" fillId="12" fontId="13" numFmtId="0" xfId="0" applyAlignment="1" applyFont="1">
      <alignment readingOrder="0"/>
    </xf>
    <xf borderId="0" fillId="12" fontId="13" numFmtId="168" xfId="0" applyAlignment="1" applyFont="1" applyNumberFormat="1">
      <alignment readingOrder="0"/>
    </xf>
    <xf borderId="0" fillId="12" fontId="8" numFmtId="0" xfId="0" applyFont="1"/>
    <xf borderId="1" fillId="12" fontId="14" numFmtId="0" xfId="0" applyBorder="1" applyFont="1"/>
    <xf borderId="0" fillId="12" fontId="8" numFmtId="166" xfId="0" applyAlignment="1" applyFont="1" applyNumberFormat="1">
      <alignment readingOrder="0"/>
    </xf>
    <xf borderId="0" fillId="0" fontId="13" numFmtId="0" xfId="0" applyAlignment="1" applyFont="1">
      <alignment readingOrder="0"/>
    </xf>
    <xf borderId="0" fillId="11" fontId="13" numFmtId="0" xfId="0" applyAlignment="1" applyFont="1">
      <alignment readingOrder="0"/>
    </xf>
    <xf borderId="0" fillId="12" fontId="8" numFmtId="0" xfId="0" applyAlignment="1" applyFont="1">
      <alignment readingOrder="0"/>
    </xf>
    <xf borderId="1" fillId="12" fontId="14" numFmtId="0" xfId="0" applyAlignment="1" applyBorder="1" applyFont="1">
      <alignment readingOrder="0"/>
    </xf>
    <xf borderId="0" fillId="13" fontId="8" numFmtId="0" xfId="0" applyFill="1" applyFont="1"/>
    <xf borderId="0" fillId="13" fontId="15" numFmtId="0" xfId="0" applyAlignment="1" applyFont="1">
      <alignment horizontal="right" readingOrder="0" shrinkToFit="0" vertical="bottom" wrapText="0"/>
    </xf>
    <xf borderId="0" fillId="9" fontId="8" numFmtId="0" xfId="0" applyFont="1"/>
    <xf borderId="0" fillId="9" fontId="15" numFmtId="0" xfId="0" applyAlignment="1" applyFont="1">
      <alignment horizontal="right" readingOrder="0" shrinkToFit="0" vertical="bottom" wrapText="0"/>
    </xf>
    <xf borderId="0" fillId="0" fontId="8" numFmtId="3" xfId="0" applyFont="1" applyNumberFormat="1"/>
    <xf borderId="0" fillId="5" fontId="8" numFmtId="166" xfId="0" applyFont="1" applyNumberFormat="1"/>
    <xf borderId="0" fillId="7" fontId="8" numFmtId="0" xfId="0" applyFont="1"/>
    <xf borderId="0" fillId="8" fontId="1" numFmtId="4" xfId="0" applyAlignment="1" applyFont="1" applyNumberFormat="1">
      <alignment shrinkToFit="0" vertical="top" wrapText="1"/>
    </xf>
    <xf borderId="0" fillId="8" fontId="1" numFmtId="3" xfId="0" applyAlignment="1" applyFont="1" applyNumberFormat="1">
      <alignment shrinkToFit="0" vertical="top" wrapText="1"/>
    </xf>
    <xf borderId="0" fillId="8" fontId="1" numFmtId="4" xfId="0" applyAlignment="1" applyFont="1" applyNumberFormat="1">
      <alignment shrinkToFit="0" wrapText="1"/>
    </xf>
    <xf borderId="0" fillId="8" fontId="1" numFmtId="3" xfId="0" applyAlignment="1" applyFont="1" applyNumberFormat="1">
      <alignment shrinkToFit="0" wrapText="1"/>
    </xf>
    <xf borderId="0" fillId="8" fontId="8" numFmtId="0" xfId="0" applyFont="1"/>
    <xf borderId="0" fillId="9" fontId="12" numFmtId="0" xfId="0" applyFont="1"/>
    <xf borderId="0" fillId="9" fontId="12" numFmtId="2" xfId="0" applyFont="1" applyNumberFormat="1"/>
    <xf borderId="0" fillId="3" fontId="1" numFmtId="3" xfId="0" applyAlignment="1" applyFont="1" applyNumberFormat="1">
      <alignment readingOrder="0"/>
    </xf>
    <xf borderId="0" fillId="3" fontId="1" numFmtId="0" xfId="0" applyFont="1"/>
    <xf borderId="0" fillId="3" fontId="1" numFmtId="0" xfId="0" applyAlignment="1" applyFont="1">
      <alignment readingOrder="0" shrinkToFit="0" wrapText="1"/>
    </xf>
    <xf borderId="0" fillId="4" fontId="1" numFmtId="49" xfId="0" applyAlignment="1" applyFont="1" applyNumberFormat="1">
      <alignment readingOrder="0" shrinkToFit="0" wrapText="1"/>
    </xf>
    <xf borderId="0" fillId="5" fontId="1" numFmtId="49" xfId="0" applyAlignment="1" applyFont="1" applyNumberFormat="1">
      <alignment readingOrder="0" shrinkToFit="0" wrapText="1"/>
    </xf>
    <xf borderId="0" fillId="6" fontId="1" numFmtId="49" xfId="0" applyAlignment="1" applyFont="1" applyNumberFormat="1">
      <alignment readingOrder="0" shrinkToFit="0" wrapText="1"/>
    </xf>
    <xf borderId="0" fillId="7" fontId="1" numFmtId="49" xfId="0" applyAlignment="1" applyFont="1" applyNumberFormat="1">
      <alignment readingOrder="0" shrinkToFit="0" wrapText="1"/>
    </xf>
    <xf borderId="0" fillId="12" fontId="1" numFmtId="3" xfId="0" applyAlignment="1" applyFont="1" applyNumberFormat="1">
      <alignment readingOrder="0" vertical="top"/>
    </xf>
    <xf borderId="1" fillId="14" fontId="6" numFmtId="0" xfId="0" applyBorder="1" applyFill="1" applyFont="1"/>
    <xf borderId="1" fillId="7" fontId="6" numFmtId="3" xfId="0" applyBorder="1" applyFont="1" applyNumberFormat="1"/>
    <xf borderId="1" fillId="10" fontId="6" numFmtId="0" xfId="0" applyBorder="1" applyFont="1"/>
    <xf borderId="0" fillId="0" fontId="6" numFmtId="22" xfId="0" applyFont="1" applyNumberFormat="1"/>
    <xf borderId="0" fillId="0" fontId="6" numFmtId="49" xfId="0" applyAlignment="1" applyFont="1" applyNumberFormat="1">
      <alignment shrinkToFit="0" wrapText="1"/>
    </xf>
    <xf borderId="0" fillId="7" fontId="6" numFmtId="3" xfId="0" applyAlignment="1" applyFont="1" applyNumberFormat="1">
      <alignment shrinkToFit="0" wrapText="1"/>
    </xf>
    <xf borderId="0" fillId="10" fontId="6" numFmtId="49" xfId="0" applyAlignment="1" applyFont="1" applyNumberFormat="1">
      <alignment shrinkToFit="0" wrapText="1"/>
    </xf>
    <xf borderId="0" fillId="7" fontId="8" numFmtId="3"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E599"/>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10.57"/>
    <col customWidth="1" min="2" max="2" width="9.43"/>
    <col customWidth="1" hidden="1" min="3" max="4" width="30.43"/>
    <col customWidth="1" min="5" max="5" width="39.86"/>
    <col customWidth="1" hidden="1" min="6" max="6" width="8.0"/>
    <col customWidth="1" min="7" max="7" width="11.57"/>
    <col customWidth="1" min="8" max="8" width="11.14"/>
    <col customWidth="1" min="9" max="9" width="11.29"/>
    <col customWidth="1" min="10" max="14" width="13.29"/>
    <col customWidth="1" hidden="1" min="15" max="15" width="23.43"/>
    <col customWidth="1" hidden="1" min="16" max="16" width="15.86"/>
    <col customWidth="1" hidden="1" min="17" max="17" width="24.43"/>
    <col customWidth="1" hidden="1" min="18" max="18" width="16.0"/>
    <col customWidth="1" hidden="1" min="19" max="19" width="23.0"/>
    <col customWidth="1" hidden="1" min="20" max="20" width="16.0"/>
    <col customWidth="1" hidden="1" min="21" max="21" width="23.71"/>
    <col customWidth="1" hidden="1" min="22" max="22" width="16.0"/>
    <col customWidth="1" hidden="1" min="23" max="24" width="14.57"/>
  </cols>
  <sheetData>
    <row r="1" ht="78.75" customHeight="1">
      <c r="D1" s="1" t="s">
        <v>0</v>
      </c>
      <c r="E1" s="2" t="s">
        <v>1</v>
      </c>
      <c r="G1" s="3"/>
      <c r="H1" s="3"/>
      <c r="I1" s="3"/>
      <c r="J1" s="3"/>
      <c r="K1" s="3"/>
      <c r="L1" s="3"/>
      <c r="M1" s="3"/>
      <c r="N1" s="4"/>
      <c r="O1" s="5" t="s">
        <v>2</v>
      </c>
      <c r="W1" s="6"/>
      <c r="X1" s="1"/>
    </row>
    <row r="2">
      <c r="A2" s="7" t="s">
        <v>3</v>
      </c>
      <c r="B2" s="8" t="s">
        <v>4</v>
      </c>
      <c r="C2" s="9" t="s">
        <v>5</v>
      </c>
      <c r="D2" s="9" t="s">
        <v>6</v>
      </c>
      <c r="E2" s="9" t="s">
        <v>7</v>
      </c>
      <c r="F2" s="9" t="s">
        <v>8</v>
      </c>
      <c r="G2" s="10" t="s">
        <v>9</v>
      </c>
      <c r="H2" s="10" t="s">
        <v>10</v>
      </c>
      <c r="I2" s="10" t="s">
        <v>11</v>
      </c>
      <c r="J2" s="10" t="s">
        <v>12</v>
      </c>
      <c r="K2" s="10" t="s">
        <v>13</v>
      </c>
      <c r="L2" s="10" t="s">
        <v>14</v>
      </c>
      <c r="M2" s="10" t="s">
        <v>15</v>
      </c>
      <c r="N2" s="11" t="s">
        <v>16</v>
      </c>
      <c r="O2" s="12" t="s">
        <v>17</v>
      </c>
      <c r="P2" s="12" t="s">
        <v>18</v>
      </c>
      <c r="Q2" s="13" t="s">
        <v>19</v>
      </c>
      <c r="R2" s="13" t="s">
        <v>20</v>
      </c>
      <c r="S2" s="14" t="s">
        <v>21</v>
      </c>
      <c r="T2" s="14" t="s">
        <v>22</v>
      </c>
      <c r="U2" s="15" t="s">
        <v>23</v>
      </c>
      <c r="V2" s="15" t="s">
        <v>24</v>
      </c>
      <c r="W2" s="16" t="s">
        <v>25</v>
      </c>
      <c r="X2" s="17" t="s">
        <v>26</v>
      </c>
    </row>
    <row r="3">
      <c r="A3" s="18">
        <v>19.0</v>
      </c>
      <c r="B3" s="19">
        <v>0.0</v>
      </c>
      <c r="C3" s="20" t="str">
        <f>vlookup(A3,'Fireplace Project_Cognitive Tes'!R:Z,9,FALSE)</f>
        <v>robot, AI, Assistant, Helper, Person, Friend, Better Spouse, Better than kids, Best customer service representative, Big brother(always listening) </v>
      </c>
      <c r="D3" s="21" t="s">
        <v>27</v>
      </c>
      <c r="E3" s="22" t="s">
        <v>28</v>
      </c>
      <c r="F3" s="23">
        <v>44745.0</v>
      </c>
      <c r="G3" s="24">
        <v>0.0</v>
      </c>
      <c r="H3" s="24">
        <v>0.0</v>
      </c>
      <c r="I3" s="24">
        <v>2.0</v>
      </c>
      <c r="J3" s="24">
        <v>8.0</v>
      </c>
      <c r="K3" s="25">
        <v>1.0</v>
      </c>
      <c r="L3" s="25">
        <v>3.0</v>
      </c>
      <c r="M3" s="25">
        <v>4.0</v>
      </c>
      <c r="N3" s="26">
        <f>(4*1+5*1+7*8)/10</f>
        <v>6.5</v>
      </c>
      <c r="O3" s="27" t="s">
        <v>29</v>
      </c>
      <c r="P3" s="27" t="s">
        <v>30</v>
      </c>
      <c r="Q3" s="27" t="s">
        <v>31</v>
      </c>
      <c r="R3" s="27" t="s">
        <v>30</v>
      </c>
      <c r="S3" s="27" t="s">
        <v>32</v>
      </c>
      <c r="T3" s="27" t="s">
        <v>30</v>
      </c>
      <c r="U3" s="27" t="s">
        <v>33</v>
      </c>
      <c r="V3" s="27" t="s">
        <v>34</v>
      </c>
      <c r="W3" s="28">
        <f t="shared" ref="W3:W64" si="1">SUM(P3+R3+T3+V3)/4</f>
        <v>0.75</v>
      </c>
      <c r="X3" s="29">
        <f t="shared" ref="X3:X45" si="2">(LEN(O3)-LEN(SUBSTITUTE(O3," ",""))+1)+(LEN(Q3)-LEN(SUBSTITUTE(Q3," ",""))+1)+(LEN(S3)-LEN(SUBSTITUTE(S3," ",""))+1)+(LEN(U3)-LEN(SUBSTITUTE(U3," ",""))+1)</f>
        <v>141</v>
      </c>
    </row>
    <row r="4">
      <c r="A4" s="18">
        <v>20.0</v>
      </c>
      <c r="B4" s="19">
        <v>1.0</v>
      </c>
      <c r="C4" s="30" t="str">
        <f>vlookup(A4,'Fireplace Project_Cognitive Tes'!R:Z,9,FALSE)</f>
        <v>#N/A</v>
      </c>
      <c r="D4" s="21" t="s">
        <v>35</v>
      </c>
      <c r="E4" s="31" t="s">
        <v>35</v>
      </c>
      <c r="F4" s="31" t="s">
        <v>35</v>
      </c>
      <c r="G4" s="24" t="s">
        <v>34</v>
      </c>
      <c r="H4" s="24" t="s">
        <v>34</v>
      </c>
      <c r="I4" s="24" t="s">
        <v>34</v>
      </c>
      <c r="J4" s="24" t="s">
        <v>34</v>
      </c>
      <c r="K4" s="25" t="s">
        <v>34</v>
      </c>
      <c r="L4" s="25" t="s">
        <v>34</v>
      </c>
      <c r="M4" s="25" t="s">
        <v>34</v>
      </c>
      <c r="N4" s="26" t="s">
        <v>34</v>
      </c>
      <c r="O4" s="27"/>
      <c r="P4" s="27" t="s">
        <v>34</v>
      </c>
      <c r="Q4" s="27" t="s">
        <v>36</v>
      </c>
      <c r="R4" s="27" t="s">
        <v>37</v>
      </c>
      <c r="S4" s="27" t="s">
        <v>38</v>
      </c>
      <c r="T4" s="27" t="s">
        <v>37</v>
      </c>
      <c r="U4" s="27" t="s">
        <v>39</v>
      </c>
      <c r="V4" s="27" t="s">
        <v>30</v>
      </c>
      <c r="W4" s="28">
        <f t="shared" si="1"/>
        <v>1.25</v>
      </c>
      <c r="X4" s="29">
        <f t="shared" si="2"/>
        <v>295</v>
      </c>
    </row>
    <row r="5">
      <c r="A5" s="18">
        <v>21.0</v>
      </c>
      <c r="B5" s="32">
        <v>1.0</v>
      </c>
      <c r="C5" s="20" t="str">
        <f>vlookup(A5,'Fireplace Project_Cognitive Tes'!R:Z,9,FALSE)</f>
        <v>-</v>
      </c>
      <c r="D5" s="31" t="s">
        <v>35</v>
      </c>
      <c r="E5" s="31" t="s">
        <v>35</v>
      </c>
      <c r="F5" s="31" t="s">
        <v>35</v>
      </c>
      <c r="G5" s="24" t="s">
        <v>34</v>
      </c>
      <c r="H5" s="24" t="s">
        <v>34</v>
      </c>
      <c r="I5" s="24" t="s">
        <v>34</v>
      </c>
      <c r="J5" s="24" t="s">
        <v>34</v>
      </c>
      <c r="K5" s="25" t="s">
        <v>34</v>
      </c>
      <c r="L5" s="25" t="s">
        <v>34</v>
      </c>
      <c r="M5" s="25" t="s">
        <v>34</v>
      </c>
      <c r="N5" s="26" t="s">
        <v>34</v>
      </c>
      <c r="O5" s="27" t="s">
        <v>40</v>
      </c>
      <c r="P5" s="27" t="s">
        <v>37</v>
      </c>
      <c r="Q5" s="27" t="s">
        <v>41</v>
      </c>
      <c r="R5" s="27" t="s">
        <v>30</v>
      </c>
      <c r="S5" s="27" t="s">
        <v>42</v>
      </c>
      <c r="T5" s="27" t="s">
        <v>30</v>
      </c>
      <c r="U5" s="27" t="s">
        <v>43</v>
      </c>
      <c r="V5" s="27" t="s">
        <v>30</v>
      </c>
      <c r="W5" s="28">
        <f t="shared" si="1"/>
        <v>1.25</v>
      </c>
      <c r="X5" s="29">
        <f t="shared" si="2"/>
        <v>271</v>
      </c>
    </row>
    <row r="6">
      <c r="A6" s="18">
        <v>22.0</v>
      </c>
      <c r="B6" s="19">
        <v>0.0</v>
      </c>
      <c r="C6" s="20" t="str">
        <f>vlookup(A6,'Fireplace Project_Cognitive Tes'!R:Z,9,FALSE)</f>
        <v>Robot, Google/Siri, tool for information, would be useful for a lot of people</v>
      </c>
      <c r="D6" s="21" t="s">
        <v>44</v>
      </c>
      <c r="E6" s="22" t="s">
        <v>45</v>
      </c>
      <c r="F6" s="31">
        <v>4.0</v>
      </c>
      <c r="G6" s="24" t="s">
        <v>34</v>
      </c>
      <c r="H6" s="24" t="s">
        <v>34</v>
      </c>
      <c r="I6" s="24" t="s">
        <v>46</v>
      </c>
      <c r="J6" s="24" t="s">
        <v>34</v>
      </c>
      <c r="K6" s="25" t="s">
        <v>34</v>
      </c>
      <c r="L6" s="25" t="s">
        <v>34</v>
      </c>
      <c r="M6" s="25" t="s">
        <v>34</v>
      </c>
      <c r="N6" s="26">
        <f>(4*2+5*1)/3</f>
        <v>4.333333333</v>
      </c>
      <c r="O6" s="27" t="s">
        <v>47</v>
      </c>
      <c r="P6" s="27" t="s">
        <v>30</v>
      </c>
      <c r="Q6" s="27" t="s">
        <v>48</v>
      </c>
      <c r="R6" s="27" t="s">
        <v>30</v>
      </c>
      <c r="S6" s="27" t="s">
        <v>49</v>
      </c>
      <c r="T6" s="27" t="s">
        <v>30</v>
      </c>
      <c r="U6" s="27" t="s">
        <v>50</v>
      </c>
      <c r="V6" s="27" t="s">
        <v>30</v>
      </c>
      <c r="W6" s="28">
        <f t="shared" si="1"/>
        <v>1</v>
      </c>
      <c r="X6" s="29">
        <f t="shared" si="2"/>
        <v>144</v>
      </c>
    </row>
    <row r="7">
      <c r="A7" s="18">
        <v>23.0</v>
      </c>
      <c r="B7" s="19">
        <v>1.0</v>
      </c>
      <c r="C7" s="20" t="str">
        <f>vlookup(A7,'Fireplace Project_Cognitive Tes'!R:Z,9,FALSE)</f>
        <v>Alexa, dictionary, list maker, task manager, companion, tool, friend</v>
      </c>
      <c r="D7" s="21" t="s">
        <v>51</v>
      </c>
      <c r="E7" s="31" t="s">
        <v>52</v>
      </c>
      <c r="F7" s="31">
        <v>4.0</v>
      </c>
      <c r="G7" s="33">
        <v>2.0</v>
      </c>
      <c r="H7" s="33">
        <v>0.0</v>
      </c>
      <c r="I7" s="33">
        <v>1.0</v>
      </c>
      <c r="J7" s="33">
        <v>4.0</v>
      </c>
      <c r="K7" s="34">
        <v>3.0</v>
      </c>
      <c r="L7" s="34">
        <v>0.0</v>
      </c>
      <c r="M7" s="34">
        <v>2.0</v>
      </c>
      <c r="N7" s="26">
        <f>(0*2+4*1+7*4)/7</f>
        <v>4.571428571</v>
      </c>
      <c r="O7" s="27" t="s">
        <v>53</v>
      </c>
      <c r="P7" s="27" t="s">
        <v>37</v>
      </c>
      <c r="Q7" s="27" t="s">
        <v>54</v>
      </c>
      <c r="R7" s="27" t="s">
        <v>30</v>
      </c>
      <c r="S7" s="27" t="s">
        <v>55</v>
      </c>
      <c r="T7" s="27" t="s">
        <v>30</v>
      </c>
      <c r="U7" s="27" t="s">
        <v>56</v>
      </c>
      <c r="V7" s="27" t="s">
        <v>30</v>
      </c>
      <c r="W7" s="28">
        <f t="shared" si="1"/>
        <v>1.25</v>
      </c>
      <c r="X7" s="29">
        <f t="shared" si="2"/>
        <v>318</v>
      </c>
    </row>
    <row r="8">
      <c r="A8" s="18">
        <v>24.0</v>
      </c>
      <c r="B8" s="19">
        <v>0.0</v>
      </c>
      <c r="C8" s="20" t="str">
        <f>vlookup(A8,'Fireplace Project_Cognitive Tes'!R:Z,9,FALSE)</f>
        <v>thinker, guide, explorer, game, challenge, pal, interesting puzzle</v>
      </c>
      <c r="D8" s="21" t="s">
        <v>57</v>
      </c>
      <c r="E8" s="22" t="s">
        <v>58</v>
      </c>
      <c r="F8" s="23">
        <v>44743.0</v>
      </c>
      <c r="G8" s="33">
        <v>3.0</v>
      </c>
      <c r="H8" s="33">
        <v>0.0</v>
      </c>
      <c r="I8" s="33">
        <v>0.0</v>
      </c>
      <c r="J8" s="33">
        <v>4.0</v>
      </c>
      <c r="K8" s="34">
        <v>3.0</v>
      </c>
      <c r="L8" s="34">
        <v>0.0</v>
      </c>
      <c r="M8" s="34">
        <v>1.0</v>
      </c>
      <c r="N8" s="26">
        <f>(7*4)/(SUM(G8:J8))</f>
        <v>4</v>
      </c>
      <c r="O8" s="27" t="s">
        <v>59</v>
      </c>
      <c r="P8" s="27" t="s">
        <v>30</v>
      </c>
      <c r="Q8" s="27" t="s">
        <v>60</v>
      </c>
      <c r="R8" s="27" t="s">
        <v>30</v>
      </c>
      <c r="S8" s="27" t="s">
        <v>61</v>
      </c>
      <c r="T8" s="27" t="s">
        <v>30</v>
      </c>
      <c r="U8" s="27" t="s">
        <v>62</v>
      </c>
      <c r="V8" s="27" t="s">
        <v>30</v>
      </c>
      <c r="W8" s="28">
        <f t="shared" si="1"/>
        <v>1</v>
      </c>
      <c r="X8" s="29">
        <f t="shared" si="2"/>
        <v>184</v>
      </c>
    </row>
    <row r="9">
      <c r="A9" s="18">
        <v>25.0</v>
      </c>
      <c r="B9" s="19">
        <v>0.0</v>
      </c>
      <c r="C9" s="20" t="str">
        <f>vlookup(A9,'Fireplace Project_Cognitive Tes'!R:Z,9,FALSE)</f>
        <v>Instruction manual, teacher</v>
      </c>
      <c r="D9" s="21" t="s">
        <v>63</v>
      </c>
      <c r="E9" s="22" t="s">
        <v>64</v>
      </c>
      <c r="F9" s="31" t="s">
        <v>65</v>
      </c>
      <c r="G9" s="33">
        <v>1.0</v>
      </c>
      <c r="H9" s="33">
        <v>0.0</v>
      </c>
      <c r="I9" s="33">
        <v>0.0</v>
      </c>
      <c r="J9" s="33">
        <v>1.0</v>
      </c>
      <c r="K9" s="34">
        <v>0.0</v>
      </c>
      <c r="L9" s="34">
        <v>1.0</v>
      </c>
      <c r="M9" s="34">
        <v>0.0</v>
      </c>
      <c r="N9" s="26">
        <f>(7*1)/SUM(G9:J9)</f>
        <v>3.5</v>
      </c>
      <c r="O9" s="27" t="s">
        <v>66</v>
      </c>
      <c r="P9" s="27" t="s">
        <v>30</v>
      </c>
      <c r="Q9" s="35" t="s">
        <v>67</v>
      </c>
      <c r="R9" s="27" t="s">
        <v>30</v>
      </c>
      <c r="S9" s="36" t="s">
        <v>68</v>
      </c>
      <c r="T9" s="27" t="s">
        <v>30</v>
      </c>
      <c r="U9" s="27" t="s">
        <v>69</v>
      </c>
      <c r="V9" s="27" t="s">
        <v>30</v>
      </c>
      <c r="W9" s="28">
        <f t="shared" si="1"/>
        <v>1</v>
      </c>
      <c r="X9" s="29">
        <f t="shared" si="2"/>
        <v>139</v>
      </c>
    </row>
    <row r="10">
      <c r="A10" s="18">
        <v>27.0</v>
      </c>
      <c r="B10" s="19">
        <v>0.0</v>
      </c>
      <c r="C10" s="20" t="str">
        <f>vlookup(A10,'Fireplace Project_Cognitive Tes'!R:Z,9,FALSE)</f>
        <v>assistant, encyclopedia, conversational partner, useful tool, telephone book, radio, search engine, aid, partner, remainder for appointments/medication, task master </v>
      </c>
      <c r="D10" s="21" t="s">
        <v>70</v>
      </c>
      <c r="E10" s="31" t="s">
        <v>71</v>
      </c>
      <c r="F10" s="31">
        <v>0.0</v>
      </c>
      <c r="G10" s="33">
        <v>4.0</v>
      </c>
      <c r="H10" s="33">
        <v>0.0</v>
      </c>
      <c r="I10" s="33">
        <v>3.0</v>
      </c>
      <c r="J10" s="33">
        <v>3.0</v>
      </c>
      <c r="K10" s="34">
        <v>0.0</v>
      </c>
      <c r="L10" s="34">
        <v>1.0</v>
      </c>
      <c r="M10" s="34">
        <v>2.0</v>
      </c>
      <c r="N10" s="26">
        <f>(4*3+7*3)/SUM(G10:J10)</f>
        <v>3.3</v>
      </c>
      <c r="O10" s="27" t="s">
        <v>72</v>
      </c>
      <c r="P10" s="27" t="s">
        <v>30</v>
      </c>
      <c r="Q10" s="27" t="s">
        <v>73</v>
      </c>
      <c r="R10" s="27" t="s">
        <v>30</v>
      </c>
      <c r="S10" s="27" t="s">
        <v>74</v>
      </c>
      <c r="T10" s="27" t="s">
        <v>30</v>
      </c>
      <c r="U10" s="27" t="s">
        <v>75</v>
      </c>
      <c r="V10" s="27" t="s">
        <v>30</v>
      </c>
      <c r="W10" s="28">
        <f t="shared" si="1"/>
        <v>1</v>
      </c>
      <c r="X10" s="29">
        <f t="shared" si="2"/>
        <v>226</v>
      </c>
    </row>
    <row r="11">
      <c r="A11" s="18">
        <v>28.0</v>
      </c>
      <c r="B11" s="19">
        <v>1.0</v>
      </c>
      <c r="C11" s="20" t="str">
        <f>vlookup(A11,'Fireplace Project_Cognitive Tes'!R:Z,9,FALSE)</f>
        <v>Assistant, </v>
      </c>
      <c r="D11" s="21" t="s">
        <v>76</v>
      </c>
      <c r="E11" s="31" t="s">
        <v>77</v>
      </c>
      <c r="F11" s="23">
        <v>44744.0</v>
      </c>
      <c r="G11" s="33">
        <v>0.0</v>
      </c>
      <c r="H11" s="33">
        <v>0.0</v>
      </c>
      <c r="I11" s="33">
        <v>0.0</v>
      </c>
      <c r="J11" s="33">
        <v>1.0</v>
      </c>
      <c r="K11" s="34">
        <v>0.0</v>
      </c>
      <c r="L11" s="34">
        <v>1.0</v>
      </c>
      <c r="M11" s="34">
        <v>0.0</v>
      </c>
      <c r="N11" s="26">
        <f>(7*1)/SUM(G11:J11)</f>
        <v>7</v>
      </c>
      <c r="O11" s="27" t="s">
        <v>78</v>
      </c>
      <c r="P11" s="27" t="s">
        <v>30</v>
      </c>
      <c r="Q11" s="27" t="s">
        <v>79</v>
      </c>
      <c r="R11" s="27" t="s">
        <v>34</v>
      </c>
      <c r="S11" s="27" t="s">
        <v>80</v>
      </c>
      <c r="T11" s="27" t="s">
        <v>30</v>
      </c>
      <c r="U11" s="27" t="s">
        <v>81</v>
      </c>
      <c r="V11" s="27" t="s">
        <v>30</v>
      </c>
      <c r="W11" s="28">
        <f t="shared" si="1"/>
        <v>0.75</v>
      </c>
      <c r="X11" s="29">
        <f t="shared" si="2"/>
        <v>189</v>
      </c>
    </row>
    <row r="12">
      <c r="A12" s="18">
        <v>29.0</v>
      </c>
      <c r="B12" s="19">
        <v>0.0</v>
      </c>
      <c r="C12" s="20" t="str">
        <f>vlookup(A12,'Fireplace Project_Cognitive Tes'!R:Z,9,FALSE)</f>
        <v>Siri, Alexa, computer that talks</v>
      </c>
      <c r="D12" s="21" t="s">
        <v>82</v>
      </c>
      <c r="E12" s="31" t="s">
        <v>83</v>
      </c>
      <c r="F12" s="31">
        <v>4.0</v>
      </c>
      <c r="G12" s="33">
        <v>0.0</v>
      </c>
      <c r="H12" s="33">
        <v>0.0</v>
      </c>
      <c r="I12" s="33">
        <v>3.0</v>
      </c>
      <c r="J12" s="33">
        <v>0.0</v>
      </c>
      <c r="K12" s="34">
        <v>0.0</v>
      </c>
      <c r="L12" s="34">
        <v>0.0</v>
      </c>
      <c r="M12" s="34">
        <v>0.0</v>
      </c>
      <c r="N12" s="26">
        <f>4*3/I12</f>
        <v>4</v>
      </c>
      <c r="O12" s="27" t="s">
        <v>84</v>
      </c>
      <c r="P12" s="27" t="s">
        <v>30</v>
      </c>
      <c r="Q12" s="27" t="s">
        <v>85</v>
      </c>
      <c r="R12" s="27" t="s">
        <v>37</v>
      </c>
      <c r="S12" s="27" t="s">
        <v>86</v>
      </c>
      <c r="T12" s="27" t="s">
        <v>34</v>
      </c>
      <c r="U12" s="27" t="s">
        <v>87</v>
      </c>
      <c r="V12" s="27" t="s">
        <v>34</v>
      </c>
      <c r="W12" s="28">
        <f t="shared" si="1"/>
        <v>0.75</v>
      </c>
      <c r="X12" s="29">
        <f t="shared" si="2"/>
        <v>475</v>
      </c>
    </row>
    <row r="13">
      <c r="A13" s="18">
        <v>30.0</v>
      </c>
      <c r="B13" s="19">
        <v>1.0</v>
      </c>
      <c r="C13" s="20" t="str">
        <f>vlookup(A13,'Fireplace Project_Cognitive Tes'!R:Z,9,FALSE)</f>
        <v>Guide, robot, impersonal companion, cold being, listener, eavesdropper</v>
      </c>
      <c r="D13" s="37" t="s">
        <v>88</v>
      </c>
      <c r="E13" s="31" t="s">
        <v>89</v>
      </c>
      <c r="F13" s="23">
        <v>44743.0</v>
      </c>
      <c r="G13" s="33">
        <v>0.0</v>
      </c>
      <c r="H13" s="33">
        <v>0.0</v>
      </c>
      <c r="I13" s="33">
        <v>1.0</v>
      </c>
      <c r="J13" s="33">
        <v>5.0</v>
      </c>
      <c r="K13" s="34">
        <v>5.0</v>
      </c>
      <c r="L13" s="34">
        <v>0.0</v>
      </c>
      <c r="M13" s="34">
        <v>0.0</v>
      </c>
      <c r="N13" s="26">
        <f>(5*1+7*5)/6</f>
        <v>6.666666667</v>
      </c>
      <c r="O13" s="27" t="s">
        <v>90</v>
      </c>
      <c r="P13" s="27" t="s">
        <v>30</v>
      </c>
      <c r="Q13" s="27" t="s">
        <v>91</v>
      </c>
      <c r="R13" s="27" t="s">
        <v>30</v>
      </c>
      <c r="S13" s="27" t="s">
        <v>92</v>
      </c>
      <c r="T13" s="27" t="s">
        <v>30</v>
      </c>
      <c r="U13" s="27" t="s">
        <v>93</v>
      </c>
      <c r="V13" s="27" t="s">
        <v>30</v>
      </c>
      <c r="W13" s="28">
        <f t="shared" si="1"/>
        <v>1</v>
      </c>
      <c r="X13" s="29">
        <f t="shared" si="2"/>
        <v>212</v>
      </c>
    </row>
    <row r="14">
      <c r="A14" s="18">
        <v>32.0</v>
      </c>
      <c r="B14" s="19">
        <v>0.0</v>
      </c>
      <c r="C14" s="20" t="str">
        <f>vlookup(A14,'Fireplace Project_Cognitive Tes'!R:Z,9,FALSE)</f>
        <v>Google search, Siri, research librarian, vehicle with safety prompts, calm instructor, computer, disembodied companion, sound in the silence, help feature in an app</v>
      </c>
      <c r="D14" s="21" t="s">
        <v>94</v>
      </c>
      <c r="E14" s="31" t="s">
        <v>95</v>
      </c>
      <c r="F14" s="31">
        <v>4.0</v>
      </c>
      <c r="G14" s="33">
        <v>0.0</v>
      </c>
      <c r="H14" s="33">
        <v>1.0</v>
      </c>
      <c r="I14" s="33">
        <v>5.0</v>
      </c>
      <c r="J14" s="33">
        <v>2.0</v>
      </c>
      <c r="K14" s="34">
        <v>0.0</v>
      </c>
      <c r="L14" s="34">
        <v>2.0</v>
      </c>
      <c r="M14" s="34">
        <v>0.0</v>
      </c>
      <c r="N14" s="26">
        <f>(2*1+4*4+5*1+7*2)/SUM(G14:J14)</f>
        <v>4.625</v>
      </c>
      <c r="O14" s="27" t="s">
        <v>96</v>
      </c>
      <c r="P14" s="27" t="s">
        <v>30</v>
      </c>
      <c r="Q14" s="27" t="s">
        <v>97</v>
      </c>
      <c r="R14" s="27" t="s">
        <v>30</v>
      </c>
      <c r="S14" s="27" t="s">
        <v>98</v>
      </c>
      <c r="T14" s="27" t="s">
        <v>30</v>
      </c>
      <c r="U14" s="27" t="s">
        <v>99</v>
      </c>
      <c r="V14" s="27" t="s">
        <v>30</v>
      </c>
      <c r="W14" s="28">
        <f t="shared" si="1"/>
        <v>1</v>
      </c>
      <c r="X14" s="29">
        <f t="shared" si="2"/>
        <v>148</v>
      </c>
    </row>
    <row r="15">
      <c r="A15" s="18">
        <v>33.0</v>
      </c>
      <c r="B15" s="19">
        <v>0.0</v>
      </c>
      <c r="C15" s="20" t="str">
        <f>vlookup(A15,'Fireplace Project_Cognitive Tes'!R:Z,9,FALSE)</f>
        <v>Helpful technology</v>
      </c>
      <c r="D15" s="21" t="s">
        <v>100</v>
      </c>
      <c r="E15" s="31" t="s">
        <v>101</v>
      </c>
      <c r="F15" s="31">
        <v>4.0</v>
      </c>
      <c r="G15" s="33">
        <v>0.0</v>
      </c>
      <c r="H15" s="33">
        <v>0.0</v>
      </c>
      <c r="I15" s="33">
        <v>1.0</v>
      </c>
      <c r="J15" s="33">
        <v>0.0</v>
      </c>
      <c r="K15" s="34">
        <v>0.0</v>
      </c>
      <c r="L15" s="34">
        <v>0.0</v>
      </c>
      <c r="M15" s="34">
        <v>0.0</v>
      </c>
      <c r="N15" s="26">
        <f>(4*1)/1</f>
        <v>4</v>
      </c>
      <c r="O15" s="27" t="s">
        <v>102</v>
      </c>
      <c r="P15" s="27" t="s">
        <v>30</v>
      </c>
      <c r="Q15" s="27" t="s">
        <v>103</v>
      </c>
      <c r="R15" s="27" t="s">
        <v>30</v>
      </c>
      <c r="S15" s="27" t="s">
        <v>104</v>
      </c>
      <c r="T15" s="27" t="s">
        <v>30</v>
      </c>
      <c r="U15" s="27" t="s">
        <v>105</v>
      </c>
      <c r="V15" s="27" t="s">
        <v>30</v>
      </c>
      <c r="W15" s="28">
        <f t="shared" si="1"/>
        <v>1</v>
      </c>
      <c r="X15" s="29">
        <f t="shared" si="2"/>
        <v>289</v>
      </c>
    </row>
    <row r="16">
      <c r="A16" s="18">
        <v>34.0</v>
      </c>
      <c r="B16" s="19">
        <v>1.0</v>
      </c>
      <c r="C16" s="20" t="str">
        <f>vlookup(A16,'Fireplace Project_Cognitive Tes'!R:Z,9,FALSE)</f>
        <v>learning assistant. companion. machine to help. voice in my head. font of knowledge. repetitive machine. an annoying 10 year old.</v>
      </c>
      <c r="D16" s="21" t="s">
        <v>106</v>
      </c>
      <c r="E16" s="31" t="s">
        <v>107</v>
      </c>
      <c r="F16" s="31">
        <v>7.0</v>
      </c>
      <c r="G16" s="33">
        <v>1.0</v>
      </c>
      <c r="H16" s="33">
        <v>0.0</v>
      </c>
      <c r="I16" s="33">
        <v>2.0</v>
      </c>
      <c r="J16" s="33">
        <v>4.0</v>
      </c>
      <c r="K16" s="34">
        <v>1.0</v>
      </c>
      <c r="L16" s="34">
        <v>1.0</v>
      </c>
      <c r="M16" s="34">
        <v>2.0</v>
      </c>
      <c r="N16" s="26">
        <f>(4*2+7*4)/SUM(G16:J16)</f>
        <v>5.142857143</v>
      </c>
      <c r="O16" s="27" t="s">
        <v>108</v>
      </c>
      <c r="P16" s="27" t="s">
        <v>30</v>
      </c>
      <c r="Q16" s="27" t="s">
        <v>109</v>
      </c>
      <c r="R16" s="27" t="s">
        <v>30</v>
      </c>
      <c r="S16" s="27" t="s">
        <v>110</v>
      </c>
      <c r="T16" s="27" t="s">
        <v>30</v>
      </c>
      <c r="U16" s="27"/>
      <c r="V16" s="27" t="s">
        <v>34</v>
      </c>
      <c r="W16" s="28">
        <f t="shared" si="1"/>
        <v>0.75</v>
      </c>
      <c r="X16" s="29">
        <f t="shared" si="2"/>
        <v>104</v>
      </c>
    </row>
    <row r="17">
      <c r="A17" s="18">
        <v>37.0</v>
      </c>
      <c r="B17" s="32">
        <v>0.0</v>
      </c>
      <c r="C17" s="20" t="str">
        <f>vlookup(A17,'Fireplace Project_Cognitive Tes'!R:Z,9,FALSE)</f>
        <v>assistant, expressionless entity, annoying/boring person, detriment to the process </v>
      </c>
      <c r="D17" s="21" t="s">
        <v>111</v>
      </c>
      <c r="E17" s="31" t="s">
        <v>112</v>
      </c>
      <c r="F17" s="31">
        <v>7.0</v>
      </c>
      <c r="G17" s="33">
        <v>0.0</v>
      </c>
      <c r="H17" s="33">
        <v>0.0</v>
      </c>
      <c r="I17" s="33">
        <v>0.0</v>
      </c>
      <c r="J17" s="33">
        <v>2.0</v>
      </c>
      <c r="K17" s="34">
        <v>1.0</v>
      </c>
      <c r="L17" s="34">
        <v>1.0</v>
      </c>
      <c r="M17" s="34">
        <v>0.0</v>
      </c>
      <c r="N17" s="26">
        <f>(7*2)/2</f>
        <v>7</v>
      </c>
      <c r="O17" s="27" t="s">
        <v>113</v>
      </c>
      <c r="P17" s="27" t="s">
        <v>34</v>
      </c>
      <c r="Q17" s="27" t="s">
        <v>114</v>
      </c>
      <c r="R17" s="27" t="s">
        <v>34</v>
      </c>
      <c r="S17" s="27" t="s">
        <v>115</v>
      </c>
      <c r="T17" s="27" t="s">
        <v>34</v>
      </c>
      <c r="U17" s="27" t="s">
        <v>116</v>
      </c>
      <c r="V17" s="27" t="s">
        <v>34</v>
      </c>
      <c r="W17" s="28">
        <f t="shared" si="1"/>
        <v>0</v>
      </c>
      <c r="X17" s="29">
        <f t="shared" si="2"/>
        <v>73</v>
      </c>
    </row>
    <row r="18">
      <c r="A18" s="18">
        <v>39.0</v>
      </c>
      <c r="B18" s="19">
        <v>0.0</v>
      </c>
      <c r="C18" s="20" t="str">
        <f>vlookup(A18,'Fireplace Project_Cognitive Tes'!R:Z,9,FALSE)</f>
        <v>Supervisor, Teacher, Therapist, Helper, Keeps you on task.</v>
      </c>
      <c r="D18" s="21" t="s">
        <v>117</v>
      </c>
      <c r="E18" s="31" t="s">
        <v>118</v>
      </c>
      <c r="F18" s="23">
        <v>44744.0</v>
      </c>
      <c r="G18" s="33">
        <v>0.0</v>
      </c>
      <c r="H18" s="33">
        <v>0.0</v>
      </c>
      <c r="I18" s="33">
        <v>0.0</v>
      </c>
      <c r="J18" s="33">
        <v>4.0</v>
      </c>
      <c r="K18" s="34">
        <v>0.0</v>
      </c>
      <c r="L18" s="34">
        <v>4.0</v>
      </c>
      <c r="M18" s="34">
        <v>0.0</v>
      </c>
      <c r="N18" s="26">
        <f>(7*4)/4</f>
        <v>7</v>
      </c>
      <c r="O18" s="27" t="s">
        <v>119</v>
      </c>
      <c r="P18" s="27" t="s">
        <v>37</v>
      </c>
      <c r="Q18" s="27" t="s">
        <v>120</v>
      </c>
      <c r="R18" s="27" t="s">
        <v>30</v>
      </c>
      <c r="S18" s="27" t="s">
        <v>121</v>
      </c>
      <c r="T18" s="27" t="s">
        <v>30</v>
      </c>
      <c r="U18" s="27" t="s">
        <v>122</v>
      </c>
      <c r="V18" s="27" t="s">
        <v>30</v>
      </c>
      <c r="W18" s="28">
        <f t="shared" si="1"/>
        <v>1.25</v>
      </c>
      <c r="X18" s="29">
        <f t="shared" si="2"/>
        <v>183</v>
      </c>
    </row>
    <row r="19">
      <c r="A19" s="18">
        <v>41.0</v>
      </c>
      <c r="B19" s="19">
        <v>1.0</v>
      </c>
      <c r="C19" s="20" t="str">
        <f>vlookup(A19,'Fireplace Project_Cognitive Tes'!R:Z,9,FALSE)</f>
        <v>personal assistant, understanding friend, alexa, weather helper </v>
      </c>
      <c r="D19" s="21" t="s">
        <v>123</v>
      </c>
      <c r="E19" s="31" t="s">
        <v>124</v>
      </c>
      <c r="F19" s="23">
        <v>44744.0</v>
      </c>
      <c r="G19" s="33">
        <v>0.0</v>
      </c>
      <c r="H19" s="33">
        <v>0.0</v>
      </c>
      <c r="I19" s="33">
        <v>1.0</v>
      </c>
      <c r="J19" s="33">
        <v>4.0</v>
      </c>
      <c r="K19" s="34">
        <v>0.0</v>
      </c>
      <c r="L19" s="34">
        <v>2.0</v>
      </c>
      <c r="M19" s="34">
        <v>1.0</v>
      </c>
      <c r="N19" s="26">
        <f>(4*1+7*4)/5</f>
        <v>6.4</v>
      </c>
      <c r="O19" s="27" t="s">
        <v>125</v>
      </c>
      <c r="P19" s="27" t="s">
        <v>30</v>
      </c>
      <c r="Q19" s="27" t="s">
        <v>126</v>
      </c>
      <c r="R19" s="27" t="s">
        <v>30</v>
      </c>
      <c r="S19" s="27" t="s">
        <v>127</v>
      </c>
      <c r="T19" s="27" t="s">
        <v>30</v>
      </c>
      <c r="U19" s="27" t="s">
        <v>128</v>
      </c>
      <c r="V19" s="27" t="s">
        <v>30</v>
      </c>
      <c r="W19" s="28">
        <f t="shared" si="1"/>
        <v>1</v>
      </c>
      <c r="X19" s="29">
        <f t="shared" si="2"/>
        <v>223</v>
      </c>
    </row>
    <row r="20">
      <c r="A20" s="18">
        <v>43.0</v>
      </c>
      <c r="B20" s="19">
        <v>0.0</v>
      </c>
      <c r="C20" s="20" t="str">
        <f>vlookup(A20,'Fireplace Project_Cognitive Tes'!R:Z,9,FALSE)</f>
        <v>Personal assistant, task simplifier </v>
      </c>
      <c r="D20" s="21" t="s">
        <v>129</v>
      </c>
      <c r="E20" s="31" t="s">
        <v>130</v>
      </c>
      <c r="F20" s="23">
        <v>44744.0</v>
      </c>
      <c r="G20" s="33">
        <v>0.0</v>
      </c>
      <c r="H20" s="33">
        <v>0.0</v>
      </c>
      <c r="I20" s="33">
        <v>0.0</v>
      </c>
      <c r="J20" s="33">
        <v>2.0</v>
      </c>
      <c r="K20" s="34">
        <v>0.0</v>
      </c>
      <c r="L20" s="34">
        <v>2.0</v>
      </c>
      <c r="M20" s="34">
        <v>0.0</v>
      </c>
      <c r="N20" s="26">
        <f>(7*2)/2</f>
        <v>7</v>
      </c>
      <c r="O20" s="27" t="s">
        <v>131</v>
      </c>
      <c r="P20" s="27" t="s">
        <v>34</v>
      </c>
      <c r="Q20" s="27" t="s">
        <v>132</v>
      </c>
      <c r="R20" s="27" t="s">
        <v>34</v>
      </c>
      <c r="S20" s="27" t="s">
        <v>133</v>
      </c>
      <c r="T20" s="27" t="s">
        <v>34</v>
      </c>
      <c r="U20" s="27" t="s">
        <v>134</v>
      </c>
      <c r="V20" s="27" t="s">
        <v>34</v>
      </c>
      <c r="W20" s="28">
        <f t="shared" si="1"/>
        <v>0</v>
      </c>
      <c r="X20" s="29">
        <f t="shared" si="2"/>
        <v>45</v>
      </c>
    </row>
    <row r="21">
      <c r="A21" s="18">
        <v>47.0</v>
      </c>
      <c r="B21" s="19">
        <v>1.0</v>
      </c>
      <c r="C21" s="20" t="str">
        <f>vlookup(A21,'Fireplace Project_Cognitive Tes'!R:Z,9,FALSE)</f>
        <v>1. Using Alexa at home.
2. a computerized phone answering services directing me when calling customer service.
3. a simple yes or no assistance
4. a not very life like interaction
5. bad imitation of a human being. Although can be very helpful and even fun, it can't be a substitute for a person... good and bad.
</v>
      </c>
      <c r="D21" s="21" t="s">
        <v>135</v>
      </c>
      <c r="E21" s="31" t="s">
        <v>136</v>
      </c>
      <c r="F21" s="31">
        <v>4.0</v>
      </c>
      <c r="G21" s="33">
        <v>0.0</v>
      </c>
      <c r="H21" s="33">
        <v>0.0</v>
      </c>
      <c r="I21" s="33">
        <v>2.0</v>
      </c>
      <c r="J21" s="33">
        <v>1.0</v>
      </c>
      <c r="K21" s="34">
        <v>1.0</v>
      </c>
      <c r="L21" s="34">
        <v>0.0</v>
      </c>
      <c r="M21" s="34">
        <v>0.0</v>
      </c>
      <c r="N21" s="26">
        <f>(4*2+7*1)/3</f>
        <v>5</v>
      </c>
      <c r="O21" s="27" t="s">
        <v>137</v>
      </c>
      <c r="P21" s="27" t="s">
        <v>34</v>
      </c>
      <c r="Q21" s="27" t="s">
        <v>138</v>
      </c>
      <c r="R21" s="27" t="s">
        <v>30</v>
      </c>
      <c r="S21" s="27" t="s">
        <v>139</v>
      </c>
      <c r="T21" s="27" t="s">
        <v>30</v>
      </c>
      <c r="U21" s="27" t="s">
        <v>140</v>
      </c>
      <c r="V21" s="27" t="s">
        <v>34</v>
      </c>
      <c r="W21" s="28">
        <f t="shared" si="1"/>
        <v>0.5</v>
      </c>
      <c r="X21" s="29">
        <f t="shared" si="2"/>
        <v>254</v>
      </c>
    </row>
    <row r="22">
      <c r="A22" s="18">
        <v>48.0</v>
      </c>
      <c r="B22" s="19">
        <v>1.0</v>
      </c>
      <c r="C22" s="20" t="str">
        <f>vlookup(A22,'Fireplace Project_Cognitive Tes'!R:Z,9,FALSE)</f>
        <v>casper the friendly ghost, verbal encyclopedia, quiet butler</v>
      </c>
      <c r="D22" s="21" t="s">
        <v>141</v>
      </c>
      <c r="E22" s="31" t="s">
        <v>142</v>
      </c>
      <c r="F22" s="38">
        <v>44658.0</v>
      </c>
      <c r="G22" s="33">
        <v>0.0</v>
      </c>
      <c r="H22" s="33">
        <v>0.0</v>
      </c>
      <c r="I22" s="33">
        <v>1.0</v>
      </c>
      <c r="J22" s="33">
        <v>1.0</v>
      </c>
      <c r="K22" s="34">
        <v>0.0</v>
      </c>
      <c r="L22" s="34">
        <v>1.0</v>
      </c>
      <c r="M22" s="34">
        <v>0.0</v>
      </c>
      <c r="N22" s="26">
        <f>(4*1+7*1)/2</f>
        <v>5.5</v>
      </c>
      <c r="O22" s="27" t="s">
        <v>143</v>
      </c>
      <c r="P22" s="27" t="s">
        <v>37</v>
      </c>
      <c r="Q22" s="27" t="s">
        <v>144</v>
      </c>
      <c r="R22" s="27" t="s">
        <v>30</v>
      </c>
      <c r="S22" s="27" t="s">
        <v>145</v>
      </c>
      <c r="T22" s="27" t="s">
        <v>37</v>
      </c>
      <c r="U22" s="27" t="s">
        <v>146</v>
      </c>
      <c r="V22" s="27" t="s">
        <v>37</v>
      </c>
      <c r="W22" s="28">
        <f t="shared" si="1"/>
        <v>1.75</v>
      </c>
      <c r="X22" s="29">
        <f t="shared" si="2"/>
        <v>640</v>
      </c>
    </row>
    <row r="23">
      <c r="A23" s="18">
        <v>49.0</v>
      </c>
      <c r="B23" s="19">
        <v>0.0</v>
      </c>
      <c r="C23" s="20" t="str">
        <f>vlookup(A23,'Fireplace Project_Cognitive Tes'!R:Z,9,FALSE)</f>
        <v>robot, space odyssey 2001, the computer that took over the ship (reference to a movie...he could not recall title), not a human being, like a presence, a computer that was integrated throughout the whole thing, </v>
      </c>
      <c r="D23" s="21" t="s">
        <v>147</v>
      </c>
      <c r="E23" s="31" t="s">
        <v>148</v>
      </c>
      <c r="F23" s="31">
        <v>4.0</v>
      </c>
      <c r="G23" s="33">
        <v>0.0</v>
      </c>
      <c r="H23" s="33">
        <v>1.0</v>
      </c>
      <c r="I23" s="33">
        <v>3.0</v>
      </c>
      <c r="J23" s="33">
        <v>0.0</v>
      </c>
      <c r="K23" s="34">
        <v>0.0</v>
      </c>
      <c r="L23" s="34">
        <v>0.0</v>
      </c>
      <c r="M23" s="34">
        <v>0.0</v>
      </c>
      <c r="N23" s="26">
        <f>(2*1+4*2+5*1)/4</f>
        <v>3.75</v>
      </c>
      <c r="O23" s="27" t="s">
        <v>149</v>
      </c>
      <c r="P23" s="27" t="s">
        <v>30</v>
      </c>
      <c r="Q23" s="27" t="s">
        <v>150</v>
      </c>
      <c r="R23" s="27" t="s">
        <v>30</v>
      </c>
      <c r="S23" s="27" t="s">
        <v>151</v>
      </c>
      <c r="T23" s="27" t="s">
        <v>30</v>
      </c>
      <c r="U23" s="27" t="s">
        <v>152</v>
      </c>
      <c r="V23" s="27" t="s">
        <v>34</v>
      </c>
      <c r="W23" s="28">
        <f t="shared" si="1"/>
        <v>0.75</v>
      </c>
      <c r="X23" s="29">
        <f t="shared" si="2"/>
        <v>143</v>
      </c>
    </row>
    <row r="24">
      <c r="A24" s="18">
        <v>50.0</v>
      </c>
      <c r="B24" s="19">
        <v>1.0</v>
      </c>
      <c r="C24" s="20" t="str">
        <f>vlookup(A24,'Fireplace Project_Cognitive Tes'!R:Z,9,FALSE)</f>
        <v>personal assistant, tool that when you provide more information the more it can help you, potential friend if you live alone </v>
      </c>
      <c r="D24" s="21" t="s">
        <v>153</v>
      </c>
      <c r="E24" s="31" t="s">
        <v>154</v>
      </c>
      <c r="F24" s="31">
        <v>7.0</v>
      </c>
      <c r="G24" s="33">
        <v>0.0</v>
      </c>
      <c r="H24" s="33">
        <v>0.0</v>
      </c>
      <c r="I24" s="33">
        <v>1.0</v>
      </c>
      <c r="J24" s="33">
        <v>2.0</v>
      </c>
      <c r="K24" s="34">
        <v>0.0</v>
      </c>
      <c r="L24" s="34">
        <v>1.0</v>
      </c>
      <c r="M24" s="34">
        <v>1.0</v>
      </c>
      <c r="N24" s="26">
        <f>(4*1+7*2)/3</f>
        <v>6</v>
      </c>
      <c r="O24" s="27" t="s">
        <v>155</v>
      </c>
      <c r="P24" s="27" t="s">
        <v>30</v>
      </c>
      <c r="Q24" s="27" t="s">
        <v>156</v>
      </c>
      <c r="R24" s="27" t="s">
        <v>37</v>
      </c>
      <c r="S24" s="27" t="s">
        <v>157</v>
      </c>
      <c r="T24" s="27" t="s">
        <v>30</v>
      </c>
      <c r="U24" s="27" t="s">
        <v>158</v>
      </c>
      <c r="V24" s="27" t="s">
        <v>30</v>
      </c>
      <c r="W24" s="28">
        <f t="shared" si="1"/>
        <v>1.25</v>
      </c>
      <c r="X24" s="29">
        <f t="shared" si="2"/>
        <v>446</v>
      </c>
    </row>
    <row r="25">
      <c r="A25" s="18">
        <v>52.0</v>
      </c>
      <c r="B25" s="19">
        <v>0.0</v>
      </c>
      <c r="C25" s="20" t="str">
        <f>vlookup(A25,'Fireplace Project_Cognitive Tes'!R:Z,9,FALSE)</f>
        <v>pleasant companion, helpful friend, informative person, comforting voice, helpful assistant</v>
      </c>
      <c r="D25" s="21" t="s">
        <v>159</v>
      </c>
      <c r="E25" s="31" t="s">
        <v>160</v>
      </c>
      <c r="F25" s="31" t="s">
        <v>161</v>
      </c>
      <c r="G25" s="33">
        <v>0.0</v>
      </c>
      <c r="H25" s="33">
        <v>0.0</v>
      </c>
      <c r="I25" s="33">
        <v>0.0</v>
      </c>
      <c r="J25" s="33">
        <v>5.0</v>
      </c>
      <c r="K25" s="34">
        <v>1.0</v>
      </c>
      <c r="L25" s="34">
        <v>1.0</v>
      </c>
      <c r="M25" s="34">
        <v>2.0</v>
      </c>
      <c r="N25" s="26">
        <f>(7*5)/5</f>
        <v>7</v>
      </c>
      <c r="O25" s="27" t="s">
        <v>162</v>
      </c>
      <c r="P25" s="27" t="s">
        <v>30</v>
      </c>
      <c r="Q25" s="27" t="s">
        <v>163</v>
      </c>
      <c r="R25" s="27" t="s">
        <v>30</v>
      </c>
      <c r="S25" s="27" t="s">
        <v>164</v>
      </c>
      <c r="T25" s="27" t="s">
        <v>37</v>
      </c>
      <c r="U25" s="27" t="s">
        <v>165</v>
      </c>
      <c r="V25" s="27" t="s">
        <v>37</v>
      </c>
      <c r="W25" s="28">
        <f t="shared" si="1"/>
        <v>1.5</v>
      </c>
      <c r="X25" s="29">
        <f t="shared" si="2"/>
        <v>651</v>
      </c>
    </row>
    <row r="26">
      <c r="A26" s="18">
        <v>53.0</v>
      </c>
      <c r="B26" s="19">
        <v>1.0</v>
      </c>
      <c r="C26" s="20" t="str">
        <f>vlookup(A26,'Fireplace Project_Cognitive Tes'!R:Z,9,FALSE)</f>
        <v>Alexa/Echo/Siri/Nest all wrapped up in one bow</v>
      </c>
      <c r="D26" s="21" t="s">
        <v>166</v>
      </c>
      <c r="E26" s="31" t="s">
        <v>101</v>
      </c>
      <c r="F26" s="31">
        <v>4.0</v>
      </c>
      <c r="G26" s="33">
        <v>0.0</v>
      </c>
      <c r="H26" s="33">
        <v>0.0</v>
      </c>
      <c r="I26" s="33">
        <v>1.0</v>
      </c>
      <c r="J26" s="33">
        <v>0.0</v>
      </c>
      <c r="K26" s="34">
        <v>0.0</v>
      </c>
      <c r="L26" s="34">
        <v>0.0</v>
      </c>
      <c r="M26" s="34">
        <v>0.0</v>
      </c>
      <c r="N26" s="26">
        <f>(4*1)/1</f>
        <v>4</v>
      </c>
      <c r="O26" s="27" t="s">
        <v>167</v>
      </c>
      <c r="P26" s="27" t="s">
        <v>34</v>
      </c>
      <c r="Q26" s="27" t="s">
        <v>168</v>
      </c>
      <c r="R26" s="27" t="s">
        <v>34</v>
      </c>
      <c r="S26" s="27" t="s">
        <v>169</v>
      </c>
      <c r="T26" s="27" t="s">
        <v>34</v>
      </c>
      <c r="U26" s="27" t="s">
        <v>170</v>
      </c>
      <c r="V26" s="27" t="s">
        <v>34</v>
      </c>
      <c r="W26" s="28">
        <f t="shared" si="1"/>
        <v>0</v>
      </c>
      <c r="X26" s="29">
        <f t="shared" si="2"/>
        <v>19</v>
      </c>
    </row>
    <row r="27">
      <c r="A27" s="18">
        <v>54.0</v>
      </c>
      <c r="B27" s="19">
        <v>0.0</v>
      </c>
      <c r="C27" s="20" t="str">
        <f>vlookup(A27,'Fireplace Project_Cognitive Tes'!R:Z,9,FALSE)</f>
        <v>pleasant companion, caretaker, calm friend, helpful aide, nice assisant, efficient helper</v>
      </c>
      <c r="D27" s="21" t="s">
        <v>171</v>
      </c>
      <c r="E27" s="31" t="s">
        <v>172</v>
      </c>
      <c r="F27" s="23">
        <v>44744.0</v>
      </c>
      <c r="G27" s="33">
        <v>0.0</v>
      </c>
      <c r="H27" s="33">
        <v>0.0</v>
      </c>
      <c r="I27" s="33">
        <v>0.0</v>
      </c>
      <c r="J27" s="33">
        <v>6.0</v>
      </c>
      <c r="K27" s="34">
        <v>0.0</v>
      </c>
      <c r="L27" s="34">
        <v>4.0</v>
      </c>
      <c r="M27" s="34">
        <v>2.0</v>
      </c>
      <c r="N27" s="26">
        <f>(7*6)/6</f>
        <v>7</v>
      </c>
      <c r="O27" s="27" t="s">
        <v>173</v>
      </c>
      <c r="P27" s="27" t="s">
        <v>37</v>
      </c>
      <c r="Q27" s="27" t="s">
        <v>174</v>
      </c>
      <c r="R27" s="27" t="s">
        <v>30</v>
      </c>
      <c r="S27" s="27" t="s">
        <v>175</v>
      </c>
      <c r="T27" s="27" t="s">
        <v>30</v>
      </c>
      <c r="U27" s="27" t="s">
        <v>176</v>
      </c>
      <c r="V27" s="27" t="s">
        <v>30</v>
      </c>
      <c r="W27" s="28">
        <f t="shared" si="1"/>
        <v>1.25</v>
      </c>
      <c r="X27" s="29">
        <f t="shared" si="2"/>
        <v>564</v>
      </c>
    </row>
    <row r="28">
      <c r="A28" s="18">
        <v>55.0</v>
      </c>
      <c r="B28" s="19">
        <v>0.0</v>
      </c>
      <c r="C28" s="20" t="str">
        <f>vlookup(A28,'Fireplace Project_Cognitive Tes'!R:Z,9,FALSE)</f>
        <v>assistant, encyclopedia, helper to jog memory </v>
      </c>
      <c r="D28" s="21" t="s">
        <v>177</v>
      </c>
      <c r="E28" s="31" t="s">
        <v>178</v>
      </c>
      <c r="F28" s="23">
        <v>44744.0</v>
      </c>
      <c r="G28" s="33">
        <v>1.0</v>
      </c>
      <c r="H28" s="33">
        <v>0.0</v>
      </c>
      <c r="I28" s="33">
        <v>0.0</v>
      </c>
      <c r="J28" s="33">
        <v>2.0</v>
      </c>
      <c r="K28" s="34">
        <v>0.0</v>
      </c>
      <c r="L28" s="34">
        <v>2.0</v>
      </c>
      <c r="M28" s="34">
        <v>0.0</v>
      </c>
      <c r="N28" s="26">
        <f>(7*2)/3</f>
        <v>4.666666667</v>
      </c>
      <c r="O28" s="27" t="s">
        <v>179</v>
      </c>
      <c r="P28" s="27" t="s">
        <v>30</v>
      </c>
      <c r="Q28" s="27" t="s">
        <v>180</v>
      </c>
      <c r="R28" s="27" t="s">
        <v>37</v>
      </c>
      <c r="S28" s="27" t="s">
        <v>181</v>
      </c>
      <c r="T28" s="27" t="s">
        <v>30</v>
      </c>
      <c r="U28" s="27" t="s">
        <v>182</v>
      </c>
      <c r="V28" s="27" t="s">
        <v>34</v>
      </c>
      <c r="W28" s="28">
        <f t="shared" si="1"/>
        <v>1</v>
      </c>
      <c r="X28" s="29">
        <f t="shared" si="2"/>
        <v>278</v>
      </c>
    </row>
    <row r="29">
      <c r="A29" s="18">
        <v>56.0</v>
      </c>
      <c r="B29" s="19">
        <v>0.0</v>
      </c>
      <c r="C29" s="20" t="str">
        <f>vlookup(A29,'Fireplace Project_Cognitive Tes'!R:Z,9,FALSE)</f>
        <v>HAL 9000 from 2001: A Space Odyssey, voice activation/receptionist on the phone, cold helpline operator, administrative assistant for the home, intrusive to home environment </v>
      </c>
      <c r="D29" s="21" t="s">
        <v>183</v>
      </c>
      <c r="E29" s="31" t="s">
        <v>184</v>
      </c>
      <c r="F29" s="23">
        <v>44744.0</v>
      </c>
      <c r="G29" s="33">
        <v>0.0</v>
      </c>
      <c r="H29" s="33">
        <v>1.0</v>
      </c>
      <c r="I29" s="33">
        <v>1.0</v>
      </c>
      <c r="J29" s="33">
        <v>2.0</v>
      </c>
      <c r="K29" s="34">
        <v>0.0</v>
      </c>
      <c r="L29" s="34">
        <v>2.0</v>
      </c>
      <c r="M29" s="34">
        <v>0.0</v>
      </c>
      <c r="N29" s="26">
        <f>(2*1+4*1+7*2)/4</f>
        <v>5</v>
      </c>
      <c r="O29" s="27" t="s">
        <v>185</v>
      </c>
      <c r="P29" s="27" t="s">
        <v>30</v>
      </c>
      <c r="Q29" s="27" t="s">
        <v>186</v>
      </c>
      <c r="R29" s="27" t="s">
        <v>34</v>
      </c>
      <c r="S29" s="27" t="s">
        <v>187</v>
      </c>
      <c r="T29" s="27" t="s">
        <v>30</v>
      </c>
      <c r="U29" s="27" t="s">
        <v>188</v>
      </c>
      <c r="V29" s="27" t="s">
        <v>30</v>
      </c>
      <c r="W29" s="28">
        <f t="shared" si="1"/>
        <v>0.75</v>
      </c>
      <c r="X29" s="29">
        <f t="shared" si="2"/>
        <v>154</v>
      </c>
    </row>
    <row r="30">
      <c r="A30" s="18">
        <v>57.0</v>
      </c>
      <c r="B30" s="19">
        <v>1.0</v>
      </c>
      <c r="C30" s="20" t="str">
        <f>vlookup(A30,'Fireplace Project_Cognitive Tes'!R:Z,9,FALSE)</f>
        <v>nice person who seems to want to help. At times dealing with RAVA seemed awkward--it was never really a conversation. She did answer my questions, but I never felt like I needed the 30 second breaks! </v>
      </c>
      <c r="D30" s="21" t="s">
        <v>189</v>
      </c>
      <c r="E30" s="31" t="s">
        <v>190</v>
      </c>
      <c r="F30" s="23">
        <v>44743.0</v>
      </c>
      <c r="G30" s="33">
        <v>0.0</v>
      </c>
      <c r="H30" s="33">
        <v>0.0</v>
      </c>
      <c r="I30" s="33">
        <v>0.0</v>
      </c>
      <c r="J30" s="33">
        <v>1.0</v>
      </c>
      <c r="K30" s="34">
        <v>1.0</v>
      </c>
      <c r="L30" s="34">
        <v>0.0</v>
      </c>
      <c r="M30" s="34">
        <v>0.0</v>
      </c>
      <c r="N30" s="26">
        <f>(7*1)/1</f>
        <v>7</v>
      </c>
      <c r="O30" s="27" t="s">
        <v>191</v>
      </c>
      <c r="P30" s="27" t="s">
        <v>30</v>
      </c>
      <c r="Q30" s="27" t="s">
        <v>192</v>
      </c>
      <c r="R30" s="27" t="s">
        <v>30</v>
      </c>
      <c r="S30" s="27" t="s">
        <v>193</v>
      </c>
      <c r="T30" s="27" t="s">
        <v>30</v>
      </c>
      <c r="U30" s="27" t="s">
        <v>194</v>
      </c>
      <c r="V30" s="27" t="s">
        <v>30</v>
      </c>
      <c r="W30" s="28">
        <f t="shared" si="1"/>
        <v>1</v>
      </c>
      <c r="X30" s="29">
        <f t="shared" si="2"/>
        <v>307</v>
      </c>
    </row>
    <row r="31">
      <c r="A31" s="18">
        <v>58.0</v>
      </c>
      <c r="B31" s="19">
        <v>1.0</v>
      </c>
      <c r="C31" s="20" t="str">
        <f>vlookup(A31,'Fireplace Project_Cognitive Tes'!R:Z,9,FALSE)</f>
        <v>Computer, SIRI, hamburger bun (shape), slow responder </v>
      </c>
      <c r="D31" s="21" t="s">
        <v>195</v>
      </c>
      <c r="E31" s="31" t="s">
        <v>196</v>
      </c>
      <c r="F31" s="31">
        <v>4.0</v>
      </c>
      <c r="G31" s="33">
        <v>0.0</v>
      </c>
      <c r="H31" s="33">
        <v>0.0</v>
      </c>
      <c r="I31" s="33">
        <v>2.0</v>
      </c>
      <c r="J31" s="33">
        <v>1.0</v>
      </c>
      <c r="K31" s="34">
        <v>1.0</v>
      </c>
      <c r="L31" s="34">
        <v>0.0</v>
      </c>
      <c r="M31" s="34">
        <v>0.0</v>
      </c>
      <c r="N31" s="26">
        <f>(4*2+7*1)/3</f>
        <v>5</v>
      </c>
      <c r="O31" s="27" t="s">
        <v>197</v>
      </c>
      <c r="P31" s="27" t="s">
        <v>34</v>
      </c>
      <c r="Q31" s="27" t="s">
        <v>198</v>
      </c>
      <c r="R31" s="27" t="s">
        <v>30</v>
      </c>
      <c r="S31" s="27" t="s">
        <v>199</v>
      </c>
      <c r="T31" s="27" t="s">
        <v>30</v>
      </c>
      <c r="U31" s="27" t="s">
        <v>200</v>
      </c>
      <c r="V31" s="27" t="s">
        <v>30</v>
      </c>
      <c r="W31" s="28">
        <f t="shared" si="1"/>
        <v>0.75</v>
      </c>
      <c r="X31" s="29">
        <f t="shared" si="2"/>
        <v>180</v>
      </c>
    </row>
    <row r="32">
      <c r="A32" s="18">
        <v>59.0</v>
      </c>
      <c r="B32" s="19">
        <v>1.0</v>
      </c>
      <c r="C32" s="20" t="str">
        <f>vlookup(A32,'Fireplace Project_Cognitive Tes'!R:Z,9,FALSE)</f>
        <v>Giant pain in the butt</v>
      </c>
      <c r="D32" s="39" t="s">
        <v>201</v>
      </c>
      <c r="E32" s="40" t="s">
        <v>35</v>
      </c>
      <c r="F32" s="40" t="s">
        <v>35</v>
      </c>
      <c r="G32" s="24" t="s">
        <v>34</v>
      </c>
      <c r="H32" s="24" t="s">
        <v>34</v>
      </c>
      <c r="I32" s="24" t="s">
        <v>34</v>
      </c>
      <c r="J32" s="24" t="s">
        <v>34</v>
      </c>
      <c r="K32" s="25" t="s">
        <v>34</v>
      </c>
      <c r="L32" s="25" t="s">
        <v>34</v>
      </c>
      <c r="M32" s="25" t="s">
        <v>34</v>
      </c>
      <c r="N32" s="26" t="s">
        <v>34</v>
      </c>
      <c r="O32" s="27" t="s">
        <v>202</v>
      </c>
      <c r="P32" s="27" t="s">
        <v>34</v>
      </c>
      <c r="Q32" s="27" t="s">
        <v>203</v>
      </c>
      <c r="R32" s="27" t="s">
        <v>34</v>
      </c>
      <c r="S32" s="27" t="s">
        <v>204</v>
      </c>
      <c r="T32" s="27" t="s">
        <v>34</v>
      </c>
      <c r="U32" s="27" t="s">
        <v>205</v>
      </c>
      <c r="V32" s="27" t="s">
        <v>34</v>
      </c>
      <c r="W32" s="28">
        <f t="shared" si="1"/>
        <v>0</v>
      </c>
      <c r="X32" s="29">
        <f t="shared" si="2"/>
        <v>35</v>
      </c>
    </row>
    <row r="33">
      <c r="A33" s="18">
        <v>61.0</v>
      </c>
      <c r="B33" s="19">
        <v>0.0</v>
      </c>
      <c r="C33" s="20" t="str">
        <f>vlookup(A33,'Fireplace Project_Cognitive Tes'!R:Z,9,FALSE)</f>
        <v>mushroom, something I don't enjoy but others do, and technology that is likely useful but not interesting to me. </v>
      </c>
      <c r="D33" s="21" t="s">
        <v>206</v>
      </c>
      <c r="E33" s="31" t="s">
        <v>207</v>
      </c>
      <c r="F33" s="31">
        <v>1.0</v>
      </c>
      <c r="G33" s="33">
        <v>1.0</v>
      </c>
      <c r="H33" s="33">
        <v>0.0</v>
      </c>
      <c r="I33" s="33">
        <v>0.0</v>
      </c>
      <c r="J33" s="33">
        <v>0.0</v>
      </c>
      <c r="K33" s="34">
        <v>0.0</v>
      </c>
      <c r="L33" s="34">
        <v>0.0</v>
      </c>
      <c r="M33" s="34">
        <v>0.0</v>
      </c>
      <c r="N33" s="26">
        <v>1.0</v>
      </c>
      <c r="O33" s="27" t="s">
        <v>208</v>
      </c>
      <c r="P33" s="27" t="s">
        <v>30</v>
      </c>
      <c r="Q33" s="27" t="s">
        <v>209</v>
      </c>
      <c r="R33" s="27" t="s">
        <v>30</v>
      </c>
      <c r="S33" s="27" t="s">
        <v>210</v>
      </c>
      <c r="T33" s="27" t="s">
        <v>30</v>
      </c>
      <c r="U33" s="27" t="s">
        <v>211</v>
      </c>
      <c r="V33" s="27" t="s">
        <v>30</v>
      </c>
      <c r="W33" s="28">
        <f t="shared" si="1"/>
        <v>1</v>
      </c>
      <c r="X33" s="29">
        <f t="shared" si="2"/>
        <v>345</v>
      </c>
    </row>
    <row r="34">
      <c r="A34" s="18">
        <v>63.0</v>
      </c>
      <c r="B34" s="19">
        <v>1.0</v>
      </c>
      <c r="C34" s="30" t="str">
        <f>vlookup(A34,'Fireplace Project_Cognitive Tes'!R:Z,9,FALSE)</f>
        <v>#N/A</v>
      </c>
      <c r="D34" s="30" t="e">
        <v>#N/A</v>
      </c>
      <c r="E34" s="40" t="s">
        <v>35</v>
      </c>
      <c r="F34" s="40" t="s">
        <v>35</v>
      </c>
      <c r="G34" s="24" t="s">
        <v>34</v>
      </c>
      <c r="H34" s="24" t="s">
        <v>34</v>
      </c>
      <c r="I34" s="24" t="s">
        <v>34</v>
      </c>
      <c r="J34" s="24" t="s">
        <v>34</v>
      </c>
      <c r="K34" s="25" t="s">
        <v>34</v>
      </c>
      <c r="L34" s="25" t="s">
        <v>34</v>
      </c>
      <c r="M34" s="25" t="s">
        <v>34</v>
      </c>
      <c r="N34" s="26" t="s">
        <v>34</v>
      </c>
      <c r="O34" s="27" t="s">
        <v>212</v>
      </c>
      <c r="P34" s="27" t="s">
        <v>30</v>
      </c>
      <c r="Q34" s="27" t="s">
        <v>213</v>
      </c>
      <c r="R34" s="27" t="s">
        <v>30</v>
      </c>
      <c r="S34" s="27" t="s">
        <v>214</v>
      </c>
      <c r="T34" s="27" t="s">
        <v>30</v>
      </c>
      <c r="U34" s="27" t="s">
        <v>215</v>
      </c>
      <c r="V34" s="27" t="s">
        <v>30</v>
      </c>
      <c r="W34" s="28">
        <f t="shared" si="1"/>
        <v>1</v>
      </c>
      <c r="X34" s="29">
        <f t="shared" si="2"/>
        <v>281</v>
      </c>
    </row>
    <row r="35">
      <c r="A35" s="18">
        <v>64.0</v>
      </c>
      <c r="B35" s="19">
        <v>1.0</v>
      </c>
      <c r="C35" s="30" t="str">
        <f>vlookup(A35,'Fireplace Project_Cognitive Tes'!R:Z,9,FALSE)</f>
        <v>#N/A</v>
      </c>
      <c r="D35" s="30" t="e">
        <v>#N/A</v>
      </c>
      <c r="E35" s="40" t="s">
        <v>35</v>
      </c>
      <c r="F35" s="40" t="s">
        <v>35</v>
      </c>
      <c r="G35" s="24" t="s">
        <v>34</v>
      </c>
      <c r="H35" s="24" t="s">
        <v>34</v>
      </c>
      <c r="I35" s="24" t="s">
        <v>34</v>
      </c>
      <c r="J35" s="24" t="s">
        <v>34</v>
      </c>
      <c r="K35" s="25" t="s">
        <v>34</v>
      </c>
      <c r="L35" s="25" t="s">
        <v>34</v>
      </c>
      <c r="M35" s="25" t="s">
        <v>34</v>
      </c>
      <c r="N35" s="26" t="s">
        <v>34</v>
      </c>
      <c r="O35" s="27" t="s">
        <v>216</v>
      </c>
      <c r="P35" s="27" t="s">
        <v>30</v>
      </c>
      <c r="Q35" s="27" t="s">
        <v>217</v>
      </c>
      <c r="R35" s="27" t="s">
        <v>30</v>
      </c>
      <c r="S35" s="27" t="s">
        <v>218</v>
      </c>
      <c r="T35" s="27" t="s">
        <v>30</v>
      </c>
      <c r="U35" s="27" t="s">
        <v>219</v>
      </c>
      <c r="V35" s="27" t="s">
        <v>30</v>
      </c>
      <c r="W35" s="28">
        <f t="shared" si="1"/>
        <v>1</v>
      </c>
      <c r="X35" s="29">
        <f t="shared" si="2"/>
        <v>352</v>
      </c>
    </row>
    <row r="36">
      <c r="A36" s="18">
        <v>65.0</v>
      </c>
      <c r="B36" s="19">
        <v>0.0</v>
      </c>
      <c r="C36" s="20" t="str">
        <f>vlookup(A36,'Fireplace Project_Cognitive Tes'!R:Z,9,FALSE)</f>
        <v>voice assistant, siri, helper at home, tool to make life simpler, essential new technology, robot, object used at work or home</v>
      </c>
      <c r="D36" s="21" t="s">
        <v>220</v>
      </c>
      <c r="E36" s="31" t="s">
        <v>221</v>
      </c>
      <c r="F36" s="31" t="s">
        <v>222</v>
      </c>
      <c r="G36" s="33">
        <v>1.0</v>
      </c>
      <c r="H36" s="33">
        <v>0.0</v>
      </c>
      <c r="I36" s="33">
        <v>4.0</v>
      </c>
      <c r="J36" s="33">
        <v>1.0</v>
      </c>
      <c r="K36" s="34">
        <v>0.0</v>
      </c>
      <c r="L36" s="34">
        <v>1.0</v>
      </c>
      <c r="M36" s="34">
        <v>0.0</v>
      </c>
      <c r="N36" s="26">
        <f>(4*2+5*2+7*1)/6</f>
        <v>4.166666667</v>
      </c>
      <c r="O36" s="27" t="s">
        <v>223</v>
      </c>
      <c r="P36" s="27" t="s">
        <v>37</v>
      </c>
      <c r="Q36" s="27" t="s">
        <v>224</v>
      </c>
      <c r="R36" s="27" t="s">
        <v>37</v>
      </c>
      <c r="S36" s="27" t="s">
        <v>225</v>
      </c>
      <c r="T36" s="27" t="s">
        <v>37</v>
      </c>
      <c r="U36" s="27" t="s">
        <v>226</v>
      </c>
      <c r="V36" s="27" t="s">
        <v>30</v>
      </c>
      <c r="W36" s="28">
        <f t="shared" si="1"/>
        <v>1.75</v>
      </c>
      <c r="X36" s="29">
        <f t="shared" si="2"/>
        <v>301</v>
      </c>
    </row>
    <row r="37">
      <c r="A37" s="18">
        <v>66.0</v>
      </c>
      <c r="B37" s="19">
        <v>1.0</v>
      </c>
      <c r="C37" s="20" t="str">
        <f>vlookup(A37,'Fireplace Project_Cognitive Tes'!R:Z,9,FALSE)</f>
        <v>Good source of information, entertainer, helper, comedian</v>
      </c>
      <c r="D37" s="21" t="s">
        <v>227</v>
      </c>
      <c r="E37" s="31" t="s">
        <v>228</v>
      </c>
      <c r="F37" s="23">
        <v>44743.0</v>
      </c>
      <c r="G37" s="33">
        <v>0.0</v>
      </c>
      <c r="H37" s="33">
        <v>0.0</v>
      </c>
      <c r="I37" s="33">
        <v>0.0</v>
      </c>
      <c r="J37" s="33">
        <v>3.0</v>
      </c>
      <c r="K37" s="34">
        <v>2.0</v>
      </c>
      <c r="L37" s="34">
        <v>1.0</v>
      </c>
      <c r="M37" s="34">
        <v>0.0</v>
      </c>
      <c r="N37" s="26">
        <f>(7*3)/3</f>
        <v>7</v>
      </c>
      <c r="O37" s="27" t="s">
        <v>229</v>
      </c>
      <c r="P37" s="27" t="s">
        <v>30</v>
      </c>
      <c r="Q37" s="27" t="s">
        <v>230</v>
      </c>
      <c r="R37" s="27" t="s">
        <v>30</v>
      </c>
      <c r="S37" s="27" t="s">
        <v>231</v>
      </c>
      <c r="T37" s="27" t="s">
        <v>30</v>
      </c>
      <c r="U37" s="27" t="s">
        <v>232</v>
      </c>
      <c r="V37" s="27" t="s">
        <v>30</v>
      </c>
      <c r="W37" s="28">
        <f t="shared" si="1"/>
        <v>1</v>
      </c>
      <c r="X37" s="29">
        <f t="shared" si="2"/>
        <v>287</v>
      </c>
    </row>
    <row r="38">
      <c r="A38" s="18">
        <v>67.0</v>
      </c>
      <c r="B38" s="19">
        <v>1.0</v>
      </c>
      <c r="C38" s="20" t="str">
        <f>vlookup(A38,'Fireplace Project_Cognitive Tes'!R:Z,9,FALSE)</f>
        <v>helper, guide, companion, knowledge base, friend, assistant, extra family member (someone to contact)</v>
      </c>
      <c r="D38" s="21" t="s">
        <v>233</v>
      </c>
      <c r="E38" s="31" t="s">
        <v>234</v>
      </c>
      <c r="F38" s="23">
        <v>44745.0</v>
      </c>
      <c r="G38" s="33">
        <v>1.0</v>
      </c>
      <c r="H38" s="33">
        <v>0.0</v>
      </c>
      <c r="I38" s="33">
        <v>0.0</v>
      </c>
      <c r="J38" s="33">
        <v>6.0</v>
      </c>
      <c r="K38" s="34">
        <v>1.0</v>
      </c>
      <c r="L38" s="34">
        <v>2.0</v>
      </c>
      <c r="M38" s="34">
        <v>3.0</v>
      </c>
      <c r="N38" s="26">
        <f>7*6/7</f>
        <v>6</v>
      </c>
      <c r="O38" s="27" t="s">
        <v>235</v>
      </c>
      <c r="P38" s="27" t="s">
        <v>30</v>
      </c>
      <c r="Q38" s="27" t="s">
        <v>236</v>
      </c>
      <c r="R38" s="27" t="s">
        <v>30</v>
      </c>
      <c r="S38" s="27" t="s">
        <v>237</v>
      </c>
      <c r="T38" s="27" t="s">
        <v>30</v>
      </c>
      <c r="U38" s="27" t="s">
        <v>238</v>
      </c>
      <c r="V38" s="27" t="s">
        <v>30</v>
      </c>
      <c r="W38" s="28">
        <f t="shared" si="1"/>
        <v>1</v>
      </c>
      <c r="X38" s="29">
        <f t="shared" si="2"/>
        <v>318</v>
      </c>
    </row>
    <row r="39">
      <c r="A39" s="18">
        <v>69.0</v>
      </c>
      <c r="B39" s="19">
        <v>1.0</v>
      </c>
      <c r="C39" s="20" t="str">
        <f>vlookup(A39,'Fireplace Project_Cognitive Tes'!R:Z,9,FALSE)</f>
        <v>personal assistant, helper</v>
      </c>
      <c r="D39" s="21" t="s">
        <v>239</v>
      </c>
      <c r="E39" s="31" t="s">
        <v>240</v>
      </c>
      <c r="F39" s="23">
        <v>44744.0</v>
      </c>
      <c r="G39" s="33">
        <v>0.0</v>
      </c>
      <c r="H39" s="33">
        <v>0.0</v>
      </c>
      <c r="I39" s="33">
        <v>0.0</v>
      </c>
      <c r="J39" s="33">
        <v>2.0</v>
      </c>
      <c r="K39" s="34">
        <v>0.0</v>
      </c>
      <c r="L39" s="34">
        <v>2.0</v>
      </c>
      <c r="M39" s="34">
        <v>0.0</v>
      </c>
      <c r="N39" s="26">
        <f>(7*2)/2</f>
        <v>7</v>
      </c>
      <c r="O39" s="27" t="s">
        <v>241</v>
      </c>
      <c r="P39" s="27" t="s">
        <v>30</v>
      </c>
      <c r="Q39" s="27" t="s">
        <v>242</v>
      </c>
      <c r="R39" s="27" t="s">
        <v>30</v>
      </c>
      <c r="S39" s="27" t="s">
        <v>243</v>
      </c>
      <c r="T39" s="27" t="s">
        <v>30</v>
      </c>
      <c r="U39" s="27" t="s">
        <v>244</v>
      </c>
      <c r="V39" s="27" t="s">
        <v>30</v>
      </c>
      <c r="W39" s="28">
        <f t="shared" si="1"/>
        <v>1</v>
      </c>
      <c r="X39" s="29">
        <f t="shared" si="2"/>
        <v>158</v>
      </c>
    </row>
    <row r="40">
      <c r="A40" s="18">
        <v>70.0</v>
      </c>
      <c r="B40" s="19">
        <v>1.0</v>
      </c>
      <c r="C40" s="20" t="str">
        <f>vlookup(A40,'Fireplace Project_Cognitive Tes'!R:Z,9,FALSE)</f>
        <v>extra person in the room</v>
      </c>
      <c r="D40" s="21" t="s">
        <v>245</v>
      </c>
      <c r="E40" s="31" t="s">
        <v>246</v>
      </c>
      <c r="F40" s="23">
        <v>44743.0</v>
      </c>
      <c r="G40" s="33">
        <v>0.0</v>
      </c>
      <c r="H40" s="33">
        <v>0.0</v>
      </c>
      <c r="I40" s="33">
        <v>0.0</v>
      </c>
      <c r="J40" s="33">
        <v>1.0</v>
      </c>
      <c r="K40" s="34">
        <v>1.0</v>
      </c>
      <c r="L40" s="34">
        <v>0.0</v>
      </c>
      <c r="M40" s="34">
        <v>0.0</v>
      </c>
      <c r="N40" s="26">
        <f>(7*1)/1</f>
        <v>7</v>
      </c>
      <c r="O40" s="27" t="s">
        <v>247</v>
      </c>
      <c r="P40" s="27" t="s">
        <v>30</v>
      </c>
      <c r="Q40" s="27" t="s">
        <v>248</v>
      </c>
      <c r="R40" s="27" t="s">
        <v>30</v>
      </c>
      <c r="S40" s="27" t="s">
        <v>249</v>
      </c>
      <c r="T40" s="27" t="s">
        <v>30</v>
      </c>
      <c r="U40" s="27" t="s">
        <v>250</v>
      </c>
      <c r="V40" s="27" t="s">
        <v>34</v>
      </c>
      <c r="W40" s="28">
        <f t="shared" si="1"/>
        <v>0.75</v>
      </c>
      <c r="X40" s="29">
        <f t="shared" si="2"/>
        <v>89</v>
      </c>
    </row>
    <row r="41">
      <c r="A41" s="18">
        <v>71.0</v>
      </c>
      <c r="B41" s="19">
        <v>1.0</v>
      </c>
      <c r="C41" s="20" t="str">
        <f>vlookup(A41,'Fireplace Project_Cognitive Tes'!R:Z,9,FALSE)</f>
        <v>tool,good oven timer,music player, tv schedule guide,electronic robot</v>
      </c>
      <c r="D41" s="21" t="s">
        <v>251</v>
      </c>
      <c r="E41" s="31" t="s">
        <v>252</v>
      </c>
      <c r="F41" s="31">
        <v>0.0</v>
      </c>
      <c r="G41" s="33">
        <v>4.0</v>
      </c>
      <c r="H41" s="33">
        <v>0.0</v>
      </c>
      <c r="I41" s="33">
        <v>1.0</v>
      </c>
      <c r="J41" s="33">
        <v>0.0</v>
      </c>
      <c r="K41" s="34">
        <v>0.0</v>
      </c>
      <c r="L41" s="34">
        <v>0.0</v>
      </c>
      <c r="M41" s="34">
        <v>0.0</v>
      </c>
      <c r="N41" s="26">
        <f>5*1/5</f>
        <v>1</v>
      </c>
      <c r="O41" s="27" t="s">
        <v>253</v>
      </c>
      <c r="P41" s="27" t="s">
        <v>30</v>
      </c>
      <c r="Q41" s="27" t="s">
        <v>254</v>
      </c>
      <c r="R41" s="27" t="s">
        <v>30</v>
      </c>
      <c r="S41" s="27" t="s">
        <v>255</v>
      </c>
      <c r="T41" s="27" t="s">
        <v>30</v>
      </c>
      <c r="U41" s="27" t="s">
        <v>256</v>
      </c>
      <c r="V41" s="27" t="s">
        <v>30</v>
      </c>
      <c r="W41" s="28">
        <f t="shared" si="1"/>
        <v>1</v>
      </c>
      <c r="X41" s="29">
        <f t="shared" si="2"/>
        <v>173</v>
      </c>
    </row>
    <row r="42">
      <c r="A42" s="18">
        <v>72.0</v>
      </c>
      <c r="B42" s="19">
        <v>1.0</v>
      </c>
      <c r="C42" s="20" t="str">
        <f>vlookup(A42,'Fireplace Project_Cognitive Tes'!R:Z,9,FALSE)</f>
        <v>another person in the room, helper-only there when needed, an assistant to explain things, a resource for information</v>
      </c>
      <c r="D42" s="21" t="s">
        <v>257</v>
      </c>
      <c r="E42" s="31" t="s">
        <v>258</v>
      </c>
      <c r="F42" s="23">
        <v>44744.0</v>
      </c>
      <c r="G42" s="33">
        <v>0.0</v>
      </c>
      <c r="H42" s="33">
        <v>0.0</v>
      </c>
      <c r="I42" s="33">
        <v>0.0</v>
      </c>
      <c r="J42" s="33">
        <v>3.0</v>
      </c>
      <c r="K42" s="34">
        <v>1.0</v>
      </c>
      <c r="L42" s="34">
        <v>2.0</v>
      </c>
      <c r="M42" s="34">
        <v>0.0</v>
      </c>
      <c r="N42" s="26">
        <f>(7*3)/3</f>
        <v>7</v>
      </c>
      <c r="O42" s="27" t="s">
        <v>259</v>
      </c>
      <c r="P42" s="27" t="s">
        <v>30</v>
      </c>
      <c r="Q42" s="27" t="s">
        <v>260</v>
      </c>
      <c r="R42" s="27" t="s">
        <v>30</v>
      </c>
      <c r="S42" s="27" t="s">
        <v>261</v>
      </c>
      <c r="T42" s="27" t="s">
        <v>30</v>
      </c>
      <c r="U42" s="27" t="s">
        <v>262</v>
      </c>
      <c r="V42" s="27" t="s">
        <v>30</v>
      </c>
      <c r="W42" s="28">
        <f t="shared" si="1"/>
        <v>1</v>
      </c>
      <c r="X42" s="29">
        <f t="shared" si="2"/>
        <v>372</v>
      </c>
    </row>
    <row r="43">
      <c r="A43" s="18">
        <v>73.0</v>
      </c>
      <c r="B43" s="19">
        <v>0.0</v>
      </c>
      <c r="C43" s="20" t="str">
        <f>vlookup(A43,'Fireplace Project_Cognitive Tes'!R:Z,9,FALSE)</f>
        <v>my aunt Dorothy</v>
      </c>
      <c r="D43" s="21" t="s">
        <v>263</v>
      </c>
      <c r="E43" s="31" t="s">
        <v>264</v>
      </c>
      <c r="F43" s="23">
        <v>44746.0</v>
      </c>
      <c r="G43" s="33">
        <v>0.0</v>
      </c>
      <c r="H43" s="33">
        <v>0.0</v>
      </c>
      <c r="I43" s="33">
        <v>0.0</v>
      </c>
      <c r="J43" s="33">
        <v>1.0</v>
      </c>
      <c r="K43" s="34">
        <v>0.0</v>
      </c>
      <c r="L43" s="34">
        <v>0.0</v>
      </c>
      <c r="M43" s="34">
        <v>1.0</v>
      </c>
      <c r="N43" s="26">
        <f>(7*1)/1</f>
        <v>7</v>
      </c>
      <c r="O43" s="27" t="s">
        <v>265</v>
      </c>
      <c r="P43" s="27" t="s">
        <v>34</v>
      </c>
      <c r="Q43" s="27" t="s">
        <v>266</v>
      </c>
      <c r="R43" s="27" t="s">
        <v>34</v>
      </c>
      <c r="S43" s="27" t="s">
        <v>267</v>
      </c>
      <c r="T43" s="27" t="s">
        <v>34</v>
      </c>
      <c r="U43" s="27" t="s">
        <v>268</v>
      </c>
      <c r="V43" s="27" t="s">
        <v>34</v>
      </c>
      <c r="W43" s="28">
        <f t="shared" si="1"/>
        <v>0</v>
      </c>
      <c r="X43" s="29">
        <f t="shared" si="2"/>
        <v>82</v>
      </c>
    </row>
    <row r="44">
      <c r="A44" s="18">
        <v>74.0</v>
      </c>
      <c r="B44" s="19">
        <v>1.0</v>
      </c>
      <c r="C44" s="20" t="str">
        <f>vlookup(A44,'Fireplace Project_Cognitive Tes'!R:Z,9,FALSE)</f>
        <v>input processor, machine, Siri, Google assistant, translator, keyboard, telephone operator, telegraph operator, computer operator, device from the future, secretary, helper, assistant.</v>
      </c>
      <c r="D44" s="21" t="s">
        <v>269</v>
      </c>
      <c r="E44" s="31" t="s">
        <v>270</v>
      </c>
      <c r="F44" s="23">
        <v>44744.0</v>
      </c>
      <c r="G44" s="33">
        <v>1.0</v>
      </c>
      <c r="H44" s="33">
        <v>3.0</v>
      </c>
      <c r="I44" s="33">
        <v>2.0</v>
      </c>
      <c r="J44" s="33">
        <v>7.0</v>
      </c>
      <c r="K44" s="34">
        <v>1.0</v>
      </c>
      <c r="L44" s="34">
        <v>6.0</v>
      </c>
      <c r="M44" s="34">
        <v>0.0</v>
      </c>
      <c r="N44" s="26">
        <f>(2*3+4*2+7*7)/SUM(G44:J44)</f>
        <v>4.846153846</v>
      </c>
      <c r="O44" s="27" t="s">
        <v>271</v>
      </c>
      <c r="P44" s="27" t="s">
        <v>30</v>
      </c>
      <c r="Q44" s="27" t="s">
        <v>272</v>
      </c>
      <c r="R44" s="27" t="s">
        <v>30</v>
      </c>
      <c r="S44" s="27" t="s">
        <v>273</v>
      </c>
      <c r="T44" s="27" t="s">
        <v>30</v>
      </c>
      <c r="U44" s="27" t="s">
        <v>274</v>
      </c>
      <c r="V44" s="27" t="s">
        <v>34</v>
      </c>
      <c r="W44" s="28">
        <f t="shared" si="1"/>
        <v>0.75</v>
      </c>
      <c r="X44" s="29">
        <f t="shared" si="2"/>
        <v>149</v>
      </c>
    </row>
    <row r="45">
      <c r="A45" s="18">
        <v>75.0</v>
      </c>
      <c r="B45" s="19">
        <v>0.0</v>
      </c>
      <c r="C45" s="20" t="str">
        <f>vlookup(A45,'Fireplace Project_Cognitive Tes'!R:Z,9,FALSE)</f>
        <v>person that does what I'm thinking, way to save steps, means to communicate without texting or calling </v>
      </c>
      <c r="D45" s="21" t="s">
        <v>275</v>
      </c>
      <c r="E45" s="31" t="s">
        <v>276</v>
      </c>
      <c r="F45" s="23">
        <v>44743.0</v>
      </c>
      <c r="G45" s="33">
        <v>0.0</v>
      </c>
      <c r="H45" s="33">
        <v>0.0</v>
      </c>
      <c r="I45" s="33">
        <v>0.0</v>
      </c>
      <c r="J45" s="33">
        <v>1.0</v>
      </c>
      <c r="K45" s="34">
        <v>1.0</v>
      </c>
      <c r="L45" s="34">
        <v>0.0</v>
      </c>
      <c r="M45" s="34">
        <v>0.0</v>
      </c>
      <c r="N45" s="26">
        <f>(7*1)/1</f>
        <v>7</v>
      </c>
      <c r="O45" s="27" t="s">
        <v>277</v>
      </c>
      <c r="P45" s="27" t="s">
        <v>37</v>
      </c>
      <c r="Q45" s="27" t="s">
        <v>278</v>
      </c>
      <c r="R45" s="27" t="s">
        <v>37</v>
      </c>
      <c r="S45" s="27" t="s">
        <v>279</v>
      </c>
      <c r="T45" s="27" t="s">
        <v>30</v>
      </c>
      <c r="U45" s="27" t="s">
        <v>280</v>
      </c>
      <c r="V45" s="27" t="s">
        <v>30</v>
      </c>
      <c r="W45" s="28">
        <f t="shared" si="1"/>
        <v>1.5</v>
      </c>
      <c r="X45" s="29">
        <f t="shared" si="2"/>
        <v>291</v>
      </c>
    </row>
    <row r="46">
      <c r="A46" s="18">
        <v>76.0</v>
      </c>
      <c r="B46" s="19">
        <v>1.0</v>
      </c>
      <c r="C46" s="20" t="str">
        <f>vlookup(A46,'Fireplace Project_Cognitive Tes'!R:Z,9,FALSE)</f>
        <v>SIRI/Alexa, helper, slow-reacter, understanding person, pleasanton person.</v>
      </c>
      <c r="D46" s="21" t="s">
        <v>281</v>
      </c>
      <c r="E46" s="31" t="s">
        <v>282</v>
      </c>
      <c r="F46" s="23">
        <v>44743.0</v>
      </c>
      <c r="G46" s="33">
        <v>0.0</v>
      </c>
      <c r="H46" s="33">
        <v>0.0</v>
      </c>
      <c r="I46" s="33">
        <v>2.0</v>
      </c>
      <c r="J46" s="33">
        <v>4.0</v>
      </c>
      <c r="K46" s="34">
        <v>2.0</v>
      </c>
      <c r="L46" s="34">
        <v>1.0</v>
      </c>
      <c r="M46" s="34">
        <v>1.0</v>
      </c>
      <c r="N46" s="26">
        <f>(4*2+7*4)/SUM(G46:J46)</f>
        <v>6</v>
      </c>
      <c r="O46" s="41" t="s">
        <v>283</v>
      </c>
      <c r="P46" s="42">
        <v>1.0</v>
      </c>
      <c r="Q46" s="27" t="s">
        <v>284</v>
      </c>
      <c r="R46" s="27" t="s">
        <v>30</v>
      </c>
      <c r="S46" s="27" t="s">
        <v>285</v>
      </c>
      <c r="T46" s="27" t="s">
        <v>30</v>
      </c>
      <c r="U46" s="27" t="s">
        <v>286</v>
      </c>
      <c r="V46" s="27" t="s">
        <v>37</v>
      </c>
      <c r="W46" s="28">
        <f t="shared" si="1"/>
        <v>1.25</v>
      </c>
      <c r="X46" s="29">
        <f>(LEN(O45)-LEN(SUBSTITUTE(O45," ",""))+1)+(LEN(Q46)-LEN(SUBSTITUTE(Q46," ",""))+1)+(LEN(S46)-LEN(SUBSTITUTE(S46," ",""))+1)+(LEN(U46)-LEN(SUBSTITUTE(U46," ",""))+1)</f>
        <v>625</v>
      </c>
    </row>
    <row r="47">
      <c r="A47" s="18">
        <v>77.0</v>
      </c>
      <c r="B47" s="19">
        <v>0.0</v>
      </c>
      <c r="C47" s="20" t="str">
        <f>vlookup(A47,'Fireplace Project_Cognitive Tes'!R:Z,9,FALSE)</f>
        <v>my car voice help for gps-radio-music-etc.,similar to voice activated remote, can be helpful in may ways</v>
      </c>
      <c r="D47" s="21" t="s">
        <v>287</v>
      </c>
      <c r="E47" s="31" t="s">
        <v>288</v>
      </c>
      <c r="F47" s="31">
        <v>4.0</v>
      </c>
      <c r="G47" s="33">
        <v>0.0</v>
      </c>
      <c r="H47" s="33">
        <v>0.0</v>
      </c>
      <c r="I47" s="33">
        <v>2.0</v>
      </c>
      <c r="J47" s="33">
        <v>0.0</v>
      </c>
      <c r="K47" s="34">
        <v>0.0</v>
      </c>
      <c r="L47" s="34">
        <v>0.0</v>
      </c>
      <c r="M47" s="34">
        <v>0.0</v>
      </c>
      <c r="N47" s="26">
        <f>4*2/2</f>
        <v>4</v>
      </c>
      <c r="O47" s="27" t="s">
        <v>289</v>
      </c>
      <c r="P47" s="27" t="s">
        <v>30</v>
      </c>
      <c r="Q47" s="27" t="s">
        <v>290</v>
      </c>
      <c r="R47" s="27" t="s">
        <v>30</v>
      </c>
      <c r="S47" s="27" t="s">
        <v>291</v>
      </c>
      <c r="T47" s="27" t="s">
        <v>30</v>
      </c>
      <c r="U47" s="27" t="s">
        <v>292</v>
      </c>
      <c r="V47" s="27" t="s">
        <v>30</v>
      </c>
      <c r="W47" s="28">
        <f t="shared" si="1"/>
        <v>1</v>
      </c>
      <c r="X47" s="29">
        <f t="shared" ref="X47:X64" si="3">(LEN(O47)-LEN(SUBSTITUTE(O47," ",""))+1)+(LEN(Q47)-LEN(SUBSTITUTE(Q47," ",""))+1)+(LEN(S47)-LEN(SUBSTITUTE(S47," ",""))+1)+(LEN(U47)-LEN(SUBSTITUTE(U47," ",""))+1)</f>
        <v>496</v>
      </c>
    </row>
    <row r="48">
      <c r="A48" s="18">
        <v>78.0</v>
      </c>
      <c r="B48" s="19">
        <v>0.0</v>
      </c>
      <c r="C48" s="20" t="str">
        <f>vlookup(A48,'Fireplace Project_Cognitive Tes'!R:Z,9,FALSE)</f>
        <v>asistant, helper, company if you're alone, way to learn new technology.</v>
      </c>
      <c r="D48" s="21" t="s">
        <v>293</v>
      </c>
      <c r="E48" s="31" t="s">
        <v>294</v>
      </c>
      <c r="F48" s="23">
        <v>44744.0</v>
      </c>
      <c r="G48" s="33">
        <v>0.0</v>
      </c>
      <c r="H48" s="33">
        <v>0.0</v>
      </c>
      <c r="I48" s="33">
        <v>0.0</v>
      </c>
      <c r="J48" s="33">
        <v>3.0</v>
      </c>
      <c r="K48" s="34">
        <v>0.0</v>
      </c>
      <c r="L48" s="34">
        <v>2.0</v>
      </c>
      <c r="M48" s="34">
        <v>1.0</v>
      </c>
      <c r="N48" s="26">
        <f>(7*3)/3</f>
        <v>7</v>
      </c>
      <c r="O48" s="27" t="s">
        <v>295</v>
      </c>
      <c r="P48" s="27" t="s">
        <v>30</v>
      </c>
      <c r="Q48" s="27" t="s">
        <v>296</v>
      </c>
      <c r="R48" s="27" t="s">
        <v>30</v>
      </c>
      <c r="S48" s="27" t="s">
        <v>297</v>
      </c>
      <c r="T48" s="27" t="s">
        <v>30</v>
      </c>
      <c r="U48" s="27" t="s">
        <v>298</v>
      </c>
      <c r="V48" s="27" t="s">
        <v>30</v>
      </c>
      <c r="W48" s="28">
        <f t="shared" si="1"/>
        <v>1</v>
      </c>
      <c r="X48" s="29">
        <f t="shared" si="3"/>
        <v>363</v>
      </c>
    </row>
    <row r="49">
      <c r="A49" s="18">
        <v>79.0</v>
      </c>
      <c r="B49" s="19">
        <v>1.0</v>
      </c>
      <c r="C49" s="20" t="str">
        <f>vlookup(A49,'Fireplace Project_Cognitive Tes'!R:Z,9,FALSE)</f>
        <v>bank teller, phone salesmen, help desk, clerk in a store, teaching assistant/aid </v>
      </c>
      <c r="D49" s="21" t="s">
        <v>299</v>
      </c>
      <c r="E49" s="31" t="s">
        <v>300</v>
      </c>
      <c r="F49" s="23">
        <v>44744.0</v>
      </c>
      <c r="G49" s="33">
        <v>0.0</v>
      </c>
      <c r="H49" s="33">
        <v>0.0</v>
      </c>
      <c r="I49" s="33">
        <v>0.0</v>
      </c>
      <c r="J49" s="33">
        <v>5.0</v>
      </c>
      <c r="K49" s="34">
        <v>0.0</v>
      </c>
      <c r="L49" s="34">
        <v>5.0</v>
      </c>
      <c r="M49" s="34">
        <v>0.0</v>
      </c>
      <c r="N49" s="26">
        <f>(7*5/J49)</f>
        <v>7</v>
      </c>
      <c r="O49" s="27" t="s">
        <v>301</v>
      </c>
      <c r="P49" s="27" t="s">
        <v>30</v>
      </c>
      <c r="Q49" s="27" t="s">
        <v>302</v>
      </c>
      <c r="R49" s="27" t="s">
        <v>30</v>
      </c>
      <c r="S49" s="27" t="s">
        <v>303</v>
      </c>
      <c r="T49" s="27" t="s">
        <v>37</v>
      </c>
      <c r="U49" s="27" t="s">
        <v>304</v>
      </c>
      <c r="V49" s="27" t="s">
        <v>34</v>
      </c>
      <c r="W49" s="28">
        <f t="shared" si="1"/>
        <v>1</v>
      </c>
      <c r="X49" s="29">
        <f t="shared" si="3"/>
        <v>295</v>
      </c>
    </row>
    <row r="50">
      <c r="A50" s="18">
        <v>80.0</v>
      </c>
      <c r="B50" s="19">
        <v>0.0</v>
      </c>
      <c r="C50" s="20" t="str">
        <f>vlookup(A50,'Fireplace Project_Cognitive Tes'!R:Z,9,FALSE)</f>
        <v>Rosy the Robot on the Jetsons, robotic presence but very helpful, pleasant robot</v>
      </c>
      <c r="D50" s="21" t="s">
        <v>305</v>
      </c>
      <c r="E50" s="31" t="s">
        <v>306</v>
      </c>
      <c r="F50" s="31">
        <v>5.0</v>
      </c>
      <c r="G50" s="33">
        <v>0.0</v>
      </c>
      <c r="H50" s="33">
        <v>0.0</v>
      </c>
      <c r="I50" s="33">
        <v>2.0</v>
      </c>
      <c r="J50" s="33">
        <v>0.0</v>
      </c>
      <c r="K50" s="34">
        <v>0.0</v>
      </c>
      <c r="L50" s="34">
        <v>0.0</v>
      </c>
      <c r="M50" s="34">
        <v>0.0</v>
      </c>
      <c r="N50" s="26">
        <v>5.0</v>
      </c>
      <c r="O50" s="27" t="s">
        <v>307</v>
      </c>
      <c r="P50" s="27" t="s">
        <v>30</v>
      </c>
      <c r="Q50" s="27" t="s">
        <v>308</v>
      </c>
      <c r="R50" s="27" t="s">
        <v>37</v>
      </c>
      <c r="S50" s="27" t="s">
        <v>309</v>
      </c>
      <c r="T50" s="27" t="s">
        <v>30</v>
      </c>
      <c r="U50" s="27" t="s">
        <v>310</v>
      </c>
      <c r="V50" s="27" t="s">
        <v>30</v>
      </c>
      <c r="W50" s="28">
        <f t="shared" si="1"/>
        <v>1.25</v>
      </c>
      <c r="X50" s="29">
        <f t="shared" si="3"/>
        <v>182</v>
      </c>
    </row>
    <row r="51">
      <c r="A51" s="18">
        <v>81.0</v>
      </c>
      <c r="B51" s="19">
        <v>0.0</v>
      </c>
      <c r="C51" s="20" t="str">
        <f>vlookup(A51,'Fireplace Project_Cognitive Tes'!R:Z,9,FALSE)</f>
        <v>robot talking to me and giving me directions, helper to get things accomplished on the ipad, a little voice in my head to help me figure out the ipad, a way to get help without a real person</v>
      </c>
      <c r="D51" s="21" t="s">
        <v>311</v>
      </c>
      <c r="E51" s="31" t="s">
        <v>312</v>
      </c>
      <c r="F51" s="27" t="s">
        <v>313</v>
      </c>
      <c r="G51" s="24" t="s">
        <v>34</v>
      </c>
      <c r="H51" s="24" t="s">
        <v>34</v>
      </c>
      <c r="I51" s="24" t="s">
        <v>37</v>
      </c>
      <c r="J51" s="24" t="s">
        <v>30</v>
      </c>
      <c r="K51" s="25" t="s">
        <v>34</v>
      </c>
      <c r="L51" s="25" t="s">
        <v>34</v>
      </c>
      <c r="M51" s="25" t="s">
        <v>30</v>
      </c>
      <c r="N51" s="26">
        <f>(4*1+5*1+7*1)/3</f>
        <v>5.333333333</v>
      </c>
      <c r="O51" s="27" t="s">
        <v>314</v>
      </c>
      <c r="P51" s="27" t="s">
        <v>30</v>
      </c>
      <c r="Q51" s="27" t="s">
        <v>315</v>
      </c>
      <c r="R51" s="27" t="s">
        <v>30</v>
      </c>
      <c r="S51" s="27" t="s">
        <v>316</v>
      </c>
      <c r="T51" s="27" t="s">
        <v>30</v>
      </c>
      <c r="U51" s="27" t="s">
        <v>317</v>
      </c>
      <c r="V51" s="27" t="s">
        <v>30</v>
      </c>
      <c r="W51" s="28">
        <f t="shared" si="1"/>
        <v>1</v>
      </c>
      <c r="X51" s="29">
        <f t="shared" si="3"/>
        <v>340</v>
      </c>
    </row>
    <row r="52">
      <c r="A52" s="18">
        <v>82.0</v>
      </c>
      <c r="B52" s="19">
        <v>1.0</v>
      </c>
      <c r="C52" s="20" t="str">
        <f>vlookup(A52,'Fireplace Project_Cognitive Tes'!R:Z,9,FALSE)</f>
        <v>A robot trying to be friendly.
An unnecessary tool for me.
I have no other frame of reference for what it was supposed to be - but it didn't have an answer for my questions, had to call in another actual human.</v>
      </c>
      <c r="D52" s="21" t="s">
        <v>318</v>
      </c>
      <c r="E52" s="31" t="s">
        <v>319</v>
      </c>
      <c r="F52" s="31" t="s">
        <v>320</v>
      </c>
      <c r="G52" s="33">
        <v>1.0</v>
      </c>
      <c r="H52" s="33">
        <v>0.0</v>
      </c>
      <c r="I52" s="33">
        <v>1.0</v>
      </c>
      <c r="J52" s="33">
        <v>0.0</v>
      </c>
      <c r="K52" s="34">
        <v>0.0</v>
      </c>
      <c r="L52" s="34">
        <v>0.0</v>
      </c>
      <c r="M52" s="34">
        <v>0.0</v>
      </c>
      <c r="N52" s="26">
        <f>(5*1)/2</f>
        <v>2.5</v>
      </c>
      <c r="O52" s="27" t="s">
        <v>321</v>
      </c>
      <c r="P52" s="27" t="s">
        <v>30</v>
      </c>
      <c r="Q52" s="27" t="s">
        <v>322</v>
      </c>
      <c r="R52" s="27" t="s">
        <v>30</v>
      </c>
      <c r="S52" s="27" t="s">
        <v>323</v>
      </c>
      <c r="T52" s="27" t="s">
        <v>30</v>
      </c>
      <c r="U52" s="27" t="s">
        <v>324</v>
      </c>
      <c r="V52" s="27" t="s">
        <v>30</v>
      </c>
      <c r="W52" s="28">
        <f t="shared" si="1"/>
        <v>1</v>
      </c>
      <c r="X52" s="29">
        <f t="shared" si="3"/>
        <v>417</v>
      </c>
    </row>
    <row r="53">
      <c r="A53" s="18">
        <v>83.0</v>
      </c>
      <c r="B53" s="19">
        <v>0.0</v>
      </c>
      <c r="C53" s="20" t="str">
        <f>vlookup(A53,'Fireplace Project_Cognitive Tes'!R:Z,9,FALSE)</f>
        <v>experience with Siri. I didn't really have any questions that I needed to ask. Siri did answer when I asked about the scale for referring to the adjectives.</v>
      </c>
      <c r="D53" s="21" t="s">
        <v>325</v>
      </c>
      <c r="E53" s="31" t="s">
        <v>101</v>
      </c>
      <c r="F53" s="31">
        <v>4.0</v>
      </c>
      <c r="G53" s="33">
        <v>0.0</v>
      </c>
      <c r="H53" s="33">
        <v>0.0</v>
      </c>
      <c r="I53" s="33">
        <v>1.0</v>
      </c>
      <c r="J53" s="33">
        <v>0.0</v>
      </c>
      <c r="K53" s="34">
        <v>0.0</v>
      </c>
      <c r="L53" s="34">
        <v>0.0</v>
      </c>
      <c r="M53" s="34">
        <v>0.0</v>
      </c>
      <c r="N53" s="26">
        <f>(4*1)/1</f>
        <v>4</v>
      </c>
      <c r="O53" s="27" t="s">
        <v>326</v>
      </c>
      <c r="P53" s="27" t="s">
        <v>30</v>
      </c>
      <c r="Q53" s="27" t="s">
        <v>327</v>
      </c>
      <c r="R53" s="27" t="s">
        <v>30</v>
      </c>
      <c r="S53" s="27" t="s">
        <v>328</v>
      </c>
      <c r="T53" s="27" t="s">
        <v>30</v>
      </c>
      <c r="U53" s="27" t="s">
        <v>329</v>
      </c>
      <c r="V53" s="27" t="s">
        <v>30</v>
      </c>
      <c r="W53" s="28">
        <f t="shared" si="1"/>
        <v>1</v>
      </c>
      <c r="X53" s="29">
        <f t="shared" si="3"/>
        <v>386</v>
      </c>
    </row>
    <row r="54">
      <c r="A54" s="18">
        <v>84.0</v>
      </c>
      <c r="B54" s="19">
        <v>1.0</v>
      </c>
      <c r="C54" s="20" t="str">
        <f>vlookup(A54,'Fireplace Project_Cognitive Tes'!R:Z,9,FALSE)</f>
        <v>convenient,supportive,present,helpful,occasionally hard of hearing,predictable</v>
      </c>
      <c r="D54" s="30" t="s">
        <v>330</v>
      </c>
      <c r="E54" s="31" t="s">
        <v>35</v>
      </c>
      <c r="F54" s="31" t="s">
        <v>35</v>
      </c>
      <c r="G54" s="24" t="s">
        <v>34</v>
      </c>
      <c r="H54" s="24" t="s">
        <v>34</v>
      </c>
      <c r="I54" s="24" t="s">
        <v>34</v>
      </c>
      <c r="J54" s="24" t="s">
        <v>34</v>
      </c>
      <c r="K54" s="25" t="s">
        <v>34</v>
      </c>
      <c r="L54" s="25" t="s">
        <v>34</v>
      </c>
      <c r="M54" s="25" t="s">
        <v>34</v>
      </c>
      <c r="N54" s="26" t="s">
        <v>34</v>
      </c>
      <c r="O54" s="27" t="s">
        <v>331</v>
      </c>
      <c r="P54" s="27" t="s">
        <v>30</v>
      </c>
      <c r="Q54" s="27" t="s">
        <v>332</v>
      </c>
      <c r="R54" s="27" t="s">
        <v>30</v>
      </c>
      <c r="S54" s="27" t="s">
        <v>333</v>
      </c>
      <c r="T54" s="27" t="s">
        <v>30</v>
      </c>
      <c r="U54" s="27" t="s">
        <v>334</v>
      </c>
      <c r="V54" s="27" t="s">
        <v>37</v>
      </c>
      <c r="W54" s="28">
        <f t="shared" si="1"/>
        <v>1.25</v>
      </c>
      <c r="X54" s="29">
        <f t="shared" si="3"/>
        <v>343</v>
      </c>
    </row>
    <row r="55">
      <c r="A55" s="18">
        <v>85.0</v>
      </c>
      <c r="B55" s="19">
        <v>0.0</v>
      </c>
      <c r="C55" s="20" t="str">
        <f>vlookup(A55,'Fireplace Project_Cognitive Tes'!R:Z,9,FALSE)</f>
        <v>elmo talking about himself. A smart phone or speaker that can respond to verbal commands. Friendly sound but slightly more impersonal than a person to talk to. </v>
      </c>
      <c r="D55" s="21" t="s">
        <v>335</v>
      </c>
      <c r="E55" s="31" t="s">
        <v>288</v>
      </c>
      <c r="F55" s="31">
        <v>4.0</v>
      </c>
      <c r="G55" s="33">
        <v>0.0</v>
      </c>
      <c r="H55" s="33">
        <v>0.0</v>
      </c>
      <c r="I55" s="33">
        <v>2.0</v>
      </c>
      <c r="J55" s="33">
        <v>0.0</v>
      </c>
      <c r="K55" s="34">
        <v>0.0</v>
      </c>
      <c r="L55" s="34">
        <v>0.0</v>
      </c>
      <c r="M55" s="34">
        <v>0.0</v>
      </c>
      <c r="N55" s="26">
        <f>4*2/2</f>
        <v>4</v>
      </c>
      <c r="O55" s="27" t="s">
        <v>336</v>
      </c>
      <c r="P55" s="27" t="s">
        <v>34</v>
      </c>
      <c r="Q55" s="27" t="s">
        <v>337</v>
      </c>
      <c r="R55" s="27" t="s">
        <v>34</v>
      </c>
      <c r="S55" s="27" t="s">
        <v>338</v>
      </c>
      <c r="T55" s="27" t="s">
        <v>34</v>
      </c>
      <c r="U55" s="27" t="s">
        <v>339</v>
      </c>
      <c r="V55" s="27" t="s">
        <v>34</v>
      </c>
      <c r="W55" s="28">
        <f t="shared" si="1"/>
        <v>0</v>
      </c>
      <c r="X55" s="29">
        <f t="shared" si="3"/>
        <v>247</v>
      </c>
    </row>
    <row r="56">
      <c r="A56" s="18">
        <v>86.0</v>
      </c>
      <c r="B56" s="19">
        <v>1.0</v>
      </c>
      <c r="C56" s="20" t="str">
        <f>vlookup(A56,'Fireplace Project_Cognitive Tes'!R:Z,9,FALSE)</f>
        <v>servant
alarm clock
helper
safety device </v>
      </c>
      <c r="D56" s="21" t="s">
        <v>340</v>
      </c>
      <c r="E56" s="31" t="s">
        <v>341</v>
      </c>
      <c r="F56" s="23">
        <v>44744.0</v>
      </c>
      <c r="G56" s="33">
        <v>2.0</v>
      </c>
      <c r="H56" s="33">
        <v>0.0</v>
      </c>
      <c r="I56" s="33">
        <v>0.0</v>
      </c>
      <c r="J56" s="33">
        <v>2.0</v>
      </c>
      <c r="K56" s="34">
        <v>0.0</v>
      </c>
      <c r="L56" s="34">
        <v>2.0</v>
      </c>
      <c r="M56" s="34">
        <v>0.0</v>
      </c>
      <c r="N56" s="26">
        <f>7*2/4</f>
        <v>3.5</v>
      </c>
      <c r="O56" s="27" t="s">
        <v>342</v>
      </c>
      <c r="P56" s="27" t="s">
        <v>30</v>
      </c>
      <c r="Q56" s="27" t="s">
        <v>343</v>
      </c>
      <c r="R56" s="27" t="s">
        <v>34</v>
      </c>
      <c r="S56" s="27" t="s">
        <v>344</v>
      </c>
      <c r="T56" s="27" t="s">
        <v>37</v>
      </c>
      <c r="U56" s="27" t="s">
        <v>345</v>
      </c>
      <c r="V56" s="27" t="s">
        <v>30</v>
      </c>
      <c r="W56" s="28">
        <f t="shared" si="1"/>
        <v>1</v>
      </c>
      <c r="X56" s="29">
        <f t="shared" si="3"/>
        <v>380</v>
      </c>
    </row>
    <row r="57">
      <c r="A57" s="18">
        <v>87.0</v>
      </c>
      <c r="B57" s="19">
        <v>0.0</v>
      </c>
      <c r="C57" s="20" t="str">
        <f>vlookup(A57,'Fireplace Project_Cognitive Tes'!R:Z,9,FALSE)</f>
        <v>Rava constantly reminds me about data collecting.
Rava reminds me of AI.
Using Rava while not unpleasant was somewhat unsettling.
I could tell Rava was programmed, so I was wondering about all of that.
Rava did remind me of a house of a friend I visit who has Alexa.</v>
      </c>
      <c r="D57" s="21" t="s">
        <v>346</v>
      </c>
      <c r="E57" s="31" t="s">
        <v>101</v>
      </c>
      <c r="F57" s="31">
        <v>4.0</v>
      </c>
      <c r="G57" s="33">
        <v>0.0</v>
      </c>
      <c r="H57" s="33">
        <v>0.0</v>
      </c>
      <c r="I57" s="33">
        <v>1.0</v>
      </c>
      <c r="J57" s="33">
        <v>0.0</v>
      </c>
      <c r="K57" s="34">
        <v>0.0</v>
      </c>
      <c r="L57" s="34">
        <v>0.0</v>
      </c>
      <c r="M57" s="34">
        <v>0.0</v>
      </c>
      <c r="N57" s="26">
        <f>4</f>
        <v>4</v>
      </c>
      <c r="O57" s="27" t="s">
        <v>347</v>
      </c>
      <c r="P57" s="27" t="s">
        <v>37</v>
      </c>
      <c r="Q57" s="27" t="s">
        <v>348</v>
      </c>
      <c r="R57" s="27" t="s">
        <v>37</v>
      </c>
      <c r="S57" s="27" t="s">
        <v>349</v>
      </c>
      <c r="T57" s="27" t="s">
        <v>37</v>
      </c>
      <c r="U57" s="27" t="s">
        <v>350</v>
      </c>
      <c r="V57" s="27" t="s">
        <v>37</v>
      </c>
      <c r="W57" s="28">
        <f t="shared" si="1"/>
        <v>2</v>
      </c>
      <c r="X57" s="29">
        <f t="shared" si="3"/>
        <v>619</v>
      </c>
    </row>
    <row r="58">
      <c r="A58" s="18">
        <v>88.0</v>
      </c>
      <c r="B58" s="19">
        <v>1.0</v>
      </c>
      <c r="C58" s="20" t="str">
        <f>vlookup(A58,'Fireplace Project_Cognitive Tes'!R:Z,9,FALSE)</f>
        <v>robot, assistant, annoyance, useful tool for some but not for me, convenience, invasion of privacy, mechanical device </v>
      </c>
      <c r="D58" s="21" t="s">
        <v>351</v>
      </c>
      <c r="E58" s="31" t="s">
        <v>352</v>
      </c>
      <c r="F58" s="27" t="s">
        <v>353</v>
      </c>
      <c r="G58" s="24" t="s">
        <v>30</v>
      </c>
      <c r="H58" s="24" t="s">
        <v>34</v>
      </c>
      <c r="I58" s="24" t="s">
        <v>30</v>
      </c>
      <c r="J58" s="24" t="s">
        <v>30</v>
      </c>
      <c r="K58" s="25" t="s">
        <v>34</v>
      </c>
      <c r="L58" s="25" t="s">
        <v>30</v>
      </c>
      <c r="M58" s="25" t="s">
        <v>34</v>
      </c>
      <c r="N58" s="26">
        <f>(5*1+7*1)/3</f>
        <v>4</v>
      </c>
      <c r="O58" s="27" t="s">
        <v>354</v>
      </c>
      <c r="P58" s="27" t="s">
        <v>34</v>
      </c>
      <c r="Q58" s="27" t="s">
        <v>355</v>
      </c>
      <c r="R58" s="27" t="s">
        <v>34</v>
      </c>
      <c r="S58" s="27" t="s">
        <v>356</v>
      </c>
      <c r="T58" s="27" t="s">
        <v>30</v>
      </c>
      <c r="U58" s="27" t="s">
        <v>357</v>
      </c>
      <c r="V58" s="27" t="s">
        <v>30</v>
      </c>
      <c r="W58" s="28">
        <f t="shared" si="1"/>
        <v>0.5</v>
      </c>
      <c r="X58" s="29">
        <f t="shared" si="3"/>
        <v>128</v>
      </c>
    </row>
    <row r="59">
      <c r="A59" s="18">
        <v>89.0</v>
      </c>
      <c r="B59" s="19">
        <v>0.0</v>
      </c>
      <c r="C59" s="20" t="str">
        <f>vlookup(A59,'Fireplace Project_Cognitive Tes'!R:Z,9,FALSE)</f>
        <v>AI, a tester, a programmed voice, a smart search engine, a tool to improve communication in people with impaired abilities, a smart speaker</v>
      </c>
      <c r="D59" s="21" t="s">
        <v>358</v>
      </c>
      <c r="E59" s="31" t="s">
        <v>359</v>
      </c>
      <c r="F59" s="31">
        <v>4.0</v>
      </c>
      <c r="G59" s="33">
        <v>0.0</v>
      </c>
      <c r="H59" s="33">
        <v>0.0</v>
      </c>
      <c r="I59" s="33">
        <v>3.0</v>
      </c>
      <c r="J59" s="33">
        <v>1.0</v>
      </c>
      <c r="K59" s="34">
        <v>1.0</v>
      </c>
      <c r="L59" s="34">
        <v>0.0</v>
      </c>
      <c r="M59" s="34">
        <v>0.0</v>
      </c>
      <c r="N59" s="26">
        <f>(4*3+7*1)/4</f>
        <v>4.75</v>
      </c>
      <c r="O59" s="27" t="s">
        <v>360</v>
      </c>
      <c r="P59" s="27" t="s">
        <v>30</v>
      </c>
      <c r="Q59" s="27" t="s">
        <v>361</v>
      </c>
      <c r="R59" s="27" t="s">
        <v>37</v>
      </c>
      <c r="S59" s="27" t="s">
        <v>362</v>
      </c>
      <c r="T59" s="27" t="s">
        <v>37</v>
      </c>
      <c r="U59" s="27" t="s">
        <v>363</v>
      </c>
      <c r="V59" s="27" t="s">
        <v>37</v>
      </c>
      <c r="W59" s="28">
        <f t="shared" si="1"/>
        <v>1.75</v>
      </c>
      <c r="X59" s="29">
        <f t="shared" si="3"/>
        <v>223</v>
      </c>
    </row>
    <row r="60">
      <c r="A60" s="18">
        <v>90.0</v>
      </c>
      <c r="B60" s="19">
        <v>0.0</v>
      </c>
      <c r="C60" s="20" t="str">
        <f>vlookup(A60,'Fireplace Project_Cognitive Tes'!R:Z,9,FALSE)</f>
        <v>back up in case I fall, timer to help me cook, helper for my outfit (weather wise) what to wear, music pal, timer when to go to bed, alarm clock, reminder of somethings for the next day, connection to my sisters, reminder about deliveries from Amazon. </v>
      </c>
      <c r="D60" s="21" t="s">
        <v>364</v>
      </c>
      <c r="E60" s="31" t="s">
        <v>365</v>
      </c>
      <c r="F60" s="31">
        <v>4.0</v>
      </c>
      <c r="G60" s="33">
        <v>3.0</v>
      </c>
      <c r="H60" s="33">
        <v>0.0</v>
      </c>
      <c r="I60" s="33">
        <v>2.0</v>
      </c>
      <c r="J60" s="33">
        <v>2.0</v>
      </c>
      <c r="K60" s="34">
        <v>0.0</v>
      </c>
      <c r="L60" s="34">
        <v>1.0</v>
      </c>
      <c r="M60" s="34">
        <v>1.0</v>
      </c>
      <c r="N60" s="26">
        <f>(4*2+7*2)/4</f>
        <v>5.5</v>
      </c>
      <c r="O60" s="27" t="s">
        <v>366</v>
      </c>
      <c r="P60" s="27" t="s">
        <v>37</v>
      </c>
      <c r="Q60" s="27" t="s">
        <v>367</v>
      </c>
      <c r="R60" s="27" t="s">
        <v>37</v>
      </c>
      <c r="S60" s="27" t="s">
        <v>368</v>
      </c>
      <c r="T60" s="27" t="s">
        <v>30</v>
      </c>
      <c r="U60" s="27" t="s">
        <v>369</v>
      </c>
      <c r="V60" s="27" t="s">
        <v>37</v>
      </c>
      <c r="W60" s="28">
        <f t="shared" si="1"/>
        <v>1.75</v>
      </c>
      <c r="X60" s="29">
        <f t="shared" si="3"/>
        <v>466</v>
      </c>
    </row>
    <row r="61">
      <c r="A61" s="18">
        <v>91.0</v>
      </c>
      <c r="B61" s="19">
        <v>0.0</v>
      </c>
      <c r="C61" s="20" t="str">
        <f>vlookup(A61,'Fireplace Project_Cognitive Tes'!R:Z,9,FALSE)</f>
        <v>machine, robot, a program</v>
      </c>
      <c r="D61" s="21" t="s">
        <v>370</v>
      </c>
      <c r="E61" s="31" t="s">
        <v>371</v>
      </c>
      <c r="F61" s="31">
        <v>5.0</v>
      </c>
      <c r="G61" s="33">
        <v>0.0</v>
      </c>
      <c r="H61" s="33">
        <v>0.0</v>
      </c>
      <c r="I61" s="33">
        <v>1.0</v>
      </c>
      <c r="J61" s="33">
        <v>0.0</v>
      </c>
      <c r="K61" s="34">
        <v>0.0</v>
      </c>
      <c r="L61" s="34">
        <v>0.0</v>
      </c>
      <c r="M61" s="34">
        <v>0.0</v>
      </c>
      <c r="N61" s="26">
        <f>5</f>
        <v>5</v>
      </c>
      <c r="O61" s="27" t="s">
        <v>372</v>
      </c>
      <c r="P61" s="27" t="s">
        <v>34</v>
      </c>
      <c r="Q61" s="27" t="s">
        <v>373</v>
      </c>
      <c r="R61" s="27" t="s">
        <v>34</v>
      </c>
      <c r="S61" s="27" t="s">
        <v>374</v>
      </c>
      <c r="T61" s="27" t="s">
        <v>34</v>
      </c>
      <c r="U61" s="27" t="s">
        <v>375</v>
      </c>
      <c r="V61" s="27" t="s">
        <v>34</v>
      </c>
      <c r="W61" s="28">
        <f t="shared" si="1"/>
        <v>0</v>
      </c>
      <c r="X61" s="29">
        <f t="shared" si="3"/>
        <v>157</v>
      </c>
    </row>
    <row r="62">
      <c r="A62" s="18">
        <v>92.0</v>
      </c>
      <c r="B62" s="19">
        <v>1.0</v>
      </c>
      <c r="C62" s="20" t="str">
        <f>vlookup(A62,'Fireplace Project_Cognitive Tes'!R:Z,9,FALSE)</f>
        <v>HAL 2000, very laid back person, flight attendant </v>
      </c>
      <c r="D62" s="21" t="s">
        <v>376</v>
      </c>
      <c r="E62" s="31" t="s">
        <v>377</v>
      </c>
      <c r="F62" s="31">
        <v>7.0</v>
      </c>
      <c r="G62" s="33">
        <v>0.0</v>
      </c>
      <c r="H62" s="33">
        <v>1.0</v>
      </c>
      <c r="I62" s="33">
        <v>0.0</v>
      </c>
      <c r="J62" s="33">
        <v>2.0</v>
      </c>
      <c r="K62" s="34">
        <v>1.0</v>
      </c>
      <c r="L62" s="34">
        <v>1.0</v>
      </c>
      <c r="M62" s="34">
        <v>0.0</v>
      </c>
      <c r="N62" s="26">
        <f>(2*1+7*2)/3</f>
        <v>5.333333333</v>
      </c>
      <c r="O62" s="27" t="s">
        <v>378</v>
      </c>
      <c r="P62" s="27" t="s">
        <v>30</v>
      </c>
      <c r="Q62" s="27" t="s">
        <v>379</v>
      </c>
      <c r="R62" s="27" t="s">
        <v>34</v>
      </c>
      <c r="S62" s="27" t="s">
        <v>380</v>
      </c>
      <c r="T62" s="27" t="s">
        <v>30</v>
      </c>
      <c r="U62" s="27" t="s">
        <v>381</v>
      </c>
      <c r="V62" s="27" t="s">
        <v>34</v>
      </c>
      <c r="W62" s="28">
        <f t="shared" si="1"/>
        <v>0.5</v>
      </c>
      <c r="X62" s="29">
        <f t="shared" si="3"/>
        <v>230</v>
      </c>
    </row>
    <row r="63">
      <c r="A63" s="18">
        <v>94.0</v>
      </c>
      <c r="B63" s="19">
        <v>1.0</v>
      </c>
      <c r="C63" s="20" t="str">
        <f>vlookup(A63,'Fireplace Project_Cognitive Tes'!R:Z,9,FALSE)</f>
        <v>invisible, friendly voice that responds to my voice and hopefully provide the answer to my question, like any computerized device except its a voice talking to me versus printed on a computer screen or phone screen. It is a warm inviting voice of information which puts the user at ease and for those who are unfamiliar with talking devices--it's very disarming. </v>
      </c>
      <c r="D63" s="21" t="s">
        <v>382</v>
      </c>
      <c r="E63" s="31" t="s">
        <v>83</v>
      </c>
      <c r="F63" s="31">
        <v>4.0</v>
      </c>
      <c r="G63" s="33">
        <v>0.0</v>
      </c>
      <c r="H63" s="33">
        <v>0.0</v>
      </c>
      <c r="I63" s="33">
        <v>3.0</v>
      </c>
      <c r="J63" s="33">
        <v>0.0</v>
      </c>
      <c r="K63" s="34">
        <v>0.0</v>
      </c>
      <c r="L63" s="34">
        <v>0.0</v>
      </c>
      <c r="M63" s="34">
        <v>0.0</v>
      </c>
      <c r="N63" s="26">
        <v>4.0</v>
      </c>
      <c r="O63" s="27" t="s">
        <v>383</v>
      </c>
      <c r="P63" s="27" t="s">
        <v>30</v>
      </c>
      <c r="Q63" s="27" t="s">
        <v>384</v>
      </c>
      <c r="R63" s="27" t="s">
        <v>30</v>
      </c>
      <c r="S63" s="27" t="s">
        <v>385</v>
      </c>
      <c r="T63" s="27" t="s">
        <v>30</v>
      </c>
      <c r="U63" s="27" t="s">
        <v>386</v>
      </c>
      <c r="V63" s="27" t="s">
        <v>30</v>
      </c>
      <c r="W63" s="28">
        <f t="shared" si="1"/>
        <v>1</v>
      </c>
      <c r="X63" s="29">
        <f t="shared" si="3"/>
        <v>1106</v>
      </c>
    </row>
    <row r="64">
      <c r="A64" s="18">
        <v>95.0</v>
      </c>
      <c r="B64" s="19">
        <v>0.0</v>
      </c>
      <c r="C64" s="20" t="str">
        <f>vlookup(A64,'Fireplace Project_Cognitive Tes'!R:Z,9,FALSE)</f>
        <v>soothing voice, older sister telling me what to do, encyclopedia/dictionary, friend helping me, person I could vent to. </v>
      </c>
      <c r="D64" s="21" t="s">
        <v>387</v>
      </c>
      <c r="E64" s="31" t="s">
        <v>388</v>
      </c>
      <c r="F64" s="23">
        <v>44745.0</v>
      </c>
      <c r="G64" s="33">
        <v>1.0</v>
      </c>
      <c r="H64" s="33">
        <v>0.0</v>
      </c>
      <c r="I64" s="33">
        <v>0.0</v>
      </c>
      <c r="J64" s="33">
        <v>3.0</v>
      </c>
      <c r="K64" s="34">
        <v>1.0</v>
      </c>
      <c r="L64" s="34">
        <v>0.0</v>
      </c>
      <c r="M64" s="34">
        <v>2.0</v>
      </c>
      <c r="N64" s="26">
        <f>7*3/4</f>
        <v>5.25</v>
      </c>
      <c r="O64" s="27" t="s">
        <v>389</v>
      </c>
      <c r="P64" s="27" t="s">
        <v>37</v>
      </c>
      <c r="Q64" s="27" t="s">
        <v>390</v>
      </c>
      <c r="R64" s="27" t="s">
        <v>30</v>
      </c>
      <c r="S64" s="27" t="s">
        <v>391</v>
      </c>
      <c r="T64" s="27" t="s">
        <v>37</v>
      </c>
      <c r="U64" s="27" t="s">
        <v>392</v>
      </c>
      <c r="V64" s="27" t="s">
        <v>30</v>
      </c>
      <c r="W64" s="28">
        <f t="shared" si="1"/>
        <v>1.5</v>
      </c>
      <c r="X64" s="29">
        <f t="shared" si="3"/>
        <v>498</v>
      </c>
    </row>
    <row r="65">
      <c r="A65" s="43"/>
      <c r="B65" s="19"/>
      <c r="C65" s="30"/>
      <c r="D65" s="30"/>
      <c r="E65" s="44"/>
      <c r="F65" s="44"/>
      <c r="G65" s="44"/>
      <c r="H65" s="44"/>
      <c r="I65" s="44"/>
      <c r="J65" s="44"/>
      <c r="K65" s="44"/>
      <c r="L65" s="44"/>
      <c r="M65" s="44"/>
      <c r="N65" s="45"/>
      <c r="O65" s="46"/>
      <c r="P65" s="46"/>
      <c r="Q65" s="46"/>
      <c r="R65" s="46"/>
      <c r="S65" s="46"/>
      <c r="T65" s="46"/>
      <c r="U65" s="46"/>
      <c r="V65" s="46"/>
      <c r="W65" s="28"/>
      <c r="X65" s="29"/>
    </row>
    <row r="66">
      <c r="A66" s="43"/>
      <c r="B66" s="19"/>
      <c r="C66" s="30"/>
      <c r="D66" s="30"/>
      <c r="E66" s="44"/>
      <c r="F66" s="44"/>
      <c r="G66" s="44"/>
      <c r="H66" s="44"/>
      <c r="I66" s="44"/>
      <c r="J66" s="44"/>
      <c r="K66" s="44"/>
      <c r="L66" s="44"/>
      <c r="M66" s="44"/>
      <c r="N66" s="45"/>
      <c r="O66" s="46"/>
      <c r="P66" s="46"/>
      <c r="Q66" s="46"/>
      <c r="R66" s="46"/>
      <c r="S66" s="46"/>
      <c r="T66" s="46"/>
      <c r="U66" s="46"/>
      <c r="V66" s="46"/>
      <c r="W66" s="28"/>
      <c r="X66" s="29"/>
    </row>
    <row r="67">
      <c r="A67" s="43"/>
      <c r="B67" s="19"/>
      <c r="C67" s="30"/>
      <c r="D67" s="30"/>
      <c r="E67" s="44"/>
      <c r="F67" s="44"/>
      <c r="G67" s="44"/>
      <c r="H67" s="44"/>
      <c r="I67" s="44"/>
      <c r="J67" s="44"/>
      <c r="K67" s="44"/>
      <c r="L67" s="44"/>
      <c r="M67" s="44"/>
      <c r="N67" s="45"/>
      <c r="O67" s="46"/>
      <c r="P67" s="46"/>
      <c r="Q67" s="46"/>
      <c r="R67" s="46"/>
      <c r="S67" s="46"/>
      <c r="T67" s="46"/>
      <c r="U67" s="46"/>
      <c r="V67" s="46"/>
      <c r="W67" s="28"/>
      <c r="X67" s="29"/>
    </row>
    <row r="68">
      <c r="A68" s="43"/>
      <c r="B68" s="19"/>
      <c r="C68" s="30"/>
      <c r="D68" s="30"/>
      <c r="E68" s="44"/>
      <c r="F68" s="44"/>
      <c r="G68" s="44"/>
      <c r="H68" s="44"/>
      <c r="I68" s="44"/>
      <c r="J68" s="44"/>
      <c r="K68" s="44"/>
      <c r="L68" s="44"/>
      <c r="M68" s="44"/>
      <c r="N68" s="45"/>
      <c r="O68" s="46"/>
      <c r="P68" s="46"/>
      <c r="Q68" s="46"/>
      <c r="R68" s="46"/>
      <c r="S68" s="46"/>
      <c r="T68" s="46"/>
      <c r="U68" s="46"/>
      <c r="V68" s="46"/>
      <c r="W68" s="28"/>
      <c r="X68" s="29"/>
    </row>
    <row r="69">
      <c r="A69" s="43"/>
      <c r="B69" s="19"/>
      <c r="C69" s="30"/>
      <c r="D69" s="30"/>
      <c r="E69" s="44"/>
      <c r="F69" s="44"/>
      <c r="G69" s="44"/>
      <c r="H69" s="44"/>
      <c r="I69" s="44"/>
      <c r="J69" s="44"/>
      <c r="K69" s="44"/>
      <c r="L69" s="44"/>
      <c r="M69" s="44"/>
      <c r="N69" s="45"/>
      <c r="O69" s="46"/>
      <c r="P69" s="46"/>
      <c r="Q69" s="46"/>
      <c r="R69" s="46"/>
      <c r="S69" s="46"/>
      <c r="T69" s="46"/>
      <c r="U69" s="46"/>
      <c r="V69" s="46"/>
      <c r="W69" s="28"/>
      <c r="X69" s="29"/>
    </row>
    <row r="70">
      <c r="A70" s="43"/>
      <c r="B70" s="19"/>
      <c r="C70" s="30"/>
      <c r="D70" s="30"/>
      <c r="E70" s="44"/>
      <c r="F70" s="44"/>
      <c r="G70" s="44"/>
      <c r="H70" s="44"/>
      <c r="I70" s="44"/>
      <c r="J70" s="44"/>
      <c r="K70" s="44"/>
      <c r="L70" s="44"/>
      <c r="M70" s="44"/>
      <c r="N70" s="45"/>
      <c r="O70" s="46"/>
      <c r="P70" s="46"/>
      <c r="Q70" s="46"/>
      <c r="R70" s="46"/>
      <c r="S70" s="46"/>
      <c r="T70" s="46"/>
      <c r="U70" s="46"/>
      <c r="V70" s="46"/>
      <c r="W70" s="28"/>
      <c r="X70" s="29"/>
    </row>
    <row r="71">
      <c r="A71" s="43"/>
      <c r="B71" s="19"/>
      <c r="C71" s="30"/>
      <c r="D71" s="30"/>
      <c r="E71" s="44"/>
      <c r="F71" s="44"/>
      <c r="G71" s="44"/>
      <c r="H71" s="44"/>
      <c r="I71" s="44"/>
      <c r="J71" s="44"/>
      <c r="K71" s="44"/>
      <c r="L71" s="44"/>
      <c r="M71" s="44"/>
      <c r="N71" s="45"/>
      <c r="O71" s="46"/>
      <c r="P71" s="46"/>
      <c r="Q71" s="46"/>
      <c r="R71" s="46"/>
      <c r="S71" s="46"/>
      <c r="T71" s="46"/>
      <c r="U71" s="46"/>
      <c r="V71" s="46"/>
      <c r="W71" s="28"/>
      <c r="X71" s="29"/>
    </row>
    <row r="72">
      <c r="A72" s="43"/>
      <c r="B72" s="19"/>
      <c r="C72" s="30"/>
      <c r="D72" s="30"/>
      <c r="E72" s="44"/>
      <c r="F72" s="44"/>
      <c r="G72" s="44"/>
      <c r="H72" s="44"/>
      <c r="I72" s="44"/>
      <c r="J72" s="44"/>
      <c r="K72" s="44"/>
      <c r="L72" s="44"/>
      <c r="M72" s="44"/>
      <c r="N72" s="45"/>
      <c r="O72" s="46"/>
      <c r="P72" s="46"/>
      <c r="Q72" s="46"/>
      <c r="R72" s="46"/>
      <c r="S72" s="46"/>
      <c r="T72" s="46"/>
      <c r="U72" s="46"/>
      <c r="V72" s="46"/>
      <c r="W72" s="28"/>
      <c r="X72" s="29"/>
    </row>
    <row r="73">
      <c r="A73" s="43"/>
      <c r="B73" s="19"/>
      <c r="C73" s="30"/>
      <c r="D73" s="30"/>
      <c r="E73" s="44"/>
      <c r="F73" s="44"/>
      <c r="G73" s="44"/>
      <c r="H73" s="44"/>
      <c r="I73" s="44"/>
      <c r="J73" s="44"/>
      <c r="K73" s="44"/>
      <c r="L73" s="44"/>
      <c r="M73" s="44"/>
      <c r="N73" s="45"/>
      <c r="O73" s="46"/>
      <c r="P73" s="46"/>
      <c r="Q73" s="46"/>
      <c r="R73" s="46"/>
      <c r="S73" s="46"/>
      <c r="T73" s="46"/>
      <c r="U73" s="46"/>
      <c r="V73" s="46"/>
      <c r="W73" s="28"/>
      <c r="X73" s="29"/>
    </row>
    <row r="74">
      <c r="A74" s="43"/>
      <c r="B74" s="19"/>
      <c r="C74" s="30"/>
      <c r="D74" s="30"/>
      <c r="E74" s="30"/>
      <c r="F74" s="30"/>
      <c r="G74" s="30"/>
      <c r="H74" s="30"/>
      <c r="I74" s="30"/>
      <c r="J74" s="30"/>
      <c r="K74" s="30"/>
      <c r="L74" s="30"/>
      <c r="M74" s="30"/>
      <c r="N74" s="47"/>
      <c r="O74" s="20"/>
      <c r="P74" s="20"/>
      <c r="Q74" s="20"/>
      <c r="R74" s="20"/>
      <c r="S74" s="20"/>
      <c r="T74" s="20"/>
      <c r="U74" s="20"/>
      <c r="V74" s="20"/>
      <c r="W74" s="28"/>
      <c r="X74" s="29"/>
    </row>
    <row r="75">
      <c r="A75" s="43"/>
      <c r="B75" s="19"/>
      <c r="C75" s="30"/>
      <c r="D75" s="30"/>
      <c r="E75" s="30"/>
      <c r="F75" s="30"/>
      <c r="G75" s="30"/>
      <c r="H75" s="30"/>
      <c r="I75" s="30"/>
      <c r="J75" s="30"/>
      <c r="K75" s="30"/>
      <c r="L75" s="30"/>
      <c r="M75" s="30"/>
      <c r="N75" s="47"/>
      <c r="O75" s="20"/>
      <c r="P75" s="20"/>
      <c r="Q75" s="20"/>
      <c r="R75" s="20"/>
      <c r="S75" s="20"/>
      <c r="T75" s="20"/>
      <c r="U75" s="20"/>
      <c r="V75" s="20"/>
      <c r="W75" s="28"/>
      <c r="X75" s="29"/>
    </row>
    <row r="76">
      <c r="A76" s="43"/>
      <c r="B76" s="19"/>
      <c r="C76" s="30"/>
      <c r="D76" s="30"/>
      <c r="E76" s="30"/>
      <c r="F76" s="30"/>
      <c r="G76" s="30"/>
      <c r="H76" s="30"/>
      <c r="I76" s="30"/>
      <c r="J76" s="30"/>
      <c r="K76" s="30"/>
      <c r="L76" s="30"/>
      <c r="M76" s="30"/>
      <c r="N76" s="47"/>
      <c r="O76" s="20"/>
      <c r="P76" s="20"/>
      <c r="Q76" s="20"/>
      <c r="R76" s="20"/>
      <c r="S76" s="20"/>
      <c r="T76" s="20"/>
      <c r="U76" s="20"/>
      <c r="V76" s="20"/>
      <c r="W76" s="28"/>
      <c r="X76" s="29"/>
    </row>
    <row r="77">
      <c r="A77" s="43"/>
      <c r="B77" s="19"/>
      <c r="C77" s="30"/>
      <c r="D77" s="30"/>
      <c r="E77" s="30"/>
      <c r="F77" s="30"/>
      <c r="G77" s="30"/>
      <c r="H77" s="30"/>
      <c r="I77" s="30"/>
      <c r="J77" s="30"/>
      <c r="K77" s="30"/>
      <c r="L77" s="30"/>
      <c r="M77" s="30"/>
      <c r="N77" s="47"/>
      <c r="O77" s="20"/>
      <c r="P77" s="20"/>
      <c r="Q77" s="20"/>
      <c r="R77" s="20"/>
      <c r="S77" s="20"/>
      <c r="T77" s="20"/>
      <c r="U77" s="20"/>
      <c r="V77" s="20"/>
      <c r="W77" s="28"/>
      <c r="X77" s="29"/>
    </row>
    <row r="78">
      <c r="A78" s="43"/>
      <c r="B78" s="19"/>
      <c r="C78" s="30"/>
      <c r="D78" s="30"/>
      <c r="E78" s="30"/>
      <c r="F78" s="30"/>
      <c r="G78" s="30"/>
      <c r="H78" s="30"/>
      <c r="I78" s="30"/>
      <c r="J78" s="30"/>
      <c r="K78" s="30"/>
      <c r="L78" s="30"/>
      <c r="M78" s="30"/>
      <c r="N78" s="47"/>
      <c r="O78" s="20"/>
      <c r="P78" s="20"/>
      <c r="Q78" s="20"/>
      <c r="R78" s="20"/>
      <c r="S78" s="20"/>
      <c r="T78" s="20"/>
      <c r="U78" s="20"/>
      <c r="V78" s="20"/>
      <c r="W78" s="28"/>
      <c r="X78" s="29"/>
    </row>
    <row r="79">
      <c r="A79" s="43"/>
      <c r="B79" s="19"/>
      <c r="C79" s="30"/>
      <c r="D79" s="30"/>
      <c r="E79" s="30"/>
      <c r="F79" s="30"/>
      <c r="G79" s="30"/>
      <c r="H79" s="30"/>
      <c r="I79" s="30"/>
      <c r="J79" s="30"/>
      <c r="K79" s="30"/>
      <c r="L79" s="30"/>
      <c r="M79" s="30"/>
      <c r="N79" s="47"/>
      <c r="O79" s="20"/>
      <c r="P79" s="20"/>
      <c r="Q79" s="20"/>
      <c r="R79" s="20"/>
      <c r="S79" s="20"/>
      <c r="T79" s="20"/>
      <c r="U79" s="20"/>
      <c r="V79" s="20"/>
      <c r="W79" s="28"/>
      <c r="X79" s="29"/>
    </row>
    <row r="80">
      <c r="A80" s="43"/>
      <c r="B80" s="19"/>
      <c r="C80" s="30"/>
      <c r="D80" s="30"/>
      <c r="E80" s="30"/>
      <c r="F80" s="30"/>
      <c r="G80" s="30"/>
      <c r="H80" s="30"/>
      <c r="I80" s="30"/>
      <c r="J80" s="30"/>
      <c r="K80" s="30"/>
      <c r="L80" s="30"/>
      <c r="M80" s="30"/>
      <c r="N80" s="47"/>
      <c r="O80" s="20"/>
      <c r="P80" s="20"/>
      <c r="Q80" s="20"/>
      <c r="R80" s="20"/>
      <c r="S80" s="20"/>
      <c r="T80" s="20"/>
      <c r="U80" s="20"/>
      <c r="V80" s="20"/>
      <c r="W80" s="28"/>
      <c r="X80" s="29"/>
    </row>
    <row r="81">
      <c r="A81" s="43"/>
      <c r="B81" s="19"/>
      <c r="C81" s="30"/>
      <c r="D81" s="30"/>
      <c r="E81" s="30"/>
      <c r="F81" s="30"/>
      <c r="G81" s="30"/>
      <c r="H81" s="30"/>
      <c r="I81" s="30"/>
      <c r="J81" s="30"/>
      <c r="K81" s="30"/>
      <c r="L81" s="30"/>
      <c r="M81" s="30"/>
      <c r="N81" s="47"/>
      <c r="O81" s="20"/>
      <c r="P81" s="20"/>
      <c r="Q81" s="20"/>
      <c r="R81" s="20"/>
      <c r="S81" s="20"/>
      <c r="T81" s="20"/>
      <c r="U81" s="20"/>
      <c r="V81" s="20"/>
      <c r="W81" s="28"/>
      <c r="X81" s="29"/>
    </row>
    <row r="82">
      <c r="A82" s="43"/>
      <c r="B82" s="19"/>
      <c r="C82" s="48"/>
      <c r="D82" s="48"/>
      <c r="E82" s="48"/>
      <c r="F82" s="48"/>
      <c r="G82" s="48"/>
      <c r="H82" s="48"/>
      <c r="I82" s="48"/>
      <c r="J82" s="48"/>
      <c r="K82" s="48"/>
      <c r="L82" s="48"/>
      <c r="M82" s="48"/>
      <c r="N82" s="49"/>
      <c r="O82" s="50"/>
      <c r="P82" s="51"/>
      <c r="Q82" s="51"/>
      <c r="R82" s="51"/>
      <c r="S82" s="51"/>
      <c r="T82" s="51"/>
      <c r="U82" s="51"/>
      <c r="V82" s="51"/>
      <c r="W82" s="28"/>
      <c r="X82" s="29"/>
    </row>
    <row r="83">
      <c r="A83" s="43"/>
      <c r="B83" s="19"/>
      <c r="C83" s="30"/>
      <c r="D83" s="30"/>
      <c r="E83" s="30"/>
      <c r="F83" s="30"/>
      <c r="G83" s="30"/>
      <c r="H83" s="30"/>
      <c r="I83" s="30"/>
      <c r="J83" s="30"/>
      <c r="K83" s="30"/>
      <c r="L83" s="30"/>
      <c r="M83" s="30"/>
      <c r="N83" s="47"/>
      <c r="O83" s="20"/>
      <c r="P83" s="20"/>
      <c r="Q83" s="20"/>
      <c r="R83" s="20"/>
      <c r="S83" s="20"/>
      <c r="T83" s="20"/>
      <c r="U83" s="20"/>
      <c r="V83" s="20"/>
      <c r="W83" s="52"/>
      <c r="X83" s="53"/>
    </row>
    <row r="84">
      <c r="A84" s="43"/>
      <c r="B84" s="19"/>
      <c r="C84" s="30"/>
      <c r="D84" s="30"/>
      <c r="E84" s="30"/>
      <c r="F84" s="30"/>
      <c r="G84" s="30"/>
      <c r="H84" s="30"/>
      <c r="I84" s="30"/>
      <c r="J84" s="30"/>
      <c r="K84" s="30"/>
      <c r="L84" s="30"/>
      <c r="M84" s="30"/>
      <c r="N84" s="47"/>
      <c r="O84" s="20"/>
      <c r="P84" s="20"/>
      <c r="Q84" s="20"/>
      <c r="R84" s="20"/>
      <c r="S84" s="20"/>
      <c r="T84" s="20"/>
      <c r="U84" s="20"/>
      <c r="V84" s="20"/>
      <c r="W84" s="52"/>
      <c r="X84" s="53"/>
    </row>
    <row r="85">
      <c r="A85" s="43"/>
      <c r="B85" s="19"/>
      <c r="C85" s="30"/>
      <c r="D85" s="30"/>
      <c r="E85" s="30"/>
      <c r="F85" s="30"/>
      <c r="G85" s="30"/>
      <c r="H85" s="30"/>
      <c r="I85" s="30"/>
      <c r="J85" s="30"/>
      <c r="K85" s="30"/>
      <c r="L85" s="30"/>
      <c r="M85" s="30"/>
      <c r="N85" s="47"/>
      <c r="O85" s="20"/>
      <c r="P85" s="20"/>
      <c r="Q85" s="20"/>
      <c r="R85" s="20"/>
      <c r="S85" s="20"/>
      <c r="T85" s="20"/>
      <c r="U85" s="20"/>
      <c r="V85" s="20"/>
      <c r="W85" s="52"/>
      <c r="X85" s="53"/>
    </row>
    <row r="86">
      <c r="A86" s="54"/>
      <c r="B86" s="55"/>
      <c r="C86" s="56"/>
      <c r="D86" s="56"/>
      <c r="E86" s="56"/>
      <c r="F86" s="56"/>
      <c r="G86" s="56"/>
      <c r="H86" s="56"/>
      <c r="I86" s="56"/>
      <c r="J86" s="56"/>
      <c r="K86" s="56"/>
      <c r="L86" s="56"/>
      <c r="M86" s="56"/>
      <c r="N86" s="57"/>
      <c r="O86" s="58"/>
      <c r="P86" s="58"/>
      <c r="Q86" s="58"/>
      <c r="R86" s="58"/>
      <c r="S86" s="58"/>
      <c r="T86" s="58"/>
      <c r="U86" s="58"/>
      <c r="V86" s="58"/>
      <c r="W86" s="59"/>
      <c r="X86" s="60"/>
    </row>
    <row r="87">
      <c r="A87" s="54"/>
      <c r="B87" s="55"/>
      <c r="C87" s="56"/>
      <c r="D87" s="56"/>
      <c r="E87" s="56"/>
      <c r="F87" s="56"/>
      <c r="G87" s="56"/>
      <c r="H87" s="56"/>
      <c r="I87" s="56"/>
      <c r="J87" s="56"/>
      <c r="K87" s="56"/>
      <c r="L87" s="56"/>
      <c r="M87" s="56"/>
      <c r="N87" s="57"/>
      <c r="O87" s="58"/>
      <c r="P87" s="58"/>
      <c r="Q87" s="58"/>
      <c r="R87" s="58"/>
      <c r="S87" s="58"/>
      <c r="T87" s="58"/>
      <c r="U87" s="58"/>
      <c r="V87" s="58"/>
      <c r="W87" s="59"/>
      <c r="X87" s="60"/>
    </row>
    <row r="88">
      <c r="A88" s="54"/>
      <c r="B88" s="55"/>
      <c r="C88" s="56"/>
      <c r="D88" s="56"/>
      <c r="E88" s="56"/>
      <c r="F88" s="56"/>
      <c r="G88" s="56"/>
      <c r="H88" s="56"/>
      <c r="I88" s="56"/>
      <c r="J88" s="56"/>
      <c r="K88" s="56"/>
      <c r="L88" s="56"/>
      <c r="M88" s="56"/>
      <c r="N88" s="57"/>
      <c r="O88" s="58"/>
      <c r="P88" s="58"/>
      <c r="Q88" s="58"/>
      <c r="R88" s="58"/>
      <c r="S88" s="58"/>
      <c r="T88" s="58"/>
      <c r="U88" s="58"/>
      <c r="V88" s="58"/>
      <c r="W88" s="59"/>
      <c r="X88" s="60"/>
    </row>
    <row r="89">
      <c r="A89" s="54"/>
      <c r="B89" s="55"/>
      <c r="C89" s="56"/>
      <c r="D89" s="56"/>
      <c r="E89" s="56"/>
      <c r="F89" s="56"/>
      <c r="G89" s="56"/>
      <c r="H89" s="56"/>
      <c r="I89" s="56"/>
      <c r="J89" s="56"/>
      <c r="K89" s="56"/>
      <c r="L89" s="56"/>
      <c r="M89" s="56"/>
      <c r="N89" s="57"/>
      <c r="O89" s="58"/>
      <c r="P89" s="58"/>
      <c r="Q89" s="58"/>
      <c r="R89" s="58"/>
      <c r="S89" s="58"/>
      <c r="T89" s="58"/>
      <c r="U89" s="58"/>
      <c r="V89" s="58"/>
      <c r="W89" s="59"/>
      <c r="X89" s="60"/>
    </row>
    <row r="90">
      <c r="A90" s="54"/>
      <c r="B90" s="55"/>
      <c r="C90" s="56"/>
      <c r="D90" s="56"/>
      <c r="E90" s="56"/>
      <c r="F90" s="56"/>
      <c r="G90" s="56"/>
      <c r="H90" s="56"/>
      <c r="I90" s="56"/>
      <c r="J90" s="56"/>
      <c r="K90" s="56"/>
      <c r="L90" s="56"/>
      <c r="M90" s="56"/>
      <c r="N90" s="57"/>
      <c r="O90" s="58"/>
      <c r="P90" s="58"/>
      <c r="Q90" s="58"/>
      <c r="R90" s="58"/>
      <c r="S90" s="58"/>
      <c r="T90" s="58"/>
      <c r="U90" s="58"/>
      <c r="V90" s="58"/>
      <c r="W90" s="59"/>
      <c r="X90" s="60"/>
    </row>
    <row r="91">
      <c r="A91" s="54"/>
      <c r="B91" s="55"/>
      <c r="C91" s="56"/>
      <c r="D91" s="56"/>
      <c r="E91" s="56"/>
      <c r="F91" s="56"/>
      <c r="G91" s="56"/>
      <c r="H91" s="56"/>
      <c r="I91" s="56"/>
      <c r="J91" s="56"/>
      <c r="K91" s="56"/>
      <c r="L91" s="56"/>
      <c r="M91" s="56"/>
      <c r="N91" s="57"/>
      <c r="O91" s="58"/>
      <c r="P91" s="58"/>
      <c r="Q91" s="58"/>
      <c r="R91" s="58"/>
      <c r="S91" s="58"/>
      <c r="T91" s="58"/>
      <c r="U91" s="58"/>
      <c r="V91" s="58"/>
      <c r="W91" s="59"/>
      <c r="X91" s="60"/>
    </row>
    <row r="92">
      <c r="A92" s="54"/>
      <c r="B92" s="55"/>
      <c r="C92" s="56"/>
      <c r="D92" s="56"/>
      <c r="E92" s="56"/>
      <c r="F92" s="56"/>
      <c r="G92" s="56"/>
      <c r="H92" s="56"/>
      <c r="I92" s="56"/>
      <c r="J92" s="56"/>
      <c r="K92" s="56"/>
      <c r="L92" s="56"/>
      <c r="M92" s="56"/>
      <c r="N92" s="57"/>
      <c r="O92" s="58"/>
      <c r="P92" s="58"/>
      <c r="Q92" s="58"/>
      <c r="R92" s="58"/>
      <c r="S92" s="58"/>
      <c r="T92" s="58"/>
      <c r="U92" s="58"/>
      <c r="V92" s="58"/>
      <c r="W92" s="59"/>
      <c r="X92" s="60"/>
    </row>
    <row r="93">
      <c r="A93" s="54"/>
      <c r="B93" s="55"/>
      <c r="C93" s="56"/>
      <c r="D93" s="56"/>
      <c r="E93" s="56"/>
      <c r="F93" s="56"/>
      <c r="G93" s="56"/>
      <c r="H93" s="56"/>
      <c r="I93" s="56"/>
      <c r="J93" s="56"/>
      <c r="K93" s="56"/>
      <c r="L93" s="56"/>
      <c r="M93" s="56"/>
      <c r="N93" s="57"/>
      <c r="O93" s="58"/>
      <c r="P93" s="58"/>
      <c r="Q93" s="58"/>
      <c r="R93" s="58"/>
      <c r="S93" s="58"/>
      <c r="T93" s="58"/>
      <c r="U93" s="58"/>
      <c r="V93" s="58"/>
      <c r="W93" s="59"/>
      <c r="X93" s="60"/>
    </row>
    <row r="94">
      <c r="A94" s="54"/>
      <c r="B94" s="55"/>
      <c r="C94" s="56"/>
      <c r="D94" s="56"/>
      <c r="E94" s="56"/>
      <c r="F94" s="56"/>
      <c r="G94" s="56"/>
      <c r="H94" s="56"/>
      <c r="I94" s="56"/>
      <c r="J94" s="56"/>
      <c r="K94" s="56"/>
      <c r="L94" s="56"/>
      <c r="M94" s="56"/>
      <c r="N94" s="57"/>
      <c r="O94" s="58"/>
      <c r="P94" s="58"/>
      <c r="Q94" s="58"/>
      <c r="R94" s="58"/>
      <c r="S94" s="58"/>
      <c r="T94" s="58"/>
      <c r="U94" s="58"/>
      <c r="V94" s="58"/>
      <c r="W94" s="59"/>
      <c r="X94" s="60"/>
    </row>
    <row r="95">
      <c r="A95" s="54"/>
      <c r="B95" s="55"/>
      <c r="C95" s="56"/>
      <c r="D95" s="56"/>
      <c r="E95" s="56"/>
      <c r="F95" s="56"/>
      <c r="G95" s="56"/>
      <c r="H95" s="56"/>
      <c r="I95" s="56"/>
      <c r="J95" s="56"/>
      <c r="K95" s="56"/>
      <c r="L95" s="56"/>
      <c r="M95" s="56"/>
      <c r="N95" s="57"/>
      <c r="O95" s="58"/>
      <c r="P95" s="58"/>
      <c r="Q95" s="58"/>
      <c r="R95" s="58"/>
      <c r="S95" s="58"/>
      <c r="T95" s="58"/>
      <c r="U95" s="58"/>
      <c r="V95" s="58"/>
      <c r="W95" s="59"/>
      <c r="X95" s="60"/>
    </row>
    <row r="96">
      <c r="A96" s="54"/>
      <c r="B96" s="55"/>
      <c r="C96" s="56"/>
      <c r="D96" s="56"/>
      <c r="E96" s="56"/>
      <c r="F96" s="56"/>
      <c r="G96" s="56"/>
      <c r="H96" s="56"/>
      <c r="I96" s="56"/>
      <c r="J96" s="56"/>
      <c r="K96" s="56"/>
      <c r="L96" s="56"/>
      <c r="M96" s="56"/>
      <c r="N96" s="57"/>
      <c r="O96" s="58"/>
      <c r="P96" s="58"/>
      <c r="Q96" s="58"/>
      <c r="R96" s="58"/>
      <c r="S96" s="58"/>
      <c r="T96" s="58"/>
      <c r="U96" s="58"/>
      <c r="V96" s="58"/>
      <c r="W96" s="59"/>
      <c r="X96" s="60"/>
    </row>
    <row r="97">
      <c r="A97" s="54"/>
      <c r="B97" s="55"/>
      <c r="C97" s="56"/>
      <c r="D97" s="56"/>
      <c r="E97" s="56"/>
      <c r="F97" s="56"/>
      <c r="G97" s="56"/>
      <c r="H97" s="56"/>
      <c r="I97" s="56"/>
      <c r="J97" s="56"/>
      <c r="K97" s="56"/>
      <c r="L97" s="56"/>
      <c r="M97" s="56"/>
      <c r="N97" s="57"/>
      <c r="O97" s="58"/>
      <c r="P97" s="58"/>
      <c r="Q97" s="58"/>
      <c r="R97" s="58"/>
      <c r="S97" s="58"/>
      <c r="T97" s="58"/>
      <c r="U97" s="58"/>
      <c r="V97" s="58"/>
      <c r="W97" s="59"/>
      <c r="X97" s="60"/>
    </row>
    <row r="98">
      <c r="A98" s="54"/>
      <c r="B98" s="55"/>
      <c r="C98" s="56"/>
      <c r="D98" s="56"/>
      <c r="E98" s="56"/>
      <c r="F98" s="56"/>
      <c r="G98" s="56"/>
      <c r="H98" s="56"/>
      <c r="I98" s="56"/>
      <c r="J98" s="56"/>
      <c r="K98" s="56"/>
      <c r="L98" s="56"/>
      <c r="M98" s="56"/>
      <c r="N98" s="57"/>
      <c r="O98" s="58"/>
      <c r="P98" s="58"/>
      <c r="Q98" s="58"/>
      <c r="R98" s="58"/>
      <c r="S98" s="58"/>
      <c r="T98" s="58"/>
      <c r="U98" s="58"/>
      <c r="V98" s="58"/>
      <c r="W98" s="59"/>
      <c r="X98" s="60"/>
    </row>
    <row r="99">
      <c r="A99" s="54"/>
      <c r="B99" s="55"/>
      <c r="C99" s="56"/>
      <c r="D99" s="56"/>
      <c r="E99" s="56"/>
      <c r="F99" s="56"/>
      <c r="G99" s="56"/>
      <c r="H99" s="56"/>
      <c r="I99" s="56"/>
      <c r="J99" s="56"/>
      <c r="K99" s="56"/>
      <c r="L99" s="56"/>
      <c r="M99" s="56"/>
      <c r="N99" s="57"/>
      <c r="O99" s="58"/>
      <c r="P99" s="58"/>
      <c r="Q99" s="58"/>
      <c r="R99" s="58"/>
      <c r="S99" s="58"/>
      <c r="T99" s="58"/>
      <c r="U99" s="58"/>
      <c r="V99" s="58"/>
      <c r="W99" s="59"/>
      <c r="X99" s="60"/>
    </row>
    <row r="100">
      <c r="A100" s="54"/>
      <c r="B100" s="55"/>
      <c r="C100" s="56"/>
      <c r="D100" s="56"/>
      <c r="E100" s="56"/>
      <c r="F100" s="56"/>
      <c r="G100" s="56"/>
      <c r="H100" s="56"/>
      <c r="I100" s="56"/>
      <c r="J100" s="56"/>
      <c r="K100" s="56"/>
      <c r="L100" s="56"/>
      <c r="M100" s="56"/>
      <c r="N100" s="57"/>
      <c r="O100" s="58"/>
      <c r="P100" s="58"/>
      <c r="Q100" s="58"/>
      <c r="R100" s="58"/>
      <c r="S100" s="58"/>
      <c r="T100" s="58"/>
      <c r="U100" s="58"/>
      <c r="V100" s="58"/>
      <c r="W100" s="59"/>
      <c r="X100" s="60"/>
    </row>
    <row r="101">
      <c r="A101" s="54"/>
      <c r="B101" s="55"/>
      <c r="C101" s="56"/>
      <c r="D101" s="56"/>
      <c r="E101" s="56"/>
      <c r="F101" s="56"/>
      <c r="G101" s="56"/>
      <c r="H101" s="56"/>
      <c r="I101" s="56"/>
      <c r="J101" s="56"/>
      <c r="K101" s="56"/>
      <c r="L101" s="56"/>
      <c r="M101" s="56"/>
      <c r="N101" s="57"/>
      <c r="O101" s="58"/>
      <c r="P101" s="58"/>
      <c r="Q101" s="58"/>
      <c r="R101" s="58"/>
      <c r="S101" s="58"/>
      <c r="T101" s="58"/>
      <c r="U101" s="58"/>
      <c r="V101" s="58"/>
      <c r="W101" s="59"/>
      <c r="X101" s="60"/>
    </row>
    <row r="102">
      <c r="A102" s="54"/>
      <c r="B102" s="55"/>
      <c r="C102" s="56"/>
      <c r="D102" s="56"/>
      <c r="E102" s="56"/>
      <c r="F102" s="56"/>
      <c r="G102" s="56"/>
      <c r="H102" s="56"/>
      <c r="I102" s="56"/>
      <c r="J102" s="56"/>
      <c r="K102" s="56"/>
      <c r="L102" s="56"/>
      <c r="M102" s="56"/>
      <c r="N102" s="57"/>
      <c r="O102" s="58"/>
      <c r="P102" s="58"/>
      <c r="Q102" s="58"/>
      <c r="R102" s="58"/>
      <c r="S102" s="58"/>
      <c r="T102" s="58"/>
      <c r="U102" s="58"/>
      <c r="V102" s="58"/>
      <c r="W102" s="59"/>
      <c r="X102" s="60"/>
    </row>
    <row r="103">
      <c r="A103" s="54"/>
      <c r="B103" s="55"/>
      <c r="C103" s="56"/>
      <c r="D103" s="56"/>
      <c r="E103" s="56"/>
      <c r="F103" s="56"/>
      <c r="G103" s="56"/>
      <c r="H103" s="56"/>
      <c r="I103" s="56"/>
      <c r="J103" s="56"/>
      <c r="K103" s="56"/>
      <c r="L103" s="56"/>
      <c r="M103" s="56"/>
      <c r="N103" s="57"/>
      <c r="O103" s="58"/>
      <c r="P103" s="58"/>
      <c r="Q103" s="58"/>
      <c r="R103" s="58"/>
      <c r="S103" s="58"/>
      <c r="T103" s="58"/>
      <c r="U103" s="58"/>
      <c r="V103" s="58"/>
      <c r="W103" s="59"/>
      <c r="X103" s="60"/>
    </row>
    <row r="104">
      <c r="A104" s="54"/>
      <c r="B104" s="55"/>
      <c r="C104" s="56"/>
      <c r="D104" s="56"/>
      <c r="E104" s="56"/>
      <c r="F104" s="56"/>
      <c r="G104" s="56"/>
      <c r="H104" s="56"/>
      <c r="I104" s="56"/>
      <c r="J104" s="56"/>
      <c r="K104" s="56"/>
      <c r="L104" s="56"/>
      <c r="M104" s="56"/>
      <c r="N104" s="57"/>
      <c r="O104" s="58"/>
      <c r="P104" s="58"/>
      <c r="Q104" s="58"/>
      <c r="R104" s="58"/>
      <c r="S104" s="58"/>
      <c r="T104" s="58"/>
      <c r="U104" s="58"/>
      <c r="V104" s="58"/>
      <c r="W104" s="59"/>
      <c r="X104" s="60"/>
    </row>
    <row r="105">
      <c r="A105" s="54"/>
      <c r="B105" s="55"/>
      <c r="C105" s="56"/>
      <c r="D105" s="56"/>
      <c r="E105" s="56"/>
      <c r="F105" s="56"/>
      <c r="G105" s="56"/>
      <c r="H105" s="56"/>
      <c r="I105" s="56"/>
      <c r="J105" s="56"/>
      <c r="K105" s="56"/>
      <c r="L105" s="56"/>
      <c r="M105" s="56"/>
      <c r="N105" s="57"/>
      <c r="O105" s="58"/>
      <c r="P105" s="58"/>
      <c r="Q105" s="58"/>
      <c r="R105" s="58"/>
      <c r="S105" s="58"/>
      <c r="T105" s="58"/>
      <c r="U105" s="58"/>
      <c r="V105" s="58"/>
      <c r="W105" s="59"/>
      <c r="X105" s="60"/>
    </row>
    <row r="106">
      <c r="A106" s="54"/>
      <c r="B106" s="55"/>
      <c r="C106" s="56"/>
      <c r="D106" s="56"/>
      <c r="E106" s="56"/>
      <c r="F106" s="56"/>
      <c r="G106" s="56"/>
      <c r="H106" s="56"/>
      <c r="I106" s="56"/>
      <c r="J106" s="56"/>
      <c r="K106" s="56"/>
      <c r="L106" s="56"/>
      <c r="M106" s="56"/>
      <c r="N106" s="57"/>
      <c r="O106" s="58"/>
      <c r="P106" s="58"/>
      <c r="Q106" s="58"/>
      <c r="R106" s="58"/>
      <c r="S106" s="58"/>
      <c r="T106" s="58"/>
      <c r="U106" s="58"/>
      <c r="V106" s="58"/>
      <c r="W106" s="59"/>
      <c r="X106" s="60"/>
    </row>
    <row r="107">
      <c r="A107" s="54"/>
      <c r="B107" s="55"/>
      <c r="C107" s="56"/>
      <c r="D107" s="56"/>
      <c r="E107" s="56"/>
      <c r="F107" s="56"/>
      <c r="G107" s="56"/>
      <c r="H107" s="56"/>
      <c r="I107" s="56"/>
      <c r="J107" s="56"/>
      <c r="K107" s="56"/>
      <c r="L107" s="56"/>
      <c r="M107" s="56"/>
      <c r="N107" s="57"/>
      <c r="O107" s="58"/>
      <c r="P107" s="58"/>
      <c r="Q107" s="58"/>
      <c r="R107" s="58"/>
      <c r="S107" s="58"/>
      <c r="T107" s="58"/>
      <c r="U107" s="58"/>
      <c r="V107" s="58"/>
      <c r="W107" s="59"/>
      <c r="X107" s="60"/>
    </row>
    <row r="108">
      <c r="A108" s="54"/>
      <c r="B108" s="55"/>
      <c r="C108" s="56"/>
      <c r="D108" s="56"/>
      <c r="E108" s="56"/>
      <c r="F108" s="56"/>
      <c r="G108" s="56"/>
      <c r="H108" s="56"/>
      <c r="I108" s="56"/>
      <c r="J108" s="56"/>
      <c r="K108" s="56"/>
      <c r="L108" s="56"/>
      <c r="M108" s="56"/>
      <c r="N108" s="57"/>
      <c r="O108" s="58"/>
      <c r="P108" s="58"/>
      <c r="Q108" s="58"/>
      <c r="R108" s="58"/>
      <c r="S108" s="58"/>
      <c r="T108" s="58"/>
      <c r="U108" s="58"/>
      <c r="V108" s="58"/>
      <c r="W108" s="59"/>
      <c r="X108" s="60"/>
    </row>
    <row r="109">
      <c r="A109" s="54"/>
      <c r="B109" s="55"/>
      <c r="C109" s="56"/>
      <c r="D109" s="56"/>
      <c r="E109" s="56"/>
      <c r="F109" s="56"/>
      <c r="G109" s="56"/>
      <c r="H109" s="56"/>
      <c r="I109" s="56"/>
      <c r="J109" s="56"/>
      <c r="K109" s="56"/>
      <c r="L109" s="56"/>
      <c r="M109" s="56"/>
      <c r="N109" s="57"/>
      <c r="O109" s="58"/>
      <c r="P109" s="58"/>
      <c r="Q109" s="58"/>
      <c r="R109" s="58"/>
      <c r="S109" s="58"/>
      <c r="T109" s="58"/>
      <c r="U109" s="58"/>
      <c r="V109" s="58"/>
      <c r="W109" s="59"/>
      <c r="X109" s="60"/>
    </row>
    <row r="110">
      <c r="A110" s="54"/>
      <c r="B110" s="55"/>
      <c r="C110" s="56"/>
      <c r="D110" s="56"/>
      <c r="E110" s="56"/>
      <c r="F110" s="56"/>
      <c r="G110" s="56"/>
      <c r="H110" s="56"/>
      <c r="I110" s="56"/>
      <c r="J110" s="56"/>
      <c r="K110" s="56"/>
      <c r="L110" s="56"/>
      <c r="M110" s="56"/>
      <c r="N110" s="57"/>
      <c r="O110" s="58"/>
      <c r="P110" s="58"/>
      <c r="Q110" s="58"/>
      <c r="R110" s="58"/>
      <c r="S110" s="58"/>
      <c r="T110" s="58"/>
      <c r="U110" s="58"/>
      <c r="V110" s="58"/>
      <c r="W110" s="59"/>
      <c r="X110" s="60"/>
    </row>
    <row r="111">
      <c r="A111" s="54"/>
      <c r="B111" s="55"/>
      <c r="C111" s="56"/>
      <c r="D111" s="56"/>
      <c r="E111" s="56"/>
      <c r="F111" s="56"/>
      <c r="G111" s="56"/>
      <c r="H111" s="56"/>
      <c r="I111" s="56"/>
      <c r="J111" s="56"/>
      <c r="K111" s="56"/>
      <c r="L111" s="56"/>
      <c r="M111" s="56"/>
      <c r="N111" s="57"/>
      <c r="O111" s="58"/>
      <c r="P111" s="58"/>
      <c r="Q111" s="58"/>
      <c r="R111" s="58"/>
      <c r="S111" s="58"/>
      <c r="T111" s="58"/>
      <c r="U111" s="58"/>
      <c r="V111" s="58"/>
      <c r="W111" s="59"/>
      <c r="X111" s="60"/>
    </row>
    <row r="112">
      <c r="A112" s="54"/>
      <c r="B112" s="55"/>
      <c r="C112" s="56"/>
      <c r="D112" s="56"/>
      <c r="E112" s="56"/>
      <c r="F112" s="56"/>
      <c r="G112" s="56"/>
      <c r="H112" s="56"/>
      <c r="I112" s="56"/>
      <c r="J112" s="56"/>
      <c r="K112" s="56"/>
      <c r="L112" s="56"/>
      <c r="M112" s="56"/>
      <c r="N112" s="57"/>
      <c r="O112" s="58"/>
      <c r="P112" s="58"/>
      <c r="Q112" s="58"/>
      <c r="R112" s="58"/>
      <c r="S112" s="58"/>
      <c r="T112" s="58"/>
      <c r="U112" s="58"/>
      <c r="V112" s="58"/>
      <c r="W112" s="59"/>
      <c r="X112" s="60"/>
    </row>
    <row r="113">
      <c r="A113" s="54"/>
      <c r="B113" s="55"/>
      <c r="C113" s="56"/>
      <c r="D113" s="56"/>
      <c r="E113" s="56"/>
      <c r="F113" s="56"/>
      <c r="G113" s="56"/>
      <c r="H113" s="56"/>
      <c r="I113" s="56"/>
      <c r="J113" s="56"/>
      <c r="K113" s="56"/>
      <c r="L113" s="56"/>
      <c r="M113" s="56"/>
      <c r="N113" s="57"/>
      <c r="O113" s="58"/>
      <c r="P113" s="58"/>
      <c r="Q113" s="58"/>
      <c r="R113" s="58"/>
      <c r="S113" s="58"/>
      <c r="T113" s="58"/>
      <c r="U113" s="58"/>
      <c r="V113" s="58"/>
      <c r="W113" s="59"/>
      <c r="X113" s="60"/>
    </row>
    <row r="114">
      <c r="A114" s="54"/>
      <c r="B114" s="55"/>
      <c r="C114" s="56"/>
      <c r="D114" s="56"/>
      <c r="E114" s="56"/>
      <c r="F114" s="56"/>
      <c r="G114" s="56"/>
      <c r="H114" s="56"/>
      <c r="I114" s="56"/>
      <c r="J114" s="56"/>
      <c r="K114" s="56"/>
      <c r="L114" s="56"/>
      <c r="M114" s="56"/>
      <c r="N114" s="57"/>
      <c r="O114" s="58"/>
      <c r="P114" s="58"/>
      <c r="Q114" s="58"/>
      <c r="R114" s="58"/>
      <c r="S114" s="58"/>
      <c r="T114" s="58"/>
      <c r="U114" s="58"/>
      <c r="V114" s="58"/>
      <c r="W114" s="59"/>
      <c r="X114" s="60"/>
    </row>
    <row r="115">
      <c r="A115" s="54"/>
      <c r="B115" s="55"/>
      <c r="C115" s="56"/>
      <c r="D115" s="56"/>
      <c r="E115" s="56"/>
      <c r="F115" s="56"/>
      <c r="G115" s="56"/>
      <c r="H115" s="56"/>
      <c r="I115" s="56"/>
      <c r="J115" s="56"/>
      <c r="K115" s="56"/>
      <c r="L115" s="56"/>
      <c r="M115" s="56"/>
      <c r="N115" s="57"/>
      <c r="O115" s="58"/>
      <c r="P115" s="58"/>
      <c r="Q115" s="58"/>
      <c r="R115" s="58"/>
      <c r="S115" s="58"/>
      <c r="T115" s="58"/>
      <c r="U115" s="58"/>
      <c r="V115" s="58"/>
      <c r="W115" s="59"/>
      <c r="X115" s="60"/>
    </row>
    <row r="116">
      <c r="A116" s="54"/>
      <c r="B116" s="55"/>
      <c r="C116" s="56"/>
      <c r="D116" s="56"/>
      <c r="E116" s="56"/>
      <c r="F116" s="56"/>
      <c r="G116" s="56"/>
      <c r="H116" s="56"/>
      <c r="I116" s="56"/>
      <c r="J116" s="56"/>
      <c r="K116" s="56"/>
      <c r="L116" s="56"/>
      <c r="M116" s="56"/>
      <c r="N116" s="57"/>
      <c r="O116" s="58"/>
      <c r="P116" s="58"/>
      <c r="Q116" s="58"/>
      <c r="R116" s="58"/>
      <c r="S116" s="58"/>
      <c r="T116" s="58"/>
      <c r="U116" s="58"/>
      <c r="V116" s="58"/>
      <c r="W116" s="59"/>
      <c r="X116" s="60"/>
    </row>
    <row r="117">
      <c r="A117" s="54"/>
      <c r="B117" s="55"/>
      <c r="C117" s="56"/>
      <c r="D117" s="56"/>
      <c r="E117" s="56"/>
      <c r="F117" s="56"/>
      <c r="G117" s="56"/>
      <c r="H117" s="56"/>
      <c r="I117" s="56"/>
      <c r="J117" s="56"/>
      <c r="K117" s="56"/>
      <c r="L117" s="56"/>
      <c r="M117" s="56"/>
      <c r="N117" s="57"/>
      <c r="O117" s="58"/>
      <c r="P117" s="58"/>
      <c r="Q117" s="58"/>
      <c r="R117" s="58"/>
      <c r="S117" s="58"/>
      <c r="T117" s="58"/>
      <c r="U117" s="58"/>
      <c r="V117" s="58"/>
      <c r="W117" s="59"/>
      <c r="X117" s="60"/>
    </row>
    <row r="118">
      <c r="A118" s="54"/>
      <c r="B118" s="55"/>
      <c r="C118" s="56"/>
      <c r="D118" s="56"/>
      <c r="E118" s="56"/>
      <c r="F118" s="56"/>
      <c r="G118" s="56"/>
      <c r="H118" s="56"/>
      <c r="I118" s="56"/>
      <c r="J118" s="56"/>
      <c r="K118" s="56"/>
      <c r="L118" s="56"/>
      <c r="M118" s="56"/>
      <c r="N118" s="57"/>
      <c r="O118" s="58"/>
      <c r="P118" s="58"/>
      <c r="Q118" s="58"/>
      <c r="R118" s="58"/>
      <c r="S118" s="58"/>
      <c r="T118" s="58"/>
      <c r="U118" s="58"/>
      <c r="V118" s="58"/>
      <c r="W118" s="59"/>
      <c r="X118" s="60"/>
    </row>
    <row r="119">
      <c r="A119" s="54"/>
      <c r="B119" s="55"/>
      <c r="C119" s="56"/>
      <c r="D119" s="56"/>
      <c r="E119" s="56"/>
      <c r="F119" s="56"/>
      <c r="G119" s="56"/>
      <c r="H119" s="56"/>
      <c r="I119" s="56"/>
      <c r="J119" s="56"/>
      <c r="K119" s="56"/>
      <c r="L119" s="56"/>
      <c r="M119" s="56"/>
      <c r="N119" s="57"/>
      <c r="O119" s="58"/>
      <c r="P119" s="58"/>
      <c r="Q119" s="58"/>
      <c r="R119" s="58"/>
      <c r="S119" s="58"/>
      <c r="T119" s="58"/>
      <c r="U119" s="58"/>
      <c r="V119" s="58"/>
      <c r="W119" s="59"/>
      <c r="X119" s="60"/>
    </row>
    <row r="120">
      <c r="A120" s="54"/>
      <c r="B120" s="55"/>
      <c r="C120" s="56"/>
      <c r="D120" s="56"/>
      <c r="E120" s="56"/>
      <c r="F120" s="56"/>
      <c r="G120" s="56"/>
      <c r="H120" s="56"/>
      <c r="I120" s="56"/>
      <c r="J120" s="56"/>
      <c r="K120" s="56"/>
      <c r="L120" s="56"/>
      <c r="M120" s="56"/>
      <c r="N120" s="57"/>
      <c r="O120" s="58"/>
      <c r="P120" s="58"/>
      <c r="Q120" s="58"/>
      <c r="R120" s="58"/>
      <c r="S120" s="58"/>
      <c r="T120" s="58"/>
      <c r="U120" s="58"/>
      <c r="V120" s="58"/>
      <c r="W120" s="59"/>
      <c r="X120" s="60"/>
    </row>
    <row r="121">
      <c r="A121" s="54"/>
      <c r="B121" s="55"/>
      <c r="C121" s="56"/>
      <c r="D121" s="56"/>
      <c r="E121" s="56"/>
      <c r="F121" s="56"/>
      <c r="G121" s="56"/>
      <c r="H121" s="56"/>
      <c r="I121" s="56"/>
      <c r="J121" s="56"/>
      <c r="K121" s="56"/>
      <c r="L121" s="56"/>
      <c r="M121" s="56"/>
      <c r="N121" s="57"/>
      <c r="O121" s="58"/>
      <c r="P121" s="58"/>
      <c r="Q121" s="58"/>
      <c r="R121" s="58"/>
      <c r="S121" s="58"/>
      <c r="T121" s="58"/>
      <c r="U121" s="58"/>
      <c r="V121" s="58"/>
      <c r="W121" s="59"/>
      <c r="X121" s="60"/>
    </row>
    <row r="122">
      <c r="A122" s="54"/>
      <c r="B122" s="55"/>
      <c r="C122" s="56"/>
      <c r="D122" s="56"/>
      <c r="E122" s="56"/>
      <c r="F122" s="56"/>
      <c r="G122" s="56"/>
      <c r="H122" s="56"/>
      <c r="I122" s="56"/>
      <c r="J122" s="56"/>
      <c r="K122" s="56"/>
      <c r="L122" s="56"/>
      <c r="M122" s="56"/>
      <c r="N122" s="57"/>
      <c r="O122" s="58"/>
      <c r="P122" s="58"/>
      <c r="Q122" s="58"/>
      <c r="R122" s="58"/>
      <c r="S122" s="58"/>
      <c r="T122" s="58"/>
      <c r="U122" s="58"/>
      <c r="V122" s="58"/>
      <c r="W122" s="59"/>
      <c r="X122" s="60"/>
    </row>
    <row r="123">
      <c r="A123" s="54"/>
      <c r="B123" s="55"/>
      <c r="C123" s="56"/>
      <c r="D123" s="56"/>
      <c r="E123" s="56"/>
      <c r="F123" s="56"/>
      <c r="G123" s="56"/>
      <c r="H123" s="56"/>
      <c r="I123" s="56"/>
      <c r="J123" s="56"/>
      <c r="K123" s="56"/>
      <c r="L123" s="56"/>
      <c r="M123" s="56"/>
      <c r="N123" s="57"/>
      <c r="O123" s="58"/>
      <c r="P123" s="58"/>
      <c r="Q123" s="58"/>
      <c r="R123" s="58"/>
      <c r="S123" s="58"/>
      <c r="T123" s="58"/>
      <c r="U123" s="58"/>
      <c r="V123" s="58"/>
      <c r="W123" s="59"/>
      <c r="X123" s="60"/>
    </row>
    <row r="124">
      <c r="A124" s="54"/>
      <c r="B124" s="55"/>
      <c r="C124" s="56"/>
      <c r="D124" s="56"/>
      <c r="E124" s="56"/>
      <c r="F124" s="56"/>
      <c r="G124" s="56"/>
      <c r="H124" s="56"/>
      <c r="I124" s="56"/>
      <c r="J124" s="56"/>
      <c r="K124" s="56"/>
      <c r="L124" s="56"/>
      <c r="M124" s="56"/>
      <c r="N124" s="57"/>
      <c r="O124" s="58"/>
      <c r="P124" s="58"/>
      <c r="Q124" s="58"/>
      <c r="R124" s="58"/>
      <c r="S124" s="58"/>
      <c r="T124" s="58"/>
      <c r="U124" s="58"/>
      <c r="V124" s="58"/>
      <c r="W124" s="59"/>
      <c r="X124" s="60"/>
    </row>
    <row r="125">
      <c r="A125" s="54"/>
      <c r="B125" s="55"/>
      <c r="C125" s="56"/>
      <c r="D125" s="56"/>
      <c r="E125" s="56"/>
      <c r="F125" s="56"/>
      <c r="G125" s="56"/>
      <c r="H125" s="56"/>
      <c r="I125" s="56"/>
      <c r="J125" s="56"/>
      <c r="K125" s="56"/>
      <c r="L125" s="56"/>
      <c r="M125" s="56"/>
      <c r="N125" s="57"/>
      <c r="O125" s="58"/>
      <c r="P125" s="58"/>
      <c r="Q125" s="58"/>
      <c r="R125" s="58"/>
      <c r="S125" s="58"/>
      <c r="T125" s="58"/>
      <c r="U125" s="58"/>
      <c r="V125" s="58"/>
      <c r="W125" s="59"/>
      <c r="X125" s="60"/>
    </row>
    <row r="126">
      <c r="A126" s="54"/>
      <c r="B126" s="55"/>
      <c r="C126" s="56"/>
      <c r="D126" s="56"/>
      <c r="E126" s="56"/>
      <c r="F126" s="56"/>
      <c r="G126" s="56"/>
      <c r="H126" s="56"/>
      <c r="I126" s="56"/>
      <c r="J126" s="56"/>
      <c r="K126" s="56"/>
      <c r="L126" s="56"/>
      <c r="M126" s="56"/>
      <c r="N126" s="57"/>
      <c r="O126" s="58"/>
      <c r="P126" s="58"/>
      <c r="Q126" s="58"/>
      <c r="R126" s="58"/>
      <c r="S126" s="58"/>
      <c r="T126" s="58"/>
      <c r="U126" s="58"/>
      <c r="V126" s="58"/>
      <c r="W126" s="59"/>
      <c r="X126" s="60"/>
    </row>
    <row r="127">
      <c r="A127" s="54"/>
      <c r="B127" s="55"/>
      <c r="C127" s="56"/>
      <c r="D127" s="56"/>
      <c r="E127" s="56"/>
      <c r="F127" s="56"/>
      <c r="G127" s="56"/>
      <c r="H127" s="56"/>
      <c r="I127" s="56"/>
      <c r="J127" s="56"/>
      <c r="K127" s="56"/>
      <c r="L127" s="56"/>
      <c r="M127" s="56"/>
      <c r="N127" s="57"/>
      <c r="O127" s="58"/>
      <c r="P127" s="58"/>
      <c r="Q127" s="58"/>
      <c r="R127" s="58"/>
      <c r="S127" s="58"/>
      <c r="T127" s="58"/>
      <c r="U127" s="58"/>
      <c r="V127" s="58"/>
      <c r="W127" s="59"/>
      <c r="X127" s="60"/>
    </row>
    <row r="128">
      <c r="A128" s="54"/>
      <c r="B128" s="55"/>
      <c r="C128" s="56"/>
      <c r="D128" s="56"/>
      <c r="E128" s="56"/>
      <c r="F128" s="56"/>
      <c r="G128" s="56"/>
      <c r="H128" s="56"/>
      <c r="I128" s="56"/>
      <c r="J128" s="56"/>
      <c r="K128" s="56"/>
      <c r="L128" s="56"/>
      <c r="M128" s="56"/>
      <c r="N128" s="57"/>
      <c r="O128" s="58"/>
      <c r="P128" s="58"/>
      <c r="Q128" s="58"/>
      <c r="R128" s="58"/>
      <c r="S128" s="58"/>
      <c r="T128" s="58"/>
      <c r="U128" s="58"/>
      <c r="V128" s="58"/>
      <c r="W128" s="59"/>
      <c r="X128" s="60"/>
    </row>
    <row r="129">
      <c r="A129" s="54"/>
      <c r="B129" s="55"/>
      <c r="C129" s="56"/>
      <c r="D129" s="56"/>
      <c r="E129" s="56"/>
      <c r="F129" s="56"/>
      <c r="G129" s="56"/>
      <c r="H129" s="56"/>
      <c r="I129" s="56"/>
      <c r="J129" s="56"/>
      <c r="K129" s="56"/>
      <c r="L129" s="56"/>
      <c r="M129" s="56"/>
      <c r="N129" s="57"/>
      <c r="O129" s="58"/>
      <c r="P129" s="58"/>
      <c r="Q129" s="58"/>
      <c r="R129" s="58"/>
      <c r="S129" s="58"/>
      <c r="T129" s="58"/>
      <c r="U129" s="58"/>
      <c r="V129" s="58"/>
      <c r="W129" s="59"/>
      <c r="X129" s="60"/>
    </row>
    <row r="130">
      <c r="A130" s="54"/>
      <c r="B130" s="55"/>
      <c r="C130" s="56"/>
      <c r="D130" s="56"/>
      <c r="E130" s="56"/>
      <c r="F130" s="56"/>
      <c r="G130" s="56"/>
      <c r="H130" s="56"/>
      <c r="I130" s="56"/>
      <c r="J130" s="56"/>
      <c r="K130" s="56"/>
      <c r="L130" s="56"/>
      <c r="M130" s="56"/>
      <c r="N130" s="57"/>
      <c r="O130" s="58"/>
      <c r="P130" s="58"/>
      <c r="Q130" s="58"/>
      <c r="R130" s="58"/>
      <c r="S130" s="58"/>
      <c r="T130" s="58"/>
      <c r="U130" s="58"/>
      <c r="V130" s="58"/>
      <c r="W130" s="59"/>
      <c r="X130" s="60"/>
    </row>
    <row r="131">
      <c r="A131" s="54"/>
      <c r="B131" s="55"/>
      <c r="C131" s="56"/>
      <c r="D131" s="56"/>
      <c r="E131" s="56"/>
      <c r="F131" s="56"/>
      <c r="G131" s="56"/>
      <c r="H131" s="56"/>
      <c r="I131" s="56"/>
      <c r="J131" s="56"/>
      <c r="K131" s="56"/>
      <c r="L131" s="56"/>
      <c r="M131" s="56"/>
      <c r="N131" s="57"/>
      <c r="O131" s="58"/>
      <c r="P131" s="58"/>
      <c r="Q131" s="58"/>
      <c r="R131" s="58"/>
      <c r="S131" s="58"/>
      <c r="T131" s="58"/>
      <c r="U131" s="58"/>
      <c r="V131" s="58"/>
      <c r="W131" s="59"/>
      <c r="X131" s="60"/>
    </row>
    <row r="132">
      <c r="A132" s="54"/>
      <c r="B132" s="55"/>
      <c r="C132" s="56"/>
      <c r="D132" s="56"/>
      <c r="E132" s="56"/>
      <c r="F132" s="56"/>
      <c r="G132" s="56"/>
      <c r="H132" s="56"/>
      <c r="I132" s="56"/>
      <c r="J132" s="56"/>
      <c r="K132" s="56"/>
      <c r="L132" s="56"/>
      <c r="M132" s="56"/>
      <c r="N132" s="57"/>
      <c r="O132" s="58"/>
      <c r="P132" s="58"/>
      <c r="Q132" s="58"/>
      <c r="R132" s="58"/>
      <c r="S132" s="58"/>
      <c r="T132" s="58"/>
      <c r="U132" s="58"/>
      <c r="V132" s="58"/>
      <c r="W132" s="59"/>
      <c r="X132" s="60"/>
    </row>
    <row r="133">
      <c r="A133" s="54"/>
      <c r="B133" s="55"/>
      <c r="C133" s="56"/>
      <c r="D133" s="56"/>
      <c r="E133" s="56"/>
      <c r="F133" s="56"/>
      <c r="G133" s="56"/>
      <c r="H133" s="56"/>
      <c r="I133" s="56"/>
      <c r="J133" s="56"/>
      <c r="K133" s="56"/>
      <c r="L133" s="56"/>
      <c r="M133" s="56"/>
      <c r="N133" s="57"/>
      <c r="O133" s="58"/>
      <c r="P133" s="58"/>
      <c r="Q133" s="58"/>
      <c r="R133" s="58"/>
      <c r="S133" s="58"/>
      <c r="T133" s="58"/>
      <c r="U133" s="58"/>
      <c r="V133" s="58"/>
      <c r="W133" s="59"/>
      <c r="X133" s="60"/>
    </row>
    <row r="134">
      <c r="A134" s="54"/>
      <c r="B134" s="55"/>
      <c r="C134" s="56"/>
      <c r="D134" s="56"/>
      <c r="E134" s="56"/>
      <c r="F134" s="56"/>
      <c r="G134" s="56"/>
      <c r="H134" s="56"/>
      <c r="I134" s="56"/>
      <c r="J134" s="56"/>
      <c r="K134" s="56"/>
      <c r="L134" s="56"/>
      <c r="M134" s="56"/>
      <c r="N134" s="57"/>
      <c r="O134" s="58"/>
      <c r="P134" s="58"/>
      <c r="Q134" s="58"/>
      <c r="R134" s="58"/>
      <c r="S134" s="58"/>
      <c r="T134" s="58"/>
      <c r="U134" s="58"/>
      <c r="V134" s="58"/>
      <c r="W134" s="59"/>
      <c r="X134" s="60"/>
    </row>
    <row r="135">
      <c r="A135" s="54"/>
      <c r="B135" s="55"/>
      <c r="C135" s="56"/>
      <c r="D135" s="56"/>
      <c r="E135" s="56"/>
      <c r="F135" s="56"/>
      <c r="G135" s="56"/>
      <c r="H135" s="56"/>
      <c r="I135" s="56"/>
      <c r="J135" s="56"/>
      <c r="K135" s="56"/>
      <c r="L135" s="56"/>
      <c r="M135" s="56"/>
      <c r="N135" s="57"/>
      <c r="O135" s="58"/>
      <c r="P135" s="58"/>
      <c r="Q135" s="58"/>
      <c r="R135" s="58"/>
      <c r="S135" s="58"/>
      <c r="T135" s="58"/>
      <c r="U135" s="58"/>
      <c r="V135" s="58"/>
      <c r="W135" s="59"/>
      <c r="X135" s="60"/>
    </row>
    <row r="136">
      <c r="A136" s="54"/>
      <c r="B136" s="55"/>
      <c r="C136" s="56"/>
      <c r="D136" s="56"/>
      <c r="E136" s="56"/>
      <c r="F136" s="56"/>
      <c r="G136" s="56"/>
      <c r="H136" s="56"/>
      <c r="I136" s="56"/>
      <c r="J136" s="56"/>
      <c r="K136" s="56"/>
      <c r="L136" s="56"/>
      <c r="M136" s="56"/>
      <c r="N136" s="57"/>
      <c r="O136" s="58"/>
      <c r="P136" s="58"/>
      <c r="Q136" s="58"/>
      <c r="R136" s="58"/>
      <c r="S136" s="58"/>
      <c r="T136" s="58"/>
      <c r="U136" s="58"/>
      <c r="V136" s="58"/>
      <c r="W136" s="59"/>
      <c r="X136" s="60"/>
    </row>
    <row r="137">
      <c r="A137" s="54"/>
      <c r="B137" s="55"/>
      <c r="C137" s="56"/>
      <c r="D137" s="56"/>
      <c r="E137" s="56"/>
      <c r="F137" s="56"/>
      <c r="G137" s="56"/>
      <c r="H137" s="56"/>
      <c r="I137" s="56"/>
      <c r="J137" s="56"/>
      <c r="K137" s="56"/>
      <c r="L137" s="56"/>
      <c r="M137" s="56"/>
      <c r="N137" s="57"/>
      <c r="O137" s="58"/>
      <c r="P137" s="58"/>
      <c r="Q137" s="58"/>
      <c r="R137" s="58"/>
      <c r="S137" s="58"/>
      <c r="T137" s="58"/>
      <c r="U137" s="58"/>
      <c r="V137" s="58"/>
      <c r="W137" s="59"/>
      <c r="X137" s="60"/>
    </row>
    <row r="138">
      <c r="A138" s="54"/>
      <c r="B138" s="55"/>
      <c r="C138" s="56"/>
      <c r="D138" s="56"/>
      <c r="E138" s="56"/>
      <c r="F138" s="56"/>
      <c r="G138" s="56"/>
      <c r="H138" s="56"/>
      <c r="I138" s="56"/>
      <c r="J138" s="56"/>
      <c r="K138" s="56"/>
      <c r="L138" s="56"/>
      <c r="M138" s="56"/>
      <c r="N138" s="57"/>
      <c r="O138" s="58"/>
      <c r="P138" s="58"/>
      <c r="Q138" s="58"/>
      <c r="R138" s="58"/>
      <c r="S138" s="58"/>
      <c r="T138" s="58"/>
      <c r="U138" s="58"/>
      <c r="V138" s="58"/>
      <c r="W138" s="59"/>
      <c r="X138" s="60"/>
    </row>
    <row r="139">
      <c r="A139" s="54"/>
      <c r="B139" s="55"/>
      <c r="C139" s="56"/>
      <c r="D139" s="56"/>
      <c r="E139" s="56"/>
      <c r="F139" s="56"/>
      <c r="G139" s="56"/>
      <c r="H139" s="56"/>
      <c r="I139" s="56"/>
      <c r="J139" s="56"/>
      <c r="K139" s="56"/>
      <c r="L139" s="56"/>
      <c r="M139" s="56"/>
      <c r="N139" s="57"/>
      <c r="O139" s="58"/>
      <c r="P139" s="58"/>
      <c r="Q139" s="58"/>
      <c r="R139" s="58"/>
      <c r="S139" s="58"/>
      <c r="T139" s="58"/>
      <c r="U139" s="58"/>
      <c r="V139" s="58"/>
      <c r="W139" s="59"/>
      <c r="X139" s="60"/>
    </row>
    <row r="140">
      <c r="A140" s="54"/>
      <c r="B140" s="55"/>
      <c r="C140" s="56"/>
      <c r="D140" s="56"/>
      <c r="E140" s="56"/>
      <c r="F140" s="56"/>
      <c r="G140" s="56"/>
      <c r="H140" s="56"/>
      <c r="I140" s="56"/>
      <c r="J140" s="56"/>
      <c r="K140" s="56"/>
      <c r="L140" s="56"/>
      <c r="M140" s="56"/>
      <c r="N140" s="57"/>
      <c r="O140" s="58"/>
      <c r="P140" s="58"/>
      <c r="Q140" s="58"/>
      <c r="R140" s="58"/>
      <c r="S140" s="58"/>
      <c r="T140" s="58"/>
      <c r="U140" s="58"/>
      <c r="V140" s="58"/>
      <c r="W140" s="59"/>
      <c r="X140" s="60"/>
    </row>
    <row r="141">
      <c r="A141" s="54"/>
      <c r="B141" s="55"/>
      <c r="C141" s="56"/>
      <c r="D141" s="56"/>
      <c r="E141" s="56"/>
      <c r="F141" s="56"/>
      <c r="G141" s="56"/>
      <c r="H141" s="56"/>
      <c r="I141" s="56"/>
      <c r="J141" s="56"/>
      <c r="K141" s="56"/>
      <c r="L141" s="56"/>
      <c r="M141" s="56"/>
      <c r="N141" s="57"/>
      <c r="O141" s="58"/>
      <c r="P141" s="58"/>
      <c r="Q141" s="58"/>
      <c r="R141" s="58"/>
      <c r="S141" s="58"/>
      <c r="T141" s="58"/>
      <c r="U141" s="58"/>
      <c r="V141" s="58"/>
      <c r="W141" s="59"/>
      <c r="X141" s="60"/>
    </row>
    <row r="142">
      <c r="A142" s="54"/>
      <c r="B142" s="55"/>
      <c r="C142" s="56"/>
      <c r="D142" s="56"/>
      <c r="E142" s="56"/>
      <c r="F142" s="56"/>
      <c r="G142" s="56"/>
      <c r="H142" s="56"/>
      <c r="I142" s="56"/>
      <c r="J142" s="56"/>
      <c r="K142" s="56"/>
      <c r="L142" s="56"/>
      <c r="M142" s="56"/>
      <c r="N142" s="57"/>
      <c r="O142" s="58"/>
      <c r="P142" s="58"/>
      <c r="Q142" s="58"/>
      <c r="R142" s="58"/>
      <c r="S142" s="58"/>
      <c r="T142" s="58"/>
      <c r="U142" s="58"/>
      <c r="V142" s="58"/>
      <c r="W142" s="59"/>
      <c r="X142" s="60"/>
    </row>
    <row r="143">
      <c r="A143" s="54"/>
      <c r="B143" s="55"/>
      <c r="C143" s="56"/>
      <c r="D143" s="56"/>
      <c r="E143" s="56"/>
      <c r="F143" s="56"/>
      <c r="G143" s="56"/>
      <c r="H143" s="56"/>
      <c r="I143" s="56"/>
      <c r="J143" s="56"/>
      <c r="K143" s="56"/>
      <c r="L143" s="56"/>
      <c r="M143" s="56"/>
      <c r="N143" s="57"/>
      <c r="O143" s="58"/>
      <c r="P143" s="58"/>
      <c r="Q143" s="58"/>
      <c r="R143" s="58"/>
      <c r="S143" s="58"/>
      <c r="T143" s="58"/>
      <c r="U143" s="58"/>
      <c r="V143" s="58"/>
      <c r="W143" s="59"/>
      <c r="X143" s="60"/>
    </row>
    <row r="144">
      <c r="A144" s="54"/>
      <c r="B144" s="55"/>
      <c r="C144" s="56"/>
      <c r="D144" s="56"/>
      <c r="E144" s="56"/>
      <c r="F144" s="56"/>
      <c r="G144" s="56"/>
      <c r="H144" s="56"/>
      <c r="I144" s="56"/>
      <c r="J144" s="56"/>
      <c r="K144" s="56"/>
      <c r="L144" s="56"/>
      <c r="M144" s="56"/>
      <c r="N144" s="57"/>
      <c r="O144" s="58"/>
      <c r="P144" s="58"/>
      <c r="Q144" s="58"/>
      <c r="R144" s="58"/>
      <c r="S144" s="58"/>
      <c r="T144" s="58"/>
      <c r="U144" s="58"/>
      <c r="V144" s="58"/>
      <c r="W144" s="59"/>
      <c r="X144" s="60"/>
    </row>
    <row r="145">
      <c r="A145" s="54"/>
      <c r="B145" s="55"/>
      <c r="C145" s="56"/>
      <c r="D145" s="56"/>
      <c r="E145" s="56"/>
      <c r="F145" s="56"/>
      <c r="G145" s="56"/>
      <c r="H145" s="56"/>
      <c r="I145" s="56"/>
      <c r="J145" s="56"/>
      <c r="K145" s="56"/>
      <c r="L145" s="56"/>
      <c r="M145" s="56"/>
      <c r="N145" s="57"/>
      <c r="O145" s="58"/>
      <c r="P145" s="58"/>
      <c r="Q145" s="58"/>
      <c r="R145" s="58"/>
      <c r="S145" s="58"/>
      <c r="T145" s="58"/>
      <c r="U145" s="58"/>
      <c r="V145" s="58"/>
      <c r="W145" s="59"/>
      <c r="X145" s="60"/>
    </row>
    <row r="146">
      <c r="A146" s="54"/>
      <c r="B146" s="55"/>
      <c r="C146" s="56"/>
      <c r="D146" s="56"/>
      <c r="E146" s="56"/>
      <c r="F146" s="56"/>
      <c r="G146" s="56"/>
      <c r="H146" s="56"/>
      <c r="I146" s="56"/>
      <c r="J146" s="56"/>
      <c r="K146" s="56"/>
      <c r="L146" s="56"/>
      <c r="M146" s="56"/>
      <c r="N146" s="57"/>
      <c r="O146" s="58"/>
      <c r="P146" s="58"/>
      <c r="Q146" s="58"/>
      <c r="R146" s="58"/>
      <c r="S146" s="58"/>
      <c r="T146" s="58"/>
      <c r="U146" s="58"/>
      <c r="V146" s="58"/>
      <c r="W146" s="59"/>
      <c r="X146" s="60"/>
    </row>
    <row r="147">
      <c r="A147" s="54"/>
      <c r="B147" s="55"/>
      <c r="C147" s="56"/>
      <c r="D147" s="56"/>
      <c r="E147" s="56"/>
      <c r="F147" s="56"/>
      <c r="G147" s="56"/>
      <c r="H147" s="56"/>
      <c r="I147" s="56"/>
      <c r="J147" s="56"/>
      <c r="K147" s="56"/>
      <c r="L147" s="56"/>
      <c r="M147" s="56"/>
      <c r="N147" s="57"/>
      <c r="O147" s="58"/>
      <c r="P147" s="58"/>
      <c r="Q147" s="58"/>
      <c r="R147" s="58"/>
      <c r="S147" s="58"/>
      <c r="T147" s="58"/>
      <c r="U147" s="58"/>
      <c r="V147" s="58"/>
      <c r="W147" s="59"/>
      <c r="X147" s="60"/>
    </row>
    <row r="148">
      <c r="A148" s="54"/>
      <c r="B148" s="55"/>
      <c r="C148" s="56"/>
      <c r="D148" s="56"/>
      <c r="E148" s="56"/>
      <c r="F148" s="56"/>
      <c r="G148" s="56"/>
      <c r="H148" s="56"/>
      <c r="I148" s="56"/>
      <c r="J148" s="56"/>
      <c r="K148" s="56"/>
      <c r="L148" s="56"/>
      <c r="M148" s="56"/>
      <c r="N148" s="57"/>
      <c r="O148" s="58"/>
      <c r="P148" s="58"/>
      <c r="Q148" s="58"/>
      <c r="R148" s="58"/>
      <c r="S148" s="58"/>
      <c r="T148" s="58"/>
      <c r="U148" s="58"/>
      <c r="V148" s="58"/>
      <c r="W148" s="59"/>
      <c r="X148" s="60"/>
    </row>
    <row r="149">
      <c r="A149" s="54"/>
      <c r="B149" s="55"/>
      <c r="C149" s="56"/>
      <c r="D149" s="56"/>
      <c r="E149" s="56"/>
      <c r="F149" s="56"/>
      <c r="G149" s="56"/>
      <c r="H149" s="56"/>
      <c r="I149" s="56"/>
      <c r="J149" s="56"/>
      <c r="K149" s="56"/>
      <c r="L149" s="56"/>
      <c r="M149" s="56"/>
      <c r="N149" s="57"/>
      <c r="O149" s="58"/>
      <c r="P149" s="58"/>
      <c r="Q149" s="58"/>
      <c r="R149" s="58"/>
      <c r="S149" s="58"/>
      <c r="T149" s="58"/>
      <c r="U149" s="58"/>
      <c r="V149" s="58"/>
      <c r="W149" s="59"/>
      <c r="X149" s="60"/>
    </row>
    <row r="150">
      <c r="A150" s="54"/>
      <c r="B150" s="55"/>
      <c r="C150" s="56"/>
      <c r="D150" s="56"/>
      <c r="E150" s="56"/>
      <c r="F150" s="56"/>
      <c r="G150" s="56"/>
      <c r="H150" s="56"/>
      <c r="I150" s="56"/>
      <c r="J150" s="56"/>
      <c r="K150" s="56"/>
      <c r="L150" s="56"/>
      <c r="M150" s="56"/>
      <c r="N150" s="57"/>
      <c r="O150" s="58"/>
      <c r="P150" s="58"/>
      <c r="Q150" s="58"/>
      <c r="R150" s="58"/>
      <c r="S150" s="58"/>
      <c r="T150" s="58"/>
      <c r="U150" s="58"/>
      <c r="V150" s="58"/>
      <c r="W150" s="59"/>
      <c r="X150" s="60"/>
    </row>
    <row r="151">
      <c r="A151" s="54"/>
      <c r="B151" s="55"/>
      <c r="C151" s="56"/>
      <c r="D151" s="56"/>
      <c r="E151" s="56"/>
      <c r="F151" s="56"/>
      <c r="G151" s="56"/>
      <c r="H151" s="56"/>
      <c r="I151" s="56"/>
      <c r="J151" s="56"/>
      <c r="K151" s="56"/>
      <c r="L151" s="56"/>
      <c r="M151" s="56"/>
      <c r="N151" s="57"/>
      <c r="O151" s="58"/>
      <c r="P151" s="58"/>
      <c r="Q151" s="58"/>
      <c r="R151" s="58"/>
      <c r="S151" s="58"/>
      <c r="T151" s="58"/>
      <c r="U151" s="58"/>
      <c r="V151" s="58"/>
      <c r="W151" s="59"/>
      <c r="X151" s="60"/>
    </row>
    <row r="152">
      <c r="A152" s="54"/>
      <c r="B152" s="55"/>
      <c r="C152" s="56"/>
      <c r="D152" s="56"/>
      <c r="E152" s="56"/>
      <c r="F152" s="56"/>
      <c r="G152" s="56"/>
      <c r="H152" s="56"/>
      <c r="I152" s="56"/>
      <c r="J152" s="56"/>
      <c r="K152" s="56"/>
      <c r="L152" s="56"/>
      <c r="M152" s="56"/>
      <c r="N152" s="57"/>
      <c r="O152" s="58"/>
      <c r="P152" s="58"/>
      <c r="Q152" s="58"/>
      <c r="R152" s="58"/>
      <c r="S152" s="58"/>
      <c r="T152" s="58"/>
      <c r="U152" s="58"/>
      <c r="V152" s="58"/>
      <c r="W152" s="59"/>
      <c r="X152" s="60"/>
    </row>
    <row r="153">
      <c r="A153" s="54"/>
      <c r="B153" s="55"/>
      <c r="C153" s="56"/>
      <c r="D153" s="56"/>
      <c r="E153" s="56"/>
      <c r="F153" s="56"/>
      <c r="G153" s="56"/>
      <c r="H153" s="56"/>
      <c r="I153" s="56"/>
      <c r="J153" s="56"/>
      <c r="K153" s="56"/>
      <c r="L153" s="56"/>
      <c r="M153" s="56"/>
      <c r="N153" s="57"/>
      <c r="O153" s="58"/>
      <c r="P153" s="58"/>
      <c r="Q153" s="58"/>
      <c r="R153" s="58"/>
      <c r="S153" s="58"/>
      <c r="T153" s="58"/>
      <c r="U153" s="58"/>
      <c r="V153" s="58"/>
      <c r="W153" s="59"/>
      <c r="X153" s="60"/>
    </row>
    <row r="154">
      <c r="A154" s="54"/>
      <c r="B154" s="55"/>
      <c r="C154" s="56"/>
      <c r="D154" s="56"/>
      <c r="E154" s="56"/>
      <c r="F154" s="56"/>
      <c r="G154" s="56"/>
      <c r="H154" s="56"/>
      <c r="I154" s="56"/>
      <c r="J154" s="56"/>
      <c r="K154" s="56"/>
      <c r="L154" s="56"/>
      <c r="M154" s="56"/>
      <c r="N154" s="57"/>
      <c r="O154" s="58"/>
      <c r="P154" s="58"/>
      <c r="Q154" s="58"/>
      <c r="R154" s="58"/>
      <c r="S154" s="58"/>
      <c r="T154" s="58"/>
      <c r="U154" s="58"/>
      <c r="V154" s="58"/>
      <c r="W154" s="59"/>
      <c r="X154" s="60"/>
    </row>
    <row r="155">
      <c r="A155" s="54"/>
      <c r="B155" s="55"/>
      <c r="C155" s="56"/>
      <c r="D155" s="56"/>
      <c r="E155" s="56"/>
      <c r="F155" s="56"/>
      <c r="G155" s="56"/>
      <c r="H155" s="56"/>
      <c r="I155" s="56"/>
      <c r="J155" s="56"/>
      <c r="K155" s="56"/>
      <c r="L155" s="56"/>
      <c r="M155" s="56"/>
      <c r="N155" s="57"/>
      <c r="O155" s="58"/>
      <c r="P155" s="58"/>
      <c r="Q155" s="58"/>
      <c r="R155" s="58"/>
      <c r="S155" s="58"/>
      <c r="T155" s="58"/>
      <c r="U155" s="58"/>
      <c r="V155" s="58"/>
      <c r="W155" s="59"/>
      <c r="X155" s="60"/>
    </row>
    <row r="156">
      <c r="A156" s="54"/>
      <c r="B156" s="55"/>
      <c r="C156" s="56"/>
      <c r="D156" s="56"/>
      <c r="E156" s="56"/>
      <c r="F156" s="56"/>
      <c r="G156" s="56"/>
      <c r="H156" s="56"/>
      <c r="I156" s="56"/>
      <c r="J156" s="56"/>
      <c r="K156" s="56"/>
      <c r="L156" s="56"/>
      <c r="M156" s="56"/>
      <c r="N156" s="57"/>
      <c r="O156" s="58"/>
      <c r="P156" s="58"/>
      <c r="Q156" s="58"/>
      <c r="R156" s="58"/>
      <c r="S156" s="58"/>
      <c r="T156" s="58"/>
      <c r="U156" s="58"/>
      <c r="V156" s="58"/>
      <c r="W156" s="59"/>
      <c r="X156" s="60"/>
    </row>
    <row r="157">
      <c r="A157" s="54"/>
      <c r="B157" s="55"/>
      <c r="C157" s="56"/>
      <c r="D157" s="56"/>
      <c r="E157" s="56"/>
      <c r="F157" s="56"/>
      <c r="G157" s="56"/>
      <c r="H157" s="56"/>
      <c r="I157" s="56"/>
      <c r="J157" s="56"/>
      <c r="K157" s="56"/>
      <c r="L157" s="56"/>
      <c r="M157" s="56"/>
      <c r="N157" s="57"/>
      <c r="O157" s="58"/>
      <c r="P157" s="58"/>
      <c r="Q157" s="58"/>
      <c r="R157" s="58"/>
      <c r="S157" s="58"/>
      <c r="T157" s="58"/>
      <c r="U157" s="58"/>
      <c r="V157" s="58"/>
      <c r="W157" s="59"/>
      <c r="X157" s="60"/>
    </row>
    <row r="158">
      <c r="A158" s="54"/>
      <c r="B158" s="55"/>
      <c r="C158" s="56"/>
      <c r="D158" s="56"/>
      <c r="E158" s="56"/>
      <c r="F158" s="56"/>
      <c r="G158" s="56"/>
      <c r="H158" s="56"/>
      <c r="I158" s="56"/>
      <c r="J158" s="56"/>
      <c r="K158" s="56"/>
      <c r="L158" s="56"/>
      <c r="M158" s="56"/>
      <c r="N158" s="57"/>
      <c r="O158" s="58"/>
      <c r="P158" s="58"/>
      <c r="Q158" s="58"/>
      <c r="R158" s="58"/>
      <c r="S158" s="58"/>
      <c r="T158" s="58"/>
      <c r="U158" s="58"/>
      <c r="V158" s="58"/>
      <c r="W158" s="59"/>
      <c r="X158" s="60"/>
    </row>
    <row r="159">
      <c r="A159" s="54"/>
      <c r="B159" s="55"/>
      <c r="C159" s="56"/>
      <c r="D159" s="56"/>
      <c r="E159" s="56"/>
      <c r="F159" s="56"/>
      <c r="G159" s="56"/>
      <c r="H159" s="56"/>
      <c r="I159" s="56"/>
      <c r="J159" s="56"/>
      <c r="K159" s="56"/>
      <c r="L159" s="56"/>
      <c r="M159" s="56"/>
      <c r="N159" s="57"/>
      <c r="O159" s="58"/>
      <c r="P159" s="58"/>
      <c r="Q159" s="58"/>
      <c r="R159" s="58"/>
      <c r="S159" s="58"/>
      <c r="T159" s="58"/>
      <c r="U159" s="58"/>
      <c r="V159" s="58"/>
      <c r="W159" s="59"/>
      <c r="X159" s="60"/>
    </row>
    <row r="160">
      <c r="A160" s="54"/>
      <c r="B160" s="55"/>
      <c r="C160" s="56"/>
      <c r="D160" s="56"/>
      <c r="E160" s="56"/>
      <c r="F160" s="56"/>
      <c r="G160" s="56"/>
      <c r="H160" s="56"/>
      <c r="I160" s="56"/>
      <c r="J160" s="56"/>
      <c r="K160" s="56"/>
      <c r="L160" s="56"/>
      <c r="M160" s="56"/>
      <c r="N160" s="57"/>
      <c r="O160" s="58"/>
      <c r="P160" s="58"/>
      <c r="Q160" s="58"/>
      <c r="R160" s="58"/>
      <c r="S160" s="58"/>
      <c r="T160" s="58"/>
      <c r="U160" s="58"/>
      <c r="V160" s="58"/>
      <c r="W160" s="59"/>
      <c r="X160" s="60"/>
    </row>
    <row r="161">
      <c r="A161" s="54"/>
      <c r="B161" s="55"/>
      <c r="C161" s="56"/>
      <c r="D161" s="56"/>
      <c r="E161" s="56"/>
      <c r="F161" s="56"/>
      <c r="G161" s="56"/>
      <c r="H161" s="56"/>
      <c r="I161" s="56"/>
      <c r="J161" s="56"/>
      <c r="K161" s="56"/>
      <c r="L161" s="56"/>
      <c r="M161" s="56"/>
      <c r="N161" s="57"/>
      <c r="O161" s="58"/>
      <c r="P161" s="58"/>
      <c r="Q161" s="58"/>
      <c r="R161" s="58"/>
      <c r="S161" s="58"/>
      <c r="T161" s="58"/>
      <c r="U161" s="58"/>
      <c r="V161" s="58"/>
      <c r="W161" s="59"/>
      <c r="X161" s="60"/>
    </row>
    <row r="162">
      <c r="A162" s="54"/>
      <c r="B162" s="55"/>
      <c r="C162" s="56"/>
      <c r="D162" s="56"/>
      <c r="E162" s="56"/>
      <c r="F162" s="56"/>
      <c r="G162" s="56"/>
      <c r="H162" s="56"/>
      <c r="I162" s="56"/>
      <c r="J162" s="56"/>
      <c r="K162" s="56"/>
      <c r="L162" s="56"/>
      <c r="M162" s="56"/>
      <c r="N162" s="57"/>
      <c r="O162" s="58"/>
      <c r="P162" s="58"/>
      <c r="Q162" s="58"/>
      <c r="R162" s="58"/>
      <c r="S162" s="58"/>
      <c r="T162" s="58"/>
      <c r="U162" s="58"/>
      <c r="V162" s="58"/>
      <c r="W162" s="59"/>
      <c r="X162" s="60"/>
    </row>
    <row r="163">
      <c r="A163" s="54"/>
      <c r="B163" s="55"/>
      <c r="C163" s="56"/>
      <c r="D163" s="56"/>
      <c r="E163" s="56"/>
      <c r="F163" s="56"/>
      <c r="G163" s="56"/>
      <c r="H163" s="56"/>
      <c r="I163" s="56"/>
      <c r="J163" s="56"/>
      <c r="K163" s="56"/>
      <c r="L163" s="56"/>
      <c r="M163" s="56"/>
      <c r="N163" s="57"/>
      <c r="O163" s="58"/>
      <c r="P163" s="58"/>
      <c r="Q163" s="58"/>
      <c r="R163" s="58"/>
      <c r="S163" s="58"/>
      <c r="T163" s="58"/>
      <c r="U163" s="58"/>
      <c r="V163" s="58"/>
      <c r="W163" s="59"/>
      <c r="X163" s="60"/>
    </row>
    <row r="164">
      <c r="A164" s="54"/>
      <c r="B164" s="55"/>
      <c r="C164" s="56"/>
      <c r="D164" s="56"/>
      <c r="E164" s="56"/>
      <c r="F164" s="56"/>
      <c r="G164" s="56"/>
      <c r="H164" s="56"/>
      <c r="I164" s="56"/>
      <c r="J164" s="56"/>
      <c r="K164" s="56"/>
      <c r="L164" s="56"/>
      <c r="M164" s="56"/>
      <c r="N164" s="57"/>
      <c r="O164" s="58"/>
      <c r="P164" s="58"/>
      <c r="Q164" s="58"/>
      <c r="R164" s="58"/>
      <c r="S164" s="58"/>
      <c r="T164" s="58"/>
      <c r="U164" s="58"/>
      <c r="V164" s="58"/>
      <c r="W164" s="59"/>
      <c r="X164" s="60"/>
    </row>
    <row r="165">
      <c r="A165" s="54"/>
      <c r="B165" s="55"/>
      <c r="C165" s="56"/>
      <c r="D165" s="56"/>
      <c r="E165" s="56"/>
      <c r="F165" s="56"/>
      <c r="G165" s="56"/>
      <c r="H165" s="56"/>
      <c r="I165" s="56"/>
      <c r="J165" s="56"/>
      <c r="K165" s="56"/>
      <c r="L165" s="56"/>
      <c r="M165" s="56"/>
      <c r="N165" s="57"/>
      <c r="O165" s="58"/>
      <c r="P165" s="58"/>
      <c r="Q165" s="58"/>
      <c r="R165" s="58"/>
      <c r="S165" s="58"/>
      <c r="T165" s="58"/>
      <c r="U165" s="58"/>
      <c r="V165" s="58"/>
      <c r="W165" s="59"/>
      <c r="X165" s="60"/>
    </row>
    <row r="166">
      <c r="A166" s="54"/>
      <c r="B166" s="55"/>
      <c r="C166" s="56"/>
      <c r="D166" s="56"/>
      <c r="E166" s="56"/>
      <c r="F166" s="56"/>
      <c r="G166" s="56"/>
      <c r="H166" s="56"/>
      <c r="I166" s="56"/>
      <c r="J166" s="56"/>
      <c r="K166" s="56"/>
      <c r="L166" s="56"/>
      <c r="M166" s="56"/>
      <c r="N166" s="57"/>
      <c r="O166" s="58"/>
      <c r="P166" s="58"/>
      <c r="Q166" s="58"/>
      <c r="R166" s="58"/>
      <c r="S166" s="58"/>
      <c r="T166" s="58"/>
      <c r="U166" s="58"/>
      <c r="V166" s="58"/>
      <c r="W166" s="59"/>
      <c r="X166" s="60"/>
    </row>
    <row r="167">
      <c r="A167" s="54"/>
      <c r="B167" s="55"/>
      <c r="C167" s="56"/>
      <c r="D167" s="56"/>
      <c r="E167" s="56"/>
      <c r="F167" s="56"/>
      <c r="G167" s="56"/>
      <c r="H167" s="56"/>
      <c r="I167" s="56"/>
      <c r="J167" s="56"/>
      <c r="K167" s="56"/>
      <c r="L167" s="56"/>
      <c r="M167" s="56"/>
      <c r="N167" s="57"/>
      <c r="O167" s="58"/>
      <c r="P167" s="58"/>
      <c r="Q167" s="58"/>
      <c r="R167" s="58"/>
      <c r="S167" s="58"/>
      <c r="T167" s="58"/>
      <c r="U167" s="58"/>
      <c r="V167" s="58"/>
      <c r="W167" s="59"/>
      <c r="X167" s="60"/>
    </row>
    <row r="168">
      <c r="A168" s="54"/>
      <c r="B168" s="55"/>
      <c r="C168" s="56"/>
      <c r="D168" s="56"/>
      <c r="E168" s="56"/>
      <c r="F168" s="56"/>
      <c r="G168" s="56"/>
      <c r="H168" s="56"/>
      <c r="I168" s="56"/>
      <c r="J168" s="56"/>
      <c r="K168" s="56"/>
      <c r="L168" s="56"/>
      <c r="M168" s="56"/>
      <c r="N168" s="57"/>
      <c r="O168" s="58"/>
      <c r="P168" s="58"/>
      <c r="Q168" s="58"/>
      <c r="R168" s="58"/>
      <c r="S168" s="58"/>
      <c r="T168" s="58"/>
      <c r="U168" s="58"/>
      <c r="V168" s="58"/>
      <c r="W168" s="59"/>
      <c r="X168" s="60"/>
    </row>
    <row r="169">
      <c r="A169" s="54"/>
      <c r="B169" s="55"/>
      <c r="C169" s="56"/>
      <c r="D169" s="56"/>
      <c r="E169" s="56"/>
      <c r="F169" s="56"/>
      <c r="G169" s="56"/>
      <c r="H169" s="56"/>
      <c r="I169" s="56"/>
      <c r="J169" s="56"/>
      <c r="K169" s="56"/>
      <c r="L169" s="56"/>
      <c r="M169" s="56"/>
      <c r="N169" s="57"/>
      <c r="O169" s="58"/>
      <c r="P169" s="58"/>
      <c r="Q169" s="58"/>
      <c r="R169" s="58"/>
      <c r="S169" s="58"/>
      <c r="T169" s="58"/>
      <c r="U169" s="58"/>
      <c r="V169" s="58"/>
      <c r="W169" s="59"/>
      <c r="X169" s="60"/>
    </row>
    <row r="170">
      <c r="A170" s="54"/>
      <c r="B170" s="55"/>
      <c r="C170" s="56"/>
      <c r="D170" s="56"/>
      <c r="E170" s="56"/>
      <c r="F170" s="56"/>
      <c r="G170" s="56"/>
      <c r="H170" s="56"/>
      <c r="I170" s="56"/>
      <c r="J170" s="56"/>
      <c r="K170" s="56"/>
      <c r="L170" s="56"/>
      <c r="M170" s="56"/>
      <c r="N170" s="57"/>
      <c r="O170" s="58"/>
      <c r="P170" s="58"/>
      <c r="Q170" s="58"/>
      <c r="R170" s="58"/>
      <c r="S170" s="58"/>
      <c r="T170" s="58"/>
      <c r="U170" s="58"/>
      <c r="V170" s="58"/>
      <c r="W170" s="59"/>
      <c r="X170" s="60"/>
    </row>
    <row r="171">
      <c r="A171" s="54"/>
      <c r="B171" s="55"/>
      <c r="C171" s="56"/>
      <c r="D171" s="56"/>
      <c r="E171" s="56"/>
      <c r="F171" s="56"/>
      <c r="G171" s="56"/>
      <c r="H171" s="56"/>
      <c r="I171" s="56"/>
      <c r="J171" s="56"/>
      <c r="K171" s="56"/>
      <c r="L171" s="56"/>
      <c r="M171" s="56"/>
      <c r="N171" s="57"/>
      <c r="O171" s="58"/>
      <c r="P171" s="58"/>
      <c r="Q171" s="58"/>
      <c r="R171" s="58"/>
      <c r="S171" s="58"/>
      <c r="T171" s="58"/>
      <c r="U171" s="58"/>
      <c r="V171" s="58"/>
      <c r="W171" s="59"/>
      <c r="X171" s="60"/>
    </row>
    <row r="172">
      <c r="A172" s="54"/>
      <c r="B172" s="55"/>
      <c r="C172" s="56"/>
      <c r="D172" s="56"/>
      <c r="E172" s="56"/>
      <c r="F172" s="56"/>
      <c r="G172" s="56"/>
      <c r="H172" s="56"/>
      <c r="I172" s="56"/>
      <c r="J172" s="56"/>
      <c r="K172" s="56"/>
      <c r="L172" s="56"/>
      <c r="M172" s="56"/>
      <c r="N172" s="57"/>
      <c r="O172" s="58"/>
      <c r="P172" s="58"/>
      <c r="Q172" s="58"/>
      <c r="R172" s="58"/>
      <c r="S172" s="58"/>
      <c r="T172" s="58"/>
      <c r="U172" s="58"/>
      <c r="V172" s="58"/>
      <c r="W172" s="59"/>
      <c r="X172" s="60"/>
    </row>
    <row r="173">
      <c r="A173" s="54"/>
      <c r="B173" s="55"/>
      <c r="C173" s="56"/>
      <c r="D173" s="56"/>
      <c r="E173" s="56"/>
      <c r="F173" s="56"/>
      <c r="G173" s="56"/>
      <c r="H173" s="56"/>
      <c r="I173" s="56"/>
      <c r="J173" s="56"/>
      <c r="K173" s="56"/>
      <c r="L173" s="56"/>
      <c r="M173" s="56"/>
      <c r="N173" s="57"/>
      <c r="O173" s="58"/>
      <c r="P173" s="58"/>
      <c r="Q173" s="58"/>
      <c r="R173" s="58"/>
      <c r="S173" s="58"/>
      <c r="T173" s="58"/>
      <c r="U173" s="58"/>
      <c r="V173" s="58"/>
      <c r="W173" s="59"/>
      <c r="X173" s="60"/>
    </row>
    <row r="174">
      <c r="A174" s="54"/>
      <c r="B174" s="55"/>
      <c r="C174" s="56"/>
      <c r="D174" s="56"/>
      <c r="E174" s="56"/>
      <c r="F174" s="56"/>
      <c r="G174" s="56"/>
      <c r="H174" s="56"/>
      <c r="I174" s="56"/>
      <c r="J174" s="56"/>
      <c r="K174" s="56"/>
      <c r="L174" s="56"/>
      <c r="M174" s="56"/>
      <c r="N174" s="57"/>
      <c r="O174" s="58"/>
      <c r="P174" s="58"/>
      <c r="Q174" s="58"/>
      <c r="R174" s="58"/>
      <c r="S174" s="58"/>
      <c r="T174" s="58"/>
      <c r="U174" s="58"/>
      <c r="V174" s="58"/>
      <c r="W174" s="59"/>
      <c r="X174" s="60"/>
    </row>
    <row r="175">
      <c r="A175" s="54"/>
      <c r="B175" s="55"/>
      <c r="C175" s="56"/>
      <c r="D175" s="56"/>
      <c r="E175" s="56"/>
      <c r="F175" s="56"/>
      <c r="G175" s="56"/>
      <c r="H175" s="56"/>
      <c r="I175" s="56"/>
      <c r="J175" s="56"/>
      <c r="K175" s="56"/>
      <c r="L175" s="56"/>
      <c r="M175" s="56"/>
      <c r="N175" s="57"/>
      <c r="O175" s="58"/>
      <c r="P175" s="58"/>
      <c r="Q175" s="58"/>
      <c r="R175" s="58"/>
      <c r="S175" s="58"/>
      <c r="T175" s="58"/>
      <c r="U175" s="58"/>
      <c r="V175" s="58"/>
      <c r="W175" s="59"/>
      <c r="X175" s="60"/>
    </row>
    <row r="176">
      <c r="A176" s="54"/>
      <c r="B176" s="55"/>
      <c r="C176" s="56"/>
      <c r="D176" s="56"/>
      <c r="E176" s="56"/>
      <c r="F176" s="56"/>
      <c r="G176" s="56"/>
      <c r="H176" s="56"/>
      <c r="I176" s="56"/>
      <c r="J176" s="56"/>
      <c r="K176" s="56"/>
      <c r="L176" s="56"/>
      <c r="M176" s="56"/>
      <c r="N176" s="57"/>
      <c r="O176" s="58"/>
      <c r="P176" s="58"/>
      <c r="Q176" s="58"/>
      <c r="R176" s="58"/>
      <c r="S176" s="58"/>
      <c r="T176" s="58"/>
      <c r="U176" s="58"/>
      <c r="V176" s="58"/>
      <c r="W176" s="59"/>
      <c r="X176" s="60"/>
    </row>
    <row r="177">
      <c r="A177" s="54"/>
      <c r="B177" s="55"/>
      <c r="C177" s="56"/>
      <c r="D177" s="56"/>
      <c r="E177" s="56"/>
      <c r="F177" s="56"/>
      <c r="G177" s="56"/>
      <c r="H177" s="56"/>
      <c r="I177" s="56"/>
      <c r="J177" s="56"/>
      <c r="K177" s="56"/>
      <c r="L177" s="56"/>
      <c r="M177" s="56"/>
      <c r="N177" s="57"/>
      <c r="O177" s="58"/>
      <c r="P177" s="58"/>
      <c r="Q177" s="58"/>
      <c r="R177" s="58"/>
      <c r="S177" s="58"/>
      <c r="T177" s="58"/>
      <c r="U177" s="58"/>
      <c r="V177" s="58"/>
      <c r="W177" s="59"/>
      <c r="X177" s="60"/>
    </row>
    <row r="178">
      <c r="A178" s="54"/>
      <c r="B178" s="55"/>
      <c r="C178" s="56"/>
      <c r="D178" s="56"/>
      <c r="E178" s="56"/>
      <c r="F178" s="56"/>
      <c r="G178" s="56"/>
      <c r="H178" s="56"/>
      <c r="I178" s="56"/>
      <c r="J178" s="56"/>
      <c r="K178" s="56"/>
      <c r="L178" s="56"/>
      <c r="M178" s="56"/>
      <c r="N178" s="57"/>
      <c r="O178" s="58"/>
      <c r="P178" s="58"/>
      <c r="Q178" s="58"/>
      <c r="R178" s="58"/>
      <c r="S178" s="58"/>
      <c r="T178" s="58"/>
      <c r="U178" s="58"/>
      <c r="V178" s="58"/>
      <c r="W178" s="59"/>
      <c r="X178" s="60"/>
    </row>
    <row r="179">
      <c r="A179" s="54"/>
      <c r="B179" s="55"/>
      <c r="C179" s="56"/>
      <c r="D179" s="56"/>
      <c r="E179" s="56"/>
      <c r="F179" s="56"/>
      <c r="G179" s="56"/>
      <c r="H179" s="56"/>
      <c r="I179" s="56"/>
      <c r="J179" s="56"/>
      <c r="K179" s="56"/>
      <c r="L179" s="56"/>
      <c r="M179" s="56"/>
      <c r="N179" s="57"/>
      <c r="O179" s="58"/>
      <c r="P179" s="58"/>
      <c r="Q179" s="58"/>
      <c r="R179" s="58"/>
      <c r="S179" s="58"/>
      <c r="T179" s="58"/>
      <c r="U179" s="58"/>
      <c r="V179" s="58"/>
      <c r="W179" s="59"/>
      <c r="X179" s="60"/>
    </row>
    <row r="180">
      <c r="A180" s="54"/>
      <c r="B180" s="55"/>
      <c r="C180" s="56"/>
      <c r="D180" s="56"/>
      <c r="E180" s="56"/>
      <c r="F180" s="56"/>
      <c r="G180" s="56"/>
      <c r="H180" s="56"/>
      <c r="I180" s="56"/>
      <c r="J180" s="56"/>
      <c r="K180" s="56"/>
      <c r="L180" s="56"/>
      <c r="M180" s="56"/>
      <c r="N180" s="57"/>
      <c r="O180" s="58"/>
      <c r="P180" s="58"/>
      <c r="Q180" s="58"/>
      <c r="R180" s="58"/>
      <c r="S180" s="58"/>
      <c r="T180" s="58"/>
      <c r="U180" s="58"/>
      <c r="V180" s="58"/>
      <c r="W180" s="59"/>
      <c r="X180" s="60"/>
    </row>
    <row r="181">
      <c r="A181" s="54"/>
      <c r="B181" s="55"/>
      <c r="C181" s="56"/>
      <c r="D181" s="56"/>
      <c r="E181" s="56"/>
      <c r="F181" s="56"/>
      <c r="G181" s="56"/>
      <c r="H181" s="56"/>
      <c r="I181" s="56"/>
      <c r="J181" s="56"/>
      <c r="K181" s="56"/>
      <c r="L181" s="56"/>
      <c r="M181" s="56"/>
      <c r="N181" s="57"/>
      <c r="O181" s="58"/>
      <c r="P181" s="58"/>
      <c r="Q181" s="58"/>
      <c r="R181" s="58"/>
      <c r="S181" s="58"/>
      <c r="T181" s="58"/>
      <c r="U181" s="58"/>
      <c r="V181" s="58"/>
      <c r="W181" s="59"/>
      <c r="X181" s="60"/>
    </row>
    <row r="182">
      <c r="A182" s="54"/>
      <c r="B182" s="55"/>
      <c r="C182" s="56"/>
      <c r="D182" s="56"/>
      <c r="E182" s="56"/>
      <c r="F182" s="56"/>
      <c r="G182" s="56"/>
      <c r="H182" s="56"/>
      <c r="I182" s="56"/>
      <c r="J182" s="56"/>
      <c r="K182" s="56"/>
      <c r="L182" s="56"/>
      <c r="M182" s="56"/>
      <c r="N182" s="57"/>
      <c r="O182" s="58"/>
      <c r="P182" s="58"/>
      <c r="Q182" s="58"/>
      <c r="R182" s="58"/>
      <c r="S182" s="58"/>
      <c r="T182" s="58"/>
      <c r="U182" s="58"/>
      <c r="V182" s="58"/>
      <c r="W182" s="59"/>
      <c r="X182" s="60"/>
    </row>
    <row r="183">
      <c r="A183" s="54"/>
      <c r="B183" s="55"/>
      <c r="C183" s="56"/>
      <c r="D183" s="56"/>
      <c r="E183" s="56"/>
      <c r="F183" s="56"/>
      <c r="G183" s="56"/>
      <c r="H183" s="56"/>
      <c r="I183" s="56"/>
      <c r="J183" s="56"/>
      <c r="K183" s="56"/>
      <c r="L183" s="56"/>
      <c r="M183" s="56"/>
      <c r="N183" s="57"/>
      <c r="O183" s="58"/>
      <c r="P183" s="58"/>
      <c r="Q183" s="58"/>
      <c r="R183" s="58"/>
      <c r="S183" s="58"/>
      <c r="T183" s="58"/>
      <c r="U183" s="58"/>
      <c r="V183" s="58"/>
      <c r="W183" s="59"/>
      <c r="X183" s="60"/>
    </row>
    <row r="184">
      <c r="A184" s="54"/>
      <c r="B184" s="55"/>
      <c r="C184" s="56"/>
      <c r="D184" s="56"/>
      <c r="E184" s="56"/>
      <c r="F184" s="56"/>
      <c r="G184" s="56"/>
      <c r="H184" s="56"/>
      <c r="I184" s="56"/>
      <c r="J184" s="56"/>
      <c r="K184" s="56"/>
      <c r="L184" s="56"/>
      <c r="M184" s="56"/>
      <c r="N184" s="57"/>
      <c r="O184" s="58"/>
      <c r="P184" s="58"/>
      <c r="Q184" s="58"/>
      <c r="R184" s="58"/>
      <c r="S184" s="58"/>
      <c r="T184" s="58"/>
      <c r="U184" s="58"/>
      <c r="V184" s="58"/>
      <c r="W184" s="59"/>
      <c r="X184" s="60"/>
    </row>
    <row r="185">
      <c r="A185" s="54"/>
      <c r="B185" s="55"/>
      <c r="C185" s="56"/>
      <c r="D185" s="56"/>
      <c r="E185" s="56"/>
      <c r="F185" s="56"/>
      <c r="G185" s="56"/>
      <c r="H185" s="56"/>
      <c r="I185" s="56"/>
      <c r="J185" s="56"/>
      <c r="K185" s="56"/>
      <c r="L185" s="56"/>
      <c r="M185" s="56"/>
      <c r="N185" s="57"/>
      <c r="O185" s="58"/>
      <c r="P185" s="58"/>
      <c r="Q185" s="58"/>
      <c r="R185" s="58"/>
      <c r="S185" s="58"/>
      <c r="T185" s="58"/>
      <c r="U185" s="58"/>
      <c r="V185" s="58"/>
      <c r="W185" s="59"/>
      <c r="X185" s="60"/>
    </row>
    <row r="186">
      <c r="A186" s="54"/>
      <c r="B186" s="55"/>
      <c r="C186" s="56"/>
      <c r="D186" s="56"/>
      <c r="E186" s="56"/>
      <c r="F186" s="56"/>
      <c r="G186" s="56"/>
      <c r="H186" s="56"/>
      <c r="I186" s="56"/>
      <c r="J186" s="56"/>
      <c r="K186" s="56"/>
      <c r="L186" s="56"/>
      <c r="M186" s="56"/>
      <c r="N186" s="57"/>
      <c r="O186" s="58"/>
      <c r="P186" s="58"/>
      <c r="Q186" s="58"/>
      <c r="R186" s="58"/>
      <c r="S186" s="58"/>
      <c r="T186" s="58"/>
      <c r="U186" s="58"/>
      <c r="V186" s="58"/>
      <c r="W186" s="59"/>
      <c r="X186" s="60"/>
    </row>
    <row r="187">
      <c r="A187" s="54"/>
      <c r="B187" s="55"/>
      <c r="C187" s="56"/>
      <c r="D187" s="56"/>
      <c r="E187" s="56"/>
      <c r="F187" s="56"/>
      <c r="G187" s="56"/>
      <c r="H187" s="56"/>
      <c r="I187" s="56"/>
      <c r="J187" s="56"/>
      <c r="K187" s="56"/>
      <c r="L187" s="56"/>
      <c r="M187" s="56"/>
      <c r="N187" s="57"/>
      <c r="O187" s="58"/>
      <c r="P187" s="58"/>
      <c r="Q187" s="58"/>
      <c r="R187" s="58"/>
      <c r="S187" s="58"/>
      <c r="T187" s="58"/>
      <c r="U187" s="58"/>
      <c r="V187" s="58"/>
      <c r="W187" s="59"/>
      <c r="X187" s="60"/>
    </row>
    <row r="188">
      <c r="A188" s="54"/>
      <c r="B188" s="55"/>
      <c r="C188" s="56"/>
      <c r="D188" s="56"/>
      <c r="E188" s="56"/>
      <c r="F188" s="56"/>
      <c r="G188" s="56"/>
      <c r="H188" s="56"/>
      <c r="I188" s="56"/>
      <c r="J188" s="56"/>
      <c r="K188" s="56"/>
      <c r="L188" s="56"/>
      <c r="M188" s="56"/>
      <c r="N188" s="57"/>
      <c r="O188" s="58"/>
      <c r="P188" s="58"/>
      <c r="Q188" s="58"/>
      <c r="R188" s="58"/>
      <c r="S188" s="58"/>
      <c r="T188" s="58"/>
      <c r="U188" s="58"/>
      <c r="V188" s="58"/>
      <c r="W188" s="59"/>
      <c r="X188" s="60"/>
    </row>
    <row r="189">
      <c r="A189" s="54"/>
      <c r="B189" s="55"/>
      <c r="C189" s="56"/>
      <c r="D189" s="56"/>
      <c r="E189" s="56"/>
      <c r="F189" s="56"/>
      <c r="G189" s="56"/>
      <c r="H189" s="56"/>
      <c r="I189" s="56"/>
      <c r="J189" s="56"/>
      <c r="K189" s="56"/>
      <c r="L189" s="56"/>
      <c r="M189" s="56"/>
      <c r="N189" s="57"/>
      <c r="O189" s="58"/>
      <c r="P189" s="58"/>
      <c r="Q189" s="58"/>
      <c r="R189" s="58"/>
      <c r="S189" s="58"/>
      <c r="T189" s="58"/>
      <c r="U189" s="58"/>
      <c r="V189" s="58"/>
      <c r="W189" s="59"/>
      <c r="X189" s="60"/>
    </row>
    <row r="190">
      <c r="A190" s="54"/>
      <c r="B190" s="55"/>
      <c r="C190" s="56"/>
      <c r="D190" s="56"/>
      <c r="E190" s="56"/>
      <c r="F190" s="56"/>
      <c r="G190" s="56"/>
      <c r="H190" s="56"/>
      <c r="I190" s="56"/>
      <c r="J190" s="56"/>
      <c r="K190" s="56"/>
      <c r="L190" s="56"/>
      <c r="M190" s="56"/>
      <c r="N190" s="57"/>
      <c r="O190" s="58"/>
      <c r="P190" s="58"/>
      <c r="Q190" s="58"/>
      <c r="R190" s="58"/>
      <c r="S190" s="58"/>
      <c r="T190" s="58"/>
      <c r="U190" s="58"/>
      <c r="V190" s="58"/>
      <c r="W190" s="59"/>
      <c r="X190" s="60"/>
    </row>
    <row r="191">
      <c r="A191" s="54"/>
      <c r="B191" s="55"/>
      <c r="C191" s="56"/>
      <c r="D191" s="56"/>
      <c r="E191" s="56"/>
      <c r="F191" s="56"/>
      <c r="G191" s="56"/>
      <c r="H191" s="56"/>
      <c r="I191" s="56"/>
      <c r="J191" s="56"/>
      <c r="K191" s="56"/>
      <c r="L191" s="56"/>
      <c r="M191" s="56"/>
      <c r="N191" s="57"/>
      <c r="O191" s="58"/>
      <c r="P191" s="58"/>
      <c r="Q191" s="58"/>
      <c r="R191" s="58"/>
      <c r="S191" s="58"/>
      <c r="T191" s="58"/>
      <c r="U191" s="58"/>
      <c r="V191" s="58"/>
      <c r="W191" s="59"/>
      <c r="X191" s="60"/>
    </row>
    <row r="192">
      <c r="A192" s="54"/>
      <c r="B192" s="55"/>
      <c r="C192" s="56"/>
      <c r="D192" s="56"/>
      <c r="E192" s="56"/>
      <c r="F192" s="56"/>
      <c r="G192" s="56"/>
      <c r="H192" s="56"/>
      <c r="I192" s="56"/>
      <c r="J192" s="56"/>
      <c r="K192" s="56"/>
      <c r="L192" s="56"/>
      <c r="M192" s="56"/>
      <c r="N192" s="57"/>
      <c r="O192" s="58"/>
      <c r="P192" s="58"/>
      <c r="Q192" s="58"/>
      <c r="R192" s="58"/>
      <c r="S192" s="58"/>
      <c r="T192" s="58"/>
      <c r="U192" s="58"/>
      <c r="V192" s="58"/>
      <c r="W192" s="59"/>
      <c r="X192" s="60"/>
    </row>
    <row r="193">
      <c r="A193" s="54"/>
      <c r="B193" s="55"/>
      <c r="C193" s="56"/>
      <c r="D193" s="56"/>
      <c r="E193" s="56"/>
      <c r="F193" s="56"/>
      <c r="G193" s="56"/>
      <c r="H193" s="56"/>
      <c r="I193" s="56"/>
      <c r="J193" s="56"/>
      <c r="K193" s="56"/>
      <c r="L193" s="56"/>
      <c r="M193" s="56"/>
      <c r="N193" s="57"/>
      <c r="O193" s="58"/>
      <c r="P193" s="58"/>
      <c r="Q193" s="58"/>
      <c r="R193" s="58"/>
      <c r="S193" s="58"/>
      <c r="T193" s="58"/>
      <c r="U193" s="58"/>
      <c r="V193" s="58"/>
      <c r="W193" s="59"/>
      <c r="X193" s="60"/>
    </row>
    <row r="194">
      <c r="A194" s="54"/>
      <c r="B194" s="55"/>
      <c r="C194" s="56"/>
      <c r="D194" s="56"/>
      <c r="E194" s="56"/>
      <c r="F194" s="56"/>
      <c r="G194" s="56"/>
      <c r="H194" s="56"/>
      <c r="I194" s="56"/>
      <c r="J194" s="56"/>
      <c r="K194" s="56"/>
      <c r="L194" s="56"/>
      <c r="M194" s="56"/>
      <c r="N194" s="57"/>
      <c r="O194" s="58"/>
      <c r="P194" s="58"/>
      <c r="Q194" s="58"/>
      <c r="R194" s="58"/>
      <c r="S194" s="58"/>
      <c r="T194" s="58"/>
      <c r="U194" s="58"/>
      <c r="V194" s="58"/>
      <c r="W194" s="59"/>
      <c r="X194" s="60"/>
    </row>
    <row r="195">
      <c r="A195" s="54"/>
      <c r="B195" s="55"/>
      <c r="C195" s="56"/>
      <c r="D195" s="56"/>
      <c r="E195" s="56"/>
      <c r="F195" s="56"/>
      <c r="G195" s="56"/>
      <c r="H195" s="56"/>
      <c r="I195" s="56"/>
      <c r="J195" s="56"/>
      <c r="K195" s="56"/>
      <c r="L195" s="56"/>
      <c r="M195" s="56"/>
      <c r="N195" s="57"/>
      <c r="O195" s="58"/>
      <c r="P195" s="58"/>
      <c r="Q195" s="58"/>
      <c r="R195" s="58"/>
      <c r="S195" s="58"/>
      <c r="T195" s="58"/>
      <c r="U195" s="58"/>
      <c r="V195" s="58"/>
      <c r="W195" s="59"/>
      <c r="X195" s="60"/>
    </row>
    <row r="196">
      <c r="A196" s="54"/>
      <c r="B196" s="55"/>
      <c r="C196" s="56"/>
      <c r="D196" s="56"/>
      <c r="E196" s="56"/>
      <c r="F196" s="56"/>
      <c r="G196" s="56"/>
      <c r="H196" s="56"/>
      <c r="I196" s="56"/>
      <c r="J196" s="56"/>
      <c r="K196" s="56"/>
      <c r="L196" s="56"/>
      <c r="M196" s="56"/>
      <c r="N196" s="57"/>
      <c r="O196" s="58"/>
      <c r="P196" s="58"/>
      <c r="Q196" s="58"/>
      <c r="R196" s="58"/>
      <c r="S196" s="58"/>
      <c r="T196" s="58"/>
      <c r="U196" s="58"/>
      <c r="V196" s="58"/>
      <c r="W196" s="59"/>
      <c r="X196" s="60"/>
    </row>
    <row r="197">
      <c r="A197" s="54"/>
      <c r="B197" s="55"/>
      <c r="C197" s="56"/>
      <c r="D197" s="56"/>
      <c r="E197" s="56"/>
      <c r="F197" s="56"/>
      <c r="G197" s="56"/>
      <c r="H197" s="56"/>
      <c r="I197" s="56"/>
      <c r="J197" s="56"/>
      <c r="K197" s="56"/>
      <c r="L197" s="56"/>
      <c r="M197" s="56"/>
      <c r="N197" s="57"/>
      <c r="O197" s="58"/>
      <c r="P197" s="58"/>
      <c r="Q197" s="58"/>
      <c r="R197" s="58"/>
      <c r="S197" s="58"/>
      <c r="T197" s="58"/>
      <c r="U197" s="58"/>
      <c r="V197" s="58"/>
      <c r="W197" s="59"/>
      <c r="X197" s="60"/>
    </row>
    <row r="198">
      <c r="A198" s="54"/>
      <c r="B198" s="55"/>
      <c r="C198" s="56"/>
      <c r="D198" s="56"/>
      <c r="E198" s="56"/>
      <c r="F198" s="56"/>
      <c r="G198" s="56"/>
      <c r="H198" s="56"/>
      <c r="I198" s="56"/>
      <c r="J198" s="56"/>
      <c r="K198" s="56"/>
      <c r="L198" s="56"/>
      <c r="M198" s="56"/>
      <c r="N198" s="57"/>
      <c r="O198" s="58"/>
      <c r="P198" s="58"/>
      <c r="Q198" s="58"/>
      <c r="R198" s="58"/>
      <c r="S198" s="58"/>
      <c r="T198" s="58"/>
      <c r="U198" s="58"/>
      <c r="V198" s="58"/>
      <c r="W198" s="59"/>
      <c r="X198" s="60"/>
    </row>
    <row r="199">
      <c r="A199" s="54"/>
      <c r="B199" s="55"/>
      <c r="C199" s="56"/>
      <c r="D199" s="56"/>
      <c r="E199" s="56"/>
      <c r="F199" s="56"/>
      <c r="G199" s="56"/>
      <c r="H199" s="56"/>
      <c r="I199" s="56"/>
      <c r="J199" s="56"/>
      <c r="K199" s="56"/>
      <c r="L199" s="56"/>
      <c r="M199" s="56"/>
      <c r="N199" s="57"/>
      <c r="O199" s="58"/>
      <c r="P199" s="58"/>
      <c r="Q199" s="58"/>
      <c r="R199" s="58"/>
      <c r="S199" s="58"/>
      <c r="T199" s="58"/>
      <c r="U199" s="58"/>
      <c r="V199" s="58"/>
      <c r="W199" s="59"/>
      <c r="X199" s="60"/>
    </row>
    <row r="200">
      <c r="A200" s="54"/>
      <c r="B200" s="55"/>
      <c r="C200" s="56"/>
      <c r="D200" s="56"/>
      <c r="E200" s="56"/>
      <c r="F200" s="56"/>
      <c r="G200" s="56"/>
      <c r="H200" s="56"/>
      <c r="I200" s="56"/>
      <c r="J200" s="56"/>
      <c r="K200" s="56"/>
      <c r="L200" s="56"/>
      <c r="M200" s="56"/>
      <c r="N200" s="57"/>
      <c r="O200" s="58"/>
      <c r="P200" s="58"/>
      <c r="Q200" s="58"/>
      <c r="R200" s="58"/>
      <c r="S200" s="58"/>
      <c r="T200" s="58"/>
      <c r="U200" s="58"/>
      <c r="V200" s="58"/>
      <c r="W200" s="59"/>
      <c r="X200" s="60"/>
    </row>
    <row r="201">
      <c r="A201" s="54"/>
      <c r="B201" s="55"/>
      <c r="C201" s="56"/>
      <c r="D201" s="56"/>
      <c r="E201" s="56"/>
      <c r="F201" s="56"/>
      <c r="G201" s="56"/>
      <c r="H201" s="56"/>
      <c r="I201" s="56"/>
      <c r="J201" s="56"/>
      <c r="K201" s="56"/>
      <c r="L201" s="56"/>
      <c r="M201" s="56"/>
      <c r="N201" s="57"/>
      <c r="O201" s="58"/>
      <c r="P201" s="58"/>
      <c r="Q201" s="58"/>
      <c r="R201" s="58"/>
      <c r="S201" s="58"/>
      <c r="T201" s="58"/>
      <c r="U201" s="58"/>
      <c r="V201" s="58"/>
      <c r="W201" s="59"/>
      <c r="X201" s="60"/>
    </row>
    <row r="202">
      <c r="A202" s="54"/>
      <c r="B202" s="55"/>
      <c r="C202" s="56"/>
      <c r="D202" s="56"/>
      <c r="E202" s="56"/>
      <c r="F202" s="56"/>
      <c r="G202" s="56"/>
      <c r="H202" s="56"/>
      <c r="I202" s="56"/>
      <c r="J202" s="56"/>
      <c r="K202" s="56"/>
      <c r="L202" s="56"/>
      <c r="M202" s="56"/>
      <c r="N202" s="57"/>
      <c r="O202" s="58"/>
      <c r="P202" s="58"/>
      <c r="Q202" s="58"/>
      <c r="R202" s="58"/>
      <c r="S202" s="58"/>
      <c r="T202" s="58"/>
      <c r="U202" s="58"/>
      <c r="V202" s="58"/>
      <c r="W202" s="59"/>
      <c r="X202" s="60"/>
    </row>
    <row r="203">
      <c r="A203" s="54"/>
      <c r="B203" s="55"/>
      <c r="C203" s="56"/>
      <c r="D203" s="56"/>
      <c r="E203" s="56"/>
      <c r="F203" s="56"/>
      <c r="G203" s="56"/>
      <c r="H203" s="56"/>
      <c r="I203" s="56"/>
      <c r="J203" s="56"/>
      <c r="K203" s="56"/>
      <c r="L203" s="56"/>
      <c r="M203" s="56"/>
      <c r="N203" s="57"/>
      <c r="O203" s="58"/>
      <c r="P203" s="58"/>
      <c r="Q203" s="58"/>
      <c r="R203" s="58"/>
      <c r="S203" s="58"/>
      <c r="T203" s="58"/>
      <c r="U203" s="58"/>
      <c r="V203" s="58"/>
      <c r="W203" s="59"/>
      <c r="X203" s="60"/>
    </row>
    <row r="204">
      <c r="A204" s="54"/>
      <c r="B204" s="55"/>
      <c r="C204" s="56"/>
      <c r="D204" s="56"/>
      <c r="E204" s="56"/>
      <c r="F204" s="56"/>
      <c r="G204" s="56"/>
      <c r="H204" s="56"/>
      <c r="I204" s="56"/>
      <c r="J204" s="56"/>
      <c r="K204" s="56"/>
      <c r="L204" s="56"/>
      <c r="M204" s="56"/>
      <c r="N204" s="57"/>
      <c r="O204" s="58"/>
      <c r="P204" s="58"/>
      <c r="Q204" s="58"/>
      <c r="R204" s="58"/>
      <c r="S204" s="58"/>
      <c r="T204" s="58"/>
      <c r="U204" s="58"/>
      <c r="V204" s="58"/>
      <c r="W204" s="59"/>
      <c r="X204" s="60"/>
    </row>
    <row r="205">
      <c r="A205" s="54"/>
      <c r="B205" s="55"/>
      <c r="C205" s="56"/>
      <c r="D205" s="56"/>
      <c r="E205" s="56"/>
      <c r="F205" s="56"/>
      <c r="G205" s="56"/>
      <c r="H205" s="56"/>
      <c r="I205" s="56"/>
      <c r="J205" s="56"/>
      <c r="K205" s="56"/>
      <c r="L205" s="56"/>
      <c r="M205" s="56"/>
      <c r="N205" s="57"/>
      <c r="O205" s="58"/>
      <c r="P205" s="58"/>
      <c r="Q205" s="58"/>
      <c r="R205" s="58"/>
      <c r="S205" s="58"/>
      <c r="T205" s="58"/>
      <c r="U205" s="58"/>
      <c r="V205" s="58"/>
      <c r="W205" s="59"/>
      <c r="X205" s="60"/>
    </row>
    <row r="206">
      <c r="A206" s="54"/>
      <c r="B206" s="55"/>
      <c r="C206" s="56"/>
      <c r="D206" s="56"/>
      <c r="E206" s="56"/>
      <c r="F206" s="56"/>
      <c r="G206" s="56"/>
      <c r="H206" s="56"/>
      <c r="I206" s="56"/>
      <c r="J206" s="56"/>
      <c r="K206" s="56"/>
      <c r="L206" s="56"/>
      <c r="M206" s="56"/>
      <c r="N206" s="57"/>
      <c r="O206" s="58"/>
      <c r="P206" s="58"/>
      <c r="Q206" s="58"/>
      <c r="R206" s="58"/>
      <c r="S206" s="58"/>
      <c r="T206" s="58"/>
      <c r="U206" s="58"/>
      <c r="V206" s="58"/>
      <c r="W206" s="59"/>
      <c r="X206" s="60"/>
    </row>
    <row r="207">
      <c r="A207" s="54"/>
      <c r="B207" s="55"/>
      <c r="C207" s="56"/>
      <c r="D207" s="56"/>
      <c r="E207" s="56"/>
      <c r="F207" s="56"/>
      <c r="G207" s="56"/>
      <c r="H207" s="56"/>
      <c r="I207" s="56"/>
      <c r="J207" s="56"/>
      <c r="K207" s="56"/>
      <c r="L207" s="56"/>
      <c r="M207" s="56"/>
      <c r="N207" s="57"/>
      <c r="O207" s="58"/>
      <c r="P207" s="58"/>
      <c r="Q207" s="58"/>
      <c r="R207" s="58"/>
      <c r="S207" s="58"/>
      <c r="T207" s="58"/>
      <c r="U207" s="58"/>
      <c r="V207" s="58"/>
      <c r="W207" s="59"/>
      <c r="X207" s="60"/>
    </row>
    <row r="208">
      <c r="A208" s="54"/>
      <c r="B208" s="55"/>
      <c r="C208" s="56"/>
      <c r="D208" s="56"/>
      <c r="E208" s="56"/>
      <c r="F208" s="56"/>
      <c r="G208" s="56"/>
      <c r="H208" s="56"/>
      <c r="I208" s="56"/>
      <c r="J208" s="56"/>
      <c r="K208" s="56"/>
      <c r="L208" s="56"/>
      <c r="M208" s="56"/>
      <c r="N208" s="57"/>
      <c r="O208" s="58"/>
      <c r="P208" s="58"/>
      <c r="Q208" s="58"/>
      <c r="R208" s="58"/>
      <c r="S208" s="58"/>
      <c r="T208" s="58"/>
      <c r="U208" s="58"/>
      <c r="V208" s="58"/>
      <c r="W208" s="59"/>
      <c r="X208" s="60"/>
    </row>
    <row r="209">
      <c r="A209" s="54"/>
      <c r="B209" s="55"/>
      <c r="C209" s="56"/>
      <c r="D209" s="56"/>
      <c r="E209" s="56"/>
      <c r="F209" s="56"/>
      <c r="G209" s="56"/>
      <c r="H209" s="56"/>
      <c r="I209" s="56"/>
      <c r="J209" s="56"/>
      <c r="K209" s="56"/>
      <c r="L209" s="56"/>
      <c r="M209" s="56"/>
      <c r="N209" s="57"/>
      <c r="O209" s="58"/>
      <c r="P209" s="58"/>
      <c r="Q209" s="58"/>
      <c r="R209" s="58"/>
      <c r="S209" s="58"/>
      <c r="T209" s="58"/>
      <c r="U209" s="58"/>
      <c r="V209" s="58"/>
      <c r="W209" s="59"/>
      <c r="X209" s="60"/>
    </row>
    <row r="210">
      <c r="A210" s="54"/>
      <c r="B210" s="55"/>
      <c r="C210" s="56"/>
      <c r="D210" s="56"/>
      <c r="E210" s="56"/>
      <c r="F210" s="56"/>
      <c r="G210" s="56"/>
      <c r="H210" s="56"/>
      <c r="I210" s="56"/>
      <c r="J210" s="56"/>
      <c r="K210" s="56"/>
      <c r="L210" s="56"/>
      <c r="M210" s="56"/>
      <c r="N210" s="57"/>
      <c r="O210" s="58"/>
      <c r="P210" s="58"/>
      <c r="Q210" s="58"/>
      <c r="R210" s="58"/>
      <c r="S210" s="58"/>
      <c r="T210" s="58"/>
      <c r="U210" s="58"/>
      <c r="V210" s="58"/>
      <c r="W210" s="59"/>
      <c r="X210" s="60"/>
    </row>
    <row r="211">
      <c r="A211" s="54"/>
      <c r="B211" s="55"/>
      <c r="C211" s="56"/>
      <c r="D211" s="56"/>
      <c r="E211" s="56"/>
      <c r="F211" s="56"/>
      <c r="G211" s="56"/>
      <c r="H211" s="56"/>
      <c r="I211" s="56"/>
      <c r="J211" s="56"/>
      <c r="K211" s="56"/>
      <c r="L211" s="56"/>
      <c r="M211" s="56"/>
      <c r="N211" s="57"/>
      <c r="O211" s="58"/>
      <c r="P211" s="58"/>
      <c r="Q211" s="58"/>
      <c r="R211" s="58"/>
      <c r="S211" s="58"/>
      <c r="T211" s="58"/>
      <c r="U211" s="58"/>
      <c r="V211" s="58"/>
      <c r="W211" s="59"/>
      <c r="X211" s="60"/>
    </row>
    <row r="212">
      <c r="A212" s="54"/>
      <c r="B212" s="55"/>
      <c r="C212" s="56"/>
      <c r="D212" s="56"/>
      <c r="E212" s="56"/>
      <c r="F212" s="56"/>
      <c r="G212" s="56"/>
      <c r="H212" s="56"/>
      <c r="I212" s="56"/>
      <c r="J212" s="56"/>
      <c r="K212" s="56"/>
      <c r="L212" s="56"/>
      <c r="M212" s="56"/>
      <c r="N212" s="57"/>
      <c r="O212" s="58"/>
      <c r="P212" s="58"/>
      <c r="Q212" s="58"/>
      <c r="R212" s="58"/>
      <c r="S212" s="58"/>
      <c r="T212" s="58"/>
      <c r="U212" s="58"/>
      <c r="V212" s="58"/>
      <c r="W212" s="59"/>
      <c r="X212" s="60"/>
    </row>
    <row r="213">
      <c r="A213" s="54"/>
      <c r="B213" s="55"/>
      <c r="C213" s="56"/>
      <c r="D213" s="56"/>
      <c r="E213" s="56"/>
      <c r="F213" s="56"/>
      <c r="G213" s="56"/>
      <c r="H213" s="56"/>
      <c r="I213" s="56"/>
      <c r="J213" s="56"/>
      <c r="K213" s="56"/>
      <c r="L213" s="56"/>
      <c r="M213" s="56"/>
      <c r="N213" s="57"/>
      <c r="O213" s="58"/>
      <c r="P213" s="58"/>
      <c r="Q213" s="58"/>
      <c r="R213" s="58"/>
      <c r="S213" s="58"/>
      <c r="T213" s="58"/>
      <c r="U213" s="58"/>
      <c r="V213" s="58"/>
      <c r="W213" s="59"/>
      <c r="X213" s="60"/>
    </row>
    <row r="214">
      <c r="A214" s="54"/>
      <c r="B214" s="55"/>
      <c r="C214" s="56"/>
      <c r="D214" s="56"/>
      <c r="E214" s="56"/>
      <c r="F214" s="56"/>
      <c r="G214" s="56"/>
      <c r="H214" s="56"/>
      <c r="I214" s="56"/>
      <c r="J214" s="56"/>
      <c r="K214" s="56"/>
      <c r="L214" s="56"/>
      <c r="M214" s="56"/>
      <c r="N214" s="57"/>
      <c r="O214" s="58"/>
      <c r="P214" s="58"/>
      <c r="Q214" s="58"/>
      <c r="R214" s="58"/>
      <c r="S214" s="58"/>
      <c r="T214" s="58"/>
      <c r="U214" s="58"/>
      <c r="V214" s="58"/>
      <c r="W214" s="59"/>
      <c r="X214" s="60"/>
    </row>
    <row r="215">
      <c r="A215" s="54"/>
      <c r="B215" s="55"/>
      <c r="C215" s="56"/>
      <c r="D215" s="56"/>
      <c r="E215" s="56"/>
      <c r="F215" s="56"/>
      <c r="G215" s="56"/>
      <c r="H215" s="56"/>
      <c r="I215" s="56"/>
      <c r="J215" s="56"/>
      <c r="K215" s="56"/>
      <c r="L215" s="56"/>
      <c r="M215" s="56"/>
      <c r="N215" s="57"/>
      <c r="O215" s="58"/>
      <c r="P215" s="58"/>
      <c r="Q215" s="58"/>
      <c r="R215" s="58"/>
      <c r="S215" s="58"/>
      <c r="T215" s="58"/>
      <c r="U215" s="58"/>
      <c r="V215" s="58"/>
      <c r="W215" s="59"/>
      <c r="X215" s="60"/>
    </row>
    <row r="216">
      <c r="A216" s="54"/>
      <c r="B216" s="55"/>
      <c r="C216" s="56"/>
      <c r="D216" s="56"/>
      <c r="E216" s="56"/>
      <c r="F216" s="56"/>
      <c r="G216" s="56"/>
      <c r="H216" s="56"/>
      <c r="I216" s="56"/>
      <c r="J216" s="56"/>
      <c r="K216" s="56"/>
      <c r="L216" s="56"/>
      <c r="M216" s="56"/>
      <c r="N216" s="57"/>
      <c r="O216" s="58"/>
      <c r="P216" s="58"/>
      <c r="Q216" s="58"/>
      <c r="R216" s="58"/>
      <c r="S216" s="58"/>
      <c r="T216" s="58"/>
      <c r="U216" s="58"/>
      <c r="V216" s="58"/>
      <c r="W216" s="59"/>
      <c r="X216" s="60"/>
    </row>
    <row r="217">
      <c r="A217" s="54"/>
      <c r="B217" s="55"/>
      <c r="C217" s="56"/>
      <c r="D217" s="56"/>
      <c r="E217" s="56"/>
      <c r="F217" s="56"/>
      <c r="G217" s="56"/>
      <c r="H217" s="56"/>
      <c r="I217" s="56"/>
      <c r="J217" s="56"/>
      <c r="K217" s="56"/>
      <c r="L217" s="56"/>
      <c r="M217" s="56"/>
      <c r="N217" s="57"/>
      <c r="O217" s="58"/>
      <c r="P217" s="58"/>
      <c r="Q217" s="58"/>
      <c r="R217" s="58"/>
      <c r="S217" s="58"/>
      <c r="T217" s="58"/>
      <c r="U217" s="58"/>
      <c r="V217" s="58"/>
      <c r="W217" s="59"/>
      <c r="X217" s="60"/>
    </row>
    <row r="218">
      <c r="A218" s="54"/>
      <c r="B218" s="55"/>
      <c r="C218" s="56"/>
      <c r="D218" s="56"/>
      <c r="E218" s="56"/>
      <c r="F218" s="56"/>
      <c r="G218" s="56"/>
      <c r="H218" s="56"/>
      <c r="I218" s="56"/>
      <c r="J218" s="56"/>
      <c r="K218" s="56"/>
      <c r="L218" s="56"/>
      <c r="M218" s="56"/>
      <c r="N218" s="57"/>
      <c r="O218" s="58"/>
      <c r="P218" s="58"/>
      <c r="Q218" s="58"/>
      <c r="R218" s="58"/>
      <c r="S218" s="58"/>
      <c r="T218" s="58"/>
      <c r="U218" s="58"/>
      <c r="V218" s="58"/>
      <c r="W218" s="59"/>
      <c r="X218" s="60"/>
    </row>
    <row r="219">
      <c r="A219" s="54"/>
      <c r="B219" s="55"/>
      <c r="C219" s="56"/>
      <c r="D219" s="56"/>
      <c r="E219" s="56"/>
      <c r="F219" s="56"/>
      <c r="G219" s="56"/>
      <c r="H219" s="56"/>
      <c r="I219" s="56"/>
      <c r="J219" s="56"/>
      <c r="K219" s="56"/>
      <c r="L219" s="56"/>
      <c r="M219" s="56"/>
      <c r="N219" s="57"/>
      <c r="O219" s="58"/>
      <c r="P219" s="58"/>
      <c r="Q219" s="58"/>
      <c r="R219" s="58"/>
      <c r="S219" s="58"/>
      <c r="T219" s="58"/>
      <c r="U219" s="58"/>
      <c r="V219" s="58"/>
      <c r="W219" s="59"/>
      <c r="X219" s="60"/>
    </row>
    <row r="220">
      <c r="A220" s="54"/>
      <c r="B220" s="55"/>
      <c r="C220" s="56"/>
      <c r="D220" s="56"/>
      <c r="E220" s="56"/>
      <c r="F220" s="56"/>
      <c r="G220" s="56"/>
      <c r="H220" s="56"/>
      <c r="I220" s="56"/>
      <c r="J220" s="56"/>
      <c r="K220" s="56"/>
      <c r="L220" s="56"/>
      <c r="M220" s="56"/>
      <c r="N220" s="57"/>
      <c r="O220" s="58"/>
      <c r="P220" s="58"/>
      <c r="Q220" s="58"/>
      <c r="R220" s="58"/>
      <c r="S220" s="58"/>
      <c r="T220" s="58"/>
      <c r="U220" s="58"/>
      <c r="V220" s="58"/>
      <c r="W220" s="59"/>
      <c r="X220" s="60"/>
    </row>
    <row r="221">
      <c r="A221" s="54"/>
      <c r="B221" s="55"/>
      <c r="C221" s="56"/>
      <c r="D221" s="56"/>
      <c r="E221" s="56"/>
      <c r="F221" s="56"/>
      <c r="G221" s="56"/>
      <c r="H221" s="56"/>
      <c r="I221" s="56"/>
      <c r="J221" s="56"/>
      <c r="K221" s="56"/>
      <c r="L221" s="56"/>
      <c r="M221" s="56"/>
      <c r="N221" s="57"/>
      <c r="O221" s="58"/>
      <c r="P221" s="58"/>
      <c r="Q221" s="58"/>
      <c r="R221" s="58"/>
      <c r="S221" s="58"/>
      <c r="T221" s="58"/>
      <c r="U221" s="58"/>
      <c r="V221" s="58"/>
      <c r="W221" s="59"/>
      <c r="X221" s="60"/>
    </row>
    <row r="222">
      <c r="A222" s="54"/>
      <c r="B222" s="55"/>
      <c r="C222" s="56"/>
      <c r="D222" s="56"/>
      <c r="E222" s="56"/>
      <c r="F222" s="56"/>
      <c r="G222" s="56"/>
      <c r="H222" s="56"/>
      <c r="I222" s="56"/>
      <c r="J222" s="56"/>
      <c r="K222" s="56"/>
      <c r="L222" s="56"/>
      <c r="M222" s="56"/>
      <c r="N222" s="57"/>
      <c r="O222" s="58"/>
      <c r="P222" s="58"/>
      <c r="Q222" s="58"/>
      <c r="R222" s="58"/>
      <c r="S222" s="58"/>
      <c r="T222" s="58"/>
      <c r="U222" s="58"/>
      <c r="V222" s="58"/>
      <c r="W222" s="59"/>
      <c r="X222" s="60"/>
    </row>
    <row r="223">
      <c r="A223" s="54"/>
      <c r="B223" s="55"/>
      <c r="C223" s="56"/>
      <c r="D223" s="56"/>
      <c r="E223" s="56"/>
      <c r="F223" s="56"/>
      <c r="G223" s="56"/>
      <c r="H223" s="56"/>
      <c r="I223" s="56"/>
      <c r="J223" s="56"/>
      <c r="K223" s="56"/>
      <c r="L223" s="56"/>
      <c r="M223" s="56"/>
      <c r="N223" s="57"/>
      <c r="O223" s="58"/>
      <c r="P223" s="58"/>
      <c r="Q223" s="58"/>
      <c r="R223" s="58"/>
      <c r="S223" s="58"/>
      <c r="T223" s="58"/>
      <c r="U223" s="58"/>
      <c r="V223" s="58"/>
      <c r="W223" s="59"/>
      <c r="X223" s="60"/>
    </row>
    <row r="224">
      <c r="A224" s="54"/>
      <c r="B224" s="55"/>
      <c r="C224" s="56"/>
      <c r="D224" s="56"/>
      <c r="E224" s="56"/>
      <c r="F224" s="56"/>
      <c r="G224" s="56"/>
      <c r="H224" s="56"/>
      <c r="I224" s="56"/>
      <c r="J224" s="56"/>
      <c r="K224" s="56"/>
      <c r="L224" s="56"/>
      <c r="M224" s="56"/>
      <c r="N224" s="57"/>
      <c r="O224" s="58"/>
      <c r="P224" s="58"/>
      <c r="Q224" s="58"/>
      <c r="R224" s="58"/>
      <c r="S224" s="58"/>
      <c r="T224" s="58"/>
      <c r="U224" s="58"/>
      <c r="V224" s="58"/>
      <c r="W224" s="59"/>
      <c r="X224" s="60"/>
    </row>
    <row r="225">
      <c r="A225" s="54"/>
      <c r="B225" s="55"/>
      <c r="C225" s="56"/>
      <c r="D225" s="56"/>
      <c r="E225" s="56"/>
      <c r="F225" s="56"/>
      <c r="G225" s="56"/>
      <c r="H225" s="56"/>
      <c r="I225" s="56"/>
      <c r="J225" s="56"/>
      <c r="K225" s="56"/>
      <c r="L225" s="56"/>
      <c r="M225" s="56"/>
      <c r="N225" s="57"/>
      <c r="O225" s="58"/>
      <c r="P225" s="58"/>
      <c r="Q225" s="58"/>
      <c r="R225" s="58"/>
      <c r="S225" s="58"/>
      <c r="T225" s="58"/>
      <c r="U225" s="58"/>
      <c r="V225" s="58"/>
      <c r="W225" s="59"/>
      <c r="X225" s="60"/>
    </row>
    <row r="226">
      <c r="A226" s="54"/>
      <c r="B226" s="55"/>
      <c r="C226" s="56"/>
      <c r="D226" s="56"/>
      <c r="E226" s="56"/>
      <c r="F226" s="56"/>
      <c r="G226" s="56"/>
      <c r="H226" s="56"/>
      <c r="I226" s="56"/>
      <c r="J226" s="56"/>
      <c r="K226" s="56"/>
      <c r="L226" s="56"/>
      <c r="M226" s="56"/>
      <c r="N226" s="57"/>
      <c r="O226" s="58"/>
      <c r="P226" s="58"/>
      <c r="Q226" s="58"/>
      <c r="R226" s="58"/>
      <c r="S226" s="58"/>
      <c r="T226" s="58"/>
      <c r="U226" s="58"/>
      <c r="V226" s="58"/>
      <c r="W226" s="59"/>
      <c r="X226" s="60"/>
    </row>
    <row r="227">
      <c r="A227" s="54"/>
      <c r="B227" s="55"/>
      <c r="C227" s="56"/>
      <c r="D227" s="56"/>
      <c r="E227" s="56"/>
      <c r="F227" s="56"/>
      <c r="G227" s="56"/>
      <c r="H227" s="56"/>
      <c r="I227" s="56"/>
      <c r="J227" s="56"/>
      <c r="K227" s="56"/>
      <c r="L227" s="56"/>
      <c r="M227" s="56"/>
      <c r="N227" s="57"/>
      <c r="O227" s="58"/>
      <c r="P227" s="58"/>
      <c r="Q227" s="58"/>
      <c r="R227" s="58"/>
      <c r="S227" s="58"/>
      <c r="T227" s="58"/>
      <c r="U227" s="58"/>
      <c r="V227" s="58"/>
      <c r="W227" s="59"/>
      <c r="X227" s="60"/>
    </row>
    <row r="228">
      <c r="A228" s="54"/>
      <c r="B228" s="55"/>
      <c r="C228" s="56"/>
      <c r="D228" s="56"/>
      <c r="E228" s="56"/>
      <c r="F228" s="56"/>
      <c r="G228" s="56"/>
      <c r="H228" s="56"/>
      <c r="I228" s="56"/>
      <c r="J228" s="56"/>
      <c r="K228" s="56"/>
      <c r="L228" s="56"/>
      <c r="M228" s="56"/>
      <c r="N228" s="57"/>
      <c r="O228" s="58"/>
      <c r="P228" s="58"/>
      <c r="Q228" s="58"/>
      <c r="R228" s="58"/>
      <c r="S228" s="58"/>
      <c r="T228" s="58"/>
      <c r="U228" s="58"/>
      <c r="V228" s="58"/>
      <c r="W228" s="59"/>
      <c r="X228" s="60"/>
    </row>
    <row r="229">
      <c r="A229" s="54"/>
      <c r="B229" s="55"/>
      <c r="C229" s="56"/>
      <c r="D229" s="56"/>
      <c r="E229" s="56"/>
      <c r="F229" s="56"/>
      <c r="G229" s="56"/>
      <c r="H229" s="56"/>
      <c r="I229" s="56"/>
      <c r="J229" s="56"/>
      <c r="K229" s="56"/>
      <c r="L229" s="56"/>
      <c r="M229" s="56"/>
      <c r="N229" s="57"/>
      <c r="O229" s="58"/>
      <c r="P229" s="58"/>
      <c r="Q229" s="58"/>
      <c r="R229" s="58"/>
      <c r="S229" s="58"/>
      <c r="T229" s="58"/>
      <c r="U229" s="58"/>
      <c r="V229" s="58"/>
      <c r="W229" s="59"/>
      <c r="X229" s="60"/>
    </row>
    <row r="230">
      <c r="A230" s="54"/>
      <c r="B230" s="55"/>
      <c r="C230" s="56"/>
      <c r="D230" s="56"/>
      <c r="E230" s="56"/>
      <c r="F230" s="56"/>
      <c r="G230" s="56"/>
      <c r="H230" s="56"/>
      <c r="I230" s="56"/>
      <c r="J230" s="56"/>
      <c r="K230" s="56"/>
      <c r="L230" s="56"/>
      <c r="M230" s="56"/>
      <c r="N230" s="57"/>
      <c r="O230" s="58"/>
      <c r="P230" s="58"/>
      <c r="Q230" s="58"/>
      <c r="R230" s="58"/>
      <c r="S230" s="58"/>
      <c r="T230" s="58"/>
      <c r="U230" s="58"/>
      <c r="V230" s="58"/>
      <c r="W230" s="59"/>
      <c r="X230" s="60"/>
    </row>
    <row r="231">
      <c r="A231" s="54"/>
      <c r="B231" s="55"/>
      <c r="C231" s="56"/>
      <c r="D231" s="56"/>
      <c r="E231" s="56"/>
      <c r="F231" s="56"/>
      <c r="G231" s="56"/>
      <c r="H231" s="56"/>
      <c r="I231" s="56"/>
      <c r="J231" s="56"/>
      <c r="K231" s="56"/>
      <c r="L231" s="56"/>
      <c r="M231" s="56"/>
      <c r="N231" s="57"/>
      <c r="O231" s="58"/>
      <c r="P231" s="58"/>
      <c r="Q231" s="58"/>
      <c r="R231" s="58"/>
      <c r="S231" s="58"/>
      <c r="T231" s="58"/>
      <c r="U231" s="58"/>
      <c r="V231" s="58"/>
      <c r="W231" s="59"/>
      <c r="X231" s="60"/>
    </row>
    <row r="232">
      <c r="A232" s="54"/>
      <c r="B232" s="55"/>
      <c r="C232" s="56"/>
      <c r="D232" s="56"/>
      <c r="E232" s="56"/>
      <c r="F232" s="56"/>
      <c r="G232" s="56"/>
      <c r="H232" s="56"/>
      <c r="I232" s="56"/>
      <c r="J232" s="56"/>
      <c r="K232" s="56"/>
      <c r="L232" s="56"/>
      <c r="M232" s="56"/>
      <c r="N232" s="57"/>
      <c r="O232" s="58"/>
      <c r="P232" s="58"/>
      <c r="Q232" s="58"/>
      <c r="R232" s="58"/>
      <c r="S232" s="58"/>
      <c r="T232" s="58"/>
      <c r="U232" s="58"/>
      <c r="V232" s="58"/>
      <c r="W232" s="59"/>
      <c r="X232" s="60"/>
    </row>
    <row r="233">
      <c r="A233" s="54"/>
      <c r="B233" s="55"/>
      <c r="C233" s="56"/>
      <c r="D233" s="56"/>
      <c r="E233" s="56"/>
      <c r="F233" s="56"/>
      <c r="G233" s="56"/>
      <c r="H233" s="56"/>
      <c r="I233" s="56"/>
      <c r="J233" s="56"/>
      <c r="K233" s="56"/>
      <c r="L233" s="56"/>
      <c r="M233" s="56"/>
      <c r="N233" s="57"/>
      <c r="O233" s="58"/>
      <c r="P233" s="58"/>
      <c r="Q233" s="58"/>
      <c r="R233" s="58"/>
      <c r="S233" s="58"/>
      <c r="T233" s="58"/>
      <c r="U233" s="58"/>
      <c r="V233" s="58"/>
      <c r="W233" s="59"/>
      <c r="X233" s="60"/>
    </row>
    <row r="234">
      <c r="A234" s="54"/>
      <c r="B234" s="55"/>
      <c r="C234" s="56"/>
      <c r="D234" s="56"/>
      <c r="E234" s="56"/>
      <c r="F234" s="56"/>
      <c r="G234" s="56"/>
      <c r="H234" s="56"/>
      <c r="I234" s="56"/>
      <c r="J234" s="56"/>
      <c r="K234" s="56"/>
      <c r="L234" s="56"/>
      <c r="M234" s="56"/>
      <c r="N234" s="57"/>
      <c r="O234" s="58"/>
      <c r="P234" s="58"/>
      <c r="Q234" s="58"/>
      <c r="R234" s="58"/>
      <c r="S234" s="58"/>
      <c r="T234" s="58"/>
      <c r="U234" s="58"/>
      <c r="V234" s="58"/>
      <c r="W234" s="59"/>
      <c r="X234" s="60"/>
    </row>
    <row r="235">
      <c r="A235" s="54"/>
      <c r="B235" s="55"/>
      <c r="C235" s="56"/>
      <c r="D235" s="56"/>
      <c r="E235" s="56"/>
      <c r="F235" s="56"/>
      <c r="G235" s="56"/>
      <c r="H235" s="56"/>
      <c r="I235" s="56"/>
      <c r="J235" s="56"/>
      <c r="K235" s="56"/>
      <c r="L235" s="56"/>
      <c r="M235" s="56"/>
      <c r="N235" s="57"/>
      <c r="O235" s="58"/>
      <c r="P235" s="58"/>
      <c r="Q235" s="58"/>
      <c r="R235" s="58"/>
      <c r="S235" s="58"/>
      <c r="T235" s="58"/>
      <c r="U235" s="58"/>
      <c r="V235" s="58"/>
      <c r="W235" s="59"/>
      <c r="X235" s="60"/>
    </row>
    <row r="236">
      <c r="A236" s="54"/>
      <c r="B236" s="55"/>
      <c r="C236" s="56"/>
      <c r="D236" s="56"/>
      <c r="E236" s="56"/>
      <c r="F236" s="56"/>
      <c r="G236" s="56"/>
      <c r="H236" s="56"/>
      <c r="I236" s="56"/>
      <c r="J236" s="56"/>
      <c r="K236" s="56"/>
      <c r="L236" s="56"/>
      <c r="M236" s="56"/>
      <c r="N236" s="57"/>
      <c r="O236" s="58"/>
      <c r="P236" s="58"/>
      <c r="Q236" s="58"/>
      <c r="R236" s="58"/>
      <c r="S236" s="58"/>
      <c r="T236" s="58"/>
      <c r="U236" s="58"/>
      <c r="V236" s="58"/>
      <c r="W236" s="59"/>
      <c r="X236" s="60"/>
    </row>
    <row r="237">
      <c r="A237" s="54"/>
      <c r="B237" s="55"/>
      <c r="C237" s="56"/>
      <c r="D237" s="56"/>
      <c r="E237" s="56"/>
      <c r="F237" s="56"/>
      <c r="G237" s="56"/>
      <c r="H237" s="56"/>
      <c r="I237" s="56"/>
      <c r="J237" s="56"/>
      <c r="K237" s="56"/>
      <c r="L237" s="56"/>
      <c r="M237" s="56"/>
      <c r="N237" s="57"/>
      <c r="O237" s="58"/>
      <c r="P237" s="58"/>
      <c r="Q237" s="58"/>
      <c r="R237" s="58"/>
      <c r="S237" s="58"/>
      <c r="T237" s="58"/>
      <c r="U237" s="58"/>
      <c r="V237" s="58"/>
      <c r="W237" s="59"/>
      <c r="X237" s="60"/>
    </row>
    <row r="238">
      <c r="A238" s="54"/>
      <c r="B238" s="55"/>
      <c r="C238" s="56"/>
      <c r="D238" s="56"/>
      <c r="E238" s="56"/>
      <c r="F238" s="56"/>
      <c r="G238" s="56"/>
      <c r="H238" s="56"/>
      <c r="I238" s="56"/>
      <c r="J238" s="56"/>
      <c r="K238" s="56"/>
      <c r="L238" s="56"/>
      <c r="M238" s="56"/>
      <c r="N238" s="57"/>
      <c r="O238" s="58"/>
      <c r="P238" s="58"/>
      <c r="Q238" s="58"/>
      <c r="R238" s="58"/>
      <c r="S238" s="58"/>
      <c r="T238" s="58"/>
      <c r="U238" s="58"/>
      <c r="V238" s="58"/>
      <c r="W238" s="59"/>
      <c r="X238" s="60"/>
    </row>
    <row r="239">
      <c r="A239" s="54"/>
      <c r="B239" s="55"/>
      <c r="C239" s="56"/>
      <c r="D239" s="56"/>
      <c r="E239" s="56"/>
      <c r="F239" s="56"/>
      <c r="G239" s="56"/>
      <c r="H239" s="56"/>
      <c r="I239" s="56"/>
      <c r="J239" s="56"/>
      <c r="K239" s="56"/>
      <c r="L239" s="56"/>
      <c r="M239" s="56"/>
      <c r="N239" s="57"/>
      <c r="O239" s="58"/>
      <c r="P239" s="58"/>
      <c r="Q239" s="58"/>
      <c r="R239" s="58"/>
      <c r="S239" s="58"/>
      <c r="T239" s="58"/>
      <c r="U239" s="58"/>
      <c r="V239" s="58"/>
      <c r="W239" s="59"/>
      <c r="X239" s="60"/>
    </row>
    <row r="240">
      <c r="A240" s="54"/>
      <c r="B240" s="55"/>
      <c r="C240" s="56"/>
      <c r="D240" s="56"/>
      <c r="E240" s="56"/>
      <c r="F240" s="56"/>
      <c r="G240" s="56"/>
      <c r="H240" s="56"/>
      <c r="I240" s="56"/>
      <c r="J240" s="56"/>
      <c r="K240" s="56"/>
      <c r="L240" s="56"/>
      <c r="M240" s="56"/>
      <c r="N240" s="57"/>
      <c r="O240" s="58"/>
      <c r="P240" s="58"/>
      <c r="Q240" s="58"/>
      <c r="R240" s="58"/>
      <c r="S240" s="58"/>
      <c r="T240" s="58"/>
      <c r="U240" s="58"/>
      <c r="V240" s="58"/>
      <c r="W240" s="59"/>
      <c r="X240" s="60"/>
    </row>
    <row r="241">
      <c r="A241" s="54"/>
      <c r="B241" s="55"/>
      <c r="C241" s="56"/>
      <c r="D241" s="56"/>
      <c r="E241" s="56"/>
      <c r="F241" s="56"/>
      <c r="G241" s="56"/>
      <c r="H241" s="56"/>
      <c r="I241" s="56"/>
      <c r="J241" s="56"/>
      <c r="K241" s="56"/>
      <c r="L241" s="56"/>
      <c r="M241" s="56"/>
      <c r="N241" s="57"/>
      <c r="O241" s="58"/>
      <c r="P241" s="58"/>
      <c r="Q241" s="58"/>
      <c r="R241" s="58"/>
      <c r="S241" s="58"/>
      <c r="T241" s="58"/>
      <c r="U241" s="58"/>
      <c r="V241" s="58"/>
      <c r="W241" s="59"/>
      <c r="X241" s="60"/>
    </row>
    <row r="242">
      <c r="A242" s="54"/>
      <c r="B242" s="55"/>
      <c r="C242" s="56"/>
      <c r="D242" s="56"/>
      <c r="E242" s="56"/>
      <c r="F242" s="56"/>
      <c r="G242" s="56"/>
      <c r="H242" s="56"/>
      <c r="I242" s="56"/>
      <c r="J242" s="56"/>
      <c r="K242" s="56"/>
      <c r="L242" s="56"/>
      <c r="M242" s="56"/>
      <c r="N242" s="57"/>
      <c r="O242" s="58"/>
      <c r="P242" s="58"/>
      <c r="Q242" s="58"/>
      <c r="R242" s="58"/>
      <c r="S242" s="58"/>
      <c r="T242" s="58"/>
      <c r="U242" s="58"/>
      <c r="V242" s="58"/>
      <c r="W242" s="59"/>
      <c r="X242" s="60"/>
    </row>
    <row r="243">
      <c r="A243" s="54"/>
      <c r="B243" s="55"/>
      <c r="C243" s="56"/>
      <c r="D243" s="56"/>
      <c r="E243" s="56"/>
      <c r="F243" s="56"/>
      <c r="G243" s="56"/>
      <c r="H243" s="56"/>
      <c r="I243" s="56"/>
      <c r="J243" s="56"/>
      <c r="K243" s="56"/>
      <c r="L243" s="56"/>
      <c r="M243" s="56"/>
      <c r="N243" s="57"/>
      <c r="O243" s="58"/>
      <c r="P243" s="58"/>
      <c r="Q243" s="58"/>
      <c r="R243" s="58"/>
      <c r="S243" s="58"/>
      <c r="T243" s="58"/>
      <c r="U243" s="58"/>
      <c r="V243" s="58"/>
      <c r="W243" s="59"/>
      <c r="X243" s="60"/>
    </row>
    <row r="244">
      <c r="A244" s="54"/>
      <c r="B244" s="55"/>
      <c r="C244" s="56"/>
      <c r="D244" s="56"/>
      <c r="E244" s="56"/>
      <c r="F244" s="56"/>
      <c r="G244" s="56"/>
      <c r="H244" s="56"/>
      <c r="I244" s="56"/>
      <c r="J244" s="56"/>
      <c r="K244" s="56"/>
      <c r="L244" s="56"/>
      <c r="M244" s="56"/>
      <c r="N244" s="57"/>
      <c r="O244" s="58"/>
      <c r="P244" s="58"/>
      <c r="Q244" s="58"/>
      <c r="R244" s="58"/>
      <c r="S244" s="58"/>
      <c r="T244" s="58"/>
      <c r="U244" s="58"/>
      <c r="V244" s="58"/>
      <c r="W244" s="59"/>
      <c r="X244" s="60"/>
    </row>
    <row r="245">
      <c r="A245" s="54"/>
      <c r="B245" s="55"/>
      <c r="C245" s="56"/>
      <c r="D245" s="56"/>
      <c r="E245" s="56"/>
      <c r="F245" s="56"/>
      <c r="G245" s="56"/>
      <c r="H245" s="56"/>
      <c r="I245" s="56"/>
      <c r="J245" s="56"/>
      <c r="K245" s="56"/>
      <c r="L245" s="56"/>
      <c r="M245" s="56"/>
      <c r="N245" s="57"/>
      <c r="O245" s="58"/>
      <c r="P245" s="58"/>
      <c r="Q245" s="58"/>
      <c r="R245" s="58"/>
      <c r="S245" s="58"/>
      <c r="T245" s="58"/>
      <c r="U245" s="58"/>
      <c r="V245" s="58"/>
      <c r="W245" s="59"/>
      <c r="X245" s="60"/>
    </row>
    <row r="246">
      <c r="A246" s="54"/>
      <c r="B246" s="55"/>
      <c r="C246" s="56"/>
      <c r="D246" s="56"/>
      <c r="E246" s="56"/>
      <c r="F246" s="56"/>
      <c r="G246" s="56"/>
      <c r="H246" s="56"/>
      <c r="I246" s="56"/>
      <c r="J246" s="56"/>
      <c r="K246" s="56"/>
      <c r="L246" s="56"/>
      <c r="M246" s="56"/>
      <c r="N246" s="57"/>
      <c r="O246" s="58"/>
      <c r="P246" s="58"/>
      <c r="Q246" s="58"/>
      <c r="R246" s="58"/>
      <c r="S246" s="58"/>
      <c r="T246" s="58"/>
      <c r="U246" s="58"/>
      <c r="V246" s="58"/>
      <c r="W246" s="59"/>
      <c r="X246" s="60"/>
    </row>
    <row r="247">
      <c r="A247" s="54"/>
      <c r="B247" s="55"/>
      <c r="C247" s="56"/>
      <c r="D247" s="56"/>
      <c r="E247" s="56"/>
      <c r="F247" s="56"/>
      <c r="G247" s="56"/>
      <c r="H247" s="56"/>
      <c r="I247" s="56"/>
      <c r="J247" s="56"/>
      <c r="K247" s="56"/>
      <c r="L247" s="56"/>
      <c r="M247" s="56"/>
      <c r="N247" s="57"/>
      <c r="O247" s="58"/>
      <c r="P247" s="58"/>
      <c r="Q247" s="58"/>
      <c r="R247" s="58"/>
      <c r="S247" s="58"/>
      <c r="T247" s="58"/>
      <c r="U247" s="58"/>
      <c r="V247" s="58"/>
      <c r="W247" s="59"/>
      <c r="X247" s="60"/>
    </row>
    <row r="248">
      <c r="A248" s="54"/>
      <c r="B248" s="55"/>
      <c r="C248" s="56"/>
      <c r="D248" s="56"/>
      <c r="E248" s="56"/>
      <c r="F248" s="56"/>
      <c r="G248" s="56"/>
      <c r="H248" s="56"/>
      <c r="I248" s="56"/>
      <c r="J248" s="56"/>
      <c r="K248" s="56"/>
      <c r="L248" s="56"/>
      <c r="M248" s="56"/>
      <c r="N248" s="57"/>
      <c r="O248" s="58"/>
      <c r="P248" s="58"/>
      <c r="Q248" s="58"/>
      <c r="R248" s="58"/>
      <c r="S248" s="58"/>
      <c r="T248" s="58"/>
      <c r="U248" s="58"/>
      <c r="V248" s="58"/>
      <c r="W248" s="59"/>
      <c r="X248" s="60"/>
    </row>
    <row r="249">
      <c r="A249" s="54"/>
      <c r="B249" s="55"/>
      <c r="C249" s="56"/>
      <c r="D249" s="56"/>
      <c r="E249" s="56"/>
      <c r="F249" s="56"/>
      <c r="G249" s="56"/>
      <c r="H249" s="56"/>
      <c r="I249" s="56"/>
      <c r="J249" s="56"/>
      <c r="K249" s="56"/>
      <c r="L249" s="56"/>
      <c r="M249" s="56"/>
      <c r="N249" s="57"/>
      <c r="O249" s="58"/>
      <c r="P249" s="58"/>
      <c r="Q249" s="58"/>
      <c r="R249" s="58"/>
      <c r="S249" s="58"/>
      <c r="T249" s="58"/>
      <c r="U249" s="58"/>
      <c r="V249" s="58"/>
      <c r="W249" s="59"/>
      <c r="X249" s="60"/>
    </row>
    <row r="250">
      <c r="A250" s="54"/>
      <c r="B250" s="55"/>
      <c r="C250" s="56"/>
      <c r="D250" s="56"/>
      <c r="E250" s="56"/>
      <c r="F250" s="56"/>
      <c r="G250" s="56"/>
      <c r="H250" s="56"/>
      <c r="I250" s="56"/>
      <c r="J250" s="56"/>
      <c r="K250" s="56"/>
      <c r="L250" s="56"/>
      <c r="M250" s="56"/>
      <c r="N250" s="57"/>
      <c r="O250" s="58"/>
      <c r="P250" s="58"/>
      <c r="Q250" s="58"/>
      <c r="R250" s="58"/>
      <c r="S250" s="58"/>
      <c r="T250" s="58"/>
      <c r="U250" s="58"/>
      <c r="V250" s="58"/>
      <c r="W250" s="59"/>
      <c r="X250" s="60"/>
    </row>
    <row r="251">
      <c r="A251" s="54"/>
      <c r="B251" s="55"/>
      <c r="C251" s="56"/>
      <c r="D251" s="56"/>
      <c r="E251" s="56"/>
      <c r="F251" s="56"/>
      <c r="G251" s="56"/>
      <c r="H251" s="56"/>
      <c r="I251" s="56"/>
      <c r="J251" s="56"/>
      <c r="K251" s="56"/>
      <c r="L251" s="56"/>
      <c r="M251" s="56"/>
      <c r="N251" s="57"/>
      <c r="O251" s="58"/>
      <c r="P251" s="58"/>
      <c r="Q251" s="58"/>
      <c r="R251" s="58"/>
      <c r="S251" s="58"/>
      <c r="T251" s="58"/>
      <c r="U251" s="58"/>
      <c r="V251" s="58"/>
      <c r="W251" s="59"/>
      <c r="X251" s="60"/>
    </row>
    <row r="252">
      <c r="A252" s="54"/>
      <c r="B252" s="55"/>
      <c r="C252" s="56"/>
      <c r="D252" s="56"/>
      <c r="E252" s="56"/>
      <c r="F252" s="56"/>
      <c r="G252" s="56"/>
      <c r="H252" s="56"/>
      <c r="I252" s="56"/>
      <c r="J252" s="56"/>
      <c r="K252" s="56"/>
      <c r="L252" s="56"/>
      <c r="M252" s="56"/>
      <c r="N252" s="57"/>
      <c r="O252" s="58"/>
      <c r="P252" s="58"/>
      <c r="Q252" s="58"/>
      <c r="R252" s="58"/>
      <c r="S252" s="58"/>
      <c r="T252" s="58"/>
      <c r="U252" s="58"/>
      <c r="V252" s="58"/>
      <c r="W252" s="59"/>
      <c r="X252" s="60"/>
    </row>
    <row r="253">
      <c r="A253" s="54"/>
      <c r="B253" s="55"/>
      <c r="C253" s="56"/>
      <c r="D253" s="56"/>
      <c r="E253" s="56"/>
      <c r="F253" s="56"/>
      <c r="G253" s="56"/>
      <c r="H253" s="56"/>
      <c r="I253" s="56"/>
      <c r="J253" s="56"/>
      <c r="K253" s="56"/>
      <c r="L253" s="56"/>
      <c r="M253" s="56"/>
      <c r="N253" s="57"/>
      <c r="O253" s="58"/>
      <c r="P253" s="58"/>
      <c r="Q253" s="58"/>
      <c r="R253" s="58"/>
      <c r="S253" s="58"/>
      <c r="T253" s="58"/>
      <c r="U253" s="58"/>
      <c r="V253" s="58"/>
      <c r="W253" s="59"/>
      <c r="X253" s="60"/>
    </row>
    <row r="254">
      <c r="A254" s="54"/>
      <c r="B254" s="55"/>
      <c r="C254" s="56"/>
      <c r="D254" s="56"/>
      <c r="E254" s="56"/>
      <c r="F254" s="56"/>
      <c r="G254" s="56"/>
      <c r="H254" s="56"/>
      <c r="I254" s="56"/>
      <c r="J254" s="56"/>
      <c r="K254" s="56"/>
      <c r="L254" s="56"/>
      <c r="M254" s="56"/>
      <c r="N254" s="57"/>
      <c r="O254" s="58"/>
      <c r="P254" s="58"/>
      <c r="Q254" s="58"/>
      <c r="R254" s="58"/>
      <c r="S254" s="58"/>
      <c r="T254" s="58"/>
      <c r="U254" s="58"/>
      <c r="V254" s="58"/>
      <c r="W254" s="59"/>
      <c r="X254" s="60"/>
    </row>
    <row r="255">
      <c r="A255" s="54"/>
      <c r="B255" s="55"/>
      <c r="C255" s="56"/>
      <c r="D255" s="56"/>
      <c r="E255" s="56"/>
      <c r="F255" s="56"/>
      <c r="G255" s="56"/>
      <c r="H255" s="56"/>
      <c r="I255" s="56"/>
      <c r="J255" s="56"/>
      <c r="K255" s="56"/>
      <c r="L255" s="56"/>
      <c r="M255" s="56"/>
      <c r="N255" s="57"/>
      <c r="O255" s="58"/>
      <c r="P255" s="58"/>
      <c r="Q255" s="58"/>
      <c r="R255" s="58"/>
      <c r="S255" s="58"/>
      <c r="T255" s="58"/>
      <c r="U255" s="58"/>
      <c r="V255" s="58"/>
      <c r="W255" s="59"/>
      <c r="X255" s="60"/>
    </row>
    <row r="256">
      <c r="A256" s="54"/>
      <c r="B256" s="55"/>
      <c r="C256" s="56"/>
      <c r="D256" s="56"/>
      <c r="E256" s="56"/>
      <c r="F256" s="56"/>
      <c r="G256" s="56"/>
      <c r="H256" s="56"/>
      <c r="I256" s="56"/>
      <c r="J256" s="56"/>
      <c r="K256" s="56"/>
      <c r="L256" s="56"/>
      <c r="M256" s="56"/>
      <c r="N256" s="57"/>
      <c r="O256" s="58"/>
      <c r="P256" s="58"/>
      <c r="Q256" s="58"/>
      <c r="R256" s="58"/>
      <c r="S256" s="58"/>
      <c r="T256" s="58"/>
      <c r="U256" s="58"/>
      <c r="V256" s="58"/>
      <c r="W256" s="59"/>
      <c r="X256" s="60"/>
    </row>
    <row r="257">
      <c r="A257" s="54"/>
      <c r="B257" s="55"/>
      <c r="C257" s="56"/>
      <c r="D257" s="56"/>
      <c r="E257" s="56"/>
      <c r="F257" s="56"/>
      <c r="G257" s="56"/>
      <c r="H257" s="56"/>
      <c r="I257" s="56"/>
      <c r="J257" s="56"/>
      <c r="K257" s="56"/>
      <c r="L257" s="56"/>
      <c r="M257" s="56"/>
      <c r="N257" s="57"/>
      <c r="O257" s="58"/>
      <c r="P257" s="58"/>
      <c r="Q257" s="58"/>
      <c r="R257" s="58"/>
      <c r="S257" s="58"/>
      <c r="T257" s="58"/>
      <c r="U257" s="58"/>
      <c r="V257" s="58"/>
      <c r="W257" s="59"/>
      <c r="X257" s="60"/>
    </row>
    <row r="258">
      <c r="A258" s="54"/>
      <c r="B258" s="55"/>
      <c r="C258" s="56"/>
      <c r="D258" s="56"/>
      <c r="E258" s="56"/>
      <c r="F258" s="56"/>
      <c r="G258" s="56"/>
      <c r="H258" s="56"/>
      <c r="I258" s="56"/>
      <c r="J258" s="56"/>
      <c r="K258" s="56"/>
      <c r="L258" s="56"/>
      <c r="M258" s="56"/>
      <c r="N258" s="57"/>
      <c r="O258" s="58"/>
      <c r="P258" s="58"/>
      <c r="Q258" s="58"/>
      <c r="R258" s="58"/>
      <c r="S258" s="58"/>
      <c r="T258" s="58"/>
      <c r="U258" s="58"/>
      <c r="V258" s="58"/>
      <c r="W258" s="59"/>
      <c r="X258" s="60"/>
    </row>
    <row r="259">
      <c r="A259" s="54"/>
      <c r="B259" s="55"/>
      <c r="C259" s="56"/>
      <c r="D259" s="56"/>
      <c r="E259" s="56"/>
      <c r="F259" s="56"/>
      <c r="G259" s="56"/>
      <c r="H259" s="56"/>
      <c r="I259" s="56"/>
      <c r="J259" s="56"/>
      <c r="K259" s="56"/>
      <c r="L259" s="56"/>
      <c r="M259" s="56"/>
      <c r="N259" s="57"/>
      <c r="O259" s="58"/>
      <c r="P259" s="58"/>
      <c r="Q259" s="58"/>
      <c r="R259" s="58"/>
      <c r="S259" s="58"/>
      <c r="T259" s="58"/>
      <c r="U259" s="58"/>
      <c r="V259" s="58"/>
      <c r="W259" s="59"/>
      <c r="X259" s="60"/>
    </row>
    <row r="260">
      <c r="A260" s="54"/>
      <c r="B260" s="55"/>
      <c r="C260" s="56"/>
      <c r="D260" s="56"/>
      <c r="E260" s="56"/>
      <c r="F260" s="56"/>
      <c r="G260" s="56"/>
      <c r="H260" s="56"/>
      <c r="I260" s="56"/>
      <c r="J260" s="56"/>
      <c r="K260" s="56"/>
      <c r="L260" s="56"/>
      <c r="M260" s="56"/>
      <c r="N260" s="57"/>
      <c r="O260" s="58"/>
      <c r="P260" s="58"/>
      <c r="Q260" s="58"/>
      <c r="R260" s="58"/>
      <c r="S260" s="58"/>
      <c r="T260" s="58"/>
      <c r="U260" s="58"/>
      <c r="V260" s="58"/>
      <c r="W260" s="59"/>
      <c r="X260" s="60"/>
    </row>
    <row r="261">
      <c r="A261" s="54"/>
      <c r="B261" s="55"/>
      <c r="C261" s="56"/>
      <c r="D261" s="56"/>
      <c r="E261" s="56"/>
      <c r="F261" s="56"/>
      <c r="G261" s="56"/>
      <c r="H261" s="56"/>
      <c r="I261" s="56"/>
      <c r="J261" s="56"/>
      <c r="K261" s="56"/>
      <c r="L261" s="56"/>
      <c r="M261" s="56"/>
      <c r="N261" s="57"/>
      <c r="O261" s="58"/>
      <c r="P261" s="58"/>
      <c r="Q261" s="58"/>
      <c r="R261" s="58"/>
      <c r="S261" s="58"/>
      <c r="T261" s="58"/>
      <c r="U261" s="58"/>
      <c r="V261" s="58"/>
      <c r="W261" s="59"/>
      <c r="X261" s="60"/>
    </row>
    <row r="262">
      <c r="A262" s="54"/>
      <c r="B262" s="55"/>
      <c r="C262" s="56"/>
      <c r="D262" s="56"/>
      <c r="E262" s="56"/>
      <c r="F262" s="56"/>
      <c r="G262" s="56"/>
      <c r="H262" s="56"/>
      <c r="I262" s="56"/>
      <c r="J262" s="56"/>
      <c r="K262" s="56"/>
      <c r="L262" s="56"/>
      <c r="M262" s="56"/>
      <c r="N262" s="57"/>
      <c r="O262" s="58"/>
      <c r="P262" s="58"/>
      <c r="Q262" s="58"/>
      <c r="R262" s="58"/>
      <c r="S262" s="58"/>
      <c r="T262" s="58"/>
      <c r="U262" s="58"/>
      <c r="V262" s="58"/>
      <c r="W262" s="59"/>
      <c r="X262" s="60"/>
    </row>
    <row r="263">
      <c r="A263" s="54"/>
      <c r="B263" s="55"/>
      <c r="C263" s="56"/>
      <c r="D263" s="56"/>
      <c r="E263" s="56"/>
      <c r="F263" s="56"/>
      <c r="G263" s="56"/>
      <c r="H263" s="56"/>
      <c r="I263" s="56"/>
      <c r="J263" s="56"/>
      <c r="K263" s="56"/>
      <c r="L263" s="56"/>
      <c r="M263" s="56"/>
      <c r="N263" s="57"/>
      <c r="O263" s="58"/>
      <c r="P263" s="58"/>
      <c r="Q263" s="58"/>
      <c r="R263" s="58"/>
      <c r="S263" s="58"/>
      <c r="T263" s="58"/>
      <c r="U263" s="58"/>
      <c r="V263" s="58"/>
      <c r="W263" s="59"/>
      <c r="X263" s="60"/>
    </row>
    <row r="264">
      <c r="A264" s="54"/>
      <c r="B264" s="55"/>
      <c r="C264" s="56"/>
      <c r="D264" s="56"/>
      <c r="E264" s="56"/>
      <c r="F264" s="56"/>
      <c r="G264" s="56"/>
      <c r="H264" s="56"/>
      <c r="I264" s="56"/>
      <c r="J264" s="56"/>
      <c r="K264" s="56"/>
      <c r="L264" s="56"/>
      <c r="M264" s="56"/>
      <c r="N264" s="57"/>
      <c r="O264" s="58"/>
      <c r="P264" s="58"/>
      <c r="Q264" s="58"/>
      <c r="R264" s="58"/>
      <c r="S264" s="58"/>
      <c r="T264" s="58"/>
      <c r="U264" s="58"/>
      <c r="V264" s="58"/>
      <c r="W264" s="59"/>
      <c r="X264" s="60"/>
    </row>
    <row r="265">
      <c r="A265" s="54"/>
      <c r="B265" s="55"/>
      <c r="C265" s="56"/>
      <c r="D265" s="56"/>
      <c r="E265" s="56"/>
      <c r="F265" s="56"/>
      <c r="G265" s="56"/>
      <c r="H265" s="56"/>
      <c r="I265" s="56"/>
      <c r="J265" s="56"/>
      <c r="K265" s="56"/>
      <c r="L265" s="56"/>
      <c r="M265" s="56"/>
      <c r="N265" s="57"/>
      <c r="O265" s="58"/>
      <c r="P265" s="58"/>
      <c r="Q265" s="58"/>
      <c r="R265" s="58"/>
      <c r="S265" s="58"/>
      <c r="T265" s="58"/>
      <c r="U265" s="58"/>
      <c r="V265" s="58"/>
      <c r="W265" s="59"/>
      <c r="X265" s="60"/>
    </row>
    <row r="266">
      <c r="A266" s="54"/>
      <c r="B266" s="55"/>
      <c r="C266" s="56"/>
      <c r="D266" s="56"/>
      <c r="E266" s="56"/>
      <c r="F266" s="56"/>
      <c r="G266" s="56"/>
      <c r="H266" s="56"/>
      <c r="I266" s="56"/>
      <c r="J266" s="56"/>
      <c r="K266" s="56"/>
      <c r="L266" s="56"/>
      <c r="M266" s="56"/>
      <c r="N266" s="57"/>
      <c r="O266" s="58"/>
      <c r="P266" s="58"/>
      <c r="Q266" s="58"/>
      <c r="R266" s="58"/>
      <c r="S266" s="58"/>
      <c r="T266" s="58"/>
      <c r="U266" s="58"/>
      <c r="V266" s="58"/>
      <c r="W266" s="59"/>
      <c r="X266" s="60"/>
    </row>
    <row r="267">
      <c r="A267" s="54"/>
      <c r="B267" s="55"/>
      <c r="C267" s="56"/>
      <c r="D267" s="56"/>
      <c r="E267" s="56"/>
      <c r="F267" s="56"/>
      <c r="G267" s="56"/>
      <c r="H267" s="56"/>
      <c r="I267" s="56"/>
      <c r="J267" s="56"/>
      <c r="K267" s="56"/>
      <c r="L267" s="56"/>
      <c r="M267" s="56"/>
      <c r="N267" s="57"/>
      <c r="O267" s="58"/>
      <c r="P267" s="58"/>
      <c r="Q267" s="58"/>
      <c r="R267" s="58"/>
      <c r="S267" s="58"/>
      <c r="T267" s="58"/>
      <c r="U267" s="58"/>
      <c r="V267" s="58"/>
      <c r="W267" s="59"/>
      <c r="X267" s="60"/>
    </row>
    <row r="268">
      <c r="A268" s="54"/>
      <c r="B268" s="55"/>
      <c r="C268" s="56"/>
      <c r="D268" s="56"/>
      <c r="E268" s="56"/>
      <c r="F268" s="56"/>
      <c r="G268" s="56"/>
      <c r="H268" s="56"/>
      <c r="I268" s="56"/>
      <c r="J268" s="56"/>
      <c r="K268" s="56"/>
      <c r="L268" s="56"/>
      <c r="M268" s="56"/>
      <c r="N268" s="57"/>
      <c r="O268" s="58"/>
      <c r="P268" s="58"/>
      <c r="Q268" s="58"/>
      <c r="R268" s="58"/>
      <c r="S268" s="58"/>
      <c r="T268" s="58"/>
      <c r="U268" s="58"/>
      <c r="V268" s="58"/>
      <c r="W268" s="59"/>
      <c r="X268" s="60"/>
    </row>
    <row r="269">
      <c r="A269" s="54"/>
      <c r="B269" s="55"/>
      <c r="C269" s="56"/>
      <c r="D269" s="56"/>
      <c r="E269" s="56"/>
      <c r="F269" s="56"/>
      <c r="G269" s="56"/>
      <c r="H269" s="56"/>
      <c r="I269" s="56"/>
      <c r="J269" s="56"/>
      <c r="K269" s="56"/>
      <c r="L269" s="56"/>
      <c r="M269" s="56"/>
      <c r="N269" s="57"/>
      <c r="O269" s="58"/>
      <c r="P269" s="58"/>
      <c r="Q269" s="58"/>
      <c r="R269" s="58"/>
      <c r="S269" s="58"/>
      <c r="T269" s="58"/>
      <c r="U269" s="58"/>
      <c r="V269" s="58"/>
      <c r="W269" s="59"/>
      <c r="X269" s="60"/>
    </row>
    <row r="270">
      <c r="A270" s="54"/>
      <c r="B270" s="55"/>
      <c r="C270" s="56"/>
      <c r="D270" s="56"/>
      <c r="E270" s="56"/>
      <c r="F270" s="56"/>
      <c r="G270" s="56"/>
      <c r="H270" s="56"/>
      <c r="I270" s="56"/>
      <c r="J270" s="56"/>
      <c r="K270" s="56"/>
      <c r="L270" s="56"/>
      <c r="M270" s="56"/>
      <c r="N270" s="57"/>
      <c r="O270" s="58"/>
      <c r="P270" s="58"/>
      <c r="Q270" s="58"/>
      <c r="R270" s="58"/>
      <c r="S270" s="58"/>
      <c r="T270" s="58"/>
      <c r="U270" s="58"/>
      <c r="V270" s="58"/>
      <c r="W270" s="59"/>
      <c r="X270" s="60"/>
    </row>
    <row r="271">
      <c r="A271" s="54"/>
      <c r="B271" s="55"/>
      <c r="C271" s="56"/>
      <c r="D271" s="56"/>
      <c r="E271" s="56"/>
      <c r="F271" s="56"/>
      <c r="G271" s="56"/>
      <c r="H271" s="56"/>
      <c r="I271" s="56"/>
      <c r="J271" s="56"/>
      <c r="K271" s="56"/>
      <c r="L271" s="56"/>
      <c r="M271" s="56"/>
      <c r="N271" s="57"/>
      <c r="O271" s="58"/>
      <c r="P271" s="58"/>
      <c r="Q271" s="58"/>
      <c r="R271" s="58"/>
      <c r="S271" s="58"/>
      <c r="T271" s="58"/>
      <c r="U271" s="58"/>
      <c r="V271" s="58"/>
      <c r="W271" s="59"/>
      <c r="X271" s="60"/>
    </row>
    <row r="272">
      <c r="A272" s="54"/>
      <c r="B272" s="55"/>
      <c r="C272" s="56"/>
      <c r="D272" s="56"/>
      <c r="E272" s="56"/>
      <c r="F272" s="56"/>
      <c r="G272" s="56"/>
      <c r="H272" s="56"/>
      <c r="I272" s="56"/>
      <c r="J272" s="56"/>
      <c r="K272" s="56"/>
      <c r="L272" s="56"/>
      <c r="M272" s="56"/>
      <c r="N272" s="57"/>
      <c r="O272" s="58"/>
      <c r="P272" s="58"/>
      <c r="Q272" s="58"/>
      <c r="R272" s="58"/>
      <c r="S272" s="58"/>
      <c r="T272" s="58"/>
      <c r="U272" s="58"/>
      <c r="V272" s="58"/>
      <c r="W272" s="59"/>
      <c r="X272" s="60"/>
    </row>
    <row r="273">
      <c r="A273" s="54"/>
      <c r="B273" s="55"/>
      <c r="C273" s="56"/>
      <c r="D273" s="56"/>
      <c r="E273" s="56"/>
      <c r="F273" s="56"/>
      <c r="G273" s="56"/>
      <c r="H273" s="56"/>
      <c r="I273" s="56"/>
      <c r="J273" s="56"/>
      <c r="K273" s="56"/>
      <c r="L273" s="56"/>
      <c r="M273" s="56"/>
      <c r="N273" s="57"/>
      <c r="O273" s="58"/>
      <c r="P273" s="58"/>
      <c r="Q273" s="58"/>
      <c r="R273" s="58"/>
      <c r="S273" s="58"/>
      <c r="T273" s="58"/>
      <c r="U273" s="58"/>
      <c r="V273" s="58"/>
      <c r="W273" s="59"/>
      <c r="X273" s="60"/>
    </row>
    <row r="274">
      <c r="A274" s="54"/>
      <c r="B274" s="55"/>
      <c r="C274" s="56"/>
      <c r="D274" s="56"/>
      <c r="E274" s="56"/>
      <c r="F274" s="56"/>
      <c r="G274" s="56"/>
      <c r="H274" s="56"/>
      <c r="I274" s="56"/>
      <c r="J274" s="56"/>
      <c r="K274" s="56"/>
      <c r="L274" s="56"/>
      <c r="M274" s="56"/>
      <c r="N274" s="57"/>
      <c r="O274" s="58"/>
      <c r="P274" s="58"/>
      <c r="Q274" s="58"/>
      <c r="R274" s="58"/>
      <c r="S274" s="58"/>
      <c r="T274" s="58"/>
      <c r="U274" s="58"/>
      <c r="V274" s="58"/>
      <c r="W274" s="59"/>
      <c r="X274" s="60"/>
    </row>
    <row r="275">
      <c r="A275" s="54"/>
      <c r="B275" s="55"/>
      <c r="C275" s="56"/>
      <c r="D275" s="56"/>
      <c r="E275" s="56"/>
      <c r="F275" s="56"/>
      <c r="G275" s="56"/>
      <c r="H275" s="56"/>
      <c r="I275" s="56"/>
      <c r="J275" s="56"/>
      <c r="K275" s="56"/>
      <c r="L275" s="56"/>
      <c r="M275" s="56"/>
      <c r="N275" s="57"/>
      <c r="O275" s="58"/>
      <c r="P275" s="58"/>
      <c r="Q275" s="58"/>
      <c r="R275" s="58"/>
      <c r="S275" s="58"/>
      <c r="T275" s="58"/>
      <c r="U275" s="58"/>
      <c r="V275" s="58"/>
      <c r="W275" s="59"/>
      <c r="X275" s="60"/>
    </row>
    <row r="276">
      <c r="A276" s="54"/>
      <c r="B276" s="55"/>
      <c r="C276" s="56"/>
      <c r="D276" s="56"/>
      <c r="E276" s="56"/>
      <c r="F276" s="56"/>
      <c r="G276" s="56"/>
      <c r="H276" s="56"/>
      <c r="I276" s="56"/>
      <c r="J276" s="56"/>
      <c r="K276" s="56"/>
      <c r="L276" s="56"/>
      <c r="M276" s="56"/>
      <c r="N276" s="57"/>
      <c r="O276" s="58"/>
      <c r="P276" s="58"/>
      <c r="Q276" s="58"/>
      <c r="R276" s="58"/>
      <c r="S276" s="58"/>
      <c r="T276" s="58"/>
      <c r="U276" s="58"/>
      <c r="V276" s="58"/>
      <c r="W276" s="59"/>
      <c r="X276" s="60"/>
    </row>
    <row r="277">
      <c r="A277" s="54"/>
      <c r="B277" s="55"/>
      <c r="C277" s="56"/>
      <c r="D277" s="56"/>
      <c r="E277" s="56"/>
      <c r="F277" s="56"/>
      <c r="G277" s="56"/>
      <c r="H277" s="56"/>
      <c r="I277" s="56"/>
      <c r="J277" s="56"/>
      <c r="K277" s="56"/>
      <c r="L277" s="56"/>
      <c r="M277" s="56"/>
      <c r="N277" s="57"/>
      <c r="O277" s="58"/>
      <c r="P277" s="58"/>
      <c r="Q277" s="58"/>
      <c r="R277" s="58"/>
      <c r="S277" s="58"/>
      <c r="T277" s="58"/>
      <c r="U277" s="58"/>
      <c r="V277" s="58"/>
      <c r="W277" s="59"/>
      <c r="X277" s="60"/>
    </row>
    <row r="278">
      <c r="A278" s="54"/>
      <c r="B278" s="55"/>
      <c r="C278" s="56"/>
      <c r="D278" s="56"/>
      <c r="E278" s="56"/>
      <c r="F278" s="56"/>
      <c r="G278" s="56"/>
      <c r="H278" s="56"/>
      <c r="I278" s="56"/>
      <c r="J278" s="56"/>
      <c r="K278" s="56"/>
      <c r="L278" s="56"/>
      <c r="M278" s="56"/>
      <c r="N278" s="57"/>
      <c r="O278" s="58"/>
      <c r="P278" s="58"/>
      <c r="Q278" s="58"/>
      <c r="R278" s="58"/>
      <c r="S278" s="58"/>
      <c r="T278" s="58"/>
      <c r="U278" s="58"/>
      <c r="V278" s="58"/>
      <c r="W278" s="59"/>
      <c r="X278" s="60"/>
    </row>
    <row r="279">
      <c r="A279" s="54"/>
      <c r="B279" s="55"/>
      <c r="C279" s="56"/>
      <c r="D279" s="56"/>
      <c r="E279" s="56"/>
      <c r="F279" s="56"/>
      <c r="G279" s="56"/>
      <c r="H279" s="56"/>
      <c r="I279" s="56"/>
      <c r="J279" s="56"/>
      <c r="K279" s="56"/>
      <c r="L279" s="56"/>
      <c r="M279" s="56"/>
      <c r="N279" s="57"/>
      <c r="O279" s="58"/>
      <c r="P279" s="58"/>
      <c r="Q279" s="58"/>
      <c r="R279" s="58"/>
      <c r="S279" s="58"/>
      <c r="T279" s="58"/>
      <c r="U279" s="58"/>
      <c r="V279" s="58"/>
      <c r="W279" s="59"/>
      <c r="X279" s="60"/>
    </row>
    <row r="280">
      <c r="A280" s="54"/>
      <c r="B280" s="55"/>
      <c r="C280" s="56"/>
      <c r="D280" s="56"/>
      <c r="E280" s="56"/>
      <c r="F280" s="56"/>
      <c r="G280" s="56"/>
      <c r="H280" s="56"/>
      <c r="I280" s="56"/>
      <c r="J280" s="56"/>
      <c r="K280" s="56"/>
      <c r="L280" s="56"/>
      <c r="M280" s="56"/>
      <c r="N280" s="57"/>
      <c r="O280" s="58"/>
      <c r="P280" s="58"/>
      <c r="Q280" s="58"/>
      <c r="R280" s="58"/>
      <c r="S280" s="58"/>
      <c r="T280" s="58"/>
      <c r="U280" s="58"/>
      <c r="V280" s="58"/>
      <c r="W280" s="59"/>
      <c r="X280" s="60"/>
    </row>
    <row r="281">
      <c r="A281" s="54"/>
      <c r="B281" s="55"/>
      <c r="C281" s="56"/>
      <c r="D281" s="56"/>
      <c r="E281" s="56"/>
      <c r="F281" s="56"/>
      <c r="G281" s="56"/>
      <c r="H281" s="56"/>
      <c r="I281" s="56"/>
      <c r="J281" s="56"/>
      <c r="K281" s="56"/>
      <c r="L281" s="56"/>
      <c r="M281" s="56"/>
      <c r="N281" s="57"/>
      <c r="O281" s="58"/>
      <c r="P281" s="58"/>
      <c r="Q281" s="58"/>
      <c r="R281" s="58"/>
      <c r="S281" s="58"/>
      <c r="T281" s="58"/>
      <c r="U281" s="58"/>
      <c r="V281" s="58"/>
      <c r="W281" s="59"/>
      <c r="X281" s="60"/>
    </row>
    <row r="282">
      <c r="A282" s="54"/>
      <c r="B282" s="55"/>
      <c r="C282" s="56"/>
      <c r="D282" s="56"/>
      <c r="E282" s="56"/>
      <c r="F282" s="56"/>
      <c r="G282" s="56"/>
      <c r="H282" s="56"/>
      <c r="I282" s="56"/>
      <c r="J282" s="56"/>
      <c r="K282" s="56"/>
      <c r="L282" s="56"/>
      <c r="M282" s="56"/>
      <c r="N282" s="57"/>
      <c r="O282" s="58"/>
      <c r="P282" s="58"/>
      <c r="Q282" s="58"/>
      <c r="R282" s="58"/>
      <c r="S282" s="58"/>
      <c r="T282" s="58"/>
      <c r="U282" s="58"/>
      <c r="V282" s="58"/>
      <c r="W282" s="59"/>
      <c r="X282" s="60"/>
    </row>
    <row r="283">
      <c r="A283" s="54"/>
      <c r="B283" s="55"/>
      <c r="C283" s="56"/>
      <c r="D283" s="56"/>
      <c r="E283" s="56"/>
      <c r="F283" s="56"/>
      <c r="G283" s="56"/>
      <c r="H283" s="56"/>
      <c r="I283" s="56"/>
      <c r="J283" s="56"/>
      <c r="K283" s="56"/>
      <c r="L283" s="56"/>
      <c r="M283" s="56"/>
      <c r="N283" s="57"/>
      <c r="O283" s="58"/>
      <c r="P283" s="58"/>
      <c r="Q283" s="58"/>
      <c r="R283" s="58"/>
      <c r="S283" s="58"/>
      <c r="T283" s="58"/>
      <c r="U283" s="58"/>
      <c r="V283" s="58"/>
      <c r="W283" s="59"/>
      <c r="X283" s="60"/>
    </row>
    <row r="284">
      <c r="A284" s="54"/>
      <c r="B284" s="55"/>
      <c r="C284" s="56"/>
      <c r="D284" s="56"/>
      <c r="E284" s="56"/>
      <c r="F284" s="56"/>
      <c r="G284" s="56"/>
      <c r="H284" s="56"/>
      <c r="I284" s="56"/>
      <c r="J284" s="56"/>
      <c r="K284" s="56"/>
      <c r="L284" s="56"/>
      <c r="M284" s="56"/>
      <c r="N284" s="57"/>
      <c r="O284" s="58"/>
      <c r="P284" s="58"/>
      <c r="Q284" s="58"/>
      <c r="R284" s="58"/>
      <c r="S284" s="58"/>
      <c r="T284" s="58"/>
      <c r="U284" s="58"/>
      <c r="V284" s="58"/>
      <c r="W284" s="59"/>
      <c r="X284" s="60"/>
    </row>
    <row r="285">
      <c r="A285" s="54"/>
      <c r="B285" s="55"/>
      <c r="C285" s="56"/>
      <c r="D285" s="56"/>
      <c r="E285" s="56"/>
      <c r="F285" s="56"/>
      <c r="G285" s="56"/>
      <c r="H285" s="56"/>
      <c r="I285" s="56"/>
      <c r="J285" s="56"/>
      <c r="K285" s="56"/>
      <c r="L285" s="56"/>
      <c r="M285" s="56"/>
      <c r="N285" s="57"/>
      <c r="O285" s="58"/>
      <c r="P285" s="58"/>
      <c r="Q285" s="58"/>
      <c r="R285" s="58"/>
      <c r="S285" s="58"/>
      <c r="T285" s="58"/>
      <c r="U285" s="58"/>
      <c r="V285" s="58"/>
      <c r="W285" s="59"/>
      <c r="X285" s="60"/>
    </row>
    <row r="286">
      <c r="A286" s="54"/>
      <c r="B286" s="55"/>
      <c r="C286" s="56"/>
      <c r="D286" s="56"/>
      <c r="E286" s="56"/>
      <c r="F286" s="56"/>
      <c r="G286" s="56"/>
      <c r="H286" s="56"/>
      <c r="I286" s="56"/>
      <c r="J286" s="56"/>
      <c r="K286" s="56"/>
      <c r="L286" s="56"/>
      <c r="M286" s="56"/>
      <c r="N286" s="57"/>
      <c r="O286" s="58"/>
      <c r="P286" s="58"/>
      <c r="Q286" s="58"/>
      <c r="R286" s="58"/>
      <c r="S286" s="58"/>
      <c r="T286" s="58"/>
      <c r="U286" s="58"/>
      <c r="V286" s="58"/>
      <c r="W286" s="59"/>
      <c r="X286" s="60"/>
    </row>
    <row r="287">
      <c r="A287" s="54"/>
      <c r="B287" s="55"/>
      <c r="C287" s="56"/>
      <c r="D287" s="56"/>
      <c r="E287" s="56"/>
      <c r="F287" s="56"/>
      <c r="G287" s="56"/>
      <c r="H287" s="56"/>
      <c r="I287" s="56"/>
      <c r="J287" s="56"/>
      <c r="K287" s="56"/>
      <c r="L287" s="56"/>
      <c r="M287" s="56"/>
      <c r="N287" s="57"/>
      <c r="O287" s="58"/>
      <c r="P287" s="58"/>
      <c r="Q287" s="58"/>
      <c r="R287" s="58"/>
      <c r="S287" s="58"/>
      <c r="T287" s="58"/>
      <c r="U287" s="58"/>
      <c r="V287" s="58"/>
      <c r="W287" s="59"/>
      <c r="X287" s="60"/>
    </row>
    <row r="288">
      <c r="A288" s="54"/>
      <c r="B288" s="55"/>
      <c r="C288" s="56"/>
      <c r="D288" s="56"/>
      <c r="E288" s="56"/>
      <c r="F288" s="56"/>
      <c r="G288" s="56"/>
      <c r="H288" s="56"/>
      <c r="I288" s="56"/>
      <c r="J288" s="56"/>
      <c r="K288" s="56"/>
      <c r="L288" s="56"/>
      <c r="M288" s="56"/>
      <c r="N288" s="57"/>
      <c r="O288" s="58"/>
      <c r="P288" s="58"/>
      <c r="Q288" s="58"/>
      <c r="R288" s="58"/>
      <c r="S288" s="58"/>
      <c r="T288" s="58"/>
      <c r="U288" s="58"/>
      <c r="V288" s="58"/>
      <c r="W288" s="59"/>
      <c r="X288" s="60"/>
    </row>
    <row r="289">
      <c r="A289" s="54"/>
      <c r="B289" s="55"/>
      <c r="C289" s="56"/>
      <c r="D289" s="56"/>
      <c r="E289" s="56"/>
      <c r="F289" s="56"/>
      <c r="G289" s="56"/>
      <c r="H289" s="56"/>
      <c r="I289" s="56"/>
      <c r="J289" s="56"/>
      <c r="K289" s="56"/>
      <c r="L289" s="56"/>
      <c r="M289" s="56"/>
      <c r="N289" s="57"/>
      <c r="O289" s="58"/>
      <c r="P289" s="58"/>
      <c r="Q289" s="58"/>
      <c r="R289" s="58"/>
      <c r="S289" s="58"/>
      <c r="T289" s="58"/>
      <c r="U289" s="58"/>
      <c r="V289" s="58"/>
      <c r="W289" s="59"/>
      <c r="X289" s="60"/>
    </row>
    <row r="290">
      <c r="A290" s="54"/>
      <c r="B290" s="55"/>
      <c r="C290" s="56"/>
      <c r="D290" s="56"/>
      <c r="E290" s="56"/>
      <c r="F290" s="56"/>
      <c r="G290" s="56"/>
      <c r="H290" s="56"/>
      <c r="I290" s="56"/>
      <c r="J290" s="56"/>
      <c r="K290" s="56"/>
      <c r="L290" s="56"/>
      <c r="M290" s="56"/>
      <c r="N290" s="57"/>
      <c r="O290" s="58"/>
      <c r="P290" s="58"/>
      <c r="Q290" s="58"/>
      <c r="R290" s="58"/>
      <c r="S290" s="58"/>
      <c r="T290" s="58"/>
      <c r="U290" s="58"/>
      <c r="V290" s="58"/>
      <c r="W290" s="59"/>
      <c r="X290" s="60"/>
    </row>
    <row r="291">
      <c r="A291" s="54"/>
      <c r="B291" s="55"/>
      <c r="C291" s="56"/>
      <c r="D291" s="56"/>
      <c r="E291" s="56"/>
      <c r="F291" s="56"/>
      <c r="G291" s="56"/>
      <c r="H291" s="56"/>
      <c r="I291" s="56"/>
      <c r="J291" s="56"/>
      <c r="K291" s="56"/>
      <c r="L291" s="56"/>
      <c r="M291" s="56"/>
      <c r="N291" s="57"/>
      <c r="O291" s="58"/>
      <c r="P291" s="58"/>
      <c r="Q291" s="58"/>
      <c r="R291" s="58"/>
      <c r="S291" s="58"/>
      <c r="T291" s="58"/>
      <c r="U291" s="58"/>
      <c r="V291" s="58"/>
      <c r="W291" s="59"/>
      <c r="X291" s="60"/>
    </row>
    <row r="292">
      <c r="A292" s="54"/>
      <c r="B292" s="55"/>
      <c r="C292" s="56"/>
      <c r="D292" s="56"/>
      <c r="E292" s="56"/>
      <c r="F292" s="56"/>
      <c r="G292" s="56"/>
      <c r="H292" s="56"/>
      <c r="I292" s="56"/>
      <c r="J292" s="56"/>
      <c r="K292" s="56"/>
      <c r="L292" s="56"/>
      <c r="M292" s="56"/>
      <c r="N292" s="57"/>
      <c r="O292" s="58"/>
      <c r="P292" s="58"/>
      <c r="Q292" s="58"/>
      <c r="R292" s="58"/>
      <c r="S292" s="58"/>
      <c r="T292" s="58"/>
      <c r="U292" s="58"/>
      <c r="V292" s="58"/>
      <c r="W292" s="59"/>
      <c r="X292" s="60"/>
    </row>
    <row r="293">
      <c r="A293" s="54"/>
      <c r="B293" s="55"/>
      <c r="C293" s="56"/>
      <c r="D293" s="56"/>
      <c r="E293" s="56"/>
      <c r="F293" s="56"/>
      <c r="G293" s="56"/>
      <c r="H293" s="56"/>
      <c r="I293" s="56"/>
      <c r="J293" s="56"/>
      <c r="K293" s="56"/>
      <c r="L293" s="56"/>
      <c r="M293" s="56"/>
      <c r="N293" s="57"/>
      <c r="O293" s="58"/>
      <c r="P293" s="58"/>
      <c r="Q293" s="58"/>
      <c r="R293" s="58"/>
      <c r="S293" s="58"/>
      <c r="T293" s="58"/>
      <c r="U293" s="58"/>
      <c r="V293" s="58"/>
      <c r="W293" s="59"/>
      <c r="X293" s="60"/>
    </row>
    <row r="294">
      <c r="A294" s="54"/>
      <c r="B294" s="55"/>
      <c r="C294" s="56"/>
      <c r="D294" s="56"/>
      <c r="E294" s="56"/>
      <c r="F294" s="56"/>
      <c r="G294" s="56"/>
      <c r="H294" s="56"/>
      <c r="I294" s="56"/>
      <c r="J294" s="56"/>
      <c r="K294" s="56"/>
      <c r="L294" s="56"/>
      <c r="M294" s="56"/>
      <c r="N294" s="57"/>
      <c r="O294" s="58"/>
      <c r="P294" s="58"/>
      <c r="Q294" s="58"/>
      <c r="R294" s="58"/>
      <c r="S294" s="58"/>
      <c r="T294" s="58"/>
      <c r="U294" s="58"/>
      <c r="V294" s="58"/>
      <c r="W294" s="59"/>
      <c r="X294" s="60"/>
    </row>
    <row r="295">
      <c r="A295" s="54"/>
      <c r="B295" s="55"/>
      <c r="C295" s="56"/>
      <c r="D295" s="56"/>
      <c r="E295" s="56"/>
      <c r="F295" s="56"/>
      <c r="G295" s="56"/>
      <c r="H295" s="56"/>
      <c r="I295" s="56"/>
      <c r="J295" s="56"/>
      <c r="K295" s="56"/>
      <c r="L295" s="56"/>
      <c r="M295" s="56"/>
      <c r="N295" s="57"/>
      <c r="O295" s="58"/>
      <c r="P295" s="58"/>
      <c r="Q295" s="58"/>
      <c r="R295" s="58"/>
      <c r="S295" s="58"/>
      <c r="T295" s="58"/>
      <c r="U295" s="58"/>
      <c r="V295" s="58"/>
      <c r="W295" s="59"/>
      <c r="X295" s="60"/>
    </row>
    <row r="296">
      <c r="A296" s="54"/>
      <c r="B296" s="55"/>
      <c r="C296" s="56"/>
      <c r="D296" s="56"/>
      <c r="E296" s="56"/>
      <c r="F296" s="56"/>
      <c r="G296" s="56"/>
      <c r="H296" s="56"/>
      <c r="I296" s="56"/>
      <c r="J296" s="56"/>
      <c r="K296" s="56"/>
      <c r="L296" s="56"/>
      <c r="M296" s="56"/>
      <c r="N296" s="57"/>
      <c r="O296" s="58"/>
      <c r="P296" s="58"/>
      <c r="Q296" s="58"/>
      <c r="R296" s="58"/>
      <c r="S296" s="58"/>
      <c r="T296" s="58"/>
      <c r="U296" s="58"/>
      <c r="V296" s="58"/>
      <c r="W296" s="59"/>
      <c r="X296" s="60"/>
    </row>
    <row r="297">
      <c r="A297" s="54"/>
      <c r="B297" s="55"/>
      <c r="C297" s="56"/>
      <c r="D297" s="56"/>
      <c r="E297" s="56"/>
      <c r="F297" s="56"/>
      <c r="G297" s="56"/>
      <c r="H297" s="56"/>
      <c r="I297" s="56"/>
      <c r="J297" s="56"/>
      <c r="K297" s="56"/>
      <c r="L297" s="56"/>
      <c r="M297" s="56"/>
      <c r="N297" s="57"/>
      <c r="O297" s="58"/>
      <c r="P297" s="58"/>
      <c r="Q297" s="58"/>
      <c r="R297" s="58"/>
      <c r="S297" s="58"/>
      <c r="T297" s="58"/>
      <c r="U297" s="58"/>
      <c r="V297" s="58"/>
      <c r="W297" s="59"/>
      <c r="X297" s="60"/>
    </row>
    <row r="298">
      <c r="A298" s="54"/>
      <c r="B298" s="55"/>
      <c r="C298" s="56"/>
      <c r="D298" s="56"/>
      <c r="E298" s="56"/>
      <c r="F298" s="56"/>
      <c r="G298" s="56"/>
      <c r="H298" s="56"/>
      <c r="I298" s="56"/>
      <c r="J298" s="56"/>
      <c r="K298" s="56"/>
      <c r="L298" s="56"/>
      <c r="M298" s="56"/>
      <c r="N298" s="57"/>
      <c r="O298" s="58"/>
      <c r="P298" s="58"/>
      <c r="Q298" s="58"/>
      <c r="R298" s="58"/>
      <c r="S298" s="58"/>
      <c r="T298" s="58"/>
      <c r="U298" s="58"/>
      <c r="V298" s="58"/>
      <c r="W298" s="59"/>
      <c r="X298" s="60"/>
    </row>
    <row r="299">
      <c r="A299" s="54"/>
      <c r="B299" s="55"/>
      <c r="C299" s="56"/>
      <c r="D299" s="56"/>
      <c r="E299" s="56"/>
      <c r="F299" s="56"/>
      <c r="G299" s="56"/>
      <c r="H299" s="56"/>
      <c r="I299" s="56"/>
      <c r="J299" s="56"/>
      <c r="K299" s="56"/>
      <c r="L299" s="56"/>
      <c r="M299" s="56"/>
      <c r="N299" s="57"/>
      <c r="O299" s="58"/>
      <c r="P299" s="58"/>
      <c r="Q299" s="58"/>
      <c r="R299" s="58"/>
      <c r="S299" s="58"/>
      <c r="T299" s="58"/>
      <c r="U299" s="58"/>
      <c r="V299" s="58"/>
      <c r="W299" s="59"/>
      <c r="X299" s="60"/>
    </row>
    <row r="300">
      <c r="A300" s="54"/>
      <c r="B300" s="55"/>
      <c r="C300" s="56"/>
      <c r="D300" s="56"/>
      <c r="E300" s="56"/>
      <c r="F300" s="56"/>
      <c r="G300" s="56"/>
      <c r="H300" s="56"/>
      <c r="I300" s="56"/>
      <c r="J300" s="56"/>
      <c r="K300" s="56"/>
      <c r="L300" s="56"/>
      <c r="M300" s="56"/>
      <c r="N300" s="57"/>
      <c r="O300" s="58"/>
      <c r="P300" s="58"/>
      <c r="Q300" s="58"/>
      <c r="R300" s="58"/>
      <c r="S300" s="58"/>
      <c r="T300" s="58"/>
      <c r="U300" s="58"/>
      <c r="V300" s="58"/>
      <c r="W300" s="59"/>
      <c r="X300" s="60"/>
    </row>
    <row r="301">
      <c r="A301" s="54"/>
      <c r="B301" s="55"/>
      <c r="C301" s="56"/>
      <c r="D301" s="56"/>
      <c r="E301" s="56"/>
      <c r="F301" s="56"/>
      <c r="G301" s="56"/>
      <c r="H301" s="56"/>
      <c r="I301" s="56"/>
      <c r="J301" s="56"/>
      <c r="K301" s="56"/>
      <c r="L301" s="56"/>
      <c r="M301" s="56"/>
      <c r="N301" s="57"/>
      <c r="O301" s="58"/>
      <c r="P301" s="58"/>
      <c r="Q301" s="58"/>
      <c r="R301" s="58"/>
      <c r="S301" s="58"/>
      <c r="T301" s="58"/>
      <c r="U301" s="58"/>
      <c r="V301" s="58"/>
      <c r="W301" s="59"/>
      <c r="X301" s="60"/>
    </row>
    <row r="302">
      <c r="A302" s="54"/>
      <c r="B302" s="55"/>
      <c r="C302" s="56"/>
      <c r="D302" s="56"/>
      <c r="E302" s="56"/>
      <c r="F302" s="56"/>
      <c r="G302" s="56"/>
      <c r="H302" s="56"/>
      <c r="I302" s="56"/>
      <c r="J302" s="56"/>
      <c r="K302" s="56"/>
      <c r="L302" s="56"/>
      <c r="M302" s="56"/>
      <c r="N302" s="57"/>
      <c r="O302" s="58"/>
      <c r="P302" s="58"/>
      <c r="Q302" s="58"/>
      <c r="R302" s="58"/>
      <c r="S302" s="58"/>
      <c r="T302" s="58"/>
      <c r="U302" s="58"/>
      <c r="V302" s="58"/>
      <c r="W302" s="59"/>
      <c r="X302" s="60"/>
    </row>
    <row r="303">
      <c r="A303" s="54"/>
      <c r="B303" s="55"/>
      <c r="C303" s="56"/>
      <c r="D303" s="56"/>
      <c r="E303" s="56"/>
      <c r="F303" s="56"/>
      <c r="G303" s="56"/>
      <c r="H303" s="56"/>
      <c r="I303" s="56"/>
      <c r="J303" s="56"/>
      <c r="K303" s="56"/>
      <c r="L303" s="56"/>
      <c r="M303" s="56"/>
      <c r="N303" s="57"/>
      <c r="O303" s="58"/>
      <c r="P303" s="58"/>
      <c r="Q303" s="58"/>
      <c r="R303" s="58"/>
      <c r="S303" s="58"/>
      <c r="T303" s="58"/>
      <c r="U303" s="58"/>
      <c r="V303" s="58"/>
      <c r="W303" s="59"/>
      <c r="X303" s="60"/>
    </row>
    <row r="304">
      <c r="A304" s="54"/>
      <c r="B304" s="55"/>
      <c r="C304" s="56"/>
      <c r="D304" s="56"/>
      <c r="E304" s="56"/>
      <c r="F304" s="56"/>
      <c r="G304" s="56"/>
      <c r="H304" s="56"/>
      <c r="I304" s="56"/>
      <c r="J304" s="56"/>
      <c r="K304" s="56"/>
      <c r="L304" s="56"/>
      <c r="M304" s="56"/>
      <c r="N304" s="57"/>
      <c r="O304" s="58"/>
      <c r="P304" s="58"/>
      <c r="Q304" s="58"/>
      <c r="R304" s="58"/>
      <c r="S304" s="58"/>
      <c r="T304" s="58"/>
      <c r="U304" s="58"/>
      <c r="V304" s="58"/>
      <c r="W304" s="59"/>
      <c r="X304" s="60"/>
    </row>
    <row r="305">
      <c r="A305" s="54"/>
      <c r="B305" s="55"/>
      <c r="C305" s="56"/>
      <c r="D305" s="56"/>
      <c r="E305" s="56"/>
      <c r="F305" s="56"/>
      <c r="G305" s="56"/>
      <c r="H305" s="56"/>
      <c r="I305" s="56"/>
      <c r="J305" s="56"/>
      <c r="K305" s="56"/>
      <c r="L305" s="56"/>
      <c r="M305" s="56"/>
      <c r="N305" s="57"/>
      <c r="O305" s="58"/>
      <c r="P305" s="58"/>
      <c r="Q305" s="58"/>
      <c r="R305" s="58"/>
      <c r="S305" s="58"/>
      <c r="T305" s="58"/>
      <c r="U305" s="58"/>
      <c r="V305" s="58"/>
      <c r="W305" s="59"/>
      <c r="X305" s="60"/>
    </row>
    <row r="306">
      <c r="A306" s="54"/>
      <c r="B306" s="55"/>
      <c r="C306" s="56"/>
      <c r="D306" s="56"/>
      <c r="E306" s="56"/>
      <c r="F306" s="56"/>
      <c r="G306" s="56"/>
      <c r="H306" s="56"/>
      <c r="I306" s="56"/>
      <c r="J306" s="56"/>
      <c r="K306" s="56"/>
      <c r="L306" s="56"/>
      <c r="M306" s="56"/>
      <c r="N306" s="57"/>
      <c r="O306" s="58"/>
      <c r="P306" s="58"/>
      <c r="Q306" s="58"/>
      <c r="R306" s="58"/>
      <c r="S306" s="58"/>
      <c r="T306" s="58"/>
      <c r="U306" s="58"/>
      <c r="V306" s="58"/>
      <c r="W306" s="59"/>
      <c r="X306" s="60"/>
    </row>
    <row r="307">
      <c r="A307" s="54"/>
      <c r="B307" s="55"/>
      <c r="C307" s="56"/>
      <c r="D307" s="56"/>
      <c r="E307" s="56"/>
      <c r="F307" s="56"/>
      <c r="G307" s="56"/>
      <c r="H307" s="56"/>
      <c r="I307" s="56"/>
      <c r="J307" s="56"/>
      <c r="K307" s="56"/>
      <c r="L307" s="56"/>
      <c r="M307" s="56"/>
      <c r="N307" s="57"/>
      <c r="O307" s="58"/>
      <c r="P307" s="58"/>
      <c r="Q307" s="58"/>
      <c r="R307" s="58"/>
      <c r="S307" s="58"/>
      <c r="T307" s="58"/>
      <c r="U307" s="58"/>
      <c r="V307" s="58"/>
      <c r="W307" s="59"/>
      <c r="X307" s="60"/>
    </row>
    <row r="308">
      <c r="A308" s="54"/>
      <c r="B308" s="55"/>
      <c r="C308" s="56"/>
      <c r="D308" s="56"/>
      <c r="E308" s="56"/>
      <c r="F308" s="56"/>
      <c r="G308" s="56"/>
      <c r="H308" s="56"/>
      <c r="I308" s="56"/>
      <c r="J308" s="56"/>
      <c r="K308" s="56"/>
      <c r="L308" s="56"/>
      <c r="M308" s="56"/>
      <c r="N308" s="57"/>
      <c r="O308" s="58"/>
      <c r="P308" s="58"/>
      <c r="Q308" s="58"/>
      <c r="R308" s="58"/>
      <c r="S308" s="58"/>
      <c r="T308" s="58"/>
      <c r="U308" s="58"/>
      <c r="V308" s="58"/>
      <c r="W308" s="59"/>
      <c r="X308" s="60"/>
    </row>
    <row r="309">
      <c r="A309" s="54"/>
      <c r="B309" s="55"/>
      <c r="C309" s="56"/>
      <c r="D309" s="56"/>
      <c r="E309" s="56"/>
      <c r="F309" s="56"/>
      <c r="G309" s="56"/>
      <c r="H309" s="56"/>
      <c r="I309" s="56"/>
      <c r="J309" s="56"/>
      <c r="K309" s="56"/>
      <c r="L309" s="56"/>
      <c r="M309" s="56"/>
      <c r="N309" s="57"/>
      <c r="O309" s="58"/>
      <c r="P309" s="58"/>
      <c r="Q309" s="58"/>
      <c r="R309" s="58"/>
      <c r="S309" s="58"/>
      <c r="T309" s="58"/>
      <c r="U309" s="58"/>
      <c r="V309" s="58"/>
      <c r="W309" s="59"/>
      <c r="X309" s="60"/>
    </row>
    <row r="310">
      <c r="A310" s="54"/>
      <c r="B310" s="55"/>
      <c r="C310" s="56"/>
      <c r="D310" s="56"/>
      <c r="E310" s="56"/>
      <c r="F310" s="56"/>
      <c r="G310" s="56"/>
      <c r="H310" s="56"/>
      <c r="I310" s="56"/>
      <c r="J310" s="56"/>
      <c r="K310" s="56"/>
      <c r="L310" s="56"/>
      <c r="M310" s="56"/>
      <c r="N310" s="57"/>
      <c r="O310" s="58"/>
      <c r="P310" s="58"/>
      <c r="Q310" s="58"/>
      <c r="R310" s="58"/>
      <c r="S310" s="58"/>
      <c r="T310" s="58"/>
      <c r="U310" s="58"/>
      <c r="V310" s="58"/>
      <c r="W310" s="59"/>
      <c r="X310" s="60"/>
    </row>
    <row r="311">
      <c r="A311" s="54"/>
      <c r="B311" s="55"/>
      <c r="C311" s="56"/>
      <c r="D311" s="56"/>
      <c r="E311" s="56"/>
      <c r="F311" s="56"/>
      <c r="G311" s="56"/>
      <c r="H311" s="56"/>
      <c r="I311" s="56"/>
      <c r="J311" s="56"/>
      <c r="K311" s="56"/>
      <c r="L311" s="56"/>
      <c r="M311" s="56"/>
      <c r="N311" s="57"/>
      <c r="O311" s="58"/>
      <c r="P311" s="58"/>
      <c r="Q311" s="58"/>
      <c r="R311" s="58"/>
      <c r="S311" s="58"/>
      <c r="T311" s="58"/>
      <c r="U311" s="58"/>
      <c r="V311" s="58"/>
      <c r="W311" s="59"/>
      <c r="X311" s="60"/>
    </row>
    <row r="312">
      <c r="A312" s="54"/>
      <c r="B312" s="55"/>
      <c r="C312" s="56"/>
      <c r="D312" s="56"/>
      <c r="E312" s="56"/>
      <c r="F312" s="56"/>
      <c r="G312" s="56"/>
      <c r="H312" s="56"/>
      <c r="I312" s="56"/>
      <c r="J312" s="56"/>
      <c r="K312" s="56"/>
      <c r="L312" s="56"/>
      <c r="M312" s="56"/>
      <c r="N312" s="57"/>
      <c r="O312" s="58"/>
      <c r="P312" s="58"/>
      <c r="Q312" s="58"/>
      <c r="R312" s="58"/>
      <c r="S312" s="58"/>
      <c r="T312" s="58"/>
      <c r="U312" s="58"/>
      <c r="V312" s="58"/>
      <c r="W312" s="59"/>
      <c r="X312" s="60"/>
    </row>
    <row r="313">
      <c r="A313" s="54"/>
      <c r="B313" s="55"/>
      <c r="C313" s="56"/>
      <c r="D313" s="56"/>
      <c r="E313" s="56"/>
      <c r="F313" s="56"/>
      <c r="G313" s="56"/>
      <c r="H313" s="56"/>
      <c r="I313" s="56"/>
      <c r="J313" s="56"/>
      <c r="K313" s="56"/>
      <c r="L313" s="56"/>
      <c r="M313" s="56"/>
      <c r="N313" s="57"/>
      <c r="O313" s="58"/>
      <c r="P313" s="58"/>
      <c r="Q313" s="58"/>
      <c r="R313" s="58"/>
      <c r="S313" s="58"/>
      <c r="T313" s="58"/>
      <c r="U313" s="58"/>
      <c r="V313" s="58"/>
      <c r="W313" s="59"/>
      <c r="X313" s="60"/>
    </row>
    <row r="314">
      <c r="A314" s="54"/>
      <c r="B314" s="55"/>
      <c r="C314" s="56"/>
      <c r="D314" s="56"/>
      <c r="E314" s="56"/>
      <c r="F314" s="56"/>
      <c r="G314" s="56"/>
      <c r="H314" s="56"/>
      <c r="I314" s="56"/>
      <c r="J314" s="56"/>
      <c r="K314" s="56"/>
      <c r="L314" s="56"/>
      <c r="M314" s="56"/>
      <c r="N314" s="57"/>
      <c r="O314" s="58"/>
      <c r="P314" s="58"/>
      <c r="Q314" s="58"/>
      <c r="R314" s="58"/>
      <c r="S314" s="58"/>
      <c r="T314" s="58"/>
      <c r="U314" s="58"/>
      <c r="V314" s="58"/>
      <c r="W314" s="59"/>
      <c r="X314" s="60"/>
    </row>
    <row r="315">
      <c r="A315" s="54"/>
      <c r="B315" s="55"/>
      <c r="C315" s="56"/>
      <c r="D315" s="56"/>
      <c r="E315" s="56"/>
      <c r="F315" s="56"/>
      <c r="G315" s="56"/>
      <c r="H315" s="56"/>
      <c r="I315" s="56"/>
      <c r="J315" s="56"/>
      <c r="K315" s="56"/>
      <c r="L315" s="56"/>
      <c r="M315" s="56"/>
      <c r="N315" s="57"/>
      <c r="O315" s="58"/>
      <c r="P315" s="58"/>
      <c r="Q315" s="58"/>
      <c r="R315" s="58"/>
      <c r="S315" s="58"/>
      <c r="T315" s="58"/>
      <c r="U315" s="58"/>
      <c r="V315" s="58"/>
      <c r="W315" s="59"/>
      <c r="X315" s="60"/>
    </row>
    <row r="316">
      <c r="A316" s="54"/>
      <c r="B316" s="55"/>
      <c r="C316" s="56"/>
      <c r="D316" s="56"/>
      <c r="E316" s="56"/>
      <c r="F316" s="56"/>
      <c r="G316" s="56"/>
      <c r="H316" s="56"/>
      <c r="I316" s="56"/>
      <c r="J316" s="56"/>
      <c r="K316" s="56"/>
      <c r="L316" s="56"/>
      <c r="M316" s="56"/>
      <c r="N316" s="57"/>
      <c r="O316" s="58"/>
      <c r="P316" s="58"/>
      <c r="Q316" s="58"/>
      <c r="R316" s="58"/>
      <c r="S316" s="58"/>
      <c r="T316" s="58"/>
      <c r="U316" s="58"/>
      <c r="V316" s="58"/>
      <c r="W316" s="59"/>
      <c r="X316" s="60"/>
    </row>
    <row r="317">
      <c r="A317" s="54"/>
      <c r="B317" s="55"/>
      <c r="C317" s="56"/>
      <c r="D317" s="56"/>
      <c r="E317" s="56"/>
      <c r="F317" s="56"/>
      <c r="G317" s="56"/>
      <c r="H317" s="56"/>
      <c r="I317" s="56"/>
      <c r="J317" s="56"/>
      <c r="K317" s="56"/>
      <c r="L317" s="56"/>
      <c r="M317" s="56"/>
      <c r="N317" s="57"/>
      <c r="O317" s="58"/>
      <c r="P317" s="58"/>
      <c r="Q317" s="58"/>
      <c r="R317" s="58"/>
      <c r="S317" s="58"/>
      <c r="T317" s="58"/>
      <c r="U317" s="58"/>
      <c r="V317" s="58"/>
      <c r="W317" s="59"/>
      <c r="X317" s="60"/>
    </row>
    <row r="318">
      <c r="A318" s="54"/>
      <c r="B318" s="55"/>
      <c r="C318" s="56"/>
      <c r="D318" s="56"/>
      <c r="E318" s="56"/>
      <c r="F318" s="56"/>
      <c r="G318" s="56"/>
      <c r="H318" s="56"/>
      <c r="I318" s="56"/>
      <c r="J318" s="56"/>
      <c r="K318" s="56"/>
      <c r="L318" s="56"/>
      <c r="M318" s="56"/>
      <c r="N318" s="57"/>
      <c r="O318" s="58"/>
      <c r="P318" s="58"/>
      <c r="Q318" s="58"/>
      <c r="R318" s="58"/>
      <c r="S318" s="58"/>
      <c r="T318" s="58"/>
      <c r="U318" s="58"/>
      <c r="V318" s="58"/>
      <c r="W318" s="59"/>
      <c r="X318" s="60"/>
    </row>
    <row r="319">
      <c r="A319" s="54"/>
      <c r="B319" s="55"/>
      <c r="C319" s="56"/>
      <c r="D319" s="56"/>
      <c r="E319" s="56"/>
      <c r="F319" s="56"/>
      <c r="G319" s="56"/>
      <c r="H319" s="56"/>
      <c r="I319" s="56"/>
      <c r="J319" s="56"/>
      <c r="K319" s="56"/>
      <c r="L319" s="56"/>
      <c r="M319" s="56"/>
      <c r="N319" s="57"/>
      <c r="O319" s="58"/>
      <c r="P319" s="58"/>
      <c r="Q319" s="58"/>
      <c r="R319" s="58"/>
      <c r="S319" s="58"/>
      <c r="T319" s="58"/>
      <c r="U319" s="58"/>
      <c r="V319" s="58"/>
      <c r="W319" s="59"/>
      <c r="X319" s="60"/>
    </row>
    <row r="320">
      <c r="A320" s="54"/>
      <c r="B320" s="55"/>
      <c r="C320" s="56"/>
      <c r="D320" s="56"/>
      <c r="E320" s="56"/>
      <c r="F320" s="56"/>
      <c r="G320" s="56"/>
      <c r="H320" s="56"/>
      <c r="I320" s="56"/>
      <c r="J320" s="56"/>
      <c r="K320" s="56"/>
      <c r="L320" s="56"/>
      <c r="M320" s="56"/>
      <c r="N320" s="57"/>
      <c r="O320" s="58"/>
      <c r="P320" s="58"/>
      <c r="Q320" s="58"/>
      <c r="R320" s="58"/>
      <c r="S320" s="58"/>
      <c r="T320" s="58"/>
      <c r="U320" s="58"/>
      <c r="V320" s="58"/>
      <c r="W320" s="59"/>
      <c r="X320" s="60"/>
    </row>
    <row r="321">
      <c r="A321" s="54"/>
      <c r="B321" s="55"/>
      <c r="C321" s="56"/>
      <c r="D321" s="56"/>
      <c r="E321" s="56"/>
      <c r="F321" s="56"/>
      <c r="G321" s="56"/>
      <c r="H321" s="56"/>
      <c r="I321" s="56"/>
      <c r="J321" s="56"/>
      <c r="K321" s="56"/>
      <c r="L321" s="56"/>
      <c r="M321" s="56"/>
      <c r="N321" s="57"/>
      <c r="O321" s="58"/>
      <c r="P321" s="58"/>
      <c r="Q321" s="58"/>
      <c r="R321" s="58"/>
      <c r="S321" s="58"/>
      <c r="T321" s="58"/>
      <c r="U321" s="58"/>
      <c r="V321" s="58"/>
      <c r="W321" s="59"/>
      <c r="X321" s="60"/>
    </row>
    <row r="322">
      <c r="A322" s="54"/>
      <c r="B322" s="55"/>
      <c r="C322" s="56"/>
      <c r="D322" s="56"/>
      <c r="E322" s="56"/>
      <c r="F322" s="56"/>
      <c r="G322" s="56"/>
      <c r="H322" s="56"/>
      <c r="I322" s="56"/>
      <c r="J322" s="56"/>
      <c r="K322" s="56"/>
      <c r="L322" s="56"/>
      <c r="M322" s="56"/>
      <c r="N322" s="57"/>
      <c r="O322" s="58"/>
      <c r="P322" s="58"/>
      <c r="Q322" s="58"/>
      <c r="R322" s="58"/>
      <c r="S322" s="58"/>
      <c r="T322" s="58"/>
      <c r="U322" s="58"/>
      <c r="V322" s="58"/>
      <c r="W322" s="59"/>
      <c r="X322" s="60"/>
    </row>
    <row r="323">
      <c r="A323" s="54"/>
      <c r="B323" s="55"/>
      <c r="C323" s="56"/>
      <c r="D323" s="56"/>
      <c r="E323" s="56"/>
      <c r="F323" s="56"/>
      <c r="G323" s="56"/>
      <c r="H323" s="56"/>
      <c r="I323" s="56"/>
      <c r="J323" s="56"/>
      <c r="K323" s="56"/>
      <c r="L323" s="56"/>
      <c r="M323" s="56"/>
      <c r="N323" s="57"/>
      <c r="O323" s="58"/>
      <c r="P323" s="58"/>
      <c r="Q323" s="58"/>
      <c r="R323" s="58"/>
      <c r="S323" s="58"/>
      <c r="T323" s="58"/>
      <c r="U323" s="58"/>
      <c r="V323" s="58"/>
      <c r="W323" s="59"/>
      <c r="X323" s="60"/>
    </row>
    <row r="324">
      <c r="A324" s="54"/>
      <c r="B324" s="55"/>
      <c r="C324" s="56"/>
      <c r="D324" s="56"/>
      <c r="E324" s="56"/>
      <c r="F324" s="56"/>
      <c r="G324" s="56"/>
      <c r="H324" s="56"/>
      <c r="I324" s="56"/>
      <c r="J324" s="56"/>
      <c r="K324" s="56"/>
      <c r="L324" s="56"/>
      <c r="M324" s="56"/>
      <c r="N324" s="57"/>
      <c r="O324" s="58"/>
      <c r="P324" s="58"/>
      <c r="Q324" s="58"/>
      <c r="R324" s="58"/>
      <c r="S324" s="58"/>
      <c r="T324" s="58"/>
      <c r="U324" s="58"/>
      <c r="V324" s="58"/>
      <c r="W324" s="59"/>
      <c r="X324" s="60"/>
    </row>
    <row r="325">
      <c r="A325" s="54"/>
      <c r="B325" s="55"/>
      <c r="C325" s="56"/>
      <c r="D325" s="56"/>
      <c r="E325" s="56"/>
      <c r="F325" s="56"/>
      <c r="G325" s="56"/>
      <c r="H325" s="56"/>
      <c r="I325" s="56"/>
      <c r="J325" s="56"/>
      <c r="K325" s="56"/>
      <c r="L325" s="56"/>
      <c r="M325" s="56"/>
      <c r="N325" s="57"/>
      <c r="O325" s="58"/>
      <c r="P325" s="58"/>
      <c r="Q325" s="58"/>
      <c r="R325" s="58"/>
      <c r="S325" s="58"/>
      <c r="T325" s="58"/>
      <c r="U325" s="58"/>
      <c r="V325" s="58"/>
      <c r="W325" s="59"/>
      <c r="X325" s="60"/>
    </row>
    <row r="326">
      <c r="A326" s="54"/>
      <c r="B326" s="55"/>
      <c r="C326" s="56"/>
      <c r="D326" s="56"/>
      <c r="E326" s="56"/>
      <c r="F326" s="56"/>
      <c r="G326" s="56"/>
      <c r="H326" s="56"/>
      <c r="I326" s="56"/>
      <c r="J326" s="56"/>
      <c r="K326" s="56"/>
      <c r="L326" s="56"/>
      <c r="M326" s="56"/>
      <c r="N326" s="57"/>
      <c r="O326" s="58"/>
      <c r="P326" s="58"/>
      <c r="Q326" s="58"/>
      <c r="R326" s="58"/>
      <c r="S326" s="58"/>
      <c r="T326" s="58"/>
      <c r="U326" s="58"/>
      <c r="V326" s="58"/>
      <c r="W326" s="59"/>
      <c r="X326" s="60"/>
    </row>
    <row r="327">
      <c r="A327" s="54"/>
      <c r="B327" s="55"/>
      <c r="C327" s="56"/>
      <c r="D327" s="56"/>
      <c r="E327" s="56"/>
      <c r="F327" s="56"/>
      <c r="G327" s="56"/>
      <c r="H327" s="56"/>
      <c r="I327" s="56"/>
      <c r="J327" s="56"/>
      <c r="K327" s="56"/>
      <c r="L327" s="56"/>
      <c r="M327" s="56"/>
      <c r="N327" s="57"/>
      <c r="O327" s="58"/>
      <c r="P327" s="58"/>
      <c r="Q327" s="58"/>
      <c r="R327" s="58"/>
      <c r="S327" s="58"/>
      <c r="T327" s="58"/>
      <c r="U327" s="58"/>
      <c r="V327" s="58"/>
      <c r="W327" s="59"/>
      <c r="X327" s="60"/>
    </row>
    <row r="328">
      <c r="A328" s="54"/>
      <c r="B328" s="55"/>
      <c r="C328" s="56"/>
      <c r="D328" s="56"/>
      <c r="E328" s="56"/>
      <c r="F328" s="56"/>
      <c r="G328" s="56"/>
      <c r="H328" s="56"/>
      <c r="I328" s="56"/>
      <c r="J328" s="56"/>
      <c r="K328" s="56"/>
      <c r="L328" s="56"/>
      <c r="M328" s="56"/>
      <c r="N328" s="57"/>
      <c r="O328" s="58"/>
      <c r="P328" s="58"/>
      <c r="Q328" s="58"/>
      <c r="R328" s="58"/>
      <c r="S328" s="58"/>
      <c r="T328" s="58"/>
      <c r="U328" s="58"/>
      <c r="V328" s="58"/>
      <c r="W328" s="59"/>
      <c r="X328" s="60"/>
    </row>
    <row r="329">
      <c r="A329" s="54"/>
      <c r="B329" s="55"/>
      <c r="C329" s="56"/>
      <c r="D329" s="56"/>
      <c r="E329" s="56"/>
      <c r="F329" s="56"/>
      <c r="G329" s="56"/>
      <c r="H329" s="56"/>
      <c r="I329" s="56"/>
      <c r="J329" s="56"/>
      <c r="K329" s="56"/>
      <c r="L329" s="56"/>
      <c r="M329" s="56"/>
      <c r="N329" s="57"/>
      <c r="O329" s="58"/>
      <c r="P329" s="58"/>
      <c r="Q329" s="58"/>
      <c r="R329" s="58"/>
      <c r="S329" s="58"/>
      <c r="T329" s="58"/>
      <c r="U329" s="58"/>
      <c r="V329" s="58"/>
      <c r="W329" s="59"/>
      <c r="X329" s="60"/>
    </row>
    <row r="330">
      <c r="A330" s="54"/>
      <c r="B330" s="55"/>
      <c r="C330" s="56"/>
      <c r="D330" s="56"/>
      <c r="E330" s="56"/>
      <c r="F330" s="56"/>
      <c r="G330" s="56"/>
      <c r="H330" s="56"/>
      <c r="I330" s="56"/>
      <c r="J330" s="56"/>
      <c r="K330" s="56"/>
      <c r="L330" s="56"/>
      <c r="M330" s="56"/>
      <c r="N330" s="57"/>
      <c r="O330" s="58"/>
      <c r="P330" s="58"/>
      <c r="Q330" s="58"/>
      <c r="R330" s="58"/>
      <c r="S330" s="58"/>
      <c r="T330" s="58"/>
      <c r="U330" s="58"/>
      <c r="V330" s="58"/>
      <c r="W330" s="59"/>
      <c r="X330" s="60"/>
    </row>
    <row r="331">
      <c r="A331" s="54"/>
      <c r="B331" s="55"/>
      <c r="C331" s="56"/>
      <c r="D331" s="56"/>
      <c r="E331" s="56"/>
      <c r="F331" s="56"/>
      <c r="G331" s="56"/>
      <c r="H331" s="56"/>
      <c r="I331" s="56"/>
      <c r="J331" s="56"/>
      <c r="K331" s="56"/>
      <c r="L331" s="56"/>
      <c r="M331" s="56"/>
      <c r="N331" s="57"/>
      <c r="O331" s="58"/>
      <c r="P331" s="58"/>
      <c r="Q331" s="58"/>
      <c r="R331" s="58"/>
      <c r="S331" s="58"/>
      <c r="T331" s="58"/>
      <c r="U331" s="58"/>
      <c r="V331" s="58"/>
      <c r="W331" s="59"/>
      <c r="X331" s="60"/>
    </row>
    <row r="332">
      <c r="A332" s="54"/>
      <c r="B332" s="55"/>
      <c r="C332" s="56"/>
      <c r="D332" s="56"/>
      <c r="E332" s="56"/>
      <c r="F332" s="56"/>
      <c r="G332" s="56"/>
      <c r="H332" s="56"/>
      <c r="I332" s="56"/>
      <c r="J332" s="56"/>
      <c r="K332" s="56"/>
      <c r="L332" s="56"/>
      <c r="M332" s="56"/>
      <c r="N332" s="57"/>
      <c r="O332" s="58"/>
      <c r="P332" s="58"/>
      <c r="Q332" s="58"/>
      <c r="R332" s="58"/>
      <c r="S332" s="58"/>
      <c r="T332" s="58"/>
      <c r="U332" s="58"/>
      <c r="V332" s="58"/>
      <c r="W332" s="59"/>
      <c r="X332" s="60"/>
    </row>
    <row r="333">
      <c r="A333" s="54"/>
      <c r="B333" s="55"/>
      <c r="C333" s="56"/>
      <c r="D333" s="56"/>
      <c r="E333" s="56"/>
      <c r="F333" s="56"/>
      <c r="G333" s="56"/>
      <c r="H333" s="56"/>
      <c r="I333" s="56"/>
      <c r="J333" s="56"/>
      <c r="K333" s="56"/>
      <c r="L333" s="56"/>
      <c r="M333" s="56"/>
      <c r="N333" s="57"/>
      <c r="O333" s="58"/>
      <c r="P333" s="58"/>
      <c r="Q333" s="58"/>
      <c r="R333" s="58"/>
      <c r="S333" s="58"/>
      <c r="T333" s="58"/>
      <c r="U333" s="58"/>
      <c r="V333" s="58"/>
      <c r="W333" s="59"/>
      <c r="X333" s="60"/>
    </row>
    <row r="334">
      <c r="A334" s="54"/>
      <c r="B334" s="55"/>
      <c r="C334" s="56"/>
      <c r="D334" s="56"/>
      <c r="E334" s="56"/>
      <c r="F334" s="56"/>
      <c r="G334" s="56"/>
      <c r="H334" s="56"/>
      <c r="I334" s="56"/>
      <c r="J334" s="56"/>
      <c r="K334" s="56"/>
      <c r="L334" s="56"/>
      <c r="M334" s="56"/>
      <c r="N334" s="57"/>
      <c r="O334" s="58"/>
      <c r="P334" s="58"/>
      <c r="Q334" s="58"/>
      <c r="R334" s="58"/>
      <c r="S334" s="58"/>
      <c r="T334" s="58"/>
      <c r="U334" s="58"/>
      <c r="V334" s="58"/>
      <c r="W334" s="59"/>
      <c r="X334" s="60"/>
    </row>
    <row r="335">
      <c r="A335" s="54"/>
      <c r="B335" s="55"/>
      <c r="C335" s="56"/>
      <c r="D335" s="56"/>
      <c r="E335" s="56"/>
      <c r="F335" s="56"/>
      <c r="G335" s="56"/>
      <c r="H335" s="56"/>
      <c r="I335" s="56"/>
      <c r="J335" s="56"/>
      <c r="K335" s="56"/>
      <c r="L335" s="56"/>
      <c r="M335" s="56"/>
      <c r="N335" s="57"/>
      <c r="O335" s="58"/>
      <c r="P335" s="58"/>
      <c r="Q335" s="58"/>
      <c r="R335" s="58"/>
      <c r="S335" s="58"/>
      <c r="T335" s="58"/>
      <c r="U335" s="58"/>
      <c r="V335" s="58"/>
      <c r="W335" s="59"/>
      <c r="X335" s="60"/>
    </row>
    <row r="336">
      <c r="A336" s="54"/>
      <c r="B336" s="55"/>
      <c r="C336" s="56"/>
      <c r="D336" s="56"/>
      <c r="E336" s="56"/>
      <c r="F336" s="56"/>
      <c r="G336" s="56"/>
      <c r="H336" s="56"/>
      <c r="I336" s="56"/>
      <c r="J336" s="56"/>
      <c r="K336" s="56"/>
      <c r="L336" s="56"/>
      <c r="M336" s="56"/>
      <c r="N336" s="57"/>
      <c r="O336" s="58"/>
      <c r="P336" s="58"/>
      <c r="Q336" s="58"/>
      <c r="R336" s="58"/>
      <c r="S336" s="58"/>
      <c r="T336" s="58"/>
      <c r="U336" s="58"/>
      <c r="V336" s="58"/>
      <c r="W336" s="59"/>
      <c r="X336" s="60"/>
    </row>
    <row r="337">
      <c r="A337" s="54"/>
      <c r="B337" s="55"/>
      <c r="C337" s="56"/>
      <c r="D337" s="56"/>
      <c r="E337" s="56"/>
      <c r="F337" s="56"/>
      <c r="G337" s="56"/>
      <c r="H337" s="56"/>
      <c r="I337" s="56"/>
      <c r="J337" s="56"/>
      <c r="K337" s="56"/>
      <c r="L337" s="56"/>
      <c r="M337" s="56"/>
      <c r="N337" s="57"/>
      <c r="O337" s="58"/>
      <c r="P337" s="58"/>
      <c r="Q337" s="58"/>
      <c r="R337" s="58"/>
      <c r="S337" s="58"/>
      <c r="T337" s="58"/>
      <c r="U337" s="58"/>
      <c r="V337" s="58"/>
      <c r="W337" s="59"/>
      <c r="X337" s="60"/>
    </row>
    <row r="338">
      <c r="A338" s="54"/>
      <c r="B338" s="55"/>
      <c r="C338" s="56"/>
      <c r="D338" s="56"/>
      <c r="E338" s="56"/>
      <c r="F338" s="56"/>
      <c r="G338" s="56"/>
      <c r="H338" s="56"/>
      <c r="I338" s="56"/>
      <c r="J338" s="56"/>
      <c r="K338" s="56"/>
      <c r="L338" s="56"/>
      <c r="M338" s="56"/>
      <c r="N338" s="57"/>
      <c r="O338" s="58"/>
      <c r="P338" s="58"/>
      <c r="Q338" s="58"/>
      <c r="R338" s="58"/>
      <c r="S338" s="58"/>
      <c r="T338" s="58"/>
      <c r="U338" s="58"/>
      <c r="V338" s="58"/>
      <c r="W338" s="59"/>
      <c r="X338" s="60"/>
    </row>
    <row r="339">
      <c r="A339" s="54"/>
      <c r="B339" s="55"/>
      <c r="C339" s="56"/>
      <c r="D339" s="56"/>
      <c r="E339" s="56"/>
      <c r="F339" s="56"/>
      <c r="G339" s="56"/>
      <c r="H339" s="56"/>
      <c r="I339" s="56"/>
      <c r="J339" s="56"/>
      <c r="K339" s="56"/>
      <c r="L339" s="56"/>
      <c r="M339" s="56"/>
      <c r="N339" s="57"/>
      <c r="O339" s="58"/>
      <c r="P339" s="58"/>
      <c r="Q339" s="58"/>
      <c r="R339" s="58"/>
      <c r="S339" s="58"/>
      <c r="T339" s="58"/>
      <c r="U339" s="58"/>
      <c r="V339" s="58"/>
      <c r="W339" s="59"/>
      <c r="X339" s="60"/>
    </row>
    <row r="340">
      <c r="A340" s="54"/>
      <c r="B340" s="55"/>
      <c r="C340" s="56"/>
      <c r="D340" s="56"/>
      <c r="E340" s="56"/>
      <c r="F340" s="56"/>
      <c r="G340" s="56"/>
      <c r="H340" s="56"/>
      <c r="I340" s="56"/>
      <c r="J340" s="56"/>
      <c r="K340" s="56"/>
      <c r="L340" s="56"/>
      <c r="M340" s="56"/>
      <c r="N340" s="57"/>
      <c r="O340" s="58"/>
      <c r="P340" s="58"/>
      <c r="Q340" s="58"/>
      <c r="R340" s="58"/>
      <c r="S340" s="58"/>
      <c r="T340" s="58"/>
      <c r="U340" s="58"/>
      <c r="V340" s="58"/>
      <c r="W340" s="59"/>
      <c r="X340" s="60"/>
    </row>
    <row r="341">
      <c r="A341" s="54"/>
      <c r="B341" s="55"/>
      <c r="C341" s="56"/>
      <c r="D341" s="56"/>
      <c r="E341" s="56"/>
      <c r="F341" s="56"/>
      <c r="G341" s="56"/>
      <c r="H341" s="56"/>
      <c r="I341" s="56"/>
      <c r="J341" s="56"/>
      <c r="K341" s="56"/>
      <c r="L341" s="56"/>
      <c r="M341" s="56"/>
      <c r="N341" s="57"/>
      <c r="O341" s="58"/>
      <c r="P341" s="58"/>
      <c r="Q341" s="58"/>
      <c r="R341" s="58"/>
      <c r="S341" s="58"/>
      <c r="T341" s="58"/>
      <c r="U341" s="58"/>
      <c r="V341" s="58"/>
      <c r="W341" s="59"/>
      <c r="X341" s="60"/>
    </row>
    <row r="342">
      <c r="A342" s="54"/>
      <c r="B342" s="55"/>
      <c r="C342" s="56"/>
      <c r="D342" s="56"/>
      <c r="E342" s="56"/>
      <c r="F342" s="56"/>
      <c r="G342" s="56"/>
      <c r="H342" s="56"/>
      <c r="I342" s="56"/>
      <c r="J342" s="56"/>
      <c r="K342" s="56"/>
      <c r="L342" s="56"/>
      <c r="M342" s="56"/>
      <c r="N342" s="57"/>
      <c r="O342" s="58"/>
      <c r="P342" s="58"/>
      <c r="Q342" s="58"/>
      <c r="R342" s="58"/>
      <c r="S342" s="58"/>
      <c r="T342" s="58"/>
      <c r="U342" s="58"/>
      <c r="V342" s="58"/>
      <c r="W342" s="59"/>
      <c r="X342" s="60"/>
    </row>
    <row r="343">
      <c r="A343" s="54"/>
      <c r="B343" s="55"/>
      <c r="C343" s="56"/>
      <c r="D343" s="56"/>
      <c r="E343" s="56"/>
      <c r="F343" s="56"/>
      <c r="G343" s="56"/>
      <c r="H343" s="56"/>
      <c r="I343" s="56"/>
      <c r="J343" s="56"/>
      <c r="K343" s="56"/>
      <c r="L343" s="56"/>
      <c r="M343" s="56"/>
      <c r="N343" s="57"/>
      <c r="O343" s="58"/>
      <c r="P343" s="58"/>
      <c r="Q343" s="58"/>
      <c r="R343" s="58"/>
      <c r="S343" s="58"/>
      <c r="T343" s="58"/>
      <c r="U343" s="58"/>
      <c r="V343" s="58"/>
      <c r="W343" s="59"/>
      <c r="X343" s="60"/>
    </row>
    <row r="344">
      <c r="A344" s="54"/>
      <c r="B344" s="55"/>
      <c r="C344" s="56"/>
      <c r="D344" s="56"/>
      <c r="E344" s="56"/>
      <c r="F344" s="56"/>
      <c r="G344" s="56"/>
      <c r="H344" s="56"/>
      <c r="I344" s="56"/>
      <c r="J344" s="56"/>
      <c r="K344" s="56"/>
      <c r="L344" s="56"/>
      <c r="M344" s="56"/>
      <c r="N344" s="57"/>
      <c r="O344" s="58"/>
      <c r="P344" s="58"/>
      <c r="Q344" s="58"/>
      <c r="R344" s="58"/>
      <c r="S344" s="58"/>
      <c r="T344" s="58"/>
      <c r="U344" s="58"/>
      <c r="V344" s="58"/>
      <c r="W344" s="59"/>
      <c r="X344" s="60"/>
    </row>
    <row r="345">
      <c r="A345" s="54"/>
      <c r="B345" s="55"/>
      <c r="C345" s="56"/>
      <c r="D345" s="56"/>
      <c r="E345" s="56"/>
      <c r="F345" s="56"/>
      <c r="G345" s="56"/>
      <c r="H345" s="56"/>
      <c r="I345" s="56"/>
      <c r="J345" s="56"/>
      <c r="K345" s="56"/>
      <c r="L345" s="56"/>
      <c r="M345" s="56"/>
      <c r="N345" s="57"/>
      <c r="O345" s="58"/>
      <c r="P345" s="58"/>
      <c r="Q345" s="58"/>
      <c r="R345" s="58"/>
      <c r="S345" s="58"/>
      <c r="T345" s="58"/>
      <c r="U345" s="58"/>
      <c r="V345" s="58"/>
      <c r="W345" s="59"/>
      <c r="X345" s="60"/>
    </row>
    <row r="346">
      <c r="A346" s="54"/>
      <c r="B346" s="55"/>
      <c r="C346" s="56"/>
      <c r="D346" s="56"/>
      <c r="E346" s="56"/>
      <c r="F346" s="56"/>
      <c r="G346" s="56"/>
      <c r="H346" s="56"/>
      <c r="I346" s="56"/>
      <c r="J346" s="56"/>
      <c r="K346" s="56"/>
      <c r="L346" s="56"/>
      <c r="M346" s="56"/>
      <c r="N346" s="57"/>
      <c r="O346" s="58"/>
      <c r="P346" s="58"/>
      <c r="Q346" s="58"/>
      <c r="R346" s="58"/>
      <c r="S346" s="58"/>
      <c r="T346" s="58"/>
      <c r="U346" s="58"/>
      <c r="V346" s="58"/>
      <c r="W346" s="59"/>
      <c r="X346" s="60"/>
    </row>
    <row r="347">
      <c r="A347" s="54"/>
      <c r="B347" s="55"/>
      <c r="C347" s="56"/>
      <c r="D347" s="56"/>
      <c r="E347" s="56"/>
      <c r="F347" s="56"/>
      <c r="G347" s="56"/>
      <c r="H347" s="56"/>
      <c r="I347" s="56"/>
      <c r="J347" s="56"/>
      <c r="K347" s="56"/>
      <c r="L347" s="56"/>
      <c r="M347" s="56"/>
      <c r="N347" s="57"/>
      <c r="O347" s="58"/>
      <c r="P347" s="58"/>
      <c r="Q347" s="58"/>
      <c r="R347" s="58"/>
      <c r="S347" s="58"/>
      <c r="T347" s="58"/>
      <c r="U347" s="58"/>
      <c r="V347" s="58"/>
      <c r="W347" s="59"/>
      <c r="X347" s="60"/>
    </row>
    <row r="348">
      <c r="A348" s="54"/>
      <c r="B348" s="55"/>
      <c r="C348" s="56"/>
      <c r="D348" s="56"/>
      <c r="E348" s="56"/>
      <c r="F348" s="56"/>
      <c r="G348" s="56"/>
      <c r="H348" s="56"/>
      <c r="I348" s="56"/>
      <c r="J348" s="56"/>
      <c r="K348" s="56"/>
      <c r="L348" s="56"/>
      <c r="M348" s="56"/>
      <c r="N348" s="57"/>
      <c r="O348" s="58"/>
      <c r="P348" s="58"/>
      <c r="Q348" s="58"/>
      <c r="R348" s="58"/>
      <c r="S348" s="58"/>
      <c r="T348" s="58"/>
      <c r="U348" s="58"/>
      <c r="V348" s="58"/>
      <c r="W348" s="59"/>
      <c r="X348" s="60"/>
    </row>
    <row r="349">
      <c r="A349" s="54"/>
      <c r="B349" s="55"/>
      <c r="C349" s="56"/>
      <c r="D349" s="56"/>
      <c r="E349" s="56"/>
      <c r="F349" s="56"/>
      <c r="G349" s="56"/>
      <c r="H349" s="56"/>
      <c r="I349" s="56"/>
      <c r="J349" s="56"/>
      <c r="K349" s="56"/>
      <c r="L349" s="56"/>
      <c r="M349" s="56"/>
      <c r="N349" s="57"/>
      <c r="O349" s="58"/>
      <c r="P349" s="58"/>
      <c r="Q349" s="58"/>
      <c r="R349" s="58"/>
      <c r="S349" s="58"/>
      <c r="T349" s="58"/>
      <c r="U349" s="58"/>
      <c r="V349" s="58"/>
      <c r="W349" s="59"/>
      <c r="X349" s="60"/>
    </row>
    <row r="350">
      <c r="A350" s="54"/>
      <c r="B350" s="55"/>
      <c r="C350" s="56"/>
      <c r="D350" s="56"/>
      <c r="E350" s="56"/>
      <c r="F350" s="56"/>
      <c r="G350" s="56"/>
      <c r="H350" s="56"/>
      <c r="I350" s="56"/>
      <c r="J350" s="56"/>
      <c r="K350" s="56"/>
      <c r="L350" s="56"/>
      <c r="M350" s="56"/>
      <c r="N350" s="57"/>
      <c r="O350" s="58"/>
      <c r="P350" s="58"/>
      <c r="Q350" s="58"/>
      <c r="R350" s="58"/>
      <c r="S350" s="58"/>
      <c r="T350" s="58"/>
      <c r="U350" s="58"/>
      <c r="V350" s="58"/>
      <c r="W350" s="59"/>
      <c r="X350" s="60"/>
    </row>
    <row r="351">
      <c r="A351" s="54"/>
      <c r="B351" s="55"/>
      <c r="C351" s="56"/>
      <c r="D351" s="56"/>
      <c r="E351" s="56"/>
      <c r="F351" s="56"/>
      <c r="G351" s="56"/>
      <c r="H351" s="56"/>
      <c r="I351" s="56"/>
      <c r="J351" s="56"/>
      <c r="K351" s="56"/>
      <c r="L351" s="56"/>
      <c r="M351" s="56"/>
      <c r="N351" s="57"/>
      <c r="O351" s="58"/>
      <c r="P351" s="58"/>
      <c r="Q351" s="58"/>
      <c r="R351" s="58"/>
      <c r="S351" s="58"/>
      <c r="T351" s="58"/>
      <c r="U351" s="58"/>
      <c r="V351" s="58"/>
      <c r="W351" s="59"/>
      <c r="X351" s="60"/>
    </row>
    <row r="352">
      <c r="A352" s="54"/>
      <c r="B352" s="55"/>
      <c r="C352" s="56"/>
      <c r="D352" s="56"/>
      <c r="E352" s="56"/>
      <c r="F352" s="56"/>
      <c r="G352" s="56"/>
      <c r="H352" s="56"/>
      <c r="I352" s="56"/>
      <c r="J352" s="56"/>
      <c r="K352" s="56"/>
      <c r="L352" s="56"/>
      <c r="M352" s="56"/>
      <c r="N352" s="57"/>
      <c r="O352" s="58"/>
      <c r="P352" s="58"/>
      <c r="Q352" s="58"/>
      <c r="R352" s="58"/>
      <c r="S352" s="58"/>
      <c r="T352" s="58"/>
      <c r="U352" s="58"/>
      <c r="V352" s="58"/>
      <c r="W352" s="59"/>
      <c r="X352" s="60"/>
    </row>
    <row r="353">
      <c r="A353" s="54"/>
      <c r="B353" s="55"/>
      <c r="C353" s="56"/>
      <c r="D353" s="56"/>
      <c r="E353" s="56"/>
      <c r="F353" s="56"/>
      <c r="G353" s="56"/>
      <c r="H353" s="56"/>
      <c r="I353" s="56"/>
      <c r="J353" s="56"/>
      <c r="K353" s="56"/>
      <c r="L353" s="56"/>
      <c r="M353" s="56"/>
      <c r="N353" s="57"/>
      <c r="O353" s="58"/>
      <c r="P353" s="58"/>
      <c r="Q353" s="58"/>
      <c r="R353" s="58"/>
      <c r="S353" s="58"/>
      <c r="T353" s="58"/>
      <c r="U353" s="58"/>
      <c r="V353" s="58"/>
      <c r="W353" s="59"/>
      <c r="X353" s="60"/>
    </row>
    <row r="354">
      <c r="A354" s="54"/>
      <c r="B354" s="55"/>
      <c r="C354" s="56"/>
      <c r="D354" s="56"/>
      <c r="E354" s="56"/>
      <c r="F354" s="56"/>
      <c r="G354" s="56"/>
      <c r="H354" s="56"/>
      <c r="I354" s="56"/>
      <c r="J354" s="56"/>
      <c r="K354" s="56"/>
      <c r="L354" s="56"/>
      <c r="M354" s="56"/>
      <c r="N354" s="57"/>
      <c r="O354" s="58"/>
      <c r="P354" s="58"/>
      <c r="Q354" s="58"/>
      <c r="R354" s="58"/>
      <c r="S354" s="58"/>
      <c r="T354" s="58"/>
      <c r="U354" s="58"/>
      <c r="V354" s="58"/>
      <c r="W354" s="59"/>
      <c r="X354" s="60"/>
    </row>
    <row r="355">
      <c r="A355" s="54"/>
      <c r="B355" s="55"/>
      <c r="C355" s="56"/>
      <c r="D355" s="56"/>
      <c r="E355" s="56"/>
      <c r="F355" s="56"/>
      <c r="G355" s="56"/>
      <c r="H355" s="56"/>
      <c r="I355" s="56"/>
      <c r="J355" s="56"/>
      <c r="K355" s="56"/>
      <c r="L355" s="56"/>
      <c r="M355" s="56"/>
      <c r="N355" s="57"/>
      <c r="O355" s="58"/>
      <c r="P355" s="58"/>
      <c r="Q355" s="58"/>
      <c r="R355" s="58"/>
      <c r="S355" s="58"/>
      <c r="T355" s="58"/>
      <c r="U355" s="58"/>
      <c r="V355" s="58"/>
      <c r="W355" s="59"/>
      <c r="X355" s="60"/>
    </row>
    <row r="356">
      <c r="A356" s="54"/>
      <c r="B356" s="55"/>
      <c r="C356" s="56"/>
      <c r="D356" s="56"/>
      <c r="E356" s="56"/>
      <c r="F356" s="56"/>
      <c r="G356" s="56"/>
      <c r="H356" s="56"/>
      <c r="I356" s="56"/>
      <c r="J356" s="56"/>
      <c r="K356" s="56"/>
      <c r="L356" s="56"/>
      <c r="M356" s="56"/>
      <c r="N356" s="57"/>
      <c r="O356" s="58"/>
      <c r="P356" s="58"/>
      <c r="Q356" s="58"/>
      <c r="R356" s="58"/>
      <c r="S356" s="58"/>
      <c r="T356" s="58"/>
      <c r="U356" s="58"/>
      <c r="V356" s="58"/>
      <c r="W356" s="59"/>
      <c r="X356" s="60"/>
    </row>
    <row r="357">
      <c r="A357" s="54"/>
      <c r="B357" s="55"/>
      <c r="C357" s="56"/>
      <c r="D357" s="56"/>
      <c r="E357" s="56"/>
      <c r="F357" s="56"/>
      <c r="G357" s="56"/>
      <c r="H357" s="56"/>
      <c r="I357" s="56"/>
      <c r="J357" s="56"/>
      <c r="K357" s="56"/>
      <c r="L357" s="56"/>
      <c r="M357" s="56"/>
      <c r="N357" s="57"/>
      <c r="O357" s="58"/>
      <c r="P357" s="58"/>
      <c r="Q357" s="58"/>
      <c r="R357" s="58"/>
      <c r="S357" s="58"/>
      <c r="T357" s="58"/>
      <c r="U357" s="58"/>
      <c r="V357" s="58"/>
      <c r="W357" s="59"/>
      <c r="X357" s="60"/>
    </row>
    <row r="358">
      <c r="A358" s="54"/>
      <c r="B358" s="55"/>
      <c r="C358" s="56"/>
      <c r="D358" s="56"/>
      <c r="E358" s="56"/>
      <c r="F358" s="56"/>
      <c r="G358" s="56"/>
      <c r="H358" s="56"/>
      <c r="I358" s="56"/>
      <c r="J358" s="56"/>
      <c r="K358" s="56"/>
      <c r="L358" s="56"/>
      <c r="M358" s="56"/>
      <c r="N358" s="57"/>
      <c r="O358" s="58"/>
      <c r="P358" s="58"/>
      <c r="Q358" s="58"/>
      <c r="R358" s="58"/>
      <c r="S358" s="58"/>
      <c r="T358" s="58"/>
      <c r="U358" s="58"/>
      <c r="V358" s="58"/>
      <c r="W358" s="59"/>
      <c r="X358" s="60"/>
    </row>
    <row r="359">
      <c r="A359" s="54"/>
      <c r="B359" s="55"/>
      <c r="C359" s="56"/>
      <c r="D359" s="56"/>
      <c r="E359" s="56"/>
      <c r="F359" s="56"/>
      <c r="G359" s="56"/>
      <c r="H359" s="56"/>
      <c r="I359" s="56"/>
      <c r="J359" s="56"/>
      <c r="K359" s="56"/>
      <c r="L359" s="56"/>
      <c r="M359" s="56"/>
      <c r="N359" s="57"/>
      <c r="O359" s="58"/>
      <c r="P359" s="58"/>
      <c r="Q359" s="58"/>
      <c r="R359" s="58"/>
      <c r="S359" s="58"/>
      <c r="T359" s="58"/>
      <c r="U359" s="58"/>
      <c r="V359" s="58"/>
      <c r="W359" s="59"/>
      <c r="X359" s="60"/>
    </row>
    <row r="360">
      <c r="A360" s="54"/>
      <c r="B360" s="55"/>
      <c r="C360" s="56"/>
      <c r="D360" s="56"/>
      <c r="E360" s="56"/>
      <c r="F360" s="56"/>
      <c r="G360" s="56"/>
      <c r="H360" s="56"/>
      <c r="I360" s="56"/>
      <c r="J360" s="56"/>
      <c r="K360" s="56"/>
      <c r="L360" s="56"/>
      <c r="M360" s="56"/>
      <c r="N360" s="57"/>
      <c r="O360" s="58"/>
      <c r="P360" s="58"/>
      <c r="Q360" s="58"/>
      <c r="R360" s="58"/>
      <c r="S360" s="58"/>
      <c r="T360" s="58"/>
      <c r="U360" s="58"/>
      <c r="V360" s="58"/>
      <c r="W360" s="59"/>
      <c r="X360" s="60"/>
    </row>
    <row r="361">
      <c r="A361" s="54"/>
      <c r="B361" s="55"/>
      <c r="C361" s="56"/>
      <c r="D361" s="56"/>
      <c r="E361" s="56"/>
      <c r="F361" s="56"/>
      <c r="G361" s="56"/>
      <c r="H361" s="56"/>
      <c r="I361" s="56"/>
      <c r="J361" s="56"/>
      <c r="K361" s="56"/>
      <c r="L361" s="56"/>
      <c r="M361" s="56"/>
      <c r="N361" s="57"/>
      <c r="O361" s="58"/>
      <c r="P361" s="58"/>
      <c r="Q361" s="58"/>
      <c r="R361" s="58"/>
      <c r="S361" s="58"/>
      <c r="T361" s="58"/>
      <c r="U361" s="58"/>
      <c r="V361" s="58"/>
      <c r="W361" s="59"/>
      <c r="X361" s="60"/>
    </row>
    <row r="362">
      <c r="A362" s="54"/>
      <c r="B362" s="55"/>
      <c r="C362" s="56"/>
      <c r="D362" s="56"/>
      <c r="E362" s="56"/>
      <c r="F362" s="56"/>
      <c r="G362" s="56"/>
      <c r="H362" s="56"/>
      <c r="I362" s="56"/>
      <c r="J362" s="56"/>
      <c r="K362" s="56"/>
      <c r="L362" s="56"/>
      <c r="M362" s="56"/>
      <c r="N362" s="57"/>
      <c r="O362" s="58"/>
      <c r="P362" s="58"/>
      <c r="Q362" s="58"/>
      <c r="R362" s="58"/>
      <c r="S362" s="58"/>
      <c r="T362" s="58"/>
      <c r="U362" s="58"/>
      <c r="V362" s="58"/>
      <c r="W362" s="59"/>
      <c r="X362" s="60"/>
    </row>
    <row r="363">
      <c r="A363" s="54"/>
      <c r="B363" s="55"/>
      <c r="C363" s="56"/>
      <c r="D363" s="56"/>
      <c r="E363" s="56"/>
      <c r="F363" s="56"/>
      <c r="G363" s="56"/>
      <c r="H363" s="56"/>
      <c r="I363" s="56"/>
      <c r="J363" s="56"/>
      <c r="K363" s="56"/>
      <c r="L363" s="56"/>
      <c r="M363" s="56"/>
      <c r="N363" s="57"/>
      <c r="O363" s="58"/>
      <c r="P363" s="58"/>
      <c r="Q363" s="58"/>
      <c r="R363" s="58"/>
      <c r="S363" s="58"/>
      <c r="T363" s="58"/>
      <c r="U363" s="58"/>
      <c r="V363" s="58"/>
      <c r="W363" s="59"/>
      <c r="X363" s="60"/>
    </row>
    <row r="364">
      <c r="A364" s="54"/>
      <c r="B364" s="55"/>
      <c r="C364" s="56"/>
      <c r="D364" s="56"/>
      <c r="E364" s="56"/>
      <c r="F364" s="56"/>
      <c r="G364" s="56"/>
      <c r="H364" s="56"/>
      <c r="I364" s="56"/>
      <c r="J364" s="56"/>
      <c r="K364" s="56"/>
      <c r="L364" s="56"/>
      <c r="M364" s="56"/>
      <c r="N364" s="57"/>
      <c r="O364" s="58"/>
      <c r="P364" s="58"/>
      <c r="Q364" s="58"/>
      <c r="R364" s="58"/>
      <c r="S364" s="58"/>
      <c r="T364" s="58"/>
      <c r="U364" s="58"/>
      <c r="V364" s="58"/>
      <c r="W364" s="59"/>
      <c r="X364" s="60"/>
    </row>
    <row r="365">
      <c r="A365" s="54"/>
      <c r="B365" s="55"/>
      <c r="C365" s="56"/>
      <c r="D365" s="56"/>
      <c r="E365" s="56"/>
      <c r="F365" s="56"/>
      <c r="G365" s="56"/>
      <c r="H365" s="56"/>
      <c r="I365" s="56"/>
      <c r="J365" s="56"/>
      <c r="K365" s="56"/>
      <c r="L365" s="56"/>
      <c r="M365" s="56"/>
      <c r="N365" s="57"/>
      <c r="O365" s="58"/>
      <c r="P365" s="58"/>
      <c r="Q365" s="58"/>
      <c r="R365" s="58"/>
      <c r="S365" s="58"/>
      <c r="T365" s="58"/>
      <c r="U365" s="58"/>
      <c r="V365" s="58"/>
      <c r="W365" s="59"/>
      <c r="X365" s="60"/>
    </row>
    <row r="366">
      <c r="A366" s="54"/>
      <c r="B366" s="55"/>
      <c r="C366" s="56"/>
      <c r="D366" s="56"/>
      <c r="E366" s="56"/>
      <c r="F366" s="56"/>
      <c r="G366" s="56"/>
      <c r="H366" s="56"/>
      <c r="I366" s="56"/>
      <c r="J366" s="56"/>
      <c r="K366" s="56"/>
      <c r="L366" s="56"/>
      <c r="M366" s="56"/>
      <c r="N366" s="57"/>
      <c r="O366" s="58"/>
      <c r="P366" s="58"/>
      <c r="Q366" s="58"/>
      <c r="R366" s="58"/>
      <c r="S366" s="58"/>
      <c r="T366" s="58"/>
      <c r="U366" s="58"/>
      <c r="V366" s="58"/>
      <c r="W366" s="59"/>
      <c r="X366" s="60"/>
    </row>
    <row r="367">
      <c r="A367" s="54"/>
      <c r="B367" s="55"/>
      <c r="C367" s="56"/>
      <c r="D367" s="56"/>
      <c r="E367" s="56"/>
      <c r="F367" s="56"/>
      <c r="G367" s="56"/>
      <c r="H367" s="56"/>
      <c r="I367" s="56"/>
      <c r="J367" s="56"/>
      <c r="K367" s="56"/>
      <c r="L367" s="56"/>
      <c r="M367" s="56"/>
      <c r="N367" s="57"/>
      <c r="O367" s="58"/>
      <c r="P367" s="58"/>
      <c r="Q367" s="58"/>
      <c r="R367" s="58"/>
      <c r="S367" s="58"/>
      <c r="T367" s="58"/>
      <c r="U367" s="58"/>
      <c r="V367" s="58"/>
      <c r="W367" s="59"/>
      <c r="X367" s="60"/>
    </row>
    <row r="368">
      <c r="A368" s="54"/>
      <c r="B368" s="55"/>
      <c r="C368" s="56"/>
      <c r="D368" s="56"/>
      <c r="E368" s="56"/>
      <c r="F368" s="56"/>
      <c r="G368" s="56"/>
      <c r="H368" s="56"/>
      <c r="I368" s="56"/>
      <c r="J368" s="56"/>
      <c r="K368" s="56"/>
      <c r="L368" s="56"/>
      <c r="M368" s="56"/>
      <c r="N368" s="57"/>
      <c r="O368" s="58"/>
      <c r="P368" s="58"/>
      <c r="Q368" s="58"/>
      <c r="R368" s="58"/>
      <c r="S368" s="58"/>
      <c r="T368" s="58"/>
      <c r="U368" s="58"/>
      <c r="V368" s="58"/>
      <c r="W368" s="59"/>
      <c r="X368" s="60"/>
    </row>
    <row r="369">
      <c r="A369" s="54"/>
      <c r="B369" s="55"/>
      <c r="C369" s="56"/>
      <c r="D369" s="56"/>
      <c r="E369" s="56"/>
      <c r="F369" s="56"/>
      <c r="G369" s="56"/>
      <c r="H369" s="56"/>
      <c r="I369" s="56"/>
      <c r="J369" s="56"/>
      <c r="K369" s="56"/>
      <c r="L369" s="56"/>
      <c r="M369" s="56"/>
      <c r="N369" s="57"/>
      <c r="O369" s="58"/>
      <c r="P369" s="58"/>
      <c r="Q369" s="58"/>
      <c r="R369" s="58"/>
      <c r="S369" s="58"/>
      <c r="T369" s="58"/>
      <c r="U369" s="58"/>
      <c r="V369" s="58"/>
      <c r="W369" s="59"/>
      <c r="X369" s="60"/>
    </row>
    <row r="370">
      <c r="A370" s="54"/>
      <c r="B370" s="55"/>
      <c r="C370" s="56"/>
      <c r="D370" s="56"/>
      <c r="E370" s="56"/>
      <c r="F370" s="56"/>
      <c r="G370" s="56"/>
      <c r="H370" s="56"/>
      <c r="I370" s="56"/>
      <c r="J370" s="56"/>
      <c r="K370" s="56"/>
      <c r="L370" s="56"/>
      <c r="M370" s="56"/>
      <c r="N370" s="57"/>
      <c r="O370" s="58"/>
      <c r="P370" s="58"/>
      <c r="Q370" s="58"/>
      <c r="R370" s="58"/>
      <c r="S370" s="58"/>
      <c r="T370" s="58"/>
      <c r="U370" s="58"/>
      <c r="V370" s="58"/>
      <c r="W370" s="59"/>
      <c r="X370" s="60"/>
    </row>
    <row r="371">
      <c r="A371" s="54"/>
      <c r="B371" s="55"/>
      <c r="C371" s="56"/>
      <c r="D371" s="56"/>
      <c r="E371" s="56"/>
      <c r="F371" s="56"/>
      <c r="G371" s="56"/>
      <c r="H371" s="56"/>
      <c r="I371" s="56"/>
      <c r="J371" s="56"/>
      <c r="K371" s="56"/>
      <c r="L371" s="56"/>
      <c r="M371" s="56"/>
      <c r="N371" s="57"/>
      <c r="O371" s="58"/>
      <c r="P371" s="58"/>
      <c r="Q371" s="58"/>
      <c r="R371" s="58"/>
      <c r="S371" s="58"/>
      <c r="T371" s="58"/>
      <c r="U371" s="58"/>
      <c r="V371" s="58"/>
      <c r="W371" s="59"/>
      <c r="X371" s="60"/>
    </row>
    <row r="372">
      <c r="A372" s="54"/>
      <c r="B372" s="55"/>
      <c r="C372" s="56"/>
      <c r="D372" s="56"/>
      <c r="E372" s="56"/>
      <c r="F372" s="56"/>
      <c r="G372" s="56"/>
      <c r="H372" s="56"/>
      <c r="I372" s="56"/>
      <c r="J372" s="56"/>
      <c r="K372" s="56"/>
      <c r="L372" s="56"/>
      <c r="M372" s="56"/>
      <c r="N372" s="57"/>
      <c r="O372" s="58"/>
      <c r="P372" s="58"/>
      <c r="Q372" s="58"/>
      <c r="R372" s="58"/>
      <c r="S372" s="58"/>
      <c r="T372" s="58"/>
      <c r="U372" s="58"/>
      <c r="V372" s="58"/>
      <c r="W372" s="59"/>
      <c r="X372" s="60"/>
    </row>
    <row r="373">
      <c r="A373" s="54"/>
      <c r="B373" s="55"/>
      <c r="C373" s="56"/>
      <c r="D373" s="56"/>
      <c r="E373" s="56"/>
      <c r="F373" s="56"/>
      <c r="G373" s="56"/>
      <c r="H373" s="56"/>
      <c r="I373" s="56"/>
      <c r="J373" s="56"/>
      <c r="K373" s="56"/>
      <c r="L373" s="56"/>
      <c r="M373" s="56"/>
      <c r="N373" s="57"/>
      <c r="O373" s="58"/>
      <c r="P373" s="58"/>
      <c r="Q373" s="58"/>
      <c r="R373" s="58"/>
      <c r="S373" s="58"/>
      <c r="T373" s="58"/>
      <c r="U373" s="58"/>
      <c r="V373" s="58"/>
      <c r="W373" s="59"/>
      <c r="X373" s="60"/>
    </row>
    <row r="374">
      <c r="A374" s="54"/>
      <c r="B374" s="55"/>
      <c r="C374" s="56"/>
      <c r="D374" s="56"/>
      <c r="E374" s="56"/>
      <c r="F374" s="56"/>
      <c r="G374" s="56"/>
      <c r="H374" s="56"/>
      <c r="I374" s="56"/>
      <c r="J374" s="56"/>
      <c r="K374" s="56"/>
      <c r="L374" s="56"/>
      <c r="M374" s="56"/>
      <c r="N374" s="57"/>
      <c r="O374" s="58"/>
      <c r="P374" s="58"/>
      <c r="Q374" s="58"/>
      <c r="R374" s="58"/>
      <c r="S374" s="58"/>
      <c r="T374" s="58"/>
      <c r="U374" s="58"/>
      <c r="V374" s="58"/>
      <c r="W374" s="59"/>
      <c r="X374" s="60"/>
    </row>
    <row r="375">
      <c r="A375" s="54"/>
      <c r="B375" s="55"/>
      <c r="C375" s="56"/>
      <c r="D375" s="56"/>
      <c r="E375" s="56"/>
      <c r="F375" s="56"/>
      <c r="G375" s="56"/>
      <c r="H375" s="56"/>
      <c r="I375" s="56"/>
      <c r="J375" s="56"/>
      <c r="K375" s="56"/>
      <c r="L375" s="56"/>
      <c r="M375" s="56"/>
      <c r="N375" s="57"/>
      <c r="O375" s="58"/>
      <c r="P375" s="58"/>
      <c r="Q375" s="58"/>
      <c r="R375" s="58"/>
      <c r="S375" s="58"/>
      <c r="T375" s="58"/>
      <c r="U375" s="58"/>
      <c r="V375" s="58"/>
      <c r="W375" s="59"/>
      <c r="X375" s="60"/>
    </row>
    <row r="376">
      <c r="A376" s="54"/>
      <c r="B376" s="55"/>
      <c r="C376" s="56"/>
      <c r="D376" s="56"/>
      <c r="E376" s="56"/>
      <c r="F376" s="56"/>
      <c r="G376" s="56"/>
      <c r="H376" s="56"/>
      <c r="I376" s="56"/>
      <c r="J376" s="56"/>
      <c r="K376" s="56"/>
      <c r="L376" s="56"/>
      <c r="M376" s="56"/>
      <c r="N376" s="57"/>
      <c r="O376" s="58"/>
      <c r="P376" s="58"/>
      <c r="Q376" s="58"/>
      <c r="R376" s="58"/>
      <c r="S376" s="58"/>
      <c r="T376" s="58"/>
      <c r="U376" s="58"/>
      <c r="V376" s="58"/>
      <c r="W376" s="59"/>
      <c r="X376" s="60"/>
    </row>
    <row r="377">
      <c r="A377" s="54"/>
      <c r="B377" s="55"/>
      <c r="C377" s="56"/>
      <c r="D377" s="56"/>
      <c r="E377" s="56"/>
      <c r="F377" s="56"/>
      <c r="G377" s="56"/>
      <c r="H377" s="56"/>
      <c r="I377" s="56"/>
      <c r="J377" s="56"/>
      <c r="K377" s="56"/>
      <c r="L377" s="56"/>
      <c r="M377" s="56"/>
      <c r="N377" s="57"/>
      <c r="O377" s="58"/>
      <c r="P377" s="58"/>
      <c r="Q377" s="58"/>
      <c r="R377" s="58"/>
      <c r="S377" s="58"/>
      <c r="T377" s="58"/>
      <c r="U377" s="58"/>
      <c r="V377" s="58"/>
      <c r="W377" s="59"/>
      <c r="X377" s="60"/>
    </row>
    <row r="378">
      <c r="A378" s="54"/>
      <c r="B378" s="55"/>
      <c r="C378" s="56"/>
      <c r="D378" s="56"/>
      <c r="E378" s="56"/>
      <c r="F378" s="56"/>
      <c r="G378" s="56"/>
      <c r="H378" s="56"/>
      <c r="I378" s="56"/>
      <c r="J378" s="56"/>
      <c r="K378" s="56"/>
      <c r="L378" s="56"/>
      <c r="M378" s="56"/>
      <c r="N378" s="57"/>
      <c r="O378" s="58"/>
      <c r="P378" s="58"/>
      <c r="Q378" s="58"/>
      <c r="R378" s="58"/>
      <c r="S378" s="58"/>
      <c r="T378" s="58"/>
      <c r="U378" s="58"/>
      <c r="V378" s="58"/>
      <c r="W378" s="59"/>
      <c r="X378" s="60"/>
    </row>
    <row r="379">
      <c r="A379" s="54"/>
      <c r="B379" s="55"/>
      <c r="C379" s="56"/>
      <c r="D379" s="56"/>
      <c r="E379" s="56"/>
      <c r="F379" s="56"/>
      <c r="G379" s="56"/>
      <c r="H379" s="56"/>
      <c r="I379" s="56"/>
      <c r="J379" s="56"/>
      <c r="K379" s="56"/>
      <c r="L379" s="56"/>
      <c r="M379" s="56"/>
      <c r="N379" s="57"/>
      <c r="O379" s="58"/>
      <c r="P379" s="58"/>
      <c r="Q379" s="58"/>
      <c r="R379" s="58"/>
      <c r="S379" s="58"/>
      <c r="T379" s="58"/>
      <c r="U379" s="58"/>
      <c r="V379" s="58"/>
      <c r="W379" s="59"/>
      <c r="X379" s="60"/>
    </row>
    <row r="380">
      <c r="A380" s="54"/>
      <c r="B380" s="55"/>
      <c r="C380" s="56"/>
      <c r="D380" s="56"/>
      <c r="E380" s="56"/>
      <c r="F380" s="56"/>
      <c r="G380" s="56"/>
      <c r="H380" s="56"/>
      <c r="I380" s="56"/>
      <c r="J380" s="56"/>
      <c r="K380" s="56"/>
      <c r="L380" s="56"/>
      <c r="M380" s="56"/>
      <c r="N380" s="57"/>
      <c r="O380" s="58"/>
      <c r="P380" s="58"/>
      <c r="Q380" s="58"/>
      <c r="R380" s="58"/>
      <c r="S380" s="58"/>
      <c r="T380" s="58"/>
      <c r="U380" s="58"/>
      <c r="V380" s="58"/>
      <c r="W380" s="59"/>
      <c r="X380" s="60"/>
    </row>
    <row r="381">
      <c r="A381" s="54"/>
      <c r="B381" s="55"/>
      <c r="C381" s="56"/>
      <c r="D381" s="56"/>
      <c r="E381" s="56"/>
      <c r="F381" s="56"/>
      <c r="G381" s="56"/>
      <c r="H381" s="56"/>
      <c r="I381" s="56"/>
      <c r="J381" s="56"/>
      <c r="K381" s="56"/>
      <c r="L381" s="56"/>
      <c r="M381" s="56"/>
      <c r="N381" s="57"/>
      <c r="O381" s="58"/>
      <c r="P381" s="58"/>
      <c r="Q381" s="58"/>
      <c r="R381" s="58"/>
      <c r="S381" s="58"/>
      <c r="T381" s="58"/>
      <c r="U381" s="58"/>
      <c r="V381" s="58"/>
      <c r="W381" s="59"/>
      <c r="X381" s="60"/>
    </row>
    <row r="382">
      <c r="A382" s="54"/>
      <c r="B382" s="55"/>
      <c r="C382" s="56"/>
      <c r="D382" s="56"/>
      <c r="E382" s="56"/>
      <c r="F382" s="56"/>
      <c r="G382" s="56"/>
      <c r="H382" s="56"/>
      <c r="I382" s="56"/>
      <c r="J382" s="56"/>
      <c r="K382" s="56"/>
      <c r="L382" s="56"/>
      <c r="M382" s="56"/>
      <c r="N382" s="57"/>
      <c r="O382" s="58"/>
      <c r="P382" s="58"/>
      <c r="Q382" s="58"/>
      <c r="R382" s="58"/>
      <c r="S382" s="58"/>
      <c r="T382" s="58"/>
      <c r="U382" s="58"/>
      <c r="V382" s="58"/>
      <c r="W382" s="59"/>
      <c r="X382" s="60"/>
    </row>
    <row r="383">
      <c r="A383" s="54"/>
      <c r="B383" s="55"/>
      <c r="C383" s="56"/>
      <c r="D383" s="56"/>
      <c r="E383" s="56"/>
      <c r="F383" s="56"/>
      <c r="G383" s="56"/>
      <c r="H383" s="56"/>
      <c r="I383" s="56"/>
      <c r="J383" s="56"/>
      <c r="K383" s="56"/>
      <c r="L383" s="56"/>
      <c r="M383" s="56"/>
      <c r="N383" s="57"/>
      <c r="O383" s="58"/>
      <c r="P383" s="58"/>
      <c r="Q383" s="58"/>
      <c r="R383" s="58"/>
      <c r="S383" s="58"/>
      <c r="T383" s="58"/>
      <c r="U383" s="58"/>
      <c r="V383" s="58"/>
      <c r="W383" s="59"/>
      <c r="X383" s="60"/>
    </row>
    <row r="384">
      <c r="A384" s="54"/>
      <c r="B384" s="55"/>
      <c r="C384" s="56"/>
      <c r="D384" s="56"/>
      <c r="E384" s="56"/>
      <c r="F384" s="56"/>
      <c r="G384" s="56"/>
      <c r="H384" s="56"/>
      <c r="I384" s="56"/>
      <c r="J384" s="56"/>
      <c r="K384" s="56"/>
      <c r="L384" s="56"/>
      <c r="M384" s="56"/>
      <c r="N384" s="57"/>
      <c r="O384" s="58"/>
      <c r="P384" s="58"/>
      <c r="Q384" s="58"/>
      <c r="R384" s="58"/>
      <c r="S384" s="58"/>
      <c r="T384" s="58"/>
      <c r="U384" s="58"/>
      <c r="V384" s="58"/>
      <c r="W384" s="59"/>
      <c r="X384" s="60"/>
    </row>
    <row r="385">
      <c r="A385" s="54"/>
      <c r="B385" s="55"/>
      <c r="C385" s="56"/>
      <c r="D385" s="56"/>
      <c r="E385" s="56"/>
      <c r="F385" s="56"/>
      <c r="G385" s="56"/>
      <c r="H385" s="56"/>
      <c r="I385" s="56"/>
      <c r="J385" s="56"/>
      <c r="K385" s="56"/>
      <c r="L385" s="56"/>
      <c r="M385" s="56"/>
      <c r="N385" s="57"/>
      <c r="O385" s="58"/>
      <c r="P385" s="58"/>
      <c r="Q385" s="58"/>
      <c r="R385" s="58"/>
      <c r="S385" s="58"/>
      <c r="T385" s="58"/>
      <c r="U385" s="58"/>
      <c r="V385" s="58"/>
      <c r="W385" s="59"/>
      <c r="X385" s="60"/>
    </row>
    <row r="386">
      <c r="A386" s="54"/>
      <c r="B386" s="55"/>
      <c r="C386" s="56"/>
      <c r="D386" s="56"/>
      <c r="E386" s="56"/>
      <c r="F386" s="56"/>
      <c r="G386" s="56"/>
      <c r="H386" s="56"/>
      <c r="I386" s="56"/>
      <c r="J386" s="56"/>
      <c r="K386" s="56"/>
      <c r="L386" s="56"/>
      <c r="M386" s="56"/>
      <c r="N386" s="57"/>
      <c r="O386" s="58"/>
      <c r="P386" s="58"/>
      <c r="Q386" s="58"/>
      <c r="R386" s="58"/>
      <c r="S386" s="58"/>
      <c r="T386" s="58"/>
      <c r="U386" s="58"/>
      <c r="V386" s="58"/>
      <c r="W386" s="59"/>
      <c r="X386" s="60"/>
    </row>
    <row r="387">
      <c r="A387" s="54"/>
      <c r="B387" s="55"/>
      <c r="C387" s="56"/>
      <c r="D387" s="56"/>
      <c r="E387" s="56"/>
      <c r="F387" s="56"/>
      <c r="G387" s="56"/>
      <c r="H387" s="56"/>
      <c r="I387" s="56"/>
      <c r="J387" s="56"/>
      <c r="K387" s="56"/>
      <c r="L387" s="56"/>
      <c r="M387" s="56"/>
      <c r="N387" s="57"/>
      <c r="O387" s="58"/>
      <c r="P387" s="58"/>
      <c r="Q387" s="58"/>
      <c r="R387" s="58"/>
      <c r="S387" s="58"/>
      <c r="T387" s="58"/>
      <c r="U387" s="58"/>
      <c r="V387" s="58"/>
      <c r="W387" s="59"/>
      <c r="X387" s="60"/>
    </row>
    <row r="388">
      <c r="A388" s="54"/>
      <c r="B388" s="55"/>
      <c r="C388" s="56"/>
      <c r="D388" s="56"/>
      <c r="E388" s="56"/>
      <c r="F388" s="56"/>
      <c r="G388" s="56"/>
      <c r="H388" s="56"/>
      <c r="I388" s="56"/>
      <c r="J388" s="56"/>
      <c r="K388" s="56"/>
      <c r="L388" s="56"/>
      <c r="M388" s="56"/>
      <c r="N388" s="57"/>
      <c r="O388" s="58"/>
      <c r="P388" s="58"/>
      <c r="Q388" s="58"/>
      <c r="R388" s="58"/>
      <c r="S388" s="58"/>
      <c r="T388" s="58"/>
      <c r="U388" s="58"/>
      <c r="V388" s="58"/>
      <c r="W388" s="59"/>
      <c r="X388" s="60"/>
    </row>
    <row r="389">
      <c r="A389" s="54"/>
      <c r="B389" s="55"/>
      <c r="C389" s="56"/>
      <c r="D389" s="56"/>
      <c r="E389" s="56"/>
      <c r="F389" s="56"/>
      <c r="G389" s="56"/>
      <c r="H389" s="56"/>
      <c r="I389" s="56"/>
      <c r="J389" s="56"/>
      <c r="K389" s="56"/>
      <c r="L389" s="56"/>
      <c r="M389" s="56"/>
      <c r="N389" s="57"/>
      <c r="O389" s="58"/>
      <c r="P389" s="58"/>
      <c r="Q389" s="58"/>
      <c r="R389" s="58"/>
      <c r="S389" s="58"/>
      <c r="T389" s="58"/>
      <c r="U389" s="58"/>
      <c r="V389" s="58"/>
      <c r="W389" s="59"/>
      <c r="X389" s="60"/>
    </row>
    <row r="390">
      <c r="A390" s="54"/>
      <c r="B390" s="55"/>
      <c r="C390" s="56"/>
      <c r="D390" s="56"/>
      <c r="E390" s="56"/>
      <c r="F390" s="56"/>
      <c r="G390" s="56"/>
      <c r="H390" s="56"/>
      <c r="I390" s="56"/>
      <c r="J390" s="56"/>
      <c r="K390" s="56"/>
      <c r="L390" s="56"/>
      <c r="M390" s="56"/>
      <c r="N390" s="57"/>
      <c r="O390" s="58"/>
      <c r="P390" s="58"/>
      <c r="Q390" s="58"/>
      <c r="R390" s="58"/>
      <c r="S390" s="58"/>
      <c r="T390" s="58"/>
      <c r="U390" s="58"/>
      <c r="V390" s="58"/>
      <c r="W390" s="59"/>
      <c r="X390" s="60"/>
    </row>
    <row r="391">
      <c r="A391" s="54"/>
      <c r="B391" s="55"/>
      <c r="C391" s="56"/>
      <c r="D391" s="56"/>
      <c r="E391" s="56"/>
      <c r="F391" s="56"/>
      <c r="G391" s="56"/>
      <c r="H391" s="56"/>
      <c r="I391" s="56"/>
      <c r="J391" s="56"/>
      <c r="K391" s="56"/>
      <c r="L391" s="56"/>
      <c r="M391" s="56"/>
      <c r="N391" s="57"/>
      <c r="O391" s="58"/>
      <c r="P391" s="58"/>
      <c r="Q391" s="58"/>
      <c r="R391" s="58"/>
      <c r="S391" s="58"/>
      <c r="T391" s="58"/>
      <c r="U391" s="58"/>
      <c r="V391" s="58"/>
      <c r="W391" s="59"/>
      <c r="X391" s="60"/>
    </row>
    <row r="392">
      <c r="A392" s="54"/>
      <c r="B392" s="55"/>
      <c r="C392" s="56"/>
      <c r="D392" s="56"/>
      <c r="E392" s="56"/>
      <c r="F392" s="56"/>
      <c r="G392" s="56"/>
      <c r="H392" s="56"/>
      <c r="I392" s="56"/>
      <c r="J392" s="56"/>
      <c r="K392" s="56"/>
      <c r="L392" s="56"/>
      <c r="M392" s="56"/>
      <c r="N392" s="57"/>
      <c r="O392" s="58"/>
      <c r="P392" s="58"/>
      <c r="Q392" s="58"/>
      <c r="R392" s="58"/>
      <c r="S392" s="58"/>
      <c r="T392" s="58"/>
      <c r="U392" s="58"/>
      <c r="V392" s="58"/>
      <c r="W392" s="59"/>
      <c r="X392" s="60"/>
    </row>
    <row r="393">
      <c r="A393" s="54"/>
      <c r="B393" s="55"/>
      <c r="C393" s="56"/>
      <c r="D393" s="56"/>
      <c r="E393" s="56"/>
      <c r="F393" s="56"/>
      <c r="G393" s="56"/>
      <c r="H393" s="56"/>
      <c r="I393" s="56"/>
      <c r="J393" s="56"/>
      <c r="K393" s="56"/>
      <c r="L393" s="56"/>
      <c r="M393" s="56"/>
      <c r="N393" s="57"/>
      <c r="O393" s="58"/>
      <c r="P393" s="58"/>
      <c r="Q393" s="58"/>
      <c r="R393" s="58"/>
      <c r="S393" s="58"/>
      <c r="T393" s="58"/>
      <c r="U393" s="58"/>
      <c r="V393" s="58"/>
      <c r="W393" s="59"/>
      <c r="X393" s="60"/>
    </row>
    <row r="394">
      <c r="A394" s="54"/>
      <c r="B394" s="55"/>
      <c r="C394" s="56"/>
      <c r="D394" s="56"/>
      <c r="E394" s="56"/>
      <c r="F394" s="56"/>
      <c r="G394" s="56"/>
      <c r="H394" s="56"/>
      <c r="I394" s="56"/>
      <c r="J394" s="56"/>
      <c r="K394" s="56"/>
      <c r="L394" s="56"/>
      <c r="M394" s="56"/>
      <c r="N394" s="57"/>
      <c r="O394" s="58"/>
      <c r="P394" s="58"/>
      <c r="Q394" s="58"/>
      <c r="R394" s="58"/>
      <c r="S394" s="58"/>
      <c r="T394" s="58"/>
      <c r="U394" s="58"/>
      <c r="V394" s="58"/>
      <c r="W394" s="59"/>
      <c r="X394" s="60"/>
    </row>
    <row r="395">
      <c r="A395" s="54"/>
      <c r="B395" s="55"/>
      <c r="C395" s="56"/>
      <c r="D395" s="56"/>
      <c r="E395" s="56"/>
      <c r="F395" s="56"/>
      <c r="G395" s="56"/>
      <c r="H395" s="56"/>
      <c r="I395" s="56"/>
      <c r="J395" s="56"/>
      <c r="K395" s="56"/>
      <c r="L395" s="56"/>
      <c r="M395" s="56"/>
      <c r="N395" s="57"/>
      <c r="O395" s="58"/>
      <c r="P395" s="58"/>
      <c r="Q395" s="58"/>
      <c r="R395" s="58"/>
      <c r="S395" s="58"/>
      <c r="T395" s="58"/>
      <c r="U395" s="58"/>
      <c r="V395" s="58"/>
      <c r="W395" s="59"/>
      <c r="X395" s="60"/>
    </row>
    <row r="396">
      <c r="A396" s="54"/>
      <c r="B396" s="55"/>
      <c r="C396" s="56"/>
      <c r="D396" s="56"/>
      <c r="E396" s="56"/>
      <c r="F396" s="56"/>
      <c r="G396" s="56"/>
      <c r="H396" s="56"/>
      <c r="I396" s="56"/>
      <c r="J396" s="56"/>
      <c r="K396" s="56"/>
      <c r="L396" s="56"/>
      <c r="M396" s="56"/>
      <c r="N396" s="57"/>
      <c r="O396" s="58"/>
      <c r="P396" s="58"/>
      <c r="Q396" s="58"/>
      <c r="R396" s="58"/>
      <c r="S396" s="58"/>
      <c r="T396" s="58"/>
      <c r="U396" s="58"/>
      <c r="V396" s="58"/>
      <c r="W396" s="59"/>
      <c r="X396" s="60"/>
    </row>
    <row r="397">
      <c r="A397" s="54"/>
      <c r="B397" s="55"/>
      <c r="C397" s="56"/>
      <c r="D397" s="56"/>
      <c r="E397" s="56"/>
      <c r="F397" s="56"/>
      <c r="G397" s="56"/>
      <c r="H397" s="56"/>
      <c r="I397" s="56"/>
      <c r="J397" s="56"/>
      <c r="K397" s="56"/>
      <c r="L397" s="56"/>
      <c r="M397" s="56"/>
      <c r="N397" s="57"/>
      <c r="O397" s="58"/>
      <c r="P397" s="58"/>
      <c r="Q397" s="58"/>
      <c r="R397" s="58"/>
      <c r="S397" s="58"/>
      <c r="T397" s="58"/>
      <c r="U397" s="58"/>
      <c r="V397" s="58"/>
      <c r="W397" s="59"/>
      <c r="X397" s="60"/>
    </row>
    <row r="398">
      <c r="A398" s="54"/>
      <c r="B398" s="55"/>
      <c r="C398" s="56"/>
      <c r="D398" s="56"/>
      <c r="E398" s="56"/>
      <c r="F398" s="56"/>
      <c r="G398" s="56"/>
      <c r="H398" s="56"/>
      <c r="I398" s="56"/>
      <c r="J398" s="56"/>
      <c r="K398" s="56"/>
      <c r="L398" s="56"/>
      <c r="M398" s="56"/>
      <c r="N398" s="57"/>
      <c r="O398" s="58"/>
      <c r="P398" s="58"/>
      <c r="Q398" s="58"/>
      <c r="R398" s="58"/>
      <c r="S398" s="58"/>
      <c r="T398" s="58"/>
      <c r="U398" s="58"/>
      <c r="V398" s="58"/>
      <c r="W398" s="59"/>
      <c r="X398" s="60"/>
    </row>
    <row r="399">
      <c r="A399" s="54"/>
      <c r="B399" s="55"/>
      <c r="C399" s="56"/>
      <c r="D399" s="56"/>
      <c r="E399" s="56"/>
      <c r="F399" s="56"/>
      <c r="G399" s="56"/>
      <c r="H399" s="56"/>
      <c r="I399" s="56"/>
      <c r="J399" s="56"/>
      <c r="K399" s="56"/>
      <c r="L399" s="56"/>
      <c r="M399" s="56"/>
      <c r="N399" s="57"/>
      <c r="O399" s="58"/>
      <c r="P399" s="58"/>
      <c r="Q399" s="58"/>
      <c r="R399" s="58"/>
      <c r="S399" s="58"/>
      <c r="T399" s="58"/>
      <c r="U399" s="58"/>
      <c r="V399" s="58"/>
      <c r="W399" s="59"/>
      <c r="X399" s="60"/>
    </row>
    <row r="400">
      <c r="A400" s="54"/>
      <c r="B400" s="55"/>
      <c r="C400" s="56"/>
      <c r="D400" s="56"/>
      <c r="E400" s="56"/>
      <c r="F400" s="56"/>
      <c r="G400" s="56"/>
      <c r="H400" s="56"/>
      <c r="I400" s="56"/>
      <c r="J400" s="56"/>
      <c r="K400" s="56"/>
      <c r="L400" s="56"/>
      <c r="M400" s="56"/>
      <c r="N400" s="57"/>
      <c r="O400" s="58"/>
      <c r="P400" s="58"/>
      <c r="Q400" s="58"/>
      <c r="R400" s="58"/>
      <c r="S400" s="58"/>
      <c r="T400" s="58"/>
      <c r="U400" s="58"/>
      <c r="V400" s="58"/>
      <c r="W400" s="59"/>
      <c r="X400" s="60"/>
    </row>
    <row r="401">
      <c r="A401" s="54"/>
      <c r="B401" s="55"/>
      <c r="C401" s="56"/>
      <c r="D401" s="56"/>
      <c r="E401" s="56"/>
      <c r="F401" s="56"/>
      <c r="G401" s="56"/>
      <c r="H401" s="56"/>
      <c r="I401" s="56"/>
      <c r="J401" s="56"/>
      <c r="K401" s="56"/>
      <c r="L401" s="56"/>
      <c r="M401" s="56"/>
      <c r="N401" s="57"/>
      <c r="O401" s="58"/>
      <c r="P401" s="58"/>
      <c r="Q401" s="58"/>
      <c r="R401" s="58"/>
      <c r="S401" s="58"/>
      <c r="T401" s="58"/>
      <c r="U401" s="58"/>
      <c r="V401" s="58"/>
      <c r="W401" s="59"/>
      <c r="X401" s="60"/>
    </row>
    <row r="402">
      <c r="A402" s="54"/>
      <c r="B402" s="55"/>
      <c r="C402" s="56"/>
      <c r="D402" s="56"/>
      <c r="E402" s="56"/>
      <c r="F402" s="56"/>
      <c r="G402" s="56"/>
      <c r="H402" s="56"/>
      <c r="I402" s="56"/>
      <c r="J402" s="56"/>
      <c r="K402" s="56"/>
      <c r="L402" s="56"/>
      <c r="M402" s="56"/>
      <c r="N402" s="57"/>
      <c r="O402" s="58"/>
      <c r="P402" s="58"/>
      <c r="Q402" s="58"/>
      <c r="R402" s="58"/>
      <c r="S402" s="58"/>
      <c r="T402" s="58"/>
      <c r="U402" s="58"/>
      <c r="V402" s="58"/>
      <c r="W402" s="59"/>
      <c r="X402" s="60"/>
    </row>
    <row r="403">
      <c r="A403" s="54"/>
      <c r="B403" s="55"/>
      <c r="C403" s="56"/>
      <c r="D403" s="56"/>
      <c r="E403" s="56"/>
      <c r="F403" s="56"/>
      <c r="G403" s="56"/>
      <c r="H403" s="56"/>
      <c r="I403" s="56"/>
      <c r="J403" s="56"/>
      <c r="K403" s="56"/>
      <c r="L403" s="56"/>
      <c r="M403" s="56"/>
      <c r="N403" s="57"/>
      <c r="O403" s="58"/>
      <c r="P403" s="58"/>
      <c r="Q403" s="58"/>
      <c r="R403" s="58"/>
      <c r="S403" s="58"/>
      <c r="T403" s="58"/>
      <c r="U403" s="58"/>
      <c r="V403" s="58"/>
      <c r="W403" s="59"/>
      <c r="X403" s="60"/>
    </row>
    <row r="404">
      <c r="A404" s="54"/>
      <c r="B404" s="55"/>
      <c r="C404" s="56"/>
      <c r="D404" s="56"/>
      <c r="E404" s="56"/>
      <c r="F404" s="56"/>
      <c r="G404" s="56"/>
      <c r="H404" s="56"/>
      <c r="I404" s="56"/>
      <c r="J404" s="56"/>
      <c r="K404" s="56"/>
      <c r="L404" s="56"/>
      <c r="M404" s="56"/>
      <c r="N404" s="57"/>
      <c r="O404" s="58"/>
      <c r="P404" s="58"/>
      <c r="Q404" s="58"/>
      <c r="R404" s="58"/>
      <c r="S404" s="58"/>
      <c r="T404" s="58"/>
      <c r="U404" s="58"/>
      <c r="V404" s="58"/>
      <c r="W404" s="59"/>
      <c r="X404" s="60"/>
    </row>
    <row r="405">
      <c r="A405" s="54"/>
      <c r="B405" s="55"/>
      <c r="C405" s="56"/>
      <c r="D405" s="56"/>
      <c r="E405" s="56"/>
      <c r="F405" s="56"/>
      <c r="G405" s="56"/>
      <c r="H405" s="56"/>
      <c r="I405" s="56"/>
      <c r="J405" s="56"/>
      <c r="K405" s="56"/>
      <c r="L405" s="56"/>
      <c r="M405" s="56"/>
      <c r="N405" s="57"/>
      <c r="O405" s="58"/>
      <c r="P405" s="58"/>
      <c r="Q405" s="58"/>
      <c r="R405" s="58"/>
      <c r="S405" s="58"/>
      <c r="T405" s="58"/>
      <c r="U405" s="58"/>
      <c r="V405" s="58"/>
      <c r="W405" s="59"/>
      <c r="X405" s="60"/>
    </row>
    <row r="406">
      <c r="A406" s="54"/>
      <c r="B406" s="55"/>
      <c r="C406" s="56"/>
      <c r="D406" s="56"/>
      <c r="E406" s="56"/>
      <c r="F406" s="56"/>
      <c r="G406" s="56"/>
      <c r="H406" s="56"/>
      <c r="I406" s="56"/>
      <c r="J406" s="56"/>
      <c r="K406" s="56"/>
      <c r="L406" s="56"/>
      <c r="M406" s="56"/>
      <c r="N406" s="57"/>
      <c r="O406" s="58"/>
      <c r="P406" s="58"/>
      <c r="Q406" s="58"/>
      <c r="R406" s="58"/>
      <c r="S406" s="58"/>
      <c r="T406" s="58"/>
      <c r="U406" s="58"/>
      <c r="V406" s="58"/>
      <c r="W406" s="59"/>
      <c r="X406" s="60"/>
    </row>
    <row r="407">
      <c r="A407" s="54"/>
      <c r="B407" s="55"/>
      <c r="C407" s="56"/>
      <c r="D407" s="56"/>
      <c r="E407" s="56"/>
      <c r="F407" s="56"/>
      <c r="G407" s="56"/>
      <c r="H407" s="56"/>
      <c r="I407" s="56"/>
      <c r="J407" s="56"/>
      <c r="K407" s="56"/>
      <c r="L407" s="56"/>
      <c r="M407" s="56"/>
      <c r="N407" s="57"/>
      <c r="O407" s="58"/>
      <c r="P407" s="58"/>
      <c r="Q407" s="58"/>
      <c r="R407" s="58"/>
      <c r="S407" s="58"/>
      <c r="T407" s="58"/>
      <c r="U407" s="58"/>
      <c r="V407" s="58"/>
      <c r="W407" s="59"/>
      <c r="X407" s="60"/>
    </row>
    <row r="408">
      <c r="A408" s="54"/>
      <c r="B408" s="55"/>
      <c r="C408" s="56"/>
      <c r="D408" s="56"/>
      <c r="E408" s="56"/>
      <c r="F408" s="56"/>
      <c r="G408" s="56"/>
      <c r="H408" s="56"/>
      <c r="I408" s="56"/>
      <c r="J408" s="56"/>
      <c r="K408" s="56"/>
      <c r="L408" s="56"/>
      <c r="M408" s="56"/>
      <c r="N408" s="57"/>
      <c r="O408" s="58"/>
      <c r="P408" s="58"/>
      <c r="Q408" s="58"/>
      <c r="R408" s="58"/>
      <c r="S408" s="58"/>
      <c r="T408" s="58"/>
      <c r="U408" s="58"/>
      <c r="V408" s="58"/>
      <c r="W408" s="59"/>
      <c r="X408" s="60"/>
    </row>
    <row r="409">
      <c r="A409" s="54"/>
      <c r="B409" s="55"/>
      <c r="C409" s="56"/>
      <c r="D409" s="56"/>
      <c r="E409" s="56"/>
      <c r="F409" s="56"/>
      <c r="G409" s="56"/>
      <c r="H409" s="56"/>
      <c r="I409" s="56"/>
      <c r="J409" s="56"/>
      <c r="K409" s="56"/>
      <c r="L409" s="56"/>
      <c r="M409" s="56"/>
      <c r="N409" s="57"/>
      <c r="O409" s="58"/>
      <c r="P409" s="58"/>
      <c r="Q409" s="58"/>
      <c r="R409" s="58"/>
      <c r="S409" s="58"/>
      <c r="T409" s="58"/>
      <c r="U409" s="58"/>
      <c r="V409" s="58"/>
      <c r="W409" s="59"/>
      <c r="X409" s="60"/>
    </row>
    <row r="410">
      <c r="A410" s="54"/>
      <c r="B410" s="55"/>
      <c r="C410" s="56"/>
      <c r="D410" s="56"/>
      <c r="E410" s="56"/>
      <c r="F410" s="56"/>
      <c r="G410" s="56"/>
      <c r="H410" s="56"/>
      <c r="I410" s="56"/>
      <c r="J410" s="56"/>
      <c r="K410" s="56"/>
      <c r="L410" s="56"/>
      <c r="M410" s="56"/>
      <c r="N410" s="57"/>
      <c r="O410" s="58"/>
      <c r="P410" s="58"/>
      <c r="Q410" s="58"/>
      <c r="R410" s="58"/>
      <c r="S410" s="58"/>
      <c r="T410" s="58"/>
      <c r="U410" s="58"/>
      <c r="V410" s="58"/>
      <c r="W410" s="59"/>
      <c r="X410" s="60"/>
    </row>
    <row r="411">
      <c r="A411" s="54"/>
      <c r="B411" s="55"/>
      <c r="C411" s="56"/>
      <c r="D411" s="56"/>
      <c r="E411" s="56"/>
      <c r="F411" s="56"/>
      <c r="G411" s="56"/>
      <c r="H411" s="56"/>
      <c r="I411" s="56"/>
      <c r="J411" s="56"/>
      <c r="K411" s="56"/>
      <c r="L411" s="56"/>
      <c r="M411" s="56"/>
      <c r="N411" s="57"/>
      <c r="O411" s="58"/>
      <c r="P411" s="58"/>
      <c r="Q411" s="58"/>
      <c r="R411" s="58"/>
      <c r="S411" s="58"/>
      <c r="T411" s="58"/>
      <c r="U411" s="58"/>
      <c r="V411" s="58"/>
      <c r="W411" s="59"/>
      <c r="X411" s="60"/>
    </row>
    <row r="412">
      <c r="A412" s="54"/>
      <c r="B412" s="55"/>
      <c r="C412" s="56"/>
      <c r="D412" s="56"/>
      <c r="E412" s="56"/>
      <c r="F412" s="56"/>
      <c r="G412" s="56"/>
      <c r="H412" s="56"/>
      <c r="I412" s="56"/>
      <c r="J412" s="56"/>
      <c r="K412" s="56"/>
      <c r="L412" s="56"/>
      <c r="M412" s="56"/>
      <c r="N412" s="57"/>
      <c r="O412" s="58"/>
      <c r="P412" s="58"/>
      <c r="Q412" s="58"/>
      <c r="R412" s="58"/>
      <c r="S412" s="58"/>
      <c r="T412" s="58"/>
      <c r="U412" s="58"/>
      <c r="V412" s="58"/>
      <c r="W412" s="59"/>
      <c r="X412" s="60"/>
    </row>
    <row r="413">
      <c r="A413" s="54"/>
      <c r="B413" s="55"/>
      <c r="C413" s="56"/>
      <c r="D413" s="56"/>
      <c r="E413" s="56"/>
      <c r="F413" s="56"/>
      <c r="G413" s="56"/>
      <c r="H413" s="56"/>
      <c r="I413" s="56"/>
      <c r="J413" s="56"/>
      <c r="K413" s="56"/>
      <c r="L413" s="56"/>
      <c r="M413" s="56"/>
      <c r="N413" s="57"/>
      <c r="O413" s="58"/>
      <c r="P413" s="58"/>
      <c r="Q413" s="58"/>
      <c r="R413" s="58"/>
      <c r="S413" s="58"/>
      <c r="T413" s="58"/>
      <c r="U413" s="58"/>
      <c r="V413" s="58"/>
      <c r="W413" s="59"/>
      <c r="X413" s="60"/>
    </row>
    <row r="414">
      <c r="A414" s="54"/>
      <c r="B414" s="55"/>
      <c r="C414" s="56"/>
      <c r="D414" s="56"/>
      <c r="E414" s="56"/>
      <c r="F414" s="56"/>
      <c r="G414" s="56"/>
      <c r="H414" s="56"/>
      <c r="I414" s="56"/>
      <c r="J414" s="56"/>
      <c r="K414" s="56"/>
      <c r="L414" s="56"/>
      <c r="M414" s="56"/>
      <c r="N414" s="57"/>
      <c r="O414" s="58"/>
      <c r="P414" s="58"/>
      <c r="Q414" s="58"/>
      <c r="R414" s="58"/>
      <c r="S414" s="58"/>
      <c r="T414" s="58"/>
      <c r="U414" s="58"/>
      <c r="V414" s="58"/>
      <c r="W414" s="59"/>
      <c r="X414" s="60"/>
    </row>
    <row r="415">
      <c r="A415" s="54"/>
      <c r="B415" s="55"/>
      <c r="C415" s="56"/>
      <c r="D415" s="56"/>
      <c r="E415" s="56"/>
      <c r="F415" s="56"/>
      <c r="G415" s="56"/>
      <c r="H415" s="56"/>
      <c r="I415" s="56"/>
      <c r="J415" s="56"/>
      <c r="K415" s="56"/>
      <c r="L415" s="56"/>
      <c r="M415" s="56"/>
      <c r="N415" s="57"/>
      <c r="O415" s="58"/>
      <c r="P415" s="58"/>
      <c r="Q415" s="58"/>
      <c r="R415" s="58"/>
      <c r="S415" s="58"/>
      <c r="T415" s="58"/>
      <c r="U415" s="58"/>
      <c r="V415" s="58"/>
      <c r="W415" s="59"/>
      <c r="X415" s="60"/>
    </row>
    <row r="416">
      <c r="A416" s="54"/>
      <c r="B416" s="55"/>
      <c r="C416" s="56"/>
      <c r="D416" s="56"/>
      <c r="E416" s="56"/>
      <c r="F416" s="56"/>
      <c r="G416" s="56"/>
      <c r="H416" s="56"/>
      <c r="I416" s="56"/>
      <c r="J416" s="56"/>
      <c r="K416" s="56"/>
      <c r="L416" s="56"/>
      <c r="M416" s="56"/>
      <c r="N416" s="57"/>
      <c r="O416" s="58"/>
      <c r="P416" s="58"/>
      <c r="Q416" s="58"/>
      <c r="R416" s="58"/>
      <c r="S416" s="58"/>
      <c r="T416" s="58"/>
      <c r="U416" s="58"/>
      <c r="V416" s="58"/>
      <c r="W416" s="59"/>
      <c r="X416" s="60"/>
    </row>
    <row r="417">
      <c r="A417" s="54"/>
      <c r="B417" s="55"/>
      <c r="C417" s="56"/>
      <c r="D417" s="56"/>
      <c r="E417" s="56"/>
      <c r="F417" s="56"/>
      <c r="G417" s="56"/>
      <c r="H417" s="56"/>
      <c r="I417" s="56"/>
      <c r="J417" s="56"/>
      <c r="K417" s="56"/>
      <c r="L417" s="56"/>
      <c r="M417" s="56"/>
      <c r="N417" s="57"/>
      <c r="O417" s="58"/>
      <c r="P417" s="58"/>
      <c r="Q417" s="58"/>
      <c r="R417" s="58"/>
      <c r="S417" s="58"/>
      <c r="T417" s="58"/>
      <c r="U417" s="58"/>
      <c r="V417" s="58"/>
      <c r="W417" s="59"/>
      <c r="X417" s="60"/>
    </row>
    <row r="418">
      <c r="A418" s="54"/>
      <c r="B418" s="55"/>
      <c r="C418" s="56"/>
      <c r="D418" s="56"/>
      <c r="E418" s="56"/>
      <c r="F418" s="56"/>
      <c r="G418" s="56"/>
      <c r="H418" s="56"/>
      <c r="I418" s="56"/>
      <c r="J418" s="56"/>
      <c r="K418" s="56"/>
      <c r="L418" s="56"/>
      <c r="M418" s="56"/>
      <c r="N418" s="57"/>
      <c r="O418" s="58"/>
      <c r="P418" s="58"/>
      <c r="Q418" s="58"/>
      <c r="R418" s="58"/>
      <c r="S418" s="58"/>
      <c r="T418" s="58"/>
      <c r="U418" s="58"/>
      <c r="V418" s="58"/>
      <c r="W418" s="59"/>
      <c r="X418" s="60"/>
    </row>
    <row r="419">
      <c r="A419" s="54"/>
      <c r="B419" s="55"/>
      <c r="C419" s="56"/>
      <c r="D419" s="56"/>
      <c r="E419" s="56"/>
      <c r="F419" s="56"/>
      <c r="G419" s="56"/>
      <c r="H419" s="56"/>
      <c r="I419" s="56"/>
      <c r="J419" s="56"/>
      <c r="K419" s="56"/>
      <c r="L419" s="56"/>
      <c r="M419" s="56"/>
      <c r="N419" s="57"/>
      <c r="O419" s="58"/>
      <c r="P419" s="58"/>
      <c r="Q419" s="58"/>
      <c r="R419" s="58"/>
      <c r="S419" s="58"/>
      <c r="T419" s="58"/>
      <c r="U419" s="58"/>
      <c r="V419" s="58"/>
      <c r="W419" s="59"/>
      <c r="X419" s="60"/>
    </row>
    <row r="420">
      <c r="A420" s="54"/>
      <c r="B420" s="55"/>
      <c r="C420" s="56"/>
      <c r="D420" s="56"/>
      <c r="E420" s="56"/>
      <c r="F420" s="56"/>
      <c r="G420" s="56"/>
      <c r="H420" s="56"/>
      <c r="I420" s="56"/>
      <c r="J420" s="56"/>
      <c r="K420" s="56"/>
      <c r="L420" s="56"/>
      <c r="M420" s="56"/>
      <c r="N420" s="57"/>
      <c r="O420" s="58"/>
      <c r="P420" s="58"/>
      <c r="Q420" s="58"/>
      <c r="R420" s="58"/>
      <c r="S420" s="58"/>
      <c r="T420" s="58"/>
      <c r="U420" s="58"/>
      <c r="V420" s="58"/>
      <c r="W420" s="59"/>
      <c r="X420" s="60"/>
    </row>
    <row r="421">
      <c r="A421" s="54"/>
      <c r="B421" s="55"/>
      <c r="C421" s="56"/>
      <c r="D421" s="56"/>
      <c r="E421" s="56"/>
      <c r="F421" s="56"/>
      <c r="G421" s="56"/>
      <c r="H421" s="56"/>
      <c r="I421" s="56"/>
      <c r="J421" s="56"/>
      <c r="K421" s="56"/>
      <c r="L421" s="56"/>
      <c r="M421" s="56"/>
      <c r="N421" s="57"/>
      <c r="O421" s="58"/>
      <c r="P421" s="58"/>
      <c r="Q421" s="58"/>
      <c r="R421" s="58"/>
      <c r="S421" s="58"/>
      <c r="T421" s="58"/>
      <c r="U421" s="58"/>
      <c r="V421" s="58"/>
      <c r="W421" s="59"/>
      <c r="X421" s="60"/>
    </row>
    <row r="422">
      <c r="A422" s="54"/>
      <c r="B422" s="55"/>
      <c r="C422" s="56"/>
      <c r="D422" s="56"/>
      <c r="E422" s="56"/>
      <c r="F422" s="56"/>
      <c r="G422" s="56"/>
      <c r="H422" s="56"/>
      <c r="I422" s="56"/>
      <c r="J422" s="56"/>
      <c r="K422" s="56"/>
      <c r="L422" s="56"/>
      <c r="M422" s="56"/>
      <c r="N422" s="57"/>
      <c r="O422" s="58"/>
      <c r="P422" s="58"/>
      <c r="Q422" s="58"/>
      <c r="R422" s="58"/>
      <c r="S422" s="58"/>
      <c r="T422" s="58"/>
      <c r="U422" s="58"/>
      <c r="V422" s="58"/>
      <c r="W422" s="59"/>
      <c r="X422" s="60"/>
    </row>
    <row r="423">
      <c r="A423" s="54"/>
      <c r="B423" s="55"/>
      <c r="C423" s="56"/>
      <c r="D423" s="56"/>
      <c r="E423" s="56"/>
      <c r="F423" s="56"/>
      <c r="G423" s="56"/>
      <c r="H423" s="56"/>
      <c r="I423" s="56"/>
      <c r="J423" s="56"/>
      <c r="K423" s="56"/>
      <c r="L423" s="56"/>
      <c r="M423" s="56"/>
      <c r="N423" s="57"/>
      <c r="O423" s="58"/>
      <c r="P423" s="58"/>
      <c r="Q423" s="58"/>
      <c r="R423" s="58"/>
      <c r="S423" s="58"/>
      <c r="T423" s="58"/>
      <c r="U423" s="58"/>
      <c r="V423" s="58"/>
      <c r="W423" s="59"/>
      <c r="X423" s="60"/>
    </row>
    <row r="424">
      <c r="A424" s="54"/>
      <c r="B424" s="55"/>
      <c r="C424" s="56"/>
      <c r="D424" s="56"/>
      <c r="E424" s="56"/>
      <c r="F424" s="56"/>
      <c r="G424" s="56"/>
      <c r="H424" s="56"/>
      <c r="I424" s="56"/>
      <c r="J424" s="56"/>
      <c r="K424" s="56"/>
      <c r="L424" s="56"/>
      <c r="M424" s="56"/>
      <c r="N424" s="57"/>
      <c r="O424" s="58"/>
      <c r="P424" s="58"/>
      <c r="Q424" s="58"/>
      <c r="R424" s="58"/>
      <c r="S424" s="58"/>
      <c r="T424" s="58"/>
      <c r="U424" s="58"/>
      <c r="V424" s="58"/>
      <c r="W424" s="59"/>
      <c r="X424" s="60"/>
    </row>
    <row r="425">
      <c r="A425" s="54"/>
      <c r="B425" s="55"/>
      <c r="C425" s="56"/>
      <c r="D425" s="56"/>
      <c r="E425" s="56"/>
      <c r="F425" s="56"/>
      <c r="G425" s="56"/>
      <c r="H425" s="56"/>
      <c r="I425" s="56"/>
      <c r="J425" s="56"/>
      <c r="K425" s="56"/>
      <c r="L425" s="56"/>
      <c r="M425" s="56"/>
      <c r="N425" s="57"/>
      <c r="O425" s="58"/>
      <c r="P425" s="58"/>
      <c r="Q425" s="58"/>
      <c r="R425" s="58"/>
      <c r="S425" s="58"/>
      <c r="T425" s="58"/>
      <c r="U425" s="58"/>
      <c r="V425" s="58"/>
      <c r="W425" s="59"/>
      <c r="X425" s="60"/>
    </row>
    <row r="426">
      <c r="A426" s="54"/>
      <c r="B426" s="55"/>
      <c r="C426" s="56"/>
      <c r="D426" s="56"/>
      <c r="E426" s="56"/>
      <c r="F426" s="56"/>
      <c r="G426" s="56"/>
      <c r="H426" s="56"/>
      <c r="I426" s="56"/>
      <c r="J426" s="56"/>
      <c r="K426" s="56"/>
      <c r="L426" s="56"/>
      <c r="M426" s="56"/>
      <c r="N426" s="57"/>
      <c r="O426" s="58"/>
      <c r="P426" s="58"/>
      <c r="Q426" s="58"/>
      <c r="R426" s="58"/>
      <c r="S426" s="58"/>
      <c r="T426" s="58"/>
      <c r="U426" s="58"/>
      <c r="V426" s="58"/>
      <c r="W426" s="59"/>
      <c r="X426" s="60"/>
    </row>
    <row r="427">
      <c r="A427" s="54"/>
      <c r="B427" s="55"/>
      <c r="C427" s="56"/>
      <c r="D427" s="56"/>
      <c r="E427" s="56"/>
      <c r="F427" s="56"/>
      <c r="G427" s="56"/>
      <c r="H427" s="56"/>
      <c r="I427" s="56"/>
      <c r="J427" s="56"/>
      <c r="K427" s="56"/>
      <c r="L427" s="56"/>
      <c r="M427" s="56"/>
      <c r="N427" s="57"/>
      <c r="O427" s="58"/>
      <c r="P427" s="58"/>
      <c r="Q427" s="58"/>
      <c r="R427" s="58"/>
      <c r="S427" s="58"/>
      <c r="T427" s="58"/>
      <c r="U427" s="58"/>
      <c r="V427" s="58"/>
      <c r="W427" s="59"/>
      <c r="X427" s="60"/>
    </row>
    <row r="428">
      <c r="A428" s="54"/>
      <c r="B428" s="55"/>
      <c r="C428" s="56"/>
      <c r="D428" s="56"/>
      <c r="E428" s="56"/>
      <c r="F428" s="56"/>
      <c r="G428" s="56"/>
      <c r="H428" s="56"/>
      <c r="I428" s="56"/>
      <c r="J428" s="56"/>
      <c r="K428" s="56"/>
      <c r="L428" s="56"/>
      <c r="M428" s="56"/>
      <c r="N428" s="57"/>
      <c r="O428" s="58"/>
      <c r="P428" s="58"/>
      <c r="Q428" s="58"/>
      <c r="R428" s="58"/>
      <c r="S428" s="58"/>
      <c r="T428" s="58"/>
      <c r="U428" s="58"/>
      <c r="V428" s="58"/>
      <c r="W428" s="59"/>
      <c r="X428" s="60"/>
    </row>
    <row r="429">
      <c r="A429" s="54"/>
      <c r="B429" s="55"/>
      <c r="C429" s="56"/>
      <c r="D429" s="56"/>
      <c r="E429" s="56"/>
      <c r="F429" s="56"/>
      <c r="G429" s="56"/>
      <c r="H429" s="56"/>
      <c r="I429" s="56"/>
      <c r="J429" s="56"/>
      <c r="K429" s="56"/>
      <c r="L429" s="56"/>
      <c r="M429" s="56"/>
      <c r="N429" s="57"/>
      <c r="O429" s="58"/>
      <c r="P429" s="58"/>
      <c r="Q429" s="58"/>
      <c r="R429" s="58"/>
      <c r="S429" s="58"/>
      <c r="T429" s="58"/>
      <c r="U429" s="58"/>
      <c r="V429" s="58"/>
      <c r="W429" s="59"/>
      <c r="X429" s="60"/>
    </row>
    <row r="430">
      <c r="A430" s="54"/>
      <c r="B430" s="55"/>
      <c r="C430" s="56"/>
      <c r="D430" s="56"/>
      <c r="E430" s="56"/>
      <c r="F430" s="56"/>
      <c r="G430" s="56"/>
      <c r="H430" s="56"/>
      <c r="I430" s="56"/>
      <c r="J430" s="56"/>
      <c r="K430" s="56"/>
      <c r="L430" s="56"/>
      <c r="M430" s="56"/>
      <c r="N430" s="57"/>
      <c r="O430" s="58"/>
      <c r="P430" s="58"/>
      <c r="Q430" s="58"/>
      <c r="R430" s="58"/>
      <c r="S430" s="58"/>
      <c r="T430" s="58"/>
      <c r="U430" s="58"/>
      <c r="V430" s="58"/>
      <c r="W430" s="59"/>
      <c r="X430" s="60"/>
    </row>
    <row r="431">
      <c r="A431" s="54"/>
      <c r="B431" s="55"/>
      <c r="C431" s="56"/>
      <c r="D431" s="56"/>
      <c r="E431" s="56"/>
      <c r="F431" s="56"/>
      <c r="G431" s="56"/>
      <c r="H431" s="56"/>
      <c r="I431" s="56"/>
      <c r="J431" s="56"/>
      <c r="K431" s="56"/>
      <c r="L431" s="56"/>
      <c r="M431" s="56"/>
      <c r="N431" s="57"/>
      <c r="O431" s="58"/>
      <c r="P431" s="58"/>
      <c r="Q431" s="58"/>
      <c r="R431" s="58"/>
      <c r="S431" s="58"/>
      <c r="T431" s="58"/>
      <c r="U431" s="58"/>
      <c r="V431" s="58"/>
      <c r="W431" s="59"/>
      <c r="X431" s="60"/>
    </row>
    <row r="432">
      <c r="A432" s="54"/>
      <c r="B432" s="55"/>
      <c r="C432" s="56"/>
      <c r="D432" s="56"/>
      <c r="E432" s="56"/>
      <c r="F432" s="56"/>
      <c r="G432" s="56"/>
      <c r="H432" s="56"/>
      <c r="I432" s="56"/>
      <c r="J432" s="56"/>
      <c r="K432" s="56"/>
      <c r="L432" s="56"/>
      <c r="M432" s="56"/>
      <c r="N432" s="57"/>
      <c r="O432" s="58"/>
      <c r="P432" s="58"/>
      <c r="Q432" s="58"/>
      <c r="R432" s="58"/>
      <c r="S432" s="58"/>
      <c r="T432" s="58"/>
      <c r="U432" s="58"/>
      <c r="V432" s="58"/>
      <c r="W432" s="59"/>
      <c r="X432" s="60"/>
    </row>
    <row r="433">
      <c r="A433" s="54"/>
      <c r="B433" s="55"/>
      <c r="C433" s="56"/>
      <c r="D433" s="56"/>
      <c r="E433" s="56"/>
      <c r="F433" s="56"/>
      <c r="G433" s="56"/>
      <c r="H433" s="56"/>
      <c r="I433" s="56"/>
      <c r="J433" s="56"/>
      <c r="K433" s="56"/>
      <c r="L433" s="56"/>
      <c r="M433" s="56"/>
      <c r="N433" s="57"/>
      <c r="O433" s="58"/>
      <c r="P433" s="58"/>
      <c r="Q433" s="58"/>
      <c r="R433" s="58"/>
      <c r="S433" s="58"/>
      <c r="T433" s="58"/>
      <c r="U433" s="58"/>
      <c r="V433" s="58"/>
      <c r="W433" s="59"/>
      <c r="X433" s="60"/>
    </row>
    <row r="434">
      <c r="A434" s="54"/>
      <c r="B434" s="55"/>
      <c r="C434" s="56"/>
      <c r="D434" s="56"/>
      <c r="E434" s="56"/>
      <c r="F434" s="56"/>
      <c r="G434" s="56"/>
      <c r="H434" s="56"/>
      <c r="I434" s="56"/>
      <c r="J434" s="56"/>
      <c r="K434" s="56"/>
      <c r="L434" s="56"/>
      <c r="M434" s="56"/>
      <c r="N434" s="57"/>
      <c r="O434" s="58"/>
      <c r="P434" s="58"/>
      <c r="Q434" s="58"/>
      <c r="R434" s="58"/>
      <c r="S434" s="58"/>
      <c r="T434" s="58"/>
      <c r="U434" s="58"/>
      <c r="V434" s="58"/>
      <c r="W434" s="59"/>
      <c r="X434" s="60"/>
    </row>
    <row r="435">
      <c r="A435" s="54"/>
      <c r="B435" s="55"/>
      <c r="C435" s="56"/>
      <c r="D435" s="56"/>
      <c r="E435" s="56"/>
      <c r="F435" s="56"/>
      <c r="G435" s="56"/>
      <c r="H435" s="56"/>
      <c r="I435" s="56"/>
      <c r="J435" s="56"/>
      <c r="K435" s="56"/>
      <c r="L435" s="56"/>
      <c r="M435" s="56"/>
      <c r="N435" s="57"/>
      <c r="O435" s="58"/>
      <c r="P435" s="58"/>
      <c r="Q435" s="58"/>
      <c r="R435" s="58"/>
      <c r="S435" s="58"/>
      <c r="T435" s="58"/>
      <c r="U435" s="58"/>
      <c r="V435" s="58"/>
      <c r="W435" s="59"/>
      <c r="X435" s="60"/>
    </row>
    <row r="436">
      <c r="A436" s="54"/>
      <c r="B436" s="55"/>
      <c r="C436" s="56"/>
      <c r="D436" s="56"/>
      <c r="E436" s="56"/>
      <c r="F436" s="56"/>
      <c r="G436" s="56"/>
      <c r="H436" s="56"/>
      <c r="I436" s="56"/>
      <c r="J436" s="56"/>
      <c r="K436" s="56"/>
      <c r="L436" s="56"/>
      <c r="M436" s="56"/>
      <c r="N436" s="57"/>
      <c r="O436" s="58"/>
      <c r="P436" s="58"/>
      <c r="Q436" s="58"/>
      <c r="R436" s="58"/>
      <c r="S436" s="58"/>
      <c r="T436" s="58"/>
      <c r="U436" s="58"/>
      <c r="V436" s="58"/>
      <c r="W436" s="59"/>
      <c r="X436" s="60"/>
    </row>
    <row r="437">
      <c r="A437" s="54"/>
      <c r="B437" s="55"/>
      <c r="C437" s="56"/>
      <c r="D437" s="56"/>
      <c r="E437" s="56"/>
      <c r="F437" s="56"/>
      <c r="G437" s="56"/>
      <c r="H437" s="56"/>
      <c r="I437" s="56"/>
      <c r="J437" s="56"/>
      <c r="K437" s="56"/>
      <c r="L437" s="56"/>
      <c r="M437" s="56"/>
      <c r="N437" s="57"/>
      <c r="O437" s="58"/>
      <c r="P437" s="58"/>
      <c r="Q437" s="58"/>
      <c r="R437" s="58"/>
      <c r="S437" s="58"/>
      <c r="T437" s="58"/>
      <c r="U437" s="58"/>
      <c r="V437" s="58"/>
      <c r="W437" s="59"/>
      <c r="X437" s="60"/>
    </row>
    <row r="438">
      <c r="A438" s="54"/>
      <c r="B438" s="55"/>
      <c r="C438" s="56"/>
      <c r="D438" s="56"/>
      <c r="E438" s="56"/>
      <c r="F438" s="56"/>
      <c r="G438" s="56"/>
      <c r="H438" s="56"/>
      <c r="I438" s="56"/>
      <c r="J438" s="56"/>
      <c r="K438" s="56"/>
      <c r="L438" s="56"/>
      <c r="M438" s="56"/>
      <c r="N438" s="57"/>
      <c r="O438" s="58"/>
      <c r="P438" s="58"/>
      <c r="Q438" s="58"/>
      <c r="R438" s="58"/>
      <c r="S438" s="58"/>
      <c r="T438" s="58"/>
      <c r="U438" s="58"/>
      <c r="V438" s="58"/>
      <c r="W438" s="59"/>
      <c r="X438" s="60"/>
    </row>
    <row r="439">
      <c r="A439" s="54"/>
      <c r="B439" s="55"/>
      <c r="C439" s="56"/>
      <c r="D439" s="56"/>
      <c r="E439" s="56"/>
      <c r="F439" s="56"/>
      <c r="G439" s="56"/>
      <c r="H439" s="56"/>
      <c r="I439" s="56"/>
      <c r="J439" s="56"/>
      <c r="K439" s="56"/>
      <c r="L439" s="56"/>
      <c r="M439" s="56"/>
      <c r="N439" s="57"/>
      <c r="O439" s="58"/>
      <c r="P439" s="58"/>
      <c r="Q439" s="58"/>
      <c r="R439" s="58"/>
      <c r="S439" s="58"/>
      <c r="T439" s="58"/>
      <c r="U439" s="58"/>
      <c r="V439" s="58"/>
      <c r="W439" s="59"/>
      <c r="X439" s="60"/>
    </row>
    <row r="440">
      <c r="A440" s="54"/>
      <c r="B440" s="55"/>
      <c r="C440" s="56"/>
      <c r="D440" s="56"/>
      <c r="E440" s="56"/>
      <c r="F440" s="56"/>
      <c r="G440" s="56"/>
      <c r="H440" s="56"/>
      <c r="I440" s="56"/>
      <c r="J440" s="56"/>
      <c r="K440" s="56"/>
      <c r="L440" s="56"/>
      <c r="M440" s="56"/>
      <c r="N440" s="57"/>
      <c r="O440" s="58"/>
      <c r="P440" s="58"/>
      <c r="Q440" s="58"/>
      <c r="R440" s="58"/>
      <c r="S440" s="58"/>
      <c r="T440" s="58"/>
      <c r="U440" s="58"/>
      <c r="V440" s="58"/>
      <c r="W440" s="59"/>
      <c r="X440" s="60"/>
    </row>
    <row r="441">
      <c r="A441" s="54"/>
      <c r="B441" s="55"/>
      <c r="C441" s="56"/>
      <c r="D441" s="56"/>
      <c r="E441" s="56"/>
      <c r="F441" s="56"/>
      <c r="G441" s="56"/>
      <c r="H441" s="56"/>
      <c r="I441" s="56"/>
      <c r="J441" s="56"/>
      <c r="K441" s="56"/>
      <c r="L441" s="56"/>
      <c r="M441" s="56"/>
      <c r="N441" s="57"/>
      <c r="O441" s="58"/>
      <c r="P441" s="58"/>
      <c r="Q441" s="58"/>
      <c r="R441" s="58"/>
      <c r="S441" s="58"/>
      <c r="T441" s="58"/>
      <c r="U441" s="58"/>
      <c r="V441" s="58"/>
      <c r="W441" s="59"/>
      <c r="X441" s="60"/>
    </row>
    <row r="442">
      <c r="A442" s="54"/>
      <c r="B442" s="55"/>
      <c r="C442" s="56"/>
      <c r="D442" s="56"/>
      <c r="E442" s="56"/>
      <c r="F442" s="56"/>
      <c r="G442" s="56"/>
      <c r="H442" s="56"/>
      <c r="I442" s="56"/>
      <c r="J442" s="56"/>
      <c r="K442" s="56"/>
      <c r="L442" s="56"/>
      <c r="M442" s="56"/>
      <c r="N442" s="57"/>
      <c r="O442" s="58"/>
      <c r="P442" s="58"/>
      <c r="Q442" s="58"/>
      <c r="R442" s="58"/>
      <c r="S442" s="58"/>
      <c r="T442" s="58"/>
      <c r="U442" s="58"/>
      <c r="V442" s="58"/>
      <c r="W442" s="59"/>
      <c r="X442" s="60"/>
    </row>
    <row r="443">
      <c r="A443" s="54"/>
      <c r="B443" s="55"/>
      <c r="C443" s="56"/>
      <c r="D443" s="56"/>
      <c r="E443" s="56"/>
      <c r="F443" s="56"/>
      <c r="G443" s="56"/>
      <c r="H443" s="56"/>
      <c r="I443" s="56"/>
      <c r="J443" s="56"/>
      <c r="K443" s="56"/>
      <c r="L443" s="56"/>
      <c r="M443" s="56"/>
      <c r="N443" s="57"/>
      <c r="O443" s="58"/>
      <c r="P443" s="58"/>
      <c r="Q443" s="58"/>
      <c r="R443" s="58"/>
      <c r="S443" s="58"/>
      <c r="T443" s="58"/>
      <c r="U443" s="58"/>
      <c r="V443" s="58"/>
      <c r="W443" s="59"/>
      <c r="X443" s="60"/>
    </row>
    <row r="444">
      <c r="A444" s="54"/>
      <c r="B444" s="55"/>
      <c r="C444" s="56"/>
      <c r="D444" s="56"/>
      <c r="E444" s="56"/>
      <c r="F444" s="56"/>
      <c r="G444" s="56"/>
      <c r="H444" s="56"/>
      <c r="I444" s="56"/>
      <c r="J444" s="56"/>
      <c r="K444" s="56"/>
      <c r="L444" s="56"/>
      <c r="M444" s="56"/>
      <c r="N444" s="57"/>
      <c r="O444" s="58"/>
      <c r="P444" s="58"/>
      <c r="Q444" s="58"/>
      <c r="R444" s="58"/>
      <c r="S444" s="58"/>
      <c r="T444" s="58"/>
      <c r="U444" s="58"/>
      <c r="V444" s="58"/>
      <c r="W444" s="59"/>
      <c r="X444" s="60"/>
    </row>
    <row r="445">
      <c r="A445" s="54"/>
      <c r="B445" s="55"/>
      <c r="C445" s="56"/>
      <c r="D445" s="56"/>
      <c r="E445" s="56"/>
      <c r="F445" s="56"/>
      <c r="G445" s="56"/>
      <c r="H445" s="56"/>
      <c r="I445" s="56"/>
      <c r="J445" s="56"/>
      <c r="K445" s="56"/>
      <c r="L445" s="56"/>
      <c r="M445" s="56"/>
      <c r="N445" s="57"/>
      <c r="O445" s="58"/>
      <c r="P445" s="58"/>
      <c r="Q445" s="58"/>
      <c r="R445" s="58"/>
      <c r="S445" s="58"/>
      <c r="T445" s="58"/>
      <c r="U445" s="58"/>
      <c r="V445" s="58"/>
      <c r="W445" s="59"/>
      <c r="X445" s="60"/>
    </row>
    <row r="446">
      <c r="A446" s="54"/>
      <c r="B446" s="55"/>
      <c r="C446" s="56"/>
      <c r="D446" s="56"/>
      <c r="E446" s="56"/>
      <c r="F446" s="56"/>
      <c r="G446" s="56"/>
      <c r="H446" s="56"/>
      <c r="I446" s="56"/>
      <c r="J446" s="56"/>
      <c r="K446" s="56"/>
      <c r="L446" s="56"/>
      <c r="M446" s="56"/>
      <c r="N446" s="57"/>
      <c r="O446" s="58"/>
      <c r="P446" s="58"/>
      <c r="Q446" s="58"/>
      <c r="R446" s="58"/>
      <c r="S446" s="58"/>
      <c r="T446" s="58"/>
      <c r="U446" s="58"/>
      <c r="V446" s="58"/>
      <c r="W446" s="59"/>
      <c r="X446" s="60"/>
    </row>
    <row r="447">
      <c r="A447" s="54"/>
      <c r="B447" s="55"/>
      <c r="C447" s="56"/>
      <c r="D447" s="56"/>
      <c r="E447" s="56"/>
      <c r="F447" s="56"/>
      <c r="G447" s="56"/>
      <c r="H447" s="56"/>
      <c r="I447" s="56"/>
      <c r="J447" s="56"/>
      <c r="K447" s="56"/>
      <c r="L447" s="56"/>
      <c r="M447" s="56"/>
      <c r="N447" s="57"/>
      <c r="O447" s="58"/>
      <c r="P447" s="58"/>
      <c r="Q447" s="58"/>
      <c r="R447" s="58"/>
      <c r="S447" s="58"/>
      <c r="T447" s="58"/>
      <c r="U447" s="58"/>
      <c r="V447" s="58"/>
      <c r="W447" s="59"/>
      <c r="X447" s="60"/>
    </row>
    <row r="448">
      <c r="A448" s="54"/>
      <c r="B448" s="55"/>
      <c r="C448" s="56"/>
      <c r="D448" s="56"/>
      <c r="E448" s="56"/>
      <c r="F448" s="56"/>
      <c r="G448" s="56"/>
      <c r="H448" s="56"/>
      <c r="I448" s="56"/>
      <c r="J448" s="56"/>
      <c r="K448" s="56"/>
      <c r="L448" s="56"/>
      <c r="M448" s="56"/>
      <c r="N448" s="57"/>
      <c r="O448" s="58"/>
      <c r="P448" s="58"/>
      <c r="Q448" s="58"/>
      <c r="R448" s="58"/>
      <c r="S448" s="58"/>
      <c r="T448" s="58"/>
      <c r="U448" s="58"/>
      <c r="V448" s="58"/>
      <c r="W448" s="59"/>
      <c r="X448" s="60"/>
    </row>
    <row r="449">
      <c r="A449" s="54"/>
      <c r="B449" s="55"/>
      <c r="C449" s="56"/>
      <c r="D449" s="56"/>
      <c r="E449" s="56"/>
      <c r="F449" s="56"/>
      <c r="G449" s="56"/>
      <c r="H449" s="56"/>
      <c r="I449" s="56"/>
      <c r="J449" s="56"/>
      <c r="K449" s="56"/>
      <c r="L449" s="56"/>
      <c r="M449" s="56"/>
      <c r="N449" s="57"/>
      <c r="O449" s="58"/>
      <c r="P449" s="58"/>
      <c r="Q449" s="58"/>
      <c r="R449" s="58"/>
      <c r="S449" s="58"/>
      <c r="T449" s="58"/>
      <c r="U449" s="58"/>
      <c r="V449" s="58"/>
      <c r="W449" s="59"/>
      <c r="X449" s="60"/>
    </row>
    <row r="450">
      <c r="A450" s="54"/>
      <c r="B450" s="55"/>
      <c r="C450" s="56"/>
      <c r="D450" s="56"/>
      <c r="E450" s="56"/>
      <c r="F450" s="56"/>
      <c r="G450" s="56"/>
      <c r="H450" s="56"/>
      <c r="I450" s="56"/>
      <c r="J450" s="56"/>
      <c r="K450" s="56"/>
      <c r="L450" s="56"/>
      <c r="M450" s="56"/>
      <c r="N450" s="57"/>
      <c r="O450" s="58"/>
      <c r="P450" s="58"/>
      <c r="Q450" s="58"/>
      <c r="R450" s="58"/>
      <c r="S450" s="58"/>
      <c r="T450" s="58"/>
      <c r="U450" s="58"/>
      <c r="V450" s="58"/>
      <c r="W450" s="59"/>
      <c r="X450" s="60"/>
    </row>
    <row r="451">
      <c r="A451" s="54"/>
      <c r="B451" s="55"/>
      <c r="C451" s="56"/>
      <c r="D451" s="56"/>
      <c r="E451" s="56"/>
      <c r="F451" s="56"/>
      <c r="G451" s="56"/>
      <c r="H451" s="56"/>
      <c r="I451" s="56"/>
      <c r="J451" s="56"/>
      <c r="K451" s="56"/>
      <c r="L451" s="56"/>
      <c r="M451" s="56"/>
      <c r="N451" s="57"/>
      <c r="O451" s="58"/>
      <c r="P451" s="58"/>
      <c r="Q451" s="58"/>
      <c r="R451" s="58"/>
      <c r="S451" s="58"/>
      <c r="T451" s="58"/>
      <c r="U451" s="58"/>
      <c r="V451" s="58"/>
      <c r="W451" s="59"/>
      <c r="X451" s="60"/>
    </row>
    <row r="452">
      <c r="A452" s="54"/>
      <c r="B452" s="55"/>
      <c r="C452" s="56"/>
      <c r="D452" s="56"/>
      <c r="E452" s="56"/>
      <c r="F452" s="56"/>
      <c r="G452" s="56"/>
      <c r="H452" s="56"/>
      <c r="I452" s="56"/>
      <c r="J452" s="56"/>
      <c r="K452" s="56"/>
      <c r="L452" s="56"/>
      <c r="M452" s="56"/>
      <c r="N452" s="57"/>
      <c r="O452" s="58"/>
      <c r="P452" s="58"/>
      <c r="Q452" s="58"/>
      <c r="R452" s="58"/>
      <c r="S452" s="58"/>
      <c r="T452" s="58"/>
      <c r="U452" s="58"/>
      <c r="V452" s="58"/>
      <c r="W452" s="59"/>
      <c r="X452" s="60"/>
    </row>
    <row r="453">
      <c r="A453" s="54"/>
      <c r="B453" s="55"/>
      <c r="C453" s="56"/>
      <c r="D453" s="56"/>
      <c r="E453" s="56"/>
      <c r="F453" s="56"/>
      <c r="G453" s="56"/>
      <c r="H453" s="56"/>
      <c r="I453" s="56"/>
      <c r="J453" s="56"/>
      <c r="K453" s="56"/>
      <c r="L453" s="56"/>
      <c r="M453" s="56"/>
      <c r="N453" s="57"/>
      <c r="O453" s="58"/>
      <c r="P453" s="58"/>
      <c r="Q453" s="58"/>
      <c r="R453" s="58"/>
      <c r="S453" s="58"/>
      <c r="T453" s="58"/>
      <c r="U453" s="58"/>
      <c r="V453" s="58"/>
      <c r="W453" s="59"/>
      <c r="X453" s="60"/>
    </row>
    <row r="454">
      <c r="A454" s="54"/>
      <c r="B454" s="55"/>
      <c r="C454" s="56"/>
      <c r="D454" s="56"/>
      <c r="E454" s="56"/>
      <c r="F454" s="56"/>
      <c r="G454" s="56"/>
      <c r="H454" s="56"/>
      <c r="I454" s="56"/>
      <c r="J454" s="56"/>
      <c r="K454" s="56"/>
      <c r="L454" s="56"/>
      <c r="M454" s="56"/>
      <c r="N454" s="57"/>
      <c r="O454" s="58"/>
      <c r="P454" s="58"/>
      <c r="Q454" s="58"/>
      <c r="R454" s="58"/>
      <c r="S454" s="58"/>
      <c r="T454" s="58"/>
      <c r="U454" s="58"/>
      <c r="V454" s="58"/>
      <c r="W454" s="59"/>
      <c r="X454" s="60"/>
    </row>
    <row r="455">
      <c r="A455" s="54"/>
      <c r="B455" s="55"/>
      <c r="C455" s="56"/>
      <c r="D455" s="56"/>
      <c r="E455" s="56"/>
      <c r="F455" s="56"/>
      <c r="G455" s="56"/>
      <c r="H455" s="56"/>
      <c r="I455" s="56"/>
      <c r="J455" s="56"/>
      <c r="K455" s="56"/>
      <c r="L455" s="56"/>
      <c r="M455" s="56"/>
      <c r="N455" s="57"/>
      <c r="O455" s="58"/>
      <c r="P455" s="58"/>
      <c r="Q455" s="58"/>
      <c r="R455" s="58"/>
      <c r="S455" s="58"/>
      <c r="T455" s="58"/>
      <c r="U455" s="58"/>
      <c r="V455" s="58"/>
      <c r="W455" s="59"/>
      <c r="X455" s="60"/>
    </row>
    <row r="456">
      <c r="A456" s="54"/>
      <c r="B456" s="55"/>
      <c r="C456" s="56"/>
      <c r="D456" s="56"/>
      <c r="E456" s="56"/>
      <c r="F456" s="56"/>
      <c r="G456" s="56"/>
      <c r="H456" s="56"/>
      <c r="I456" s="56"/>
      <c r="J456" s="56"/>
      <c r="K456" s="56"/>
      <c r="L456" s="56"/>
      <c r="M456" s="56"/>
      <c r="N456" s="57"/>
      <c r="O456" s="58"/>
      <c r="P456" s="58"/>
      <c r="Q456" s="58"/>
      <c r="R456" s="58"/>
      <c r="S456" s="58"/>
      <c r="T456" s="58"/>
      <c r="U456" s="58"/>
      <c r="V456" s="58"/>
      <c r="W456" s="59"/>
      <c r="X456" s="60"/>
    </row>
    <row r="457">
      <c r="A457" s="54"/>
      <c r="B457" s="55"/>
      <c r="C457" s="56"/>
      <c r="D457" s="56"/>
      <c r="E457" s="56"/>
      <c r="F457" s="56"/>
      <c r="G457" s="56"/>
      <c r="H457" s="56"/>
      <c r="I457" s="56"/>
      <c r="J457" s="56"/>
      <c r="K457" s="56"/>
      <c r="L457" s="56"/>
      <c r="M457" s="56"/>
      <c r="N457" s="57"/>
      <c r="O457" s="58"/>
      <c r="P457" s="58"/>
      <c r="Q457" s="58"/>
      <c r="R457" s="58"/>
      <c r="S457" s="58"/>
      <c r="T457" s="58"/>
      <c r="U457" s="58"/>
      <c r="V457" s="58"/>
      <c r="W457" s="59"/>
      <c r="X457" s="60"/>
    </row>
    <row r="458">
      <c r="A458" s="54"/>
      <c r="B458" s="55"/>
      <c r="C458" s="56"/>
      <c r="D458" s="56"/>
      <c r="E458" s="56"/>
      <c r="F458" s="56"/>
      <c r="G458" s="56"/>
      <c r="H458" s="56"/>
      <c r="I458" s="56"/>
      <c r="J458" s="56"/>
      <c r="K458" s="56"/>
      <c r="L458" s="56"/>
      <c r="M458" s="56"/>
      <c r="N458" s="57"/>
      <c r="O458" s="58"/>
      <c r="P458" s="58"/>
      <c r="Q458" s="58"/>
      <c r="R458" s="58"/>
      <c r="S458" s="58"/>
      <c r="T458" s="58"/>
      <c r="U458" s="58"/>
      <c r="V458" s="58"/>
      <c r="W458" s="59"/>
      <c r="X458" s="60"/>
    </row>
    <row r="459">
      <c r="A459" s="54"/>
      <c r="B459" s="55"/>
      <c r="C459" s="56"/>
      <c r="D459" s="56"/>
      <c r="E459" s="56"/>
      <c r="F459" s="56"/>
      <c r="G459" s="56"/>
      <c r="H459" s="56"/>
      <c r="I459" s="56"/>
      <c r="J459" s="56"/>
      <c r="K459" s="56"/>
      <c r="L459" s="56"/>
      <c r="M459" s="56"/>
      <c r="N459" s="57"/>
      <c r="O459" s="58"/>
      <c r="P459" s="58"/>
      <c r="Q459" s="58"/>
      <c r="R459" s="58"/>
      <c r="S459" s="58"/>
      <c r="T459" s="58"/>
      <c r="U459" s="58"/>
      <c r="V459" s="58"/>
      <c r="W459" s="59"/>
      <c r="X459" s="60"/>
    </row>
    <row r="460">
      <c r="A460" s="54"/>
      <c r="B460" s="55"/>
      <c r="C460" s="56"/>
      <c r="D460" s="56"/>
      <c r="E460" s="56"/>
      <c r="F460" s="56"/>
      <c r="G460" s="56"/>
      <c r="H460" s="56"/>
      <c r="I460" s="56"/>
      <c r="J460" s="56"/>
      <c r="K460" s="56"/>
      <c r="L460" s="56"/>
      <c r="M460" s="56"/>
      <c r="N460" s="57"/>
      <c r="O460" s="58"/>
      <c r="P460" s="58"/>
      <c r="Q460" s="58"/>
      <c r="R460" s="58"/>
      <c r="S460" s="58"/>
      <c r="T460" s="58"/>
      <c r="U460" s="58"/>
      <c r="V460" s="58"/>
      <c r="W460" s="59"/>
      <c r="X460" s="60"/>
    </row>
    <row r="461">
      <c r="A461" s="54"/>
      <c r="B461" s="55"/>
      <c r="C461" s="56"/>
      <c r="D461" s="56"/>
      <c r="E461" s="56"/>
      <c r="F461" s="56"/>
      <c r="G461" s="56"/>
      <c r="H461" s="56"/>
      <c r="I461" s="56"/>
      <c r="J461" s="56"/>
      <c r="K461" s="56"/>
      <c r="L461" s="56"/>
      <c r="M461" s="56"/>
      <c r="N461" s="57"/>
      <c r="O461" s="58"/>
      <c r="P461" s="58"/>
      <c r="Q461" s="58"/>
      <c r="R461" s="58"/>
      <c r="S461" s="58"/>
      <c r="T461" s="58"/>
      <c r="U461" s="58"/>
      <c r="V461" s="58"/>
      <c r="W461" s="59"/>
      <c r="X461" s="60"/>
    </row>
    <row r="462">
      <c r="A462" s="54"/>
      <c r="B462" s="55"/>
      <c r="C462" s="56"/>
      <c r="D462" s="56"/>
      <c r="E462" s="56"/>
      <c r="F462" s="56"/>
      <c r="G462" s="56"/>
      <c r="H462" s="56"/>
      <c r="I462" s="56"/>
      <c r="J462" s="56"/>
      <c r="K462" s="56"/>
      <c r="L462" s="56"/>
      <c r="M462" s="56"/>
      <c r="N462" s="57"/>
      <c r="O462" s="58"/>
      <c r="P462" s="58"/>
      <c r="Q462" s="58"/>
      <c r="R462" s="58"/>
      <c r="S462" s="58"/>
      <c r="T462" s="58"/>
      <c r="U462" s="58"/>
      <c r="V462" s="58"/>
      <c r="W462" s="59"/>
      <c r="X462" s="60"/>
    </row>
    <row r="463">
      <c r="A463" s="54"/>
      <c r="B463" s="55"/>
      <c r="C463" s="56"/>
      <c r="D463" s="56"/>
      <c r="E463" s="56"/>
      <c r="F463" s="56"/>
      <c r="G463" s="56"/>
      <c r="H463" s="56"/>
      <c r="I463" s="56"/>
      <c r="J463" s="56"/>
      <c r="K463" s="56"/>
      <c r="L463" s="56"/>
      <c r="M463" s="56"/>
      <c r="N463" s="57"/>
      <c r="O463" s="58"/>
      <c r="P463" s="58"/>
      <c r="Q463" s="58"/>
      <c r="R463" s="58"/>
      <c r="S463" s="58"/>
      <c r="T463" s="58"/>
      <c r="U463" s="58"/>
      <c r="V463" s="58"/>
      <c r="W463" s="59"/>
      <c r="X463" s="60"/>
    </row>
    <row r="464">
      <c r="A464" s="54"/>
      <c r="B464" s="55"/>
      <c r="C464" s="56"/>
      <c r="D464" s="56"/>
      <c r="E464" s="56"/>
      <c r="F464" s="56"/>
      <c r="G464" s="56"/>
      <c r="H464" s="56"/>
      <c r="I464" s="56"/>
      <c r="J464" s="56"/>
      <c r="K464" s="56"/>
      <c r="L464" s="56"/>
      <c r="M464" s="56"/>
      <c r="N464" s="57"/>
      <c r="O464" s="58"/>
      <c r="P464" s="58"/>
      <c r="Q464" s="58"/>
      <c r="R464" s="58"/>
      <c r="S464" s="58"/>
      <c r="T464" s="58"/>
      <c r="U464" s="58"/>
      <c r="V464" s="58"/>
      <c r="W464" s="59"/>
      <c r="X464" s="60"/>
    </row>
    <row r="465">
      <c r="A465" s="54"/>
      <c r="B465" s="55"/>
      <c r="C465" s="56"/>
      <c r="D465" s="56"/>
      <c r="E465" s="56"/>
      <c r="F465" s="56"/>
      <c r="G465" s="56"/>
      <c r="H465" s="56"/>
      <c r="I465" s="56"/>
      <c r="J465" s="56"/>
      <c r="K465" s="56"/>
      <c r="L465" s="56"/>
      <c r="M465" s="56"/>
      <c r="N465" s="57"/>
      <c r="O465" s="58"/>
      <c r="P465" s="58"/>
      <c r="Q465" s="58"/>
      <c r="R465" s="58"/>
      <c r="S465" s="58"/>
      <c r="T465" s="58"/>
      <c r="U465" s="58"/>
      <c r="V465" s="58"/>
      <c r="W465" s="59"/>
      <c r="X465" s="60"/>
    </row>
    <row r="466">
      <c r="A466" s="54"/>
      <c r="B466" s="55"/>
      <c r="C466" s="56"/>
      <c r="D466" s="56"/>
      <c r="E466" s="56"/>
      <c r="F466" s="56"/>
      <c r="G466" s="56"/>
      <c r="H466" s="56"/>
      <c r="I466" s="56"/>
      <c r="J466" s="56"/>
      <c r="K466" s="56"/>
      <c r="L466" s="56"/>
      <c r="M466" s="56"/>
      <c r="N466" s="57"/>
      <c r="O466" s="58"/>
      <c r="P466" s="58"/>
      <c r="Q466" s="58"/>
      <c r="R466" s="58"/>
      <c r="S466" s="58"/>
      <c r="T466" s="58"/>
      <c r="U466" s="58"/>
      <c r="V466" s="58"/>
      <c r="W466" s="59"/>
      <c r="X466" s="60"/>
    </row>
    <row r="467">
      <c r="A467" s="54"/>
      <c r="B467" s="55"/>
      <c r="C467" s="56"/>
      <c r="D467" s="56"/>
      <c r="E467" s="56"/>
      <c r="F467" s="56"/>
      <c r="G467" s="56"/>
      <c r="H467" s="56"/>
      <c r="I467" s="56"/>
      <c r="J467" s="56"/>
      <c r="K467" s="56"/>
      <c r="L467" s="56"/>
      <c r="M467" s="56"/>
      <c r="N467" s="57"/>
      <c r="O467" s="58"/>
      <c r="P467" s="58"/>
      <c r="Q467" s="58"/>
      <c r="R467" s="58"/>
      <c r="S467" s="58"/>
      <c r="T467" s="58"/>
      <c r="U467" s="58"/>
      <c r="V467" s="58"/>
      <c r="W467" s="59"/>
      <c r="X467" s="60"/>
    </row>
    <row r="468">
      <c r="A468" s="54"/>
      <c r="B468" s="55"/>
      <c r="C468" s="56"/>
      <c r="D468" s="56"/>
      <c r="E468" s="56"/>
      <c r="F468" s="56"/>
      <c r="G468" s="56"/>
      <c r="H468" s="56"/>
      <c r="I468" s="56"/>
      <c r="J468" s="56"/>
      <c r="K468" s="56"/>
      <c r="L468" s="56"/>
      <c r="M468" s="56"/>
      <c r="N468" s="57"/>
      <c r="O468" s="58"/>
      <c r="P468" s="58"/>
      <c r="Q468" s="58"/>
      <c r="R468" s="58"/>
      <c r="S468" s="58"/>
      <c r="T468" s="58"/>
      <c r="U468" s="58"/>
      <c r="V468" s="58"/>
      <c r="W468" s="59"/>
      <c r="X468" s="60"/>
    </row>
    <row r="469">
      <c r="A469" s="54"/>
      <c r="B469" s="55"/>
      <c r="C469" s="56"/>
      <c r="D469" s="56"/>
      <c r="E469" s="56"/>
      <c r="F469" s="56"/>
      <c r="G469" s="56"/>
      <c r="H469" s="56"/>
      <c r="I469" s="56"/>
      <c r="J469" s="56"/>
      <c r="K469" s="56"/>
      <c r="L469" s="56"/>
      <c r="M469" s="56"/>
      <c r="N469" s="57"/>
      <c r="O469" s="58"/>
      <c r="P469" s="58"/>
      <c r="Q469" s="58"/>
      <c r="R469" s="58"/>
      <c r="S469" s="58"/>
      <c r="T469" s="58"/>
      <c r="U469" s="58"/>
      <c r="V469" s="58"/>
      <c r="W469" s="59"/>
      <c r="X469" s="60"/>
    </row>
    <row r="470">
      <c r="A470" s="54"/>
      <c r="B470" s="55"/>
      <c r="C470" s="56"/>
      <c r="D470" s="56"/>
      <c r="E470" s="56"/>
      <c r="F470" s="56"/>
      <c r="G470" s="56"/>
      <c r="H470" s="56"/>
      <c r="I470" s="56"/>
      <c r="J470" s="56"/>
      <c r="K470" s="56"/>
      <c r="L470" s="56"/>
      <c r="M470" s="56"/>
      <c r="N470" s="57"/>
      <c r="O470" s="58"/>
      <c r="P470" s="58"/>
      <c r="Q470" s="58"/>
      <c r="R470" s="58"/>
      <c r="S470" s="58"/>
      <c r="T470" s="58"/>
      <c r="U470" s="58"/>
      <c r="V470" s="58"/>
      <c r="W470" s="59"/>
      <c r="X470" s="60"/>
    </row>
    <row r="471">
      <c r="A471" s="54"/>
      <c r="B471" s="55"/>
      <c r="C471" s="56"/>
      <c r="D471" s="56"/>
      <c r="E471" s="56"/>
      <c r="F471" s="56"/>
      <c r="G471" s="56"/>
      <c r="H471" s="56"/>
      <c r="I471" s="56"/>
      <c r="J471" s="56"/>
      <c r="K471" s="56"/>
      <c r="L471" s="56"/>
      <c r="M471" s="56"/>
      <c r="N471" s="57"/>
      <c r="O471" s="58"/>
      <c r="P471" s="58"/>
      <c r="Q471" s="58"/>
      <c r="R471" s="58"/>
      <c r="S471" s="58"/>
      <c r="T471" s="58"/>
      <c r="U471" s="58"/>
      <c r="V471" s="58"/>
      <c r="W471" s="59"/>
      <c r="X471" s="60"/>
    </row>
    <row r="472">
      <c r="A472" s="54"/>
      <c r="B472" s="55"/>
      <c r="C472" s="56"/>
      <c r="D472" s="56"/>
      <c r="E472" s="56"/>
      <c r="F472" s="56"/>
      <c r="G472" s="56"/>
      <c r="H472" s="56"/>
      <c r="I472" s="56"/>
      <c r="J472" s="56"/>
      <c r="K472" s="56"/>
      <c r="L472" s="56"/>
      <c r="M472" s="56"/>
      <c r="N472" s="57"/>
      <c r="O472" s="58"/>
      <c r="P472" s="58"/>
      <c r="Q472" s="58"/>
      <c r="R472" s="58"/>
      <c r="S472" s="58"/>
      <c r="T472" s="58"/>
      <c r="U472" s="58"/>
      <c r="V472" s="58"/>
      <c r="W472" s="59"/>
      <c r="X472" s="60"/>
    </row>
    <row r="473">
      <c r="A473" s="54"/>
      <c r="B473" s="55"/>
      <c r="C473" s="56"/>
      <c r="D473" s="56"/>
      <c r="E473" s="56"/>
      <c r="F473" s="56"/>
      <c r="G473" s="56"/>
      <c r="H473" s="56"/>
      <c r="I473" s="56"/>
      <c r="J473" s="56"/>
      <c r="K473" s="56"/>
      <c r="L473" s="56"/>
      <c r="M473" s="56"/>
      <c r="N473" s="57"/>
      <c r="O473" s="58"/>
      <c r="P473" s="58"/>
      <c r="Q473" s="58"/>
      <c r="R473" s="58"/>
      <c r="S473" s="58"/>
      <c r="T473" s="58"/>
      <c r="U473" s="58"/>
      <c r="V473" s="58"/>
      <c r="W473" s="59"/>
      <c r="X473" s="60"/>
    </row>
    <row r="474">
      <c r="A474" s="54"/>
      <c r="B474" s="55"/>
      <c r="C474" s="56"/>
      <c r="D474" s="56"/>
      <c r="E474" s="56"/>
      <c r="F474" s="56"/>
      <c r="G474" s="56"/>
      <c r="H474" s="56"/>
      <c r="I474" s="56"/>
      <c r="J474" s="56"/>
      <c r="K474" s="56"/>
      <c r="L474" s="56"/>
      <c r="M474" s="56"/>
      <c r="N474" s="57"/>
      <c r="O474" s="58"/>
      <c r="P474" s="58"/>
      <c r="Q474" s="58"/>
      <c r="R474" s="58"/>
      <c r="S474" s="58"/>
      <c r="T474" s="58"/>
      <c r="U474" s="58"/>
      <c r="V474" s="58"/>
      <c r="W474" s="59"/>
      <c r="X474" s="60"/>
    </row>
    <row r="475">
      <c r="A475" s="54"/>
      <c r="B475" s="55"/>
      <c r="C475" s="56"/>
      <c r="D475" s="56"/>
      <c r="E475" s="56"/>
      <c r="F475" s="56"/>
      <c r="G475" s="56"/>
      <c r="H475" s="56"/>
      <c r="I475" s="56"/>
      <c r="J475" s="56"/>
      <c r="K475" s="56"/>
      <c r="L475" s="56"/>
      <c r="M475" s="56"/>
      <c r="N475" s="57"/>
      <c r="O475" s="58"/>
      <c r="P475" s="58"/>
      <c r="Q475" s="58"/>
      <c r="R475" s="58"/>
      <c r="S475" s="58"/>
      <c r="T475" s="58"/>
      <c r="U475" s="58"/>
      <c r="V475" s="58"/>
      <c r="W475" s="59"/>
      <c r="X475" s="60"/>
    </row>
    <row r="476">
      <c r="A476" s="54"/>
      <c r="B476" s="55"/>
      <c r="C476" s="56"/>
      <c r="D476" s="56"/>
      <c r="E476" s="56"/>
      <c r="F476" s="56"/>
      <c r="G476" s="56"/>
      <c r="H476" s="56"/>
      <c r="I476" s="56"/>
      <c r="J476" s="56"/>
      <c r="K476" s="56"/>
      <c r="L476" s="56"/>
      <c r="M476" s="56"/>
      <c r="N476" s="57"/>
      <c r="O476" s="58"/>
      <c r="P476" s="58"/>
      <c r="Q476" s="58"/>
      <c r="R476" s="58"/>
      <c r="S476" s="58"/>
      <c r="T476" s="58"/>
      <c r="U476" s="58"/>
      <c r="V476" s="58"/>
      <c r="W476" s="59"/>
      <c r="X476" s="60"/>
    </row>
    <row r="477">
      <c r="A477" s="54"/>
      <c r="B477" s="55"/>
      <c r="C477" s="56"/>
      <c r="D477" s="56"/>
      <c r="E477" s="56"/>
      <c r="F477" s="56"/>
      <c r="G477" s="56"/>
      <c r="H477" s="56"/>
      <c r="I477" s="56"/>
      <c r="J477" s="56"/>
      <c r="K477" s="56"/>
      <c r="L477" s="56"/>
      <c r="M477" s="56"/>
      <c r="N477" s="57"/>
      <c r="O477" s="58"/>
      <c r="P477" s="58"/>
      <c r="Q477" s="58"/>
      <c r="R477" s="58"/>
      <c r="S477" s="58"/>
      <c r="T477" s="58"/>
      <c r="U477" s="58"/>
      <c r="V477" s="58"/>
      <c r="W477" s="59"/>
      <c r="X477" s="60"/>
    </row>
    <row r="478">
      <c r="A478" s="54"/>
      <c r="B478" s="55"/>
      <c r="C478" s="56"/>
      <c r="D478" s="56"/>
      <c r="E478" s="56"/>
      <c r="F478" s="56"/>
      <c r="G478" s="56"/>
      <c r="H478" s="56"/>
      <c r="I478" s="56"/>
      <c r="J478" s="56"/>
      <c r="K478" s="56"/>
      <c r="L478" s="56"/>
      <c r="M478" s="56"/>
      <c r="N478" s="57"/>
      <c r="O478" s="58"/>
      <c r="P478" s="58"/>
      <c r="Q478" s="58"/>
      <c r="R478" s="58"/>
      <c r="S478" s="58"/>
      <c r="T478" s="58"/>
      <c r="U478" s="58"/>
      <c r="V478" s="58"/>
      <c r="W478" s="59"/>
      <c r="X478" s="60"/>
    </row>
    <row r="479">
      <c r="A479" s="54"/>
      <c r="B479" s="55"/>
      <c r="C479" s="56"/>
      <c r="D479" s="56"/>
      <c r="E479" s="56"/>
      <c r="F479" s="56"/>
      <c r="G479" s="56"/>
      <c r="H479" s="56"/>
      <c r="I479" s="56"/>
      <c r="J479" s="56"/>
      <c r="K479" s="56"/>
      <c r="L479" s="56"/>
      <c r="M479" s="56"/>
      <c r="N479" s="57"/>
      <c r="O479" s="58"/>
      <c r="P479" s="58"/>
      <c r="Q479" s="58"/>
      <c r="R479" s="58"/>
      <c r="S479" s="58"/>
      <c r="T479" s="58"/>
      <c r="U479" s="58"/>
      <c r="V479" s="58"/>
      <c r="W479" s="59"/>
      <c r="X479" s="60"/>
    </row>
    <row r="480">
      <c r="A480" s="54"/>
      <c r="B480" s="55"/>
      <c r="C480" s="56"/>
      <c r="D480" s="56"/>
      <c r="E480" s="56"/>
      <c r="F480" s="56"/>
      <c r="G480" s="56"/>
      <c r="H480" s="56"/>
      <c r="I480" s="56"/>
      <c r="J480" s="56"/>
      <c r="K480" s="56"/>
      <c r="L480" s="56"/>
      <c r="M480" s="56"/>
      <c r="N480" s="57"/>
      <c r="O480" s="58"/>
      <c r="P480" s="58"/>
      <c r="Q480" s="58"/>
      <c r="R480" s="58"/>
      <c r="S480" s="58"/>
      <c r="T480" s="58"/>
      <c r="U480" s="58"/>
      <c r="V480" s="58"/>
      <c r="W480" s="59"/>
      <c r="X480" s="60"/>
    </row>
    <row r="481">
      <c r="A481" s="54"/>
      <c r="B481" s="55"/>
      <c r="C481" s="56"/>
      <c r="D481" s="56"/>
      <c r="E481" s="56"/>
      <c r="F481" s="56"/>
      <c r="G481" s="56"/>
      <c r="H481" s="56"/>
      <c r="I481" s="56"/>
      <c r="J481" s="56"/>
      <c r="K481" s="56"/>
      <c r="L481" s="56"/>
      <c r="M481" s="56"/>
      <c r="N481" s="57"/>
      <c r="O481" s="58"/>
      <c r="P481" s="58"/>
      <c r="Q481" s="58"/>
      <c r="R481" s="58"/>
      <c r="S481" s="58"/>
      <c r="T481" s="58"/>
      <c r="U481" s="58"/>
      <c r="V481" s="58"/>
      <c r="W481" s="59"/>
      <c r="X481" s="60"/>
    </row>
    <row r="482">
      <c r="A482" s="54"/>
      <c r="B482" s="55"/>
      <c r="C482" s="56"/>
      <c r="D482" s="56"/>
      <c r="E482" s="56"/>
      <c r="F482" s="56"/>
      <c r="G482" s="56"/>
      <c r="H482" s="56"/>
      <c r="I482" s="56"/>
      <c r="J482" s="56"/>
      <c r="K482" s="56"/>
      <c r="L482" s="56"/>
      <c r="M482" s="56"/>
      <c r="N482" s="57"/>
      <c r="O482" s="58"/>
      <c r="P482" s="58"/>
      <c r="Q482" s="58"/>
      <c r="R482" s="58"/>
      <c r="S482" s="58"/>
      <c r="T482" s="58"/>
      <c r="U482" s="58"/>
      <c r="V482" s="58"/>
      <c r="W482" s="59"/>
      <c r="X482" s="60"/>
    </row>
    <row r="483">
      <c r="A483" s="54"/>
      <c r="B483" s="55"/>
      <c r="C483" s="56"/>
      <c r="D483" s="56"/>
      <c r="E483" s="56"/>
      <c r="F483" s="56"/>
      <c r="G483" s="56"/>
      <c r="H483" s="56"/>
      <c r="I483" s="56"/>
      <c r="J483" s="56"/>
      <c r="K483" s="56"/>
      <c r="L483" s="56"/>
      <c r="M483" s="56"/>
      <c r="N483" s="57"/>
      <c r="O483" s="58"/>
      <c r="P483" s="58"/>
      <c r="Q483" s="58"/>
      <c r="R483" s="58"/>
      <c r="S483" s="58"/>
      <c r="T483" s="58"/>
      <c r="U483" s="58"/>
      <c r="V483" s="58"/>
      <c r="W483" s="59"/>
      <c r="X483" s="60"/>
    </row>
    <row r="484">
      <c r="A484" s="54"/>
      <c r="B484" s="55"/>
      <c r="C484" s="56"/>
      <c r="D484" s="56"/>
      <c r="E484" s="56"/>
      <c r="F484" s="56"/>
      <c r="G484" s="56"/>
      <c r="H484" s="56"/>
      <c r="I484" s="56"/>
      <c r="J484" s="56"/>
      <c r="K484" s="56"/>
      <c r="L484" s="56"/>
      <c r="M484" s="56"/>
      <c r="N484" s="57"/>
      <c r="O484" s="58"/>
      <c r="P484" s="58"/>
      <c r="Q484" s="58"/>
      <c r="R484" s="58"/>
      <c r="S484" s="58"/>
      <c r="T484" s="58"/>
      <c r="U484" s="58"/>
      <c r="V484" s="58"/>
      <c r="W484" s="59"/>
      <c r="X484" s="60"/>
    </row>
    <row r="485">
      <c r="A485" s="54"/>
      <c r="B485" s="55"/>
      <c r="C485" s="56"/>
      <c r="D485" s="56"/>
      <c r="E485" s="56"/>
      <c r="F485" s="56"/>
      <c r="G485" s="56"/>
      <c r="H485" s="56"/>
      <c r="I485" s="56"/>
      <c r="J485" s="56"/>
      <c r="K485" s="56"/>
      <c r="L485" s="56"/>
      <c r="M485" s="56"/>
      <c r="N485" s="57"/>
      <c r="O485" s="58"/>
      <c r="P485" s="58"/>
      <c r="Q485" s="58"/>
      <c r="R485" s="58"/>
      <c r="S485" s="58"/>
      <c r="T485" s="58"/>
      <c r="U485" s="58"/>
      <c r="V485" s="58"/>
      <c r="W485" s="59"/>
      <c r="X485" s="60"/>
    </row>
    <row r="486">
      <c r="A486" s="54"/>
      <c r="B486" s="55"/>
      <c r="C486" s="56"/>
      <c r="D486" s="56"/>
      <c r="E486" s="56"/>
      <c r="F486" s="56"/>
      <c r="G486" s="56"/>
      <c r="H486" s="56"/>
      <c r="I486" s="56"/>
      <c r="J486" s="56"/>
      <c r="K486" s="56"/>
      <c r="L486" s="56"/>
      <c r="M486" s="56"/>
      <c r="N486" s="57"/>
      <c r="O486" s="58"/>
      <c r="P486" s="58"/>
      <c r="Q486" s="58"/>
      <c r="R486" s="58"/>
      <c r="S486" s="58"/>
      <c r="T486" s="58"/>
      <c r="U486" s="58"/>
      <c r="V486" s="58"/>
      <c r="W486" s="59"/>
      <c r="X486" s="60"/>
    </row>
    <row r="487">
      <c r="A487" s="54"/>
      <c r="B487" s="55"/>
      <c r="C487" s="56"/>
      <c r="D487" s="56"/>
      <c r="E487" s="56"/>
      <c r="F487" s="56"/>
      <c r="G487" s="56"/>
      <c r="H487" s="56"/>
      <c r="I487" s="56"/>
      <c r="J487" s="56"/>
      <c r="K487" s="56"/>
      <c r="L487" s="56"/>
      <c r="M487" s="56"/>
      <c r="N487" s="57"/>
      <c r="O487" s="58"/>
      <c r="P487" s="58"/>
      <c r="Q487" s="58"/>
      <c r="R487" s="58"/>
      <c r="S487" s="58"/>
      <c r="T487" s="58"/>
      <c r="U487" s="58"/>
      <c r="V487" s="58"/>
      <c r="W487" s="59"/>
      <c r="X487" s="60"/>
    </row>
    <row r="488">
      <c r="A488" s="54"/>
      <c r="B488" s="55"/>
      <c r="C488" s="56"/>
      <c r="D488" s="56"/>
      <c r="E488" s="56"/>
      <c r="F488" s="56"/>
      <c r="G488" s="56"/>
      <c r="H488" s="56"/>
      <c r="I488" s="56"/>
      <c r="J488" s="56"/>
      <c r="K488" s="56"/>
      <c r="L488" s="56"/>
      <c r="M488" s="56"/>
      <c r="N488" s="57"/>
      <c r="O488" s="58"/>
      <c r="P488" s="58"/>
      <c r="Q488" s="58"/>
      <c r="R488" s="58"/>
      <c r="S488" s="58"/>
      <c r="T488" s="58"/>
      <c r="U488" s="58"/>
      <c r="V488" s="58"/>
      <c r="W488" s="59"/>
      <c r="X488" s="60"/>
    </row>
    <row r="489">
      <c r="A489" s="54"/>
      <c r="B489" s="55"/>
      <c r="C489" s="56"/>
      <c r="D489" s="56"/>
      <c r="E489" s="56"/>
      <c r="F489" s="56"/>
      <c r="G489" s="56"/>
      <c r="H489" s="56"/>
      <c r="I489" s="56"/>
      <c r="J489" s="56"/>
      <c r="K489" s="56"/>
      <c r="L489" s="56"/>
      <c r="M489" s="56"/>
      <c r="N489" s="57"/>
      <c r="O489" s="58"/>
      <c r="P489" s="58"/>
      <c r="Q489" s="58"/>
      <c r="R489" s="58"/>
      <c r="S489" s="58"/>
      <c r="T489" s="58"/>
      <c r="U489" s="58"/>
      <c r="V489" s="58"/>
      <c r="W489" s="59"/>
      <c r="X489" s="60"/>
    </row>
    <row r="490">
      <c r="A490" s="54"/>
      <c r="B490" s="55"/>
      <c r="C490" s="56"/>
      <c r="D490" s="56"/>
      <c r="E490" s="56"/>
      <c r="F490" s="56"/>
      <c r="G490" s="56"/>
      <c r="H490" s="56"/>
      <c r="I490" s="56"/>
      <c r="J490" s="56"/>
      <c r="K490" s="56"/>
      <c r="L490" s="56"/>
      <c r="M490" s="56"/>
      <c r="N490" s="57"/>
      <c r="O490" s="58"/>
      <c r="P490" s="58"/>
      <c r="Q490" s="58"/>
      <c r="R490" s="58"/>
      <c r="S490" s="58"/>
      <c r="T490" s="58"/>
      <c r="U490" s="58"/>
      <c r="V490" s="58"/>
      <c r="W490" s="59"/>
      <c r="X490" s="60"/>
    </row>
    <row r="491">
      <c r="A491" s="54"/>
      <c r="B491" s="55"/>
      <c r="C491" s="56"/>
      <c r="D491" s="56"/>
      <c r="E491" s="56"/>
      <c r="F491" s="56"/>
      <c r="G491" s="56"/>
      <c r="H491" s="56"/>
      <c r="I491" s="56"/>
      <c r="J491" s="56"/>
      <c r="K491" s="56"/>
      <c r="L491" s="56"/>
      <c r="M491" s="56"/>
      <c r="N491" s="57"/>
      <c r="O491" s="58"/>
      <c r="P491" s="58"/>
      <c r="Q491" s="58"/>
      <c r="R491" s="58"/>
      <c r="S491" s="58"/>
      <c r="T491" s="58"/>
      <c r="U491" s="58"/>
      <c r="V491" s="58"/>
      <c r="W491" s="59"/>
      <c r="X491" s="60"/>
    </row>
    <row r="492">
      <c r="A492" s="54"/>
      <c r="B492" s="55"/>
      <c r="C492" s="56"/>
      <c r="D492" s="56"/>
      <c r="E492" s="56"/>
      <c r="F492" s="56"/>
      <c r="G492" s="56"/>
      <c r="H492" s="56"/>
      <c r="I492" s="56"/>
      <c r="J492" s="56"/>
      <c r="K492" s="56"/>
      <c r="L492" s="56"/>
      <c r="M492" s="56"/>
      <c r="N492" s="57"/>
      <c r="O492" s="58"/>
      <c r="P492" s="58"/>
      <c r="Q492" s="58"/>
      <c r="R492" s="58"/>
      <c r="S492" s="58"/>
      <c r="T492" s="58"/>
      <c r="U492" s="58"/>
      <c r="V492" s="58"/>
      <c r="W492" s="59"/>
      <c r="X492" s="60"/>
    </row>
    <row r="493">
      <c r="A493" s="54"/>
      <c r="B493" s="55"/>
      <c r="C493" s="56"/>
      <c r="D493" s="56"/>
      <c r="E493" s="56"/>
      <c r="F493" s="56"/>
      <c r="G493" s="56"/>
      <c r="H493" s="56"/>
      <c r="I493" s="56"/>
      <c r="J493" s="56"/>
      <c r="K493" s="56"/>
      <c r="L493" s="56"/>
      <c r="M493" s="56"/>
      <c r="N493" s="57"/>
      <c r="O493" s="58"/>
      <c r="P493" s="58"/>
      <c r="Q493" s="58"/>
      <c r="R493" s="58"/>
      <c r="S493" s="58"/>
      <c r="T493" s="58"/>
      <c r="U493" s="58"/>
      <c r="V493" s="58"/>
      <c r="W493" s="59"/>
      <c r="X493" s="60"/>
    </row>
    <row r="494">
      <c r="A494" s="54"/>
      <c r="B494" s="55"/>
      <c r="C494" s="56"/>
      <c r="D494" s="56"/>
      <c r="E494" s="56"/>
      <c r="F494" s="56"/>
      <c r="G494" s="56"/>
      <c r="H494" s="56"/>
      <c r="I494" s="56"/>
      <c r="J494" s="56"/>
      <c r="K494" s="56"/>
      <c r="L494" s="56"/>
      <c r="M494" s="56"/>
      <c r="N494" s="57"/>
      <c r="O494" s="58"/>
      <c r="P494" s="58"/>
      <c r="Q494" s="58"/>
      <c r="R494" s="58"/>
      <c r="S494" s="58"/>
      <c r="T494" s="58"/>
      <c r="U494" s="58"/>
      <c r="V494" s="58"/>
      <c r="W494" s="59"/>
      <c r="X494" s="60"/>
    </row>
    <row r="495">
      <c r="A495" s="54"/>
      <c r="B495" s="55"/>
      <c r="C495" s="56"/>
      <c r="D495" s="56"/>
      <c r="E495" s="56"/>
      <c r="F495" s="56"/>
      <c r="G495" s="56"/>
      <c r="H495" s="56"/>
      <c r="I495" s="56"/>
      <c r="J495" s="56"/>
      <c r="K495" s="56"/>
      <c r="L495" s="56"/>
      <c r="M495" s="56"/>
      <c r="N495" s="57"/>
      <c r="O495" s="58"/>
      <c r="P495" s="58"/>
      <c r="Q495" s="58"/>
      <c r="R495" s="58"/>
      <c r="S495" s="58"/>
      <c r="T495" s="58"/>
      <c r="U495" s="58"/>
      <c r="V495" s="58"/>
      <c r="W495" s="59"/>
      <c r="X495" s="60"/>
    </row>
    <row r="496">
      <c r="A496" s="54"/>
      <c r="B496" s="55"/>
      <c r="C496" s="56"/>
      <c r="D496" s="56"/>
      <c r="E496" s="56"/>
      <c r="F496" s="56"/>
      <c r="G496" s="56"/>
      <c r="H496" s="56"/>
      <c r="I496" s="56"/>
      <c r="J496" s="56"/>
      <c r="K496" s="56"/>
      <c r="L496" s="56"/>
      <c r="M496" s="56"/>
      <c r="N496" s="57"/>
      <c r="O496" s="58"/>
      <c r="P496" s="58"/>
      <c r="Q496" s="58"/>
      <c r="R496" s="58"/>
      <c r="S496" s="58"/>
      <c r="T496" s="58"/>
      <c r="U496" s="58"/>
      <c r="V496" s="58"/>
      <c r="W496" s="59"/>
      <c r="X496" s="60"/>
    </row>
    <row r="497">
      <c r="A497" s="54"/>
      <c r="B497" s="55"/>
      <c r="C497" s="56"/>
      <c r="D497" s="56"/>
      <c r="E497" s="56"/>
      <c r="F497" s="56"/>
      <c r="G497" s="56"/>
      <c r="H497" s="56"/>
      <c r="I497" s="56"/>
      <c r="J497" s="56"/>
      <c r="K497" s="56"/>
      <c r="L497" s="56"/>
      <c r="M497" s="56"/>
      <c r="N497" s="57"/>
      <c r="O497" s="58"/>
      <c r="P497" s="58"/>
      <c r="Q497" s="58"/>
      <c r="R497" s="58"/>
      <c r="S497" s="58"/>
      <c r="T497" s="58"/>
      <c r="U497" s="58"/>
      <c r="V497" s="58"/>
      <c r="W497" s="59"/>
      <c r="X497" s="60"/>
    </row>
    <row r="498">
      <c r="A498" s="54"/>
      <c r="B498" s="55"/>
      <c r="C498" s="56"/>
      <c r="D498" s="56"/>
      <c r="E498" s="56"/>
      <c r="F498" s="56"/>
      <c r="G498" s="56"/>
      <c r="H498" s="56"/>
      <c r="I498" s="56"/>
      <c r="J498" s="56"/>
      <c r="K498" s="56"/>
      <c r="L498" s="56"/>
      <c r="M498" s="56"/>
      <c r="N498" s="57"/>
      <c r="O498" s="58"/>
      <c r="P498" s="58"/>
      <c r="Q498" s="58"/>
      <c r="R498" s="58"/>
      <c r="S498" s="58"/>
      <c r="T498" s="58"/>
      <c r="U498" s="58"/>
      <c r="V498" s="58"/>
      <c r="W498" s="59"/>
      <c r="X498" s="60"/>
    </row>
    <row r="499">
      <c r="A499" s="54"/>
      <c r="B499" s="55"/>
      <c r="C499" s="56"/>
      <c r="D499" s="56"/>
      <c r="E499" s="56"/>
      <c r="F499" s="56"/>
      <c r="G499" s="56"/>
      <c r="H499" s="56"/>
      <c r="I499" s="56"/>
      <c r="J499" s="56"/>
      <c r="K499" s="56"/>
      <c r="L499" s="56"/>
      <c r="M499" s="56"/>
      <c r="N499" s="57"/>
      <c r="O499" s="58"/>
      <c r="P499" s="58"/>
      <c r="Q499" s="58"/>
      <c r="R499" s="58"/>
      <c r="S499" s="58"/>
      <c r="T499" s="58"/>
      <c r="U499" s="58"/>
      <c r="V499" s="58"/>
      <c r="W499" s="59"/>
      <c r="X499" s="60"/>
    </row>
    <row r="500">
      <c r="A500" s="54"/>
      <c r="B500" s="55"/>
      <c r="C500" s="56"/>
      <c r="D500" s="56"/>
      <c r="E500" s="56"/>
      <c r="F500" s="56"/>
      <c r="G500" s="56"/>
      <c r="H500" s="56"/>
      <c r="I500" s="56"/>
      <c r="J500" s="56"/>
      <c r="K500" s="56"/>
      <c r="L500" s="56"/>
      <c r="M500" s="56"/>
      <c r="N500" s="57"/>
      <c r="O500" s="58"/>
      <c r="P500" s="58"/>
      <c r="Q500" s="58"/>
      <c r="R500" s="58"/>
      <c r="S500" s="58"/>
      <c r="T500" s="58"/>
      <c r="U500" s="58"/>
      <c r="V500" s="58"/>
      <c r="W500" s="59"/>
      <c r="X500" s="60"/>
    </row>
    <row r="501">
      <c r="A501" s="54"/>
      <c r="B501" s="55"/>
      <c r="C501" s="56"/>
      <c r="D501" s="56"/>
      <c r="E501" s="56"/>
      <c r="F501" s="56"/>
      <c r="G501" s="56"/>
      <c r="H501" s="56"/>
      <c r="I501" s="56"/>
      <c r="J501" s="56"/>
      <c r="K501" s="56"/>
      <c r="L501" s="56"/>
      <c r="M501" s="56"/>
      <c r="N501" s="57"/>
      <c r="O501" s="58"/>
      <c r="P501" s="58"/>
      <c r="Q501" s="58"/>
      <c r="R501" s="58"/>
      <c r="S501" s="58"/>
      <c r="T501" s="58"/>
      <c r="U501" s="58"/>
      <c r="V501" s="58"/>
      <c r="W501" s="59"/>
      <c r="X501" s="60"/>
    </row>
    <row r="502">
      <c r="A502" s="54"/>
      <c r="B502" s="55"/>
      <c r="C502" s="56"/>
      <c r="D502" s="56"/>
      <c r="E502" s="56"/>
      <c r="F502" s="56"/>
      <c r="G502" s="56"/>
      <c r="H502" s="56"/>
      <c r="I502" s="56"/>
      <c r="J502" s="56"/>
      <c r="K502" s="56"/>
      <c r="L502" s="56"/>
      <c r="M502" s="56"/>
      <c r="N502" s="57"/>
      <c r="O502" s="58"/>
      <c r="P502" s="58"/>
      <c r="Q502" s="58"/>
      <c r="R502" s="58"/>
      <c r="S502" s="58"/>
      <c r="T502" s="58"/>
      <c r="U502" s="58"/>
      <c r="V502" s="58"/>
      <c r="W502" s="59"/>
      <c r="X502" s="60"/>
    </row>
    <row r="503">
      <c r="A503" s="54"/>
      <c r="B503" s="55"/>
      <c r="C503" s="56"/>
      <c r="D503" s="56"/>
      <c r="E503" s="56"/>
      <c r="F503" s="56"/>
      <c r="G503" s="56"/>
      <c r="H503" s="56"/>
      <c r="I503" s="56"/>
      <c r="J503" s="56"/>
      <c r="K503" s="56"/>
      <c r="L503" s="56"/>
      <c r="M503" s="56"/>
      <c r="N503" s="57"/>
      <c r="O503" s="58"/>
      <c r="P503" s="58"/>
      <c r="Q503" s="58"/>
      <c r="R503" s="58"/>
      <c r="S503" s="58"/>
      <c r="T503" s="58"/>
      <c r="U503" s="58"/>
      <c r="V503" s="58"/>
      <c r="W503" s="59"/>
      <c r="X503" s="60"/>
    </row>
    <row r="504">
      <c r="A504" s="54"/>
      <c r="B504" s="55"/>
      <c r="C504" s="56"/>
      <c r="D504" s="56"/>
      <c r="E504" s="56"/>
      <c r="F504" s="56"/>
      <c r="G504" s="56"/>
      <c r="H504" s="56"/>
      <c r="I504" s="56"/>
      <c r="J504" s="56"/>
      <c r="K504" s="56"/>
      <c r="L504" s="56"/>
      <c r="M504" s="56"/>
      <c r="N504" s="57"/>
      <c r="O504" s="58"/>
      <c r="P504" s="58"/>
      <c r="Q504" s="58"/>
      <c r="R504" s="58"/>
      <c r="S504" s="58"/>
      <c r="T504" s="58"/>
      <c r="U504" s="58"/>
      <c r="V504" s="58"/>
      <c r="W504" s="59"/>
      <c r="X504" s="60"/>
    </row>
    <row r="505">
      <c r="A505" s="54"/>
      <c r="B505" s="55"/>
      <c r="C505" s="56"/>
      <c r="D505" s="56"/>
      <c r="E505" s="56"/>
      <c r="F505" s="56"/>
      <c r="G505" s="56"/>
      <c r="H505" s="56"/>
      <c r="I505" s="56"/>
      <c r="J505" s="56"/>
      <c r="K505" s="56"/>
      <c r="L505" s="56"/>
      <c r="M505" s="56"/>
      <c r="N505" s="57"/>
      <c r="O505" s="58"/>
      <c r="P505" s="58"/>
      <c r="Q505" s="58"/>
      <c r="R505" s="58"/>
      <c r="S505" s="58"/>
      <c r="T505" s="58"/>
      <c r="U505" s="58"/>
      <c r="V505" s="58"/>
      <c r="W505" s="59"/>
      <c r="X505" s="60"/>
    </row>
    <row r="506">
      <c r="A506" s="54"/>
      <c r="B506" s="55"/>
      <c r="C506" s="56"/>
      <c r="D506" s="56"/>
      <c r="E506" s="56"/>
      <c r="F506" s="56"/>
      <c r="G506" s="56"/>
      <c r="H506" s="56"/>
      <c r="I506" s="56"/>
      <c r="J506" s="56"/>
      <c r="K506" s="56"/>
      <c r="L506" s="56"/>
      <c r="M506" s="56"/>
      <c r="N506" s="57"/>
      <c r="O506" s="58"/>
      <c r="P506" s="58"/>
      <c r="Q506" s="58"/>
      <c r="R506" s="58"/>
      <c r="S506" s="58"/>
      <c r="T506" s="58"/>
      <c r="U506" s="58"/>
      <c r="V506" s="58"/>
      <c r="W506" s="59"/>
      <c r="X506" s="60"/>
    </row>
    <row r="507">
      <c r="A507" s="54"/>
      <c r="B507" s="55"/>
      <c r="C507" s="56"/>
      <c r="D507" s="56"/>
      <c r="E507" s="56"/>
      <c r="F507" s="56"/>
      <c r="G507" s="56"/>
      <c r="H507" s="56"/>
      <c r="I507" s="56"/>
      <c r="J507" s="56"/>
      <c r="K507" s="56"/>
      <c r="L507" s="56"/>
      <c r="M507" s="56"/>
      <c r="N507" s="57"/>
      <c r="O507" s="58"/>
      <c r="P507" s="58"/>
      <c r="Q507" s="58"/>
      <c r="R507" s="58"/>
      <c r="S507" s="58"/>
      <c r="T507" s="58"/>
      <c r="U507" s="58"/>
      <c r="V507" s="58"/>
      <c r="W507" s="59"/>
      <c r="X507" s="60"/>
    </row>
    <row r="508">
      <c r="A508" s="54"/>
      <c r="B508" s="55"/>
      <c r="C508" s="56"/>
      <c r="D508" s="56"/>
      <c r="E508" s="56"/>
      <c r="F508" s="56"/>
      <c r="G508" s="56"/>
      <c r="H508" s="56"/>
      <c r="I508" s="56"/>
      <c r="J508" s="56"/>
      <c r="K508" s="56"/>
      <c r="L508" s="56"/>
      <c r="M508" s="56"/>
      <c r="N508" s="57"/>
      <c r="O508" s="58"/>
      <c r="P508" s="58"/>
      <c r="Q508" s="58"/>
      <c r="R508" s="58"/>
      <c r="S508" s="58"/>
      <c r="T508" s="58"/>
      <c r="U508" s="58"/>
      <c r="V508" s="58"/>
      <c r="W508" s="59"/>
      <c r="X508" s="60"/>
    </row>
    <row r="509">
      <c r="A509" s="54"/>
      <c r="B509" s="55"/>
      <c r="C509" s="56"/>
      <c r="D509" s="56"/>
      <c r="E509" s="56"/>
      <c r="F509" s="56"/>
      <c r="G509" s="56"/>
      <c r="H509" s="56"/>
      <c r="I509" s="56"/>
      <c r="J509" s="56"/>
      <c r="K509" s="56"/>
      <c r="L509" s="56"/>
      <c r="M509" s="56"/>
      <c r="N509" s="57"/>
      <c r="O509" s="58"/>
      <c r="P509" s="58"/>
      <c r="Q509" s="58"/>
      <c r="R509" s="58"/>
      <c r="S509" s="58"/>
      <c r="T509" s="58"/>
      <c r="U509" s="58"/>
      <c r="V509" s="58"/>
      <c r="W509" s="59"/>
      <c r="X509" s="60"/>
    </row>
    <row r="510">
      <c r="A510" s="54"/>
      <c r="B510" s="55"/>
      <c r="C510" s="56"/>
      <c r="D510" s="56"/>
      <c r="E510" s="56"/>
      <c r="F510" s="56"/>
      <c r="G510" s="56"/>
      <c r="H510" s="56"/>
      <c r="I510" s="56"/>
      <c r="J510" s="56"/>
      <c r="K510" s="56"/>
      <c r="L510" s="56"/>
      <c r="M510" s="56"/>
      <c r="N510" s="57"/>
      <c r="O510" s="58"/>
      <c r="P510" s="58"/>
      <c r="Q510" s="58"/>
      <c r="R510" s="58"/>
      <c r="S510" s="58"/>
      <c r="T510" s="58"/>
      <c r="U510" s="58"/>
      <c r="V510" s="58"/>
      <c r="W510" s="59"/>
      <c r="X510" s="60"/>
    </row>
    <row r="511">
      <c r="A511" s="54"/>
      <c r="B511" s="55"/>
      <c r="C511" s="56"/>
      <c r="D511" s="56"/>
      <c r="E511" s="56"/>
      <c r="F511" s="56"/>
      <c r="G511" s="56"/>
      <c r="H511" s="56"/>
      <c r="I511" s="56"/>
      <c r="J511" s="56"/>
      <c r="K511" s="56"/>
      <c r="L511" s="56"/>
      <c r="M511" s="56"/>
      <c r="N511" s="57"/>
      <c r="O511" s="58"/>
      <c r="P511" s="58"/>
      <c r="Q511" s="58"/>
      <c r="R511" s="58"/>
      <c r="S511" s="58"/>
      <c r="T511" s="58"/>
      <c r="U511" s="58"/>
      <c r="V511" s="58"/>
      <c r="W511" s="59"/>
      <c r="X511" s="60"/>
    </row>
    <row r="512">
      <c r="A512" s="54"/>
      <c r="B512" s="55"/>
      <c r="C512" s="56"/>
      <c r="D512" s="56"/>
      <c r="E512" s="56"/>
      <c r="F512" s="56"/>
      <c r="G512" s="56"/>
      <c r="H512" s="56"/>
      <c r="I512" s="56"/>
      <c r="J512" s="56"/>
      <c r="K512" s="56"/>
      <c r="L512" s="56"/>
      <c r="M512" s="56"/>
      <c r="N512" s="57"/>
      <c r="O512" s="58"/>
      <c r="P512" s="58"/>
      <c r="Q512" s="58"/>
      <c r="R512" s="58"/>
      <c r="S512" s="58"/>
      <c r="T512" s="58"/>
      <c r="U512" s="58"/>
      <c r="V512" s="58"/>
      <c r="W512" s="59"/>
      <c r="X512" s="60"/>
    </row>
    <row r="513">
      <c r="A513" s="54"/>
      <c r="B513" s="55"/>
      <c r="C513" s="56"/>
      <c r="D513" s="56"/>
      <c r="E513" s="56"/>
      <c r="F513" s="56"/>
      <c r="G513" s="56"/>
      <c r="H513" s="56"/>
      <c r="I513" s="56"/>
      <c r="J513" s="56"/>
      <c r="K513" s="56"/>
      <c r="L513" s="56"/>
      <c r="M513" s="56"/>
      <c r="N513" s="57"/>
      <c r="O513" s="58"/>
      <c r="P513" s="58"/>
      <c r="Q513" s="58"/>
      <c r="R513" s="58"/>
      <c r="S513" s="58"/>
      <c r="T513" s="58"/>
      <c r="U513" s="58"/>
      <c r="V513" s="58"/>
      <c r="W513" s="59"/>
      <c r="X513" s="60"/>
    </row>
    <row r="514">
      <c r="A514" s="54"/>
      <c r="B514" s="55"/>
      <c r="C514" s="56"/>
      <c r="D514" s="56"/>
      <c r="E514" s="56"/>
      <c r="F514" s="56"/>
      <c r="G514" s="56"/>
      <c r="H514" s="56"/>
      <c r="I514" s="56"/>
      <c r="J514" s="56"/>
      <c r="K514" s="56"/>
      <c r="L514" s="56"/>
      <c r="M514" s="56"/>
      <c r="N514" s="57"/>
      <c r="O514" s="58"/>
      <c r="P514" s="58"/>
      <c r="Q514" s="58"/>
      <c r="R514" s="58"/>
      <c r="S514" s="58"/>
      <c r="T514" s="58"/>
      <c r="U514" s="58"/>
      <c r="V514" s="58"/>
      <c r="W514" s="59"/>
      <c r="X514" s="60"/>
    </row>
    <row r="515">
      <c r="A515" s="54"/>
      <c r="B515" s="55"/>
      <c r="C515" s="56"/>
      <c r="D515" s="56"/>
      <c r="E515" s="56"/>
      <c r="F515" s="56"/>
      <c r="G515" s="56"/>
      <c r="H515" s="56"/>
      <c r="I515" s="56"/>
      <c r="J515" s="56"/>
      <c r="K515" s="56"/>
      <c r="L515" s="56"/>
      <c r="M515" s="56"/>
      <c r="N515" s="57"/>
      <c r="O515" s="58"/>
      <c r="P515" s="58"/>
      <c r="Q515" s="58"/>
      <c r="R515" s="58"/>
      <c r="S515" s="58"/>
      <c r="T515" s="58"/>
      <c r="U515" s="58"/>
      <c r="V515" s="58"/>
      <c r="W515" s="59"/>
      <c r="X515" s="60"/>
    </row>
    <row r="516">
      <c r="A516" s="54"/>
      <c r="B516" s="55"/>
      <c r="C516" s="56"/>
      <c r="D516" s="56"/>
      <c r="E516" s="56"/>
      <c r="F516" s="56"/>
      <c r="G516" s="56"/>
      <c r="H516" s="56"/>
      <c r="I516" s="56"/>
      <c r="J516" s="56"/>
      <c r="K516" s="56"/>
      <c r="L516" s="56"/>
      <c r="M516" s="56"/>
      <c r="N516" s="57"/>
      <c r="O516" s="58"/>
      <c r="P516" s="58"/>
      <c r="Q516" s="58"/>
      <c r="R516" s="58"/>
      <c r="S516" s="58"/>
      <c r="T516" s="58"/>
      <c r="U516" s="58"/>
      <c r="V516" s="58"/>
      <c r="W516" s="59"/>
      <c r="X516" s="60"/>
    </row>
    <row r="517">
      <c r="A517" s="54"/>
      <c r="B517" s="55"/>
      <c r="C517" s="56"/>
      <c r="D517" s="56"/>
      <c r="E517" s="56"/>
      <c r="F517" s="56"/>
      <c r="G517" s="56"/>
      <c r="H517" s="56"/>
      <c r="I517" s="56"/>
      <c r="J517" s="56"/>
      <c r="K517" s="56"/>
      <c r="L517" s="56"/>
      <c r="M517" s="56"/>
      <c r="N517" s="57"/>
      <c r="O517" s="58"/>
      <c r="P517" s="58"/>
      <c r="Q517" s="58"/>
      <c r="R517" s="58"/>
      <c r="S517" s="58"/>
      <c r="T517" s="58"/>
      <c r="U517" s="58"/>
      <c r="V517" s="58"/>
      <c r="W517" s="59"/>
      <c r="X517" s="60"/>
    </row>
    <row r="518">
      <c r="A518" s="54"/>
      <c r="B518" s="55"/>
      <c r="C518" s="56"/>
      <c r="D518" s="56"/>
      <c r="E518" s="56"/>
      <c r="F518" s="56"/>
      <c r="G518" s="56"/>
      <c r="H518" s="56"/>
      <c r="I518" s="56"/>
      <c r="J518" s="56"/>
      <c r="K518" s="56"/>
      <c r="L518" s="56"/>
      <c r="M518" s="56"/>
      <c r="N518" s="57"/>
      <c r="O518" s="58"/>
      <c r="P518" s="58"/>
      <c r="Q518" s="58"/>
      <c r="R518" s="58"/>
      <c r="S518" s="58"/>
      <c r="T518" s="58"/>
      <c r="U518" s="58"/>
      <c r="V518" s="58"/>
      <c r="W518" s="59"/>
      <c r="X518" s="60"/>
    </row>
    <row r="519">
      <c r="A519" s="54"/>
      <c r="B519" s="55"/>
      <c r="C519" s="56"/>
      <c r="D519" s="56"/>
      <c r="E519" s="56"/>
      <c r="F519" s="56"/>
      <c r="G519" s="56"/>
      <c r="H519" s="56"/>
      <c r="I519" s="56"/>
      <c r="J519" s="56"/>
      <c r="K519" s="56"/>
      <c r="L519" s="56"/>
      <c r="M519" s="56"/>
      <c r="N519" s="57"/>
      <c r="O519" s="58"/>
      <c r="P519" s="58"/>
      <c r="Q519" s="58"/>
      <c r="R519" s="58"/>
      <c r="S519" s="58"/>
      <c r="T519" s="58"/>
      <c r="U519" s="58"/>
      <c r="V519" s="58"/>
      <c r="W519" s="59"/>
      <c r="X519" s="60"/>
    </row>
    <row r="520">
      <c r="A520" s="54"/>
      <c r="B520" s="55"/>
      <c r="C520" s="56"/>
      <c r="D520" s="56"/>
      <c r="E520" s="56"/>
      <c r="F520" s="56"/>
      <c r="G520" s="56"/>
      <c r="H520" s="56"/>
      <c r="I520" s="56"/>
      <c r="J520" s="56"/>
      <c r="K520" s="56"/>
      <c r="L520" s="56"/>
      <c r="M520" s="56"/>
      <c r="N520" s="57"/>
      <c r="O520" s="58"/>
      <c r="P520" s="58"/>
      <c r="Q520" s="58"/>
      <c r="R520" s="58"/>
      <c r="S520" s="58"/>
      <c r="T520" s="58"/>
      <c r="U520" s="58"/>
      <c r="V520" s="58"/>
      <c r="W520" s="59"/>
      <c r="X520" s="60"/>
    </row>
    <row r="521">
      <c r="A521" s="54"/>
      <c r="B521" s="55"/>
      <c r="C521" s="56"/>
      <c r="D521" s="56"/>
      <c r="E521" s="56"/>
      <c r="F521" s="56"/>
      <c r="G521" s="56"/>
      <c r="H521" s="56"/>
      <c r="I521" s="56"/>
      <c r="J521" s="56"/>
      <c r="K521" s="56"/>
      <c r="L521" s="56"/>
      <c r="M521" s="56"/>
      <c r="N521" s="57"/>
      <c r="O521" s="58"/>
      <c r="P521" s="58"/>
      <c r="Q521" s="58"/>
      <c r="R521" s="58"/>
      <c r="S521" s="58"/>
      <c r="T521" s="58"/>
      <c r="U521" s="58"/>
      <c r="V521" s="58"/>
      <c r="W521" s="59"/>
      <c r="X521" s="60"/>
    </row>
    <row r="522">
      <c r="A522" s="54"/>
      <c r="B522" s="55"/>
      <c r="C522" s="56"/>
      <c r="D522" s="56"/>
      <c r="E522" s="56"/>
      <c r="F522" s="56"/>
      <c r="G522" s="56"/>
      <c r="H522" s="56"/>
      <c r="I522" s="56"/>
      <c r="J522" s="56"/>
      <c r="K522" s="56"/>
      <c r="L522" s="56"/>
      <c r="M522" s="56"/>
      <c r="N522" s="57"/>
      <c r="O522" s="58"/>
      <c r="P522" s="58"/>
      <c r="Q522" s="58"/>
      <c r="R522" s="58"/>
      <c r="S522" s="58"/>
      <c r="T522" s="58"/>
      <c r="U522" s="58"/>
      <c r="V522" s="58"/>
      <c r="W522" s="59"/>
      <c r="X522" s="60"/>
    </row>
    <row r="523">
      <c r="A523" s="54"/>
      <c r="B523" s="55"/>
      <c r="C523" s="56"/>
      <c r="D523" s="56"/>
      <c r="E523" s="56"/>
      <c r="F523" s="56"/>
      <c r="G523" s="56"/>
      <c r="H523" s="56"/>
      <c r="I523" s="56"/>
      <c r="J523" s="56"/>
      <c r="K523" s="56"/>
      <c r="L523" s="56"/>
      <c r="M523" s="56"/>
      <c r="N523" s="57"/>
      <c r="O523" s="58"/>
      <c r="P523" s="58"/>
      <c r="Q523" s="58"/>
      <c r="R523" s="58"/>
      <c r="S523" s="58"/>
      <c r="T523" s="58"/>
      <c r="U523" s="58"/>
      <c r="V523" s="58"/>
      <c r="W523" s="59"/>
      <c r="X523" s="60"/>
    </row>
    <row r="524">
      <c r="A524" s="54"/>
      <c r="B524" s="55"/>
      <c r="C524" s="56"/>
      <c r="D524" s="56"/>
      <c r="E524" s="56"/>
      <c r="F524" s="56"/>
      <c r="G524" s="56"/>
      <c r="H524" s="56"/>
      <c r="I524" s="56"/>
      <c r="J524" s="56"/>
      <c r="K524" s="56"/>
      <c r="L524" s="56"/>
      <c r="M524" s="56"/>
      <c r="N524" s="57"/>
      <c r="O524" s="58"/>
      <c r="P524" s="58"/>
      <c r="Q524" s="58"/>
      <c r="R524" s="58"/>
      <c r="S524" s="58"/>
      <c r="T524" s="58"/>
      <c r="U524" s="58"/>
      <c r="V524" s="58"/>
      <c r="W524" s="59"/>
      <c r="X524" s="60"/>
    </row>
    <row r="525">
      <c r="A525" s="54"/>
      <c r="B525" s="55"/>
      <c r="C525" s="56"/>
      <c r="D525" s="56"/>
      <c r="E525" s="56"/>
      <c r="F525" s="56"/>
      <c r="G525" s="56"/>
      <c r="H525" s="56"/>
      <c r="I525" s="56"/>
      <c r="J525" s="56"/>
      <c r="K525" s="56"/>
      <c r="L525" s="56"/>
      <c r="M525" s="56"/>
      <c r="N525" s="57"/>
      <c r="O525" s="58"/>
      <c r="P525" s="58"/>
      <c r="Q525" s="58"/>
      <c r="R525" s="58"/>
      <c r="S525" s="58"/>
      <c r="T525" s="58"/>
      <c r="U525" s="58"/>
      <c r="V525" s="58"/>
      <c r="W525" s="59"/>
      <c r="X525" s="60"/>
    </row>
    <row r="526">
      <c r="A526" s="54"/>
      <c r="B526" s="55"/>
      <c r="C526" s="56"/>
      <c r="D526" s="56"/>
      <c r="E526" s="56"/>
      <c r="F526" s="56"/>
      <c r="G526" s="56"/>
      <c r="H526" s="56"/>
      <c r="I526" s="56"/>
      <c r="J526" s="56"/>
      <c r="K526" s="56"/>
      <c r="L526" s="56"/>
      <c r="M526" s="56"/>
      <c r="N526" s="57"/>
      <c r="O526" s="58"/>
      <c r="P526" s="58"/>
      <c r="Q526" s="58"/>
      <c r="R526" s="58"/>
      <c r="S526" s="58"/>
      <c r="T526" s="58"/>
      <c r="U526" s="58"/>
      <c r="V526" s="58"/>
      <c r="W526" s="59"/>
      <c r="X526" s="60"/>
    </row>
    <row r="527">
      <c r="A527" s="54"/>
      <c r="B527" s="55"/>
      <c r="C527" s="56"/>
      <c r="D527" s="56"/>
      <c r="E527" s="56"/>
      <c r="F527" s="56"/>
      <c r="G527" s="56"/>
      <c r="H527" s="56"/>
      <c r="I527" s="56"/>
      <c r="J527" s="56"/>
      <c r="K527" s="56"/>
      <c r="L527" s="56"/>
      <c r="M527" s="56"/>
      <c r="N527" s="57"/>
      <c r="O527" s="58"/>
      <c r="P527" s="58"/>
      <c r="Q527" s="58"/>
      <c r="R527" s="58"/>
      <c r="S527" s="58"/>
      <c r="T527" s="58"/>
      <c r="U527" s="58"/>
      <c r="V527" s="58"/>
      <c r="W527" s="59"/>
      <c r="X527" s="60"/>
    </row>
    <row r="528">
      <c r="A528" s="54"/>
      <c r="B528" s="55"/>
      <c r="C528" s="56"/>
      <c r="D528" s="56"/>
      <c r="E528" s="56"/>
      <c r="F528" s="56"/>
      <c r="G528" s="56"/>
      <c r="H528" s="56"/>
      <c r="I528" s="56"/>
      <c r="J528" s="56"/>
      <c r="K528" s="56"/>
      <c r="L528" s="56"/>
      <c r="M528" s="56"/>
      <c r="N528" s="57"/>
      <c r="O528" s="58"/>
      <c r="P528" s="58"/>
      <c r="Q528" s="58"/>
      <c r="R528" s="58"/>
      <c r="S528" s="58"/>
      <c r="T528" s="58"/>
      <c r="U528" s="58"/>
      <c r="V528" s="58"/>
      <c r="W528" s="59"/>
      <c r="X528" s="60"/>
    </row>
    <row r="529">
      <c r="A529" s="54"/>
      <c r="B529" s="55"/>
      <c r="C529" s="56"/>
      <c r="D529" s="56"/>
      <c r="E529" s="56"/>
      <c r="F529" s="56"/>
      <c r="G529" s="56"/>
      <c r="H529" s="56"/>
      <c r="I529" s="56"/>
      <c r="J529" s="56"/>
      <c r="K529" s="56"/>
      <c r="L529" s="56"/>
      <c r="M529" s="56"/>
      <c r="N529" s="57"/>
      <c r="O529" s="58"/>
      <c r="P529" s="58"/>
      <c r="Q529" s="58"/>
      <c r="R529" s="58"/>
      <c r="S529" s="58"/>
      <c r="T529" s="58"/>
      <c r="U529" s="58"/>
      <c r="V529" s="58"/>
      <c r="W529" s="59"/>
      <c r="X529" s="60"/>
    </row>
    <row r="530">
      <c r="A530" s="54"/>
      <c r="B530" s="55"/>
      <c r="C530" s="56"/>
      <c r="D530" s="56"/>
      <c r="E530" s="56"/>
      <c r="F530" s="56"/>
      <c r="G530" s="56"/>
      <c r="H530" s="56"/>
      <c r="I530" s="56"/>
      <c r="J530" s="56"/>
      <c r="K530" s="56"/>
      <c r="L530" s="56"/>
      <c r="M530" s="56"/>
      <c r="N530" s="57"/>
      <c r="O530" s="58"/>
      <c r="P530" s="58"/>
      <c r="Q530" s="58"/>
      <c r="R530" s="58"/>
      <c r="S530" s="58"/>
      <c r="T530" s="58"/>
      <c r="U530" s="58"/>
      <c r="V530" s="58"/>
      <c r="W530" s="59"/>
      <c r="X530" s="60"/>
    </row>
    <row r="531">
      <c r="A531" s="54"/>
      <c r="B531" s="55"/>
      <c r="C531" s="56"/>
      <c r="D531" s="56"/>
      <c r="E531" s="56"/>
      <c r="F531" s="56"/>
      <c r="G531" s="56"/>
      <c r="H531" s="56"/>
      <c r="I531" s="56"/>
      <c r="J531" s="56"/>
      <c r="K531" s="56"/>
      <c r="L531" s="56"/>
      <c r="M531" s="56"/>
      <c r="N531" s="57"/>
      <c r="O531" s="58"/>
      <c r="P531" s="58"/>
      <c r="Q531" s="58"/>
      <c r="R531" s="58"/>
      <c r="S531" s="58"/>
      <c r="T531" s="58"/>
      <c r="U531" s="58"/>
      <c r="V531" s="58"/>
      <c r="W531" s="59"/>
      <c r="X531" s="60"/>
    </row>
    <row r="532">
      <c r="A532" s="54"/>
      <c r="B532" s="55"/>
      <c r="C532" s="56"/>
      <c r="D532" s="56"/>
      <c r="E532" s="56"/>
      <c r="F532" s="56"/>
      <c r="G532" s="56"/>
      <c r="H532" s="56"/>
      <c r="I532" s="56"/>
      <c r="J532" s="56"/>
      <c r="K532" s="56"/>
      <c r="L532" s="56"/>
      <c r="M532" s="56"/>
      <c r="N532" s="57"/>
      <c r="O532" s="58"/>
      <c r="P532" s="58"/>
      <c r="Q532" s="58"/>
      <c r="R532" s="58"/>
      <c r="S532" s="58"/>
      <c r="T532" s="58"/>
      <c r="U532" s="58"/>
      <c r="V532" s="58"/>
      <c r="W532" s="59"/>
      <c r="X532" s="60"/>
    </row>
    <row r="533">
      <c r="A533" s="54"/>
      <c r="B533" s="55"/>
      <c r="C533" s="56"/>
      <c r="D533" s="56"/>
      <c r="E533" s="56"/>
      <c r="F533" s="56"/>
      <c r="G533" s="56"/>
      <c r="H533" s="56"/>
      <c r="I533" s="56"/>
      <c r="J533" s="56"/>
      <c r="K533" s="56"/>
      <c r="L533" s="56"/>
      <c r="M533" s="56"/>
      <c r="N533" s="57"/>
      <c r="O533" s="58"/>
      <c r="P533" s="58"/>
      <c r="Q533" s="58"/>
      <c r="R533" s="58"/>
      <c r="S533" s="58"/>
      <c r="T533" s="58"/>
      <c r="U533" s="58"/>
      <c r="V533" s="58"/>
      <c r="W533" s="59"/>
      <c r="X533" s="60"/>
    </row>
    <row r="534">
      <c r="A534" s="54"/>
      <c r="B534" s="55"/>
      <c r="C534" s="56"/>
      <c r="D534" s="56"/>
      <c r="E534" s="56"/>
      <c r="F534" s="56"/>
      <c r="G534" s="56"/>
      <c r="H534" s="56"/>
      <c r="I534" s="56"/>
      <c r="J534" s="56"/>
      <c r="K534" s="56"/>
      <c r="L534" s="56"/>
      <c r="M534" s="56"/>
      <c r="N534" s="57"/>
      <c r="O534" s="58"/>
      <c r="P534" s="58"/>
      <c r="Q534" s="58"/>
      <c r="R534" s="58"/>
      <c r="S534" s="58"/>
      <c r="T534" s="58"/>
      <c r="U534" s="58"/>
      <c r="V534" s="58"/>
      <c r="W534" s="59"/>
      <c r="X534" s="60"/>
    </row>
    <row r="535">
      <c r="A535" s="54"/>
      <c r="B535" s="55"/>
      <c r="C535" s="56"/>
      <c r="D535" s="56"/>
      <c r="E535" s="56"/>
      <c r="F535" s="56"/>
      <c r="G535" s="56"/>
      <c r="H535" s="56"/>
      <c r="I535" s="56"/>
      <c r="J535" s="56"/>
      <c r="K535" s="56"/>
      <c r="L535" s="56"/>
      <c r="M535" s="56"/>
      <c r="N535" s="57"/>
      <c r="O535" s="58"/>
      <c r="P535" s="58"/>
      <c r="Q535" s="58"/>
      <c r="R535" s="58"/>
      <c r="S535" s="58"/>
      <c r="T535" s="58"/>
      <c r="U535" s="58"/>
      <c r="V535" s="58"/>
      <c r="W535" s="59"/>
      <c r="X535" s="60"/>
    </row>
    <row r="536">
      <c r="A536" s="54"/>
      <c r="B536" s="55"/>
      <c r="C536" s="56"/>
      <c r="D536" s="56"/>
      <c r="E536" s="56"/>
      <c r="F536" s="56"/>
      <c r="G536" s="56"/>
      <c r="H536" s="56"/>
      <c r="I536" s="56"/>
      <c r="J536" s="56"/>
      <c r="K536" s="56"/>
      <c r="L536" s="56"/>
      <c r="M536" s="56"/>
      <c r="N536" s="57"/>
      <c r="O536" s="58"/>
      <c r="P536" s="58"/>
      <c r="Q536" s="58"/>
      <c r="R536" s="58"/>
      <c r="S536" s="58"/>
      <c r="T536" s="58"/>
      <c r="U536" s="58"/>
      <c r="V536" s="58"/>
      <c r="W536" s="59"/>
      <c r="X536" s="60"/>
    </row>
    <row r="537">
      <c r="A537" s="54"/>
      <c r="B537" s="55"/>
      <c r="C537" s="56"/>
      <c r="D537" s="56"/>
      <c r="E537" s="56"/>
      <c r="F537" s="56"/>
      <c r="G537" s="56"/>
      <c r="H537" s="56"/>
      <c r="I537" s="56"/>
      <c r="J537" s="56"/>
      <c r="K537" s="56"/>
      <c r="L537" s="56"/>
      <c r="M537" s="56"/>
      <c r="N537" s="57"/>
      <c r="O537" s="58"/>
      <c r="P537" s="58"/>
      <c r="Q537" s="58"/>
      <c r="R537" s="58"/>
      <c r="S537" s="58"/>
      <c r="T537" s="58"/>
      <c r="U537" s="58"/>
      <c r="V537" s="58"/>
      <c r="W537" s="59"/>
      <c r="X537" s="60"/>
    </row>
    <row r="538">
      <c r="A538" s="54"/>
      <c r="B538" s="55"/>
      <c r="C538" s="56"/>
      <c r="D538" s="56"/>
      <c r="E538" s="56"/>
      <c r="F538" s="56"/>
      <c r="G538" s="56"/>
      <c r="H538" s="56"/>
      <c r="I538" s="56"/>
      <c r="J538" s="56"/>
      <c r="K538" s="56"/>
      <c r="L538" s="56"/>
      <c r="M538" s="56"/>
      <c r="N538" s="57"/>
      <c r="O538" s="58"/>
      <c r="P538" s="58"/>
      <c r="Q538" s="58"/>
      <c r="R538" s="58"/>
      <c r="S538" s="58"/>
      <c r="T538" s="58"/>
      <c r="U538" s="58"/>
      <c r="V538" s="58"/>
      <c r="W538" s="59"/>
      <c r="X538" s="60"/>
    </row>
    <row r="539">
      <c r="A539" s="54"/>
      <c r="B539" s="55"/>
      <c r="C539" s="56"/>
      <c r="D539" s="56"/>
      <c r="E539" s="56"/>
      <c r="F539" s="56"/>
      <c r="G539" s="56"/>
      <c r="H539" s="56"/>
      <c r="I539" s="56"/>
      <c r="J539" s="56"/>
      <c r="K539" s="56"/>
      <c r="L539" s="56"/>
      <c r="M539" s="56"/>
      <c r="N539" s="57"/>
      <c r="O539" s="58"/>
      <c r="P539" s="58"/>
      <c r="Q539" s="58"/>
      <c r="R539" s="58"/>
      <c r="S539" s="58"/>
      <c r="T539" s="58"/>
      <c r="U539" s="58"/>
      <c r="V539" s="58"/>
      <c r="W539" s="59"/>
      <c r="X539" s="60"/>
    </row>
    <row r="540">
      <c r="A540" s="54"/>
      <c r="B540" s="55"/>
      <c r="C540" s="56"/>
      <c r="D540" s="56"/>
      <c r="E540" s="56"/>
      <c r="F540" s="56"/>
      <c r="G540" s="56"/>
      <c r="H540" s="56"/>
      <c r="I540" s="56"/>
      <c r="J540" s="56"/>
      <c r="K540" s="56"/>
      <c r="L540" s="56"/>
      <c r="M540" s="56"/>
      <c r="N540" s="57"/>
      <c r="O540" s="58"/>
      <c r="P540" s="58"/>
      <c r="Q540" s="58"/>
      <c r="R540" s="58"/>
      <c r="S540" s="58"/>
      <c r="T540" s="58"/>
      <c r="U540" s="58"/>
      <c r="V540" s="58"/>
      <c r="W540" s="59"/>
      <c r="X540" s="60"/>
    </row>
    <row r="541">
      <c r="A541" s="54"/>
      <c r="B541" s="55"/>
      <c r="C541" s="56"/>
      <c r="D541" s="56"/>
      <c r="E541" s="56"/>
      <c r="F541" s="56"/>
      <c r="G541" s="56"/>
      <c r="H541" s="56"/>
      <c r="I541" s="56"/>
      <c r="J541" s="56"/>
      <c r="K541" s="56"/>
      <c r="L541" s="56"/>
      <c r="M541" s="56"/>
      <c r="N541" s="57"/>
      <c r="O541" s="58"/>
      <c r="P541" s="58"/>
      <c r="Q541" s="58"/>
      <c r="R541" s="58"/>
      <c r="S541" s="58"/>
      <c r="T541" s="58"/>
      <c r="U541" s="58"/>
      <c r="V541" s="58"/>
      <c r="W541" s="59"/>
      <c r="X541" s="60"/>
    </row>
    <row r="542">
      <c r="A542" s="54"/>
      <c r="B542" s="55"/>
      <c r="C542" s="56"/>
      <c r="D542" s="56"/>
      <c r="E542" s="56"/>
      <c r="F542" s="56"/>
      <c r="G542" s="56"/>
      <c r="H542" s="56"/>
      <c r="I542" s="56"/>
      <c r="J542" s="56"/>
      <c r="K542" s="56"/>
      <c r="L542" s="56"/>
      <c r="M542" s="56"/>
      <c r="N542" s="57"/>
      <c r="O542" s="58"/>
      <c r="P542" s="58"/>
      <c r="Q542" s="58"/>
      <c r="R542" s="58"/>
      <c r="S542" s="58"/>
      <c r="T542" s="58"/>
      <c r="U542" s="58"/>
      <c r="V542" s="58"/>
      <c r="W542" s="59"/>
      <c r="X542" s="60"/>
    </row>
    <row r="543">
      <c r="A543" s="54"/>
      <c r="B543" s="55"/>
      <c r="C543" s="56"/>
      <c r="D543" s="56"/>
      <c r="E543" s="56"/>
      <c r="F543" s="56"/>
      <c r="G543" s="56"/>
      <c r="H543" s="56"/>
      <c r="I543" s="56"/>
      <c r="J543" s="56"/>
      <c r="K543" s="56"/>
      <c r="L543" s="56"/>
      <c r="M543" s="56"/>
      <c r="N543" s="57"/>
      <c r="O543" s="58"/>
      <c r="P543" s="58"/>
      <c r="Q543" s="58"/>
      <c r="R543" s="58"/>
      <c r="S543" s="58"/>
      <c r="T543" s="58"/>
      <c r="U543" s="58"/>
      <c r="V543" s="58"/>
      <c r="W543" s="59"/>
      <c r="X543" s="60"/>
    </row>
    <row r="544">
      <c r="A544" s="54"/>
      <c r="B544" s="55"/>
      <c r="C544" s="56"/>
      <c r="D544" s="56"/>
      <c r="E544" s="56"/>
      <c r="F544" s="56"/>
      <c r="G544" s="56"/>
      <c r="H544" s="56"/>
      <c r="I544" s="56"/>
      <c r="J544" s="56"/>
      <c r="K544" s="56"/>
      <c r="L544" s="56"/>
      <c r="M544" s="56"/>
      <c r="N544" s="57"/>
      <c r="O544" s="58"/>
      <c r="P544" s="58"/>
      <c r="Q544" s="58"/>
      <c r="R544" s="58"/>
      <c r="S544" s="58"/>
      <c r="T544" s="58"/>
      <c r="U544" s="58"/>
      <c r="V544" s="58"/>
      <c r="W544" s="59"/>
      <c r="X544" s="60"/>
    </row>
    <row r="545">
      <c r="A545" s="54"/>
      <c r="B545" s="55"/>
      <c r="C545" s="56"/>
      <c r="D545" s="56"/>
      <c r="E545" s="56"/>
      <c r="F545" s="56"/>
      <c r="G545" s="56"/>
      <c r="H545" s="56"/>
      <c r="I545" s="56"/>
      <c r="J545" s="56"/>
      <c r="K545" s="56"/>
      <c r="L545" s="56"/>
      <c r="M545" s="56"/>
      <c r="N545" s="57"/>
      <c r="O545" s="58"/>
      <c r="P545" s="58"/>
      <c r="Q545" s="58"/>
      <c r="R545" s="58"/>
      <c r="S545" s="58"/>
      <c r="T545" s="58"/>
      <c r="U545" s="58"/>
      <c r="V545" s="58"/>
      <c r="W545" s="59"/>
      <c r="X545" s="60"/>
    </row>
    <row r="546">
      <c r="A546" s="54"/>
      <c r="B546" s="55"/>
      <c r="C546" s="56"/>
      <c r="D546" s="56"/>
      <c r="E546" s="56"/>
      <c r="F546" s="56"/>
      <c r="G546" s="56"/>
      <c r="H546" s="56"/>
      <c r="I546" s="56"/>
      <c r="J546" s="56"/>
      <c r="K546" s="56"/>
      <c r="L546" s="56"/>
      <c r="M546" s="56"/>
      <c r="N546" s="57"/>
      <c r="O546" s="58"/>
      <c r="P546" s="58"/>
      <c r="Q546" s="58"/>
      <c r="R546" s="58"/>
      <c r="S546" s="58"/>
      <c r="T546" s="58"/>
      <c r="U546" s="58"/>
      <c r="V546" s="58"/>
      <c r="W546" s="59"/>
      <c r="X546" s="60"/>
    </row>
    <row r="547">
      <c r="A547" s="54"/>
      <c r="B547" s="55"/>
      <c r="C547" s="56"/>
      <c r="D547" s="56"/>
      <c r="E547" s="56"/>
      <c r="F547" s="56"/>
      <c r="G547" s="56"/>
      <c r="H547" s="56"/>
      <c r="I547" s="56"/>
      <c r="J547" s="56"/>
      <c r="K547" s="56"/>
      <c r="L547" s="56"/>
      <c r="M547" s="56"/>
      <c r="N547" s="57"/>
      <c r="O547" s="58"/>
      <c r="P547" s="58"/>
      <c r="Q547" s="58"/>
      <c r="R547" s="58"/>
      <c r="S547" s="58"/>
      <c r="T547" s="58"/>
      <c r="U547" s="58"/>
      <c r="V547" s="58"/>
      <c r="W547" s="59"/>
      <c r="X547" s="60"/>
    </row>
    <row r="548">
      <c r="A548" s="54"/>
      <c r="B548" s="55"/>
      <c r="C548" s="56"/>
      <c r="D548" s="56"/>
      <c r="E548" s="56"/>
      <c r="F548" s="56"/>
      <c r="G548" s="56"/>
      <c r="H548" s="56"/>
      <c r="I548" s="56"/>
      <c r="J548" s="56"/>
      <c r="K548" s="56"/>
      <c r="L548" s="56"/>
      <c r="M548" s="56"/>
      <c r="N548" s="57"/>
      <c r="O548" s="58"/>
      <c r="P548" s="58"/>
      <c r="Q548" s="58"/>
      <c r="R548" s="58"/>
      <c r="S548" s="58"/>
      <c r="T548" s="58"/>
      <c r="U548" s="58"/>
      <c r="V548" s="58"/>
      <c r="W548" s="59"/>
      <c r="X548" s="60"/>
    </row>
    <row r="549">
      <c r="A549" s="54"/>
      <c r="B549" s="55"/>
      <c r="C549" s="56"/>
      <c r="D549" s="56"/>
      <c r="E549" s="56"/>
      <c r="F549" s="56"/>
      <c r="G549" s="56"/>
      <c r="H549" s="56"/>
      <c r="I549" s="56"/>
      <c r="J549" s="56"/>
      <c r="K549" s="56"/>
      <c r="L549" s="56"/>
      <c r="M549" s="56"/>
      <c r="N549" s="57"/>
      <c r="O549" s="58"/>
      <c r="P549" s="58"/>
      <c r="Q549" s="58"/>
      <c r="R549" s="58"/>
      <c r="S549" s="58"/>
      <c r="T549" s="58"/>
      <c r="U549" s="58"/>
      <c r="V549" s="58"/>
      <c r="W549" s="59"/>
      <c r="X549" s="60"/>
    </row>
    <row r="550">
      <c r="A550" s="54"/>
      <c r="B550" s="55"/>
      <c r="C550" s="56"/>
      <c r="D550" s="56"/>
      <c r="E550" s="56"/>
      <c r="F550" s="56"/>
      <c r="G550" s="56"/>
      <c r="H550" s="56"/>
      <c r="I550" s="56"/>
      <c r="J550" s="56"/>
      <c r="K550" s="56"/>
      <c r="L550" s="56"/>
      <c r="M550" s="56"/>
      <c r="N550" s="57"/>
      <c r="O550" s="58"/>
      <c r="P550" s="58"/>
      <c r="Q550" s="58"/>
      <c r="R550" s="58"/>
      <c r="S550" s="58"/>
      <c r="T550" s="58"/>
      <c r="U550" s="58"/>
      <c r="V550" s="58"/>
      <c r="W550" s="59"/>
      <c r="X550" s="60"/>
    </row>
    <row r="551">
      <c r="A551" s="54"/>
      <c r="B551" s="55"/>
      <c r="C551" s="56"/>
      <c r="D551" s="56"/>
      <c r="E551" s="56"/>
      <c r="F551" s="56"/>
      <c r="G551" s="56"/>
      <c r="H551" s="56"/>
      <c r="I551" s="56"/>
      <c r="J551" s="56"/>
      <c r="K551" s="56"/>
      <c r="L551" s="56"/>
      <c r="M551" s="56"/>
      <c r="N551" s="57"/>
      <c r="O551" s="58"/>
      <c r="P551" s="58"/>
      <c r="Q551" s="58"/>
      <c r="R551" s="58"/>
      <c r="S551" s="58"/>
      <c r="T551" s="58"/>
      <c r="U551" s="58"/>
      <c r="V551" s="58"/>
      <c r="W551" s="59"/>
      <c r="X551" s="60"/>
    </row>
    <row r="552">
      <c r="A552" s="54"/>
      <c r="B552" s="55"/>
      <c r="C552" s="56"/>
      <c r="D552" s="56"/>
      <c r="E552" s="56"/>
      <c r="F552" s="56"/>
      <c r="G552" s="56"/>
      <c r="H552" s="56"/>
      <c r="I552" s="56"/>
      <c r="J552" s="56"/>
      <c r="K552" s="56"/>
      <c r="L552" s="56"/>
      <c r="M552" s="56"/>
      <c r="N552" s="57"/>
      <c r="O552" s="58"/>
      <c r="P552" s="58"/>
      <c r="Q552" s="58"/>
      <c r="R552" s="58"/>
      <c r="S552" s="58"/>
      <c r="T552" s="58"/>
      <c r="U552" s="58"/>
      <c r="V552" s="58"/>
      <c r="W552" s="59"/>
      <c r="X552" s="60"/>
    </row>
    <row r="553">
      <c r="A553" s="54"/>
      <c r="B553" s="55"/>
      <c r="C553" s="56"/>
      <c r="D553" s="56"/>
      <c r="E553" s="56"/>
      <c r="F553" s="56"/>
      <c r="G553" s="56"/>
      <c r="H553" s="56"/>
      <c r="I553" s="56"/>
      <c r="J553" s="56"/>
      <c r="K553" s="56"/>
      <c r="L553" s="56"/>
      <c r="M553" s="56"/>
      <c r="N553" s="57"/>
      <c r="O553" s="58"/>
      <c r="P553" s="58"/>
      <c r="Q553" s="58"/>
      <c r="R553" s="58"/>
      <c r="S553" s="58"/>
      <c r="T553" s="58"/>
      <c r="U553" s="58"/>
      <c r="V553" s="58"/>
      <c r="W553" s="59"/>
      <c r="X553" s="60"/>
    </row>
    <row r="554">
      <c r="A554" s="54"/>
      <c r="B554" s="55"/>
      <c r="C554" s="56"/>
      <c r="D554" s="56"/>
      <c r="E554" s="56"/>
      <c r="F554" s="56"/>
      <c r="G554" s="56"/>
      <c r="H554" s="56"/>
      <c r="I554" s="56"/>
      <c r="J554" s="56"/>
      <c r="K554" s="56"/>
      <c r="L554" s="56"/>
      <c r="M554" s="56"/>
      <c r="N554" s="57"/>
      <c r="O554" s="58"/>
      <c r="P554" s="58"/>
      <c r="Q554" s="58"/>
      <c r="R554" s="58"/>
      <c r="S554" s="58"/>
      <c r="T554" s="58"/>
      <c r="U554" s="58"/>
      <c r="V554" s="58"/>
      <c r="W554" s="59"/>
      <c r="X554" s="60"/>
    </row>
    <row r="555">
      <c r="A555" s="54"/>
      <c r="B555" s="55"/>
      <c r="C555" s="56"/>
      <c r="D555" s="56"/>
      <c r="E555" s="56"/>
      <c r="F555" s="56"/>
      <c r="G555" s="56"/>
      <c r="H555" s="56"/>
      <c r="I555" s="56"/>
      <c r="J555" s="56"/>
      <c r="K555" s="56"/>
      <c r="L555" s="56"/>
      <c r="M555" s="56"/>
      <c r="N555" s="57"/>
      <c r="O555" s="58"/>
      <c r="P555" s="58"/>
      <c r="Q555" s="58"/>
      <c r="R555" s="58"/>
      <c r="S555" s="58"/>
      <c r="T555" s="58"/>
      <c r="U555" s="58"/>
      <c r="V555" s="58"/>
      <c r="W555" s="59"/>
      <c r="X555" s="60"/>
    </row>
    <row r="556">
      <c r="A556" s="54"/>
      <c r="B556" s="55"/>
      <c r="C556" s="56"/>
      <c r="D556" s="56"/>
      <c r="E556" s="56"/>
      <c r="F556" s="56"/>
      <c r="G556" s="56"/>
      <c r="H556" s="56"/>
      <c r="I556" s="56"/>
      <c r="J556" s="56"/>
      <c r="K556" s="56"/>
      <c r="L556" s="56"/>
      <c r="M556" s="56"/>
      <c r="N556" s="57"/>
      <c r="O556" s="58"/>
      <c r="P556" s="58"/>
      <c r="Q556" s="58"/>
      <c r="R556" s="58"/>
      <c r="S556" s="58"/>
      <c r="T556" s="58"/>
      <c r="U556" s="58"/>
      <c r="V556" s="58"/>
      <c r="W556" s="59"/>
      <c r="X556" s="60"/>
    </row>
    <row r="557">
      <c r="A557" s="54"/>
      <c r="B557" s="55"/>
      <c r="C557" s="56"/>
      <c r="D557" s="56"/>
      <c r="E557" s="56"/>
      <c r="F557" s="56"/>
      <c r="G557" s="56"/>
      <c r="H557" s="56"/>
      <c r="I557" s="56"/>
      <c r="J557" s="56"/>
      <c r="K557" s="56"/>
      <c r="L557" s="56"/>
      <c r="M557" s="56"/>
      <c r="N557" s="57"/>
      <c r="O557" s="58"/>
      <c r="P557" s="58"/>
      <c r="Q557" s="58"/>
      <c r="R557" s="58"/>
      <c r="S557" s="58"/>
      <c r="T557" s="58"/>
      <c r="U557" s="58"/>
      <c r="V557" s="58"/>
      <c r="W557" s="59"/>
      <c r="X557" s="60"/>
    </row>
    <row r="558">
      <c r="A558" s="54"/>
      <c r="B558" s="55"/>
      <c r="C558" s="56"/>
      <c r="D558" s="56"/>
      <c r="E558" s="56"/>
      <c r="F558" s="56"/>
      <c r="G558" s="56"/>
      <c r="H558" s="56"/>
      <c r="I558" s="56"/>
      <c r="J558" s="56"/>
      <c r="K558" s="56"/>
      <c r="L558" s="56"/>
      <c r="M558" s="56"/>
      <c r="N558" s="57"/>
      <c r="O558" s="58"/>
      <c r="P558" s="58"/>
      <c r="Q558" s="58"/>
      <c r="R558" s="58"/>
      <c r="S558" s="58"/>
      <c r="T558" s="58"/>
      <c r="U558" s="58"/>
      <c r="V558" s="58"/>
      <c r="W558" s="59"/>
      <c r="X558" s="60"/>
    </row>
    <row r="559">
      <c r="A559" s="54"/>
      <c r="B559" s="55"/>
      <c r="C559" s="56"/>
      <c r="D559" s="56"/>
      <c r="E559" s="56"/>
      <c r="F559" s="56"/>
      <c r="G559" s="56"/>
      <c r="H559" s="56"/>
      <c r="I559" s="56"/>
      <c r="J559" s="56"/>
      <c r="K559" s="56"/>
      <c r="L559" s="56"/>
      <c r="M559" s="56"/>
      <c r="N559" s="57"/>
      <c r="O559" s="58"/>
      <c r="P559" s="58"/>
      <c r="Q559" s="58"/>
      <c r="R559" s="58"/>
      <c r="S559" s="58"/>
      <c r="T559" s="58"/>
      <c r="U559" s="58"/>
      <c r="V559" s="58"/>
      <c r="W559" s="59"/>
      <c r="X559" s="60"/>
    </row>
    <row r="560">
      <c r="A560" s="54"/>
      <c r="B560" s="55"/>
      <c r="C560" s="56"/>
      <c r="D560" s="56"/>
      <c r="E560" s="56"/>
      <c r="F560" s="56"/>
      <c r="G560" s="56"/>
      <c r="H560" s="56"/>
      <c r="I560" s="56"/>
      <c r="J560" s="56"/>
      <c r="K560" s="56"/>
      <c r="L560" s="56"/>
      <c r="M560" s="56"/>
      <c r="N560" s="57"/>
      <c r="O560" s="58"/>
      <c r="P560" s="58"/>
      <c r="Q560" s="58"/>
      <c r="R560" s="58"/>
      <c r="S560" s="58"/>
      <c r="T560" s="58"/>
      <c r="U560" s="58"/>
      <c r="V560" s="58"/>
      <c r="W560" s="59"/>
      <c r="X560" s="60"/>
    </row>
    <row r="561">
      <c r="A561" s="54"/>
      <c r="B561" s="55"/>
      <c r="C561" s="56"/>
      <c r="D561" s="56"/>
      <c r="E561" s="56"/>
      <c r="F561" s="56"/>
      <c r="G561" s="56"/>
      <c r="H561" s="56"/>
      <c r="I561" s="56"/>
      <c r="J561" s="56"/>
      <c r="K561" s="56"/>
      <c r="L561" s="56"/>
      <c r="M561" s="56"/>
      <c r="N561" s="57"/>
      <c r="O561" s="58"/>
      <c r="P561" s="58"/>
      <c r="Q561" s="58"/>
      <c r="R561" s="58"/>
      <c r="S561" s="58"/>
      <c r="T561" s="58"/>
      <c r="U561" s="58"/>
      <c r="V561" s="58"/>
      <c r="W561" s="59"/>
      <c r="X561" s="60"/>
    </row>
    <row r="562">
      <c r="A562" s="54"/>
      <c r="B562" s="55"/>
      <c r="C562" s="56"/>
      <c r="D562" s="56"/>
      <c r="E562" s="56"/>
      <c r="F562" s="56"/>
      <c r="G562" s="56"/>
      <c r="H562" s="56"/>
      <c r="I562" s="56"/>
      <c r="J562" s="56"/>
      <c r="K562" s="56"/>
      <c r="L562" s="56"/>
      <c r="M562" s="56"/>
      <c r="N562" s="57"/>
      <c r="O562" s="58"/>
      <c r="P562" s="58"/>
      <c r="Q562" s="58"/>
      <c r="R562" s="58"/>
      <c r="S562" s="58"/>
      <c r="T562" s="58"/>
      <c r="U562" s="58"/>
      <c r="V562" s="58"/>
      <c r="W562" s="59"/>
      <c r="X562" s="60"/>
    </row>
    <row r="563">
      <c r="A563" s="54"/>
      <c r="B563" s="55"/>
      <c r="C563" s="56"/>
      <c r="D563" s="56"/>
      <c r="E563" s="56"/>
      <c r="F563" s="56"/>
      <c r="G563" s="56"/>
      <c r="H563" s="56"/>
      <c r="I563" s="56"/>
      <c r="J563" s="56"/>
      <c r="K563" s="56"/>
      <c r="L563" s="56"/>
      <c r="M563" s="56"/>
      <c r="N563" s="57"/>
      <c r="O563" s="58"/>
      <c r="P563" s="58"/>
      <c r="Q563" s="58"/>
      <c r="R563" s="58"/>
      <c r="S563" s="58"/>
      <c r="T563" s="58"/>
      <c r="U563" s="58"/>
      <c r="V563" s="58"/>
      <c r="W563" s="59"/>
      <c r="X563" s="60"/>
    </row>
    <row r="564">
      <c r="A564" s="54"/>
      <c r="B564" s="55"/>
      <c r="C564" s="56"/>
      <c r="D564" s="56"/>
      <c r="E564" s="56"/>
      <c r="F564" s="56"/>
      <c r="G564" s="56"/>
      <c r="H564" s="56"/>
      <c r="I564" s="56"/>
      <c r="J564" s="56"/>
      <c r="K564" s="56"/>
      <c r="L564" s="56"/>
      <c r="M564" s="56"/>
      <c r="N564" s="57"/>
      <c r="O564" s="58"/>
      <c r="P564" s="58"/>
      <c r="Q564" s="58"/>
      <c r="R564" s="58"/>
      <c r="S564" s="58"/>
      <c r="T564" s="58"/>
      <c r="U564" s="58"/>
      <c r="V564" s="58"/>
      <c r="W564" s="59"/>
      <c r="X564" s="60"/>
    </row>
    <row r="565">
      <c r="A565" s="54"/>
      <c r="B565" s="55"/>
      <c r="C565" s="56"/>
      <c r="D565" s="56"/>
      <c r="E565" s="56"/>
      <c r="F565" s="56"/>
      <c r="G565" s="56"/>
      <c r="H565" s="56"/>
      <c r="I565" s="56"/>
      <c r="J565" s="56"/>
      <c r="K565" s="56"/>
      <c r="L565" s="56"/>
      <c r="M565" s="56"/>
      <c r="N565" s="57"/>
      <c r="O565" s="58"/>
      <c r="P565" s="58"/>
      <c r="Q565" s="58"/>
      <c r="R565" s="58"/>
      <c r="S565" s="58"/>
      <c r="T565" s="58"/>
      <c r="U565" s="58"/>
      <c r="V565" s="58"/>
      <c r="W565" s="59"/>
      <c r="X565" s="60"/>
    </row>
    <row r="566">
      <c r="A566" s="54"/>
      <c r="B566" s="55"/>
      <c r="C566" s="56"/>
      <c r="D566" s="56"/>
      <c r="E566" s="56"/>
      <c r="F566" s="56"/>
      <c r="G566" s="56"/>
      <c r="H566" s="56"/>
      <c r="I566" s="56"/>
      <c r="J566" s="56"/>
      <c r="K566" s="56"/>
      <c r="L566" s="56"/>
      <c r="M566" s="56"/>
      <c r="N566" s="57"/>
      <c r="O566" s="58"/>
      <c r="P566" s="58"/>
      <c r="Q566" s="58"/>
      <c r="R566" s="58"/>
      <c r="S566" s="58"/>
      <c r="T566" s="58"/>
      <c r="U566" s="58"/>
      <c r="V566" s="58"/>
      <c r="W566" s="59"/>
      <c r="X566" s="60"/>
    </row>
    <row r="567">
      <c r="A567" s="54"/>
      <c r="B567" s="55"/>
      <c r="C567" s="56"/>
      <c r="D567" s="56"/>
      <c r="E567" s="56"/>
      <c r="F567" s="56"/>
      <c r="G567" s="56"/>
      <c r="H567" s="56"/>
      <c r="I567" s="56"/>
      <c r="J567" s="56"/>
      <c r="K567" s="56"/>
      <c r="L567" s="56"/>
      <c r="M567" s="56"/>
      <c r="N567" s="57"/>
      <c r="O567" s="58"/>
      <c r="P567" s="58"/>
      <c r="Q567" s="58"/>
      <c r="R567" s="58"/>
      <c r="S567" s="58"/>
      <c r="T567" s="58"/>
      <c r="U567" s="58"/>
      <c r="V567" s="58"/>
      <c r="W567" s="59"/>
      <c r="X567" s="60"/>
    </row>
    <row r="568">
      <c r="A568" s="54"/>
      <c r="B568" s="55"/>
      <c r="C568" s="56"/>
      <c r="D568" s="56"/>
      <c r="E568" s="56"/>
      <c r="F568" s="56"/>
      <c r="G568" s="56"/>
      <c r="H568" s="56"/>
      <c r="I568" s="56"/>
      <c r="J568" s="56"/>
      <c r="K568" s="56"/>
      <c r="L568" s="56"/>
      <c r="M568" s="56"/>
      <c r="N568" s="57"/>
      <c r="O568" s="58"/>
      <c r="P568" s="58"/>
      <c r="Q568" s="58"/>
      <c r="R568" s="58"/>
      <c r="S568" s="58"/>
      <c r="T568" s="58"/>
      <c r="U568" s="58"/>
      <c r="V568" s="58"/>
      <c r="W568" s="59"/>
      <c r="X568" s="60"/>
    </row>
    <row r="569">
      <c r="A569" s="54"/>
      <c r="B569" s="55"/>
      <c r="C569" s="56"/>
      <c r="D569" s="56"/>
      <c r="E569" s="56"/>
      <c r="F569" s="56"/>
      <c r="G569" s="56"/>
      <c r="H569" s="56"/>
      <c r="I569" s="56"/>
      <c r="J569" s="56"/>
      <c r="K569" s="56"/>
      <c r="L569" s="56"/>
      <c r="M569" s="56"/>
      <c r="N569" s="57"/>
      <c r="O569" s="58"/>
      <c r="P569" s="58"/>
      <c r="Q569" s="58"/>
      <c r="R569" s="58"/>
      <c r="S569" s="58"/>
      <c r="T569" s="58"/>
      <c r="U569" s="58"/>
      <c r="V569" s="58"/>
      <c r="W569" s="59"/>
      <c r="X569" s="60"/>
    </row>
    <row r="570">
      <c r="A570" s="54"/>
      <c r="B570" s="55"/>
      <c r="C570" s="56"/>
      <c r="D570" s="56"/>
      <c r="E570" s="56"/>
      <c r="F570" s="56"/>
      <c r="G570" s="56"/>
      <c r="H570" s="56"/>
      <c r="I570" s="56"/>
      <c r="J570" s="56"/>
      <c r="K570" s="56"/>
      <c r="L570" s="56"/>
      <c r="M570" s="56"/>
      <c r="N570" s="57"/>
      <c r="O570" s="58"/>
      <c r="P570" s="58"/>
      <c r="Q570" s="58"/>
      <c r="R570" s="58"/>
      <c r="S570" s="58"/>
      <c r="T570" s="58"/>
      <c r="U570" s="58"/>
      <c r="V570" s="58"/>
      <c r="W570" s="59"/>
      <c r="X570" s="60"/>
    </row>
    <row r="571">
      <c r="A571" s="54"/>
      <c r="B571" s="55"/>
      <c r="C571" s="56"/>
      <c r="D571" s="56"/>
      <c r="E571" s="56"/>
      <c r="F571" s="56"/>
      <c r="G571" s="56"/>
      <c r="H571" s="56"/>
      <c r="I571" s="56"/>
      <c r="J571" s="56"/>
      <c r="K571" s="56"/>
      <c r="L571" s="56"/>
      <c r="M571" s="56"/>
      <c r="N571" s="57"/>
      <c r="O571" s="58"/>
      <c r="P571" s="58"/>
      <c r="Q571" s="58"/>
      <c r="R571" s="58"/>
      <c r="S571" s="58"/>
      <c r="T571" s="58"/>
      <c r="U571" s="58"/>
      <c r="V571" s="58"/>
      <c r="W571" s="59"/>
      <c r="X571" s="60"/>
    </row>
    <row r="572">
      <c r="A572" s="54"/>
      <c r="B572" s="55"/>
      <c r="C572" s="56"/>
      <c r="D572" s="56"/>
      <c r="E572" s="56"/>
      <c r="F572" s="56"/>
      <c r="G572" s="56"/>
      <c r="H572" s="56"/>
      <c r="I572" s="56"/>
      <c r="J572" s="56"/>
      <c r="K572" s="56"/>
      <c r="L572" s="56"/>
      <c r="M572" s="56"/>
      <c r="N572" s="57"/>
      <c r="O572" s="58"/>
      <c r="P572" s="58"/>
      <c r="Q572" s="58"/>
      <c r="R572" s="58"/>
      <c r="S572" s="58"/>
      <c r="T572" s="58"/>
      <c r="U572" s="58"/>
      <c r="V572" s="58"/>
      <c r="W572" s="59"/>
      <c r="X572" s="60"/>
    </row>
    <row r="573">
      <c r="A573" s="54"/>
      <c r="B573" s="55"/>
      <c r="C573" s="56"/>
      <c r="D573" s="56"/>
      <c r="E573" s="56"/>
      <c r="F573" s="56"/>
      <c r="G573" s="56"/>
      <c r="H573" s="56"/>
      <c r="I573" s="56"/>
      <c r="J573" s="56"/>
      <c r="K573" s="56"/>
      <c r="L573" s="56"/>
      <c r="M573" s="56"/>
      <c r="N573" s="57"/>
      <c r="O573" s="58"/>
      <c r="P573" s="58"/>
      <c r="Q573" s="58"/>
      <c r="R573" s="58"/>
      <c r="S573" s="58"/>
      <c r="T573" s="58"/>
      <c r="U573" s="58"/>
      <c r="V573" s="58"/>
      <c r="W573" s="59"/>
      <c r="X573" s="60"/>
    </row>
    <row r="574">
      <c r="A574" s="54"/>
      <c r="B574" s="55"/>
      <c r="C574" s="56"/>
      <c r="D574" s="56"/>
      <c r="E574" s="56"/>
      <c r="F574" s="56"/>
      <c r="G574" s="56"/>
      <c r="H574" s="56"/>
      <c r="I574" s="56"/>
      <c r="J574" s="56"/>
      <c r="K574" s="56"/>
      <c r="L574" s="56"/>
      <c r="M574" s="56"/>
      <c r="N574" s="57"/>
      <c r="O574" s="58"/>
      <c r="P574" s="58"/>
      <c r="Q574" s="58"/>
      <c r="R574" s="58"/>
      <c r="S574" s="58"/>
      <c r="T574" s="58"/>
      <c r="U574" s="58"/>
      <c r="V574" s="58"/>
      <c r="W574" s="59"/>
      <c r="X574" s="60"/>
    </row>
    <row r="575">
      <c r="A575" s="54"/>
      <c r="B575" s="55"/>
      <c r="C575" s="56"/>
      <c r="D575" s="56"/>
      <c r="E575" s="56"/>
      <c r="F575" s="56"/>
      <c r="G575" s="56"/>
      <c r="H575" s="56"/>
      <c r="I575" s="56"/>
      <c r="J575" s="56"/>
      <c r="K575" s="56"/>
      <c r="L575" s="56"/>
      <c r="M575" s="56"/>
      <c r="N575" s="57"/>
      <c r="O575" s="58"/>
      <c r="P575" s="58"/>
      <c r="Q575" s="58"/>
      <c r="R575" s="58"/>
      <c r="S575" s="58"/>
      <c r="T575" s="58"/>
      <c r="U575" s="58"/>
      <c r="V575" s="58"/>
      <c r="W575" s="59"/>
      <c r="X575" s="60"/>
    </row>
    <row r="576">
      <c r="A576" s="54"/>
      <c r="B576" s="55"/>
      <c r="C576" s="56"/>
      <c r="D576" s="56"/>
      <c r="E576" s="56"/>
      <c r="F576" s="56"/>
      <c r="G576" s="56"/>
      <c r="H576" s="56"/>
      <c r="I576" s="56"/>
      <c r="J576" s="56"/>
      <c r="K576" s="56"/>
      <c r="L576" s="56"/>
      <c r="M576" s="56"/>
      <c r="N576" s="57"/>
      <c r="O576" s="58"/>
      <c r="P576" s="58"/>
      <c r="Q576" s="58"/>
      <c r="R576" s="58"/>
      <c r="S576" s="58"/>
      <c r="T576" s="58"/>
      <c r="U576" s="58"/>
      <c r="V576" s="58"/>
      <c r="W576" s="59"/>
      <c r="X576" s="60"/>
    </row>
    <row r="577">
      <c r="A577" s="54"/>
      <c r="B577" s="55"/>
      <c r="C577" s="56"/>
      <c r="D577" s="56"/>
      <c r="E577" s="56"/>
      <c r="F577" s="56"/>
      <c r="G577" s="56"/>
      <c r="H577" s="56"/>
      <c r="I577" s="56"/>
      <c r="J577" s="56"/>
      <c r="K577" s="56"/>
      <c r="L577" s="56"/>
      <c r="M577" s="56"/>
      <c r="N577" s="57"/>
      <c r="O577" s="58"/>
      <c r="P577" s="58"/>
      <c r="Q577" s="58"/>
      <c r="R577" s="58"/>
      <c r="S577" s="58"/>
      <c r="T577" s="58"/>
      <c r="U577" s="58"/>
      <c r="V577" s="58"/>
      <c r="W577" s="59"/>
      <c r="X577" s="60"/>
    </row>
    <row r="578">
      <c r="A578" s="54"/>
      <c r="B578" s="55"/>
      <c r="C578" s="56"/>
      <c r="D578" s="56"/>
      <c r="E578" s="56"/>
      <c r="F578" s="56"/>
      <c r="G578" s="56"/>
      <c r="H578" s="56"/>
      <c r="I578" s="56"/>
      <c r="J578" s="56"/>
      <c r="K578" s="56"/>
      <c r="L578" s="56"/>
      <c r="M578" s="56"/>
      <c r="N578" s="57"/>
      <c r="O578" s="58"/>
      <c r="P578" s="58"/>
      <c r="Q578" s="58"/>
      <c r="R578" s="58"/>
      <c r="S578" s="58"/>
      <c r="T578" s="58"/>
      <c r="U578" s="58"/>
      <c r="V578" s="58"/>
      <c r="W578" s="59"/>
      <c r="X578" s="60"/>
    </row>
    <row r="579">
      <c r="A579" s="54"/>
      <c r="B579" s="55"/>
      <c r="C579" s="56"/>
      <c r="D579" s="56"/>
      <c r="E579" s="56"/>
      <c r="F579" s="56"/>
      <c r="G579" s="56"/>
      <c r="H579" s="56"/>
      <c r="I579" s="56"/>
      <c r="J579" s="56"/>
      <c r="K579" s="56"/>
      <c r="L579" s="56"/>
      <c r="M579" s="56"/>
      <c r="N579" s="57"/>
      <c r="O579" s="58"/>
      <c r="P579" s="58"/>
      <c r="Q579" s="58"/>
      <c r="R579" s="58"/>
      <c r="S579" s="58"/>
      <c r="T579" s="58"/>
      <c r="U579" s="58"/>
      <c r="V579" s="58"/>
      <c r="W579" s="59"/>
      <c r="X579" s="60"/>
    </row>
    <row r="580">
      <c r="A580" s="54"/>
      <c r="B580" s="55"/>
      <c r="C580" s="56"/>
      <c r="D580" s="56"/>
      <c r="E580" s="56"/>
      <c r="F580" s="56"/>
      <c r="G580" s="56"/>
      <c r="H580" s="56"/>
      <c r="I580" s="56"/>
      <c r="J580" s="56"/>
      <c r="K580" s="56"/>
      <c r="L580" s="56"/>
      <c r="M580" s="56"/>
      <c r="N580" s="57"/>
      <c r="O580" s="58"/>
      <c r="P580" s="58"/>
      <c r="Q580" s="58"/>
      <c r="R580" s="58"/>
      <c r="S580" s="58"/>
      <c r="T580" s="58"/>
      <c r="U580" s="58"/>
      <c r="V580" s="58"/>
      <c r="W580" s="59"/>
      <c r="X580" s="60"/>
    </row>
    <row r="581">
      <c r="A581" s="54"/>
      <c r="B581" s="55"/>
      <c r="C581" s="56"/>
      <c r="D581" s="56"/>
      <c r="E581" s="56"/>
      <c r="F581" s="56"/>
      <c r="G581" s="56"/>
      <c r="H581" s="56"/>
      <c r="I581" s="56"/>
      <c r="J581" s="56"/>
      <c r="K581" s="56"/>
      <c r="L581" s="56"/>
      <c r="M581" s="56"/>
      <c r="N581" s="57"/>
      <c r="O581" s="58"/>
      <c r="P581" s="58"/>
      <c r="Q581" s="58"/>
      <c r="R581" s="58"/>
      <c r="S581" s="58"/>
      <c r="T581" s="58"/>
      <c r="U581" s="58"/>
      <c r="V581" s="58"/>
      <c r="W581" s="59"/>
      <c r="X581" s="60"/>
    </row>
    <row r="582">
      <c r="A582" s="54"/>
      <c r="B582" s="55"/>
      <c r="C582" s="56"/>
      <c r="D582" s="56"/>
      <c r="E582" s="56"/>
      <c r="F582" s="56"/>
      <c r="G582" s="56"/>
      <c r="H582" s="56"/>
      <c r="I582" s="56"/>
      <c r="J582" s="56"/>
      <c r="K582" s="56"/>
      <c r="L582" s="56"/>
      <c r="M582" s="56"/>
      <c r="N582" s="57"/>
      <c r="O582" s="58"/>
      <c r="P582" s="58"/>
      <c r="Q582" s="58"/>
      <c r="R582" s="58"/>
      <c r="S582" s="58"/>
      <c r="T582" s="58"/>
      <c r="U582" s="58"/>
      <c r="V582" s="58"/>
      <c r="W582" s="59"/>
      <c r="X582" s="60"/>
    </row>
    <row r="583">
      <c r="A583" s="54"/>
      <c r="B583" s="55"/>
      <c r="C583" s="56"/>
      <c r="D583" s="56"/>
      <c r="E583" s="56"/>
      <c r="F583" s="56"/>
      <c r="G583" s="56"/>
      <c r="H583" s="56"/>
      <c r="I583" s="56"/>
      <c r="J583" s="56"/>
      <c r="K583" s="56"/>
      <c r="L583" s="56"/>
      <c r="M583" s="56"/>
      <c r="N583" s="57"/>
      <c r="O583" s="58"/>
      <c r="P583" s="58"/>
      <c r="Q583" s="58"/>
      <c r="R583" s="58"/>
      <c r="S583" s="58"/>
      <c r="T583" s="58"/>
      <c r="U583" s="58"/>
      <c r="V583" s="58"/>
      <c r="W583" s="59"/>
      <c r="X583" s="60"/>
    </row>
    <row r="584">
      <c r="A584" s="54"/>
      <c r="B584" s="55"/>
      <c r="C584" s="56"/>
      <c r="D584" s="56"/>
      <c r="E584" s="56"/>
      <c r="F584" s="56"/>
      <c r="G584" s="56"/>
      <c r="H584" s="56"/>
      <c r="I584" s="56"/>
      <c r="J584" s="56"/>
      <c r="K584" s="56"/>
      <c r="L584" s="56"/>
      <c r="M584" s="56"/>
      <c r="N584" s="57"/>
      <c r="O584" s="58"/>
      <c r="P584" s="58"/>
      <c r="Q584" s="58"/>
      <c r="R584" s="58"/>
      <c r="S584" s="58"/>
      <c r="T584" s="58"/>
      <c r="U584" s="58"/>
      <c r="V584" s="58"/>
      <c r="W584" s="59"/>
      <c r="X584" s="60"/>
    </row>
    <row r="585">
      <c r="A585" s="54"/>
      <c r="B585" s="55"/>
      <c r="C585" s="56"/>
      <c r="D585" s="56"/>
      <c r="E585" s="56"/>
      <c r="F585" s="56"/>
      <c r="G585" s="56"/>
      <c r="H585" s="56"/>
      <c r="I585" s="56"/>
      <c r="J585" s="56"/>
      <c r="K585" s="56"/>
      <c r="L585" s="56"/>
      <c r="M585" s="56"/>
      <c r="N585" s="57"/>
      <c r="O585" s="58"/>
      <c r="P585" s="58"/>
      <c r="Q585" s="58"/>
      <c r="R585" s="58"/>
      <c r="S585" s="58"/>
      <c r="T585" s="58"/>
      <c r="U585" s="58"/>
      <c r="V585" s="58"/>
      <c r="W585" s="59"/>
      <c r="X585" s="60"/>
    </row>
    <row r="586">
      <c r="A586" s="54"/>
      <c r="B586" s="55"/>
      <c r="C586" s="56"/>
      <c r="D586" s="56"/>
      <c r="E586" s="56"/>
      <c r="F586" s="56"/>
      <c r="G586" s="56"/>
      <c r="H586" s="56"/>
      <c r="I586" s="56"/>
      <c r="J586" s="56"/>
      <c r="K586" s="56"/>
      <c r="L586" s="56"/>
      <c r="M586" s="56"/>
      <c r="N586" s="57"/>
      <c r="O586" s="58"/>
      <c r="P586" s="58"/>
      <c r="Q586" s="58"/>
      <c r="R586" s="58"/>
      <c r="S586" s="58"/>
      <c r="T586" s="58"/>
      <c r="U586" s="58"/>
      <c r="V586" s="58"/>
      <c r="W586" s="59"/>
      <c r="X586" s="60"/>
    </row>
    <row r="587">
      <c r="A587" s="54"/>
      <c r="B587" s="55"/>
      <c r="C587" s="56"/>
      <c r="D587" s="56"/>
      <c r="E587" s="56"/>
      <c r="F587" s="56"/>
      <c r="G587" s="56"/>
      <c r="H587" s="56"/>
      <c r="I587" s="56"/>
      <c r="J587" s="56"/>
      <c r="K587" s="56"/>
      <c r="L587" s="56"/>
      <c r="M587" s="56"/>
      <c r="N587" s="57"/>
      <c r="O587" s="58"/>
      <c r="P587" s="58"/>
      <c r="Q587" s="58"/>
      <c r="R587" s="58"/>
      <c r="S587" s="58"/>
      <c r="T587" s="58"/>
      <c r="U587" s="58"/>
      <c r="V587" s="58"/>
      <c r="W587" s="59"/>
      <c r="X587" s="60"/>
    </row>
    <row r="588">
      <c r="A588" s="54"/>
      <c r="B588" s="55"/>
      <c r="C588" s="56"/>
      <c r="D588" s="56"/>
      <c r="E588" s="56"/>
      <c r="F588" s="56"/>
      <c r="G588" s="56"/>
      <c r="H588" s="56"/>
      <c r="I588" s="56"/>
      <c r="J588" s="56"/>
      <c r="K588" s="56"/>
      <c r="L588" s="56"/>
      <c r="M588" s="56"/>
      <c r="N588" s="57"/>
      <c r="O588" s="58"/>
      <c r="P588" s="58"/>
      <c r="Q588" s="58"/>
      <c r="R588" s="58"/>
      <c r="S588" s="58"/>
      <c r="T588" s="58"/>
      <c r="U588" s="58"/>
      <c r="V588" s="58"/>
      <c r="W588" s="59"/>
      <c r="X588" s="60"/>
    </row>
    <row r="589">
      <c r="A589" s="54"/>
      <c r="B589" s="55"/>
      <c r="C589" s="56"/>
      <c r="D589" s="56"/>
      <c r="E589" s="56"/>
      <c r="F589" s="56"/>
      <c r="G589" s="56"/>
      <c r="H589" s="56"/>
      <c r="I589" s="56"/>
      <c r="J589" s="56"/>
      <c r="K589" s="56"/>
      <c r="L589" s="56"/>
      <c r="M589" s="56"/>
      <c r="N589" s="57"/>
      <c r="O589" s="58"/>
      <c r="P589" s="58"/>
      <c r="Q589" s="58"/>
      <c r="R589" s="58"/>
      <c r="S589" s="58"/>
      <c r="T589" s="58"/>
      <c r="U589" s="58"/>
      <c r="V589" s="58"/>
      <c r="W589" s="59"/>
      <c r="X589" s="60"/>
    </row>
    <row r="590">
      <c r="A590" s="54"/>
      <c r="B590" s="55"/>
      <c r="C590" s="56"/>
      <c r="D590" s="56"/>
      <c r="E590" s="56"/>
      <c r="F590" s="56"/>
      <c r="G590" s="56"/>
      <c r="H590" s="56"/>
      <c r="I590" s="56"/>
      <c r="J590" s="56"/>
      <c r="K590" s="56"/>
      <c r="L590" s="56"/>
      <c r="M590" s="56"/>
      <c r="N590" s="57"/>
      <c r="O590" s="58"/>
      <c r="P590" s="58"/>
      <c r="Q590" s="58"/>
      <c r="R590" s="58"/>
      <c r="S590" s="58"/>
      <c r="T590" s="58"/>
      <c r="U590" s="58"/>
      <c r="V590" s="58"/>
      <c r="W590" s="59"/>
      <c r="X590" s="60"/>
    </row>
    <row r="591">
      <c r="A591" s="54"/>
      <c r="B591" s="55"/>
      <c r="C591" s="56"/>
      <c r="D591" s="56"/>
      <c r="E591" s="56"/>
      <c r="F591" s="56"/>
      <c r="G591" s="56"/>
      <c r="H591" s="56"/>
      <c r="I591" s="56"/>
      <c r="J591" s="56"/>
      <c r="K591" s="56"/>
      <c r="L591" s="56"/>
      <c r="M591" s="56"/>
      <c r="N591" s="57"/>
      <c r="O591" s="58"/>
      <c r="P591" s="58"/>
      <c r="Q591" s="58"/>
      <c r="R591" s="58"/>
      <c r="S591" s="58"/>
      <c r="T591" s="58"/>
      <c r="U591" s="58"/>
      <c r="V591" s="58"/>
      <c r="W591" s="59"/>
      <c r="X591" s="60"/>
    </row>
    <row r="592">
      <c r="A592" s="54"/>
      <c r="B592" s="55"/>
      <c r="C592" s="56"/>
      <c r="D592" s="56"/>
      <c r="E592" s="56"/>
      <c r="F592" s="56"/>
      <c r="G592" s="56"/>
      <c r="H592" s="56"/>
      <c r="I592" s="56"/>
      <c r="J592" s="56"/>
      <c r="K592" s="56"/>
      <c r="L592" s="56"/>
      <c r="M592" s="56"/>
      <c r="N592" s="57"/>
      <c r="O592" s="58"/>
      <c r="P592" s="58"/>
      <c r="Q592" s="58"/>
      <c r="R592" s="58"/>
      <c r="S592" s="58"/>
      <c r="T592" s="58"/>
      <c r="U592" s="58"/>
      <c r="V592" s="58"/>
      <c r="W592" s="59"/>
      <c r="X592" s="60"/>
    </row>
    <row r="593">
      <c r="A593" s="54"/>
      <c r="B593" s="55"/>
      <c r="C593" s="56"/>
      <c r="D593" s="56"/>
      <c r="E593" s="56"/>
      <c r="F593" s="56"/>
      <c r="G593" s="56"/>
      <c r="H593" s="56"/>
      <c r="I593" s="56"/>
      <c r="J593" s="56"/>
      <c r="K593" s="56"/>
      <c r="L593" s="56"/>
      <c r="M593" s="56"/>
      <c r="N593" s="57"/>
      <c r="O593" s="58"/>
      <c r="P593" s="58"/>
      <c r="Q593" s="58"/>
      <c r="R593" s="58"/>
      <c r="S593" s="58"/>
      <c r="T593" s="58"/>
      <c r="U593" s="58"/>
      <c r="V593" s="58"/>
      <c r="W593" s="59"/>
      <c r="X593" s="60"/>
    </row>
    <row r="594">
      <c r="A594" s="54"/>
      <c r="B594" s="55"/>
      <c r="C594" s="56"/>
      <c r="D594" s="56"/>
      <c r="E594" s="56"/>
      <c r="F594" s="56"/>
      <c r="G594" s="56"/>
      <c r="H594" s="56"/>
      <c r="I594" s="56"/>
      <c r="J594" s="56"/>
      <c r="K594" s="56"/>
      <c r="L594" s="56"/>
      <c r="M594" s="56"/>
      <c r="N594" s="57"/>
      <c r="O594" s="58"/>
      <c r="P594" s="58"/>
      <c r="Q594" s="58"/>
      <c r="R594" s="58"/>
      <c r="S594" s="58"/>
      <c r="T594" s="58"/>
      <c r="U594" s="58"/>
      <c r="V594" s="58"/>
      <c r="W594" s="59"/>
      <c r="X594" s="60"/>
    </row>
    <row r="595">
      <c r="A595" s="54"/>
      <c r="B595" s="55"/>
      <c r="C595" s="56"/>
      <c r="D595" s="56"/>
      <c r="E595" s="56"/>
      <c r="F595" s="56"/>
      <c r="G595" s="56"/>
      <c r="H595" s="56"/>
      <c r="I595" s="56"/>
      <c r="J595" s="56"/>
      <c r="K595" s="56"/>
      <c r="L595" s="56"/>
      <c r="M595" s="56"/>
      <c r="N595" s="57"/>
      <c r="O595" s="58"/>
      <c r="P595" s="58"/>
      <c r="Q595" s="58"/>
      <c r="R595" s="58"/>
      <c r="S595" s="58"/>
      <c r="T595" s="58"/>
      <c r="U595" s="58"/>
      <c r="V595" s="58"/>
      <c r="W595" s="59"/>
      <c r="X595" s="60"/>
    </row>
    <row r="596">
      <c r="A596" s="54"/>
      <c r="B596" s="55"/>
      <c r="C596" s="56"/>
      <c r="D596" s="56"/>
      <c r="E596" s="56"/>
      <c r="F596" s="56"/>
      <c r="G596" s="56"/>
      <c r="H596" s="56"/>
      <c r="I596" s="56"/>
      <c r="J596" s="56"/>
      <c r="K596" s="56"/>
      <c r="L596" s="56"/>
      <c r="M596" s="56"/>
      <c r="N596" s="57"/>
      <c r="O596" s="58"/>
      <c r="P596" s="58"/>
      <c r="Q596" s="58"/>
      <c r="R596" s="58"/>
      <c r="S596" s="58"/>
      <c r="T596" s="58"/>
      <c r="U596" s="58"/>
      <c r="V596" s="58"/>
      <c r="W596" s="59"/>
      <c r="X596" s="60"/>
    </row>
    <row r="597">
      <c r="A597" s="54"/>
      <c r="B597" s="55"/>
      <c r="C597" s="56"/>
      <c r="D597" s="56"/>
      <c r="E597" s="56"/>
      <c r="F597" s="56"/>
      <c r="G597" s="56"/>
      <c r="H597" s="56"/>
      <c r="I597" s="56"/>
      <c r="J597" s="56"/>
      <c r="K597" s="56"/>
      <c r="L597" s="56"/>
      <c r="M597" s="56"/>
      <c r="N597" s="57"/>
      <c r="O597" s="58"/>
      <c r="P597" s="58"/>
      <c r="Q597" s="58"/>
      <c r="R597" s="58"/>
      <c r="S597" s="58"/>
      <c r="T597" s="58"/>
      <c r="U597" s="58"/>
      <c r="V597" s="58"/>
      <c r="W597" s="59"/>
      <c r="X597" s="60"/>
    </row>
    <row r="598">
      <c r="A598" s="54"/>
      <c r="B598" s="55"/>
      <c r="C598" s="56"/>
      <c r="D598" s="56"/>
      <c r="E598" s="56"/>
      <c r="F598" s="56"/>
      <c r="G598" s="56"/>
      <c r="H598" s="56"/>
      <c r="I598" s="56"/>
      <c r="J598" s="56"/>
      <c r="K598" s="56"/>
      <c r="L598" s="56"/>
      <c r="M598" s="56"/>
      <c r="N598" s="57"/>
      <c r="O598" s="58"/>
      <c r="P598" s="58"/>
      <c r="Q598" s="58"/>
      <c r="R598" s="58"/>
      <c r="S598" s="58"/>
      <c r="T598" s="58"/>
      <c r="U598" s="58"/>
      <c r="V598" s="58"/>
      <c r="W598" s="59"/>
      <c r="X598" s="60"/>
    </row>
    <row r="599">
      <c r="A599" s="54"/>
      <c r="B599" s="55"/>
      <c r="C599" s="56"/>
      <c r="D599" s="56"/>
      <c r="E599" s="56"/>
      <c r="F599" s="56"/>
      <c r="G599" s="56"/>
      <c r="H599" s="56"/>
      <c r="I599" s="56"/>
      <c r="J599" s="56"/>
      <c r="K599" s="56"/>
      <c r="L599" s="56"/>
      <c r="M599" s="56"/>
      <c r="N599" s="57"/>
      <c r="O599" s="58"/>
      <c r="P599" s="58"/>
      <c r="Q599" s="58"/>
      <c r="R599" s="58"/>
      <c r="S599" s="58"/>
      <c r="T599" s="58"/>
      <c r="U599" s="58"/>
      <c r="V599" s="58"/>
      <c r="W599" s="59"/>
      <c r="X599" s="60"/>
    </row>
    <row r="600">
      <c r="A600" s="54"/>
      <c r="B600" s="55"/>
      <c r="C600" s="56"/>
      <c r="D600" s="56"/>
      <c r="E600" s="56"/>
      <c r="F600" s="56"/>
      <c r="G600" s="56"/>
      <c r="H600" s="56"/>
      <c r="I600" s="56"/>
      <c r="J600" s="56"/>
      <c r="K600" s="56"/>
      <c r="L600" s="56"/>
      <c r="M600" s="56"/>
      <c r="N600" s="57"/>
      <c r="O600" s="58"/>
      <c r="P600" s="58"/>
      <c r="Q600" s="58"/>
      <c r="R600" s="58"/>
      <c r="S600" s="58"/>
      <c r="T600" s="58"/>
      <c r="U600" s="58"/>
      <c r="V600" s="58"/>
      <c r="W600" s="59"/>
      <c r="X600" s="60"/>
    </row>
    <row r="601">
      <c r="A601" s="54"/>
      <c r="B601" s="55"/>
      <c r="C601" s="56"/>
      <c r="D601" s="56"/>
      <c r="E601" s="56"/>
      <c r="F601" s="56"/>
      <c r="G601" s="56"/>
      <c r="H601" s="56"/>
      <c r="I601" s="56"/>
      <c r="J601" s="56"/>
      <c r="K601" s="56"/>
      <c r="L601" s="56"/>
      <c r="M601" s="56"/>
      <c r="N601" s="57"/>
      <c r="O601" s="58"/>
      <c r="P601" s="58"/>
      <c r="Q601" s="58"/>
      <c r="R601" s="58"/>
      <c r="S601" s="58"/>
      <c r="T601" s="58"/>
      <c r="U601" s="58"/>
      <c r="V601" s="58"/>
      <c r="W601" s="59"/>
      <c r="X601" s="60"/>
    </row>
    <row r="602">
      <c r="A602" s="54"/>
      <c r="B602" s="55"/>
      <c r="C602" s="56"/>
      <c r="D602" s="56"/>
      <c r="E602" s="56"/>
      <c r="F602" s="56"/>
      <c r="G602" s="56"/>
      <c r="H602" s="56"/>
      <c r="I602" s="56"/>
      <c r="J602" s="56"/>
      <c r="K602" s="56"/>
      <c r="L602" s="56"/>
      <c r="M602" s="56"/>
      <c r="N602" s="57"/>
      <c r="O602" s="58"/>
      <c r="P602" s="58"/>
      <c r="Q602" s="58"/>
      <c r="R602" s="58"/>
      <c r="S602" s="58"/>
      <c r="T602" s="58"/>
      <c r="U602" s="58"/>
      <c r="V602" s="58"/>
      <c r="W602" s="59"/>
      <c r="X602" s="60"/>
    </row>
    <row r="603">
      <c r="A603" s="54"/>
      <c r="B603" s="55"/>
      <c r="C603" s="56"/>
      <c r="D603" s="56"/>
      <c r="E603" s="56"/>
      <c r="F603" s="56"/>
      <c r="G603" s="56"/>
      <c r="H603" s="56"/>
      <c r="I603" s="56"/>
      <c r="J603" s="56"/>
      <c r="K603" s="56"/>
      <c r="L603" s="56"/>
      <c r="M603" s="56"/>
      <c r="N603" s="57"/>
      <c r="O603" s="58"/>
      <c r="P603" s="58"/>
      <c r="Q603" s="58"/>
      <c r="R603" s="58"/>
      <c r="S603" s="58"/>
      <c r="T603" s="58"/>
      <c r="U603" s="58"/>
      <c r="V603" s="58"/>
      <c r="W603" s="59"/>
      <c r="X603" s="60"/>
    </row>
    <row r="604">
      <c r="A604" s="54"/>
      <c r="B604" s="55"/>
      <c r="C604" s="56"/>
      <c r="D604" s="56"/>
      <c r="E604" s="56"/>
      <c r="F604" s="56"/>
      <c r="G604" s="56"/>
      <c r="H604" s="56"/>
      <c r="I604" s="56"/>
      <c r="J604" s="56"/>
      <c r="K604" s="56"/>
      <c r="L604" s="56"/>
      <c r="M604" s="56"/>
      <c r="N604" s="57"/>
      <c r="O604" s="58"/>
      <c r="P604" s="58"/>
      <c r="Q604" s="58"/>
      <c r="R604" s="58"/>
      <c r="S604" s="58"/>
      <c r="T604" s="58"/>
      <c r="U604" s="58"/>
      <c r="V604" s="58"/>
      <c r="W604" s="59"/>
      <c r="X604" s="60"/>
    </row>
    <row r="605">
      <c r="A605" s="54"/>
      <c r="B605" s="55"/>
      <c r="C605" s="56"/>
      <c r="D605" s="56"/>
      <c r="E605" s="56"/>
      <c r="F605" s="56"/>
      <c r="G605" s="56"/>
      <c r="H605" s="56"/>
      <c r="I605" s="56"/>
      <c r="J605" s="56"/>
      <c r="K605" s="56"/>
      <c r="L605" s="56"/>
      <c r="M605" s="56"/>
      <c r="N605" s="57"/>
      <c r="O605" s="58"/>
      <c r="P605" s="58"/>
      <c r="Q605" s="58"/>
      <c r="R605" s="58"/>
      <c r="S605" s="58"/>
      <c r="T605" s="58"/>
      <c r="U605" s="58"/>
      <c r="V605" s="58"/>
      <c r="W605" s="59"/>
      <c r="X605" s="60"/>
    </row>
    <row r="606">
      <c r="A606" s="54"/>
      <c r="B606" s="55"/>
      <c r="C606" s="56"/>
      <c r="D606" s="56"/>
      <c r="E606" s="56"/>
      <c r="F606" s="56"/>
      <c r="G606" s="56"/>
      <c r="H606" s="56"/>
      <c r="I606" s="56"/>
      <c r="J606" s="56"/>
      <c r="K606" s="56"/>
      <c r="L606" s="56"/>
      <c r="M606" s="56"/>
      <c r="N606" s="57"/>
      <c r="O606" s="58"/>
      <c r="P606" s="58"/>
      <c r="Q606" s="58"/>
      <c r="R606" s="58"/>
      <c r="S606" s="58"/>
      <c r="T606" s="58"/>
      <c r="U606" s="58"/>
      <c r="V606" s="58"/>
      <c r="W606" s="59"/>
      <c r="X606" s="60"/>
    </row>
    <row r="607">
      <c r="A607" s="54"/>
      <c r="B607" s="55"/>
      <c r="C607" s="56"/>
      <c r="D607" s="56"/>
      <c r="E607" s="56"/>
      <c r="F607" s="56"/>
      <c r="G607" s="56"/>
      <c r="H607" s="56"/>
      <c r="I607" s="56"/>
      <c r="J607" s="56"/>
      <c r="K607" s="56"/>
      <c r="L607" s="56"/>
      <c r="M607" s="56"/>
      <c r="N607" s="57"/>
      <c r="O607" s="58"/>
      <c r="P607" s="58"/>
      <c r="Q607" s="58"/>
      <c r="R607" s="58"/>
      <c r="S607" s="58"/>
      <c r="T607" s="58"/>
      <c r="U607" s="58"/>
      <c r="V607" s="58"/>
      <c r="W607" s="59"/>
      <c r="X607" s="60"/>
    </row>
    <row r="608">
      <c r="A608" s="54"/>
      <c r="B608" s="55"/>
      <c r="C608" s="56"/>
      <c r="D608" s="56"/>
      <c r="E608" s="56"/>
      <c r="F608" s="56"/>
      <c r="G608" s="56"/>
      <c r="H608" s="56"/>
      <c r="I608" s="56"/>
      <c r="J608" s="56"/>
      <c r="K608" s="56"/>
      <c r="L608" s="56"/>
      <c r="M608" s="56"/>
      <c r="N608" s="57"/>
      <c r="O608" s="58"/>
      <c r="P608" s="58"/>
      <c r="Q608" s="58"/>
      <c r="R608" s="58"/>
      <c r="S608" s="58"/>
      <c r="T608" s="58"/>
      <c r="U608" s="58"/>
      <c r="V608" s="58"/>
      <c r="W608" s="59"/>
      <c r="X608" s="60"/>
    </row>
    <row r="609">
      <c r="A609" s="54"/>
      <c r="B609" s="55"/>
      <c r="C609" s="56"/>
      <c r="D609" s="56"/>
      <c r="E609" s="56"/>
      <c r="F609" s="56"/>
      <c r="G609" s="56"/>
      <c r="H609" s="56"/>
      <c r="I609" s="56"/>
      <c r="J609" s="56"/>
      <c r="K609" s="56"/>
      <c r="L609" s="56"/>
      <c r="M609" s="56"/>
      <c r="N609" s="57"/>
      <c r="O609" s="58"/>
      <c r="P609" s="58"/>
      <c r="Q609" s="58"/>
      <c r="R609" s="58"/>
      <c r="S609" s="58"/>
      <c r="T609" s="58"/>
      <c r="U609" s="58"/>
      <c r="V609" s="58"/>
      <c r="W609" s="59"/>
      <c r="X609" s="60"/>
    </row>
    <row r="610">
      <c r="A610" s="54"/>
      <c r="B610" s="55"/>
      <c r="C610" s="56"/>
      <c r="D610" s="56"/>
      <c r="E610" s="56"/>
      <c r="F610" s="56"/>
      <c r="G610" s="56"/>
      <c r="H610" s="56"/>
      <c r="I610" s="56"/>
      <c r="J610" s="56"/>
      <c r="K610" s="56"/>
      <c r="L610" s="56"/>
      <c r="M610" s="56"/>
      <c r="N610" s="57"/>
      <c r="O610" s="58"/>
      <c r="P610" s="58"/>
      <c r="Q610" s="58"/>
      <c r="R610" s="58"/>
      <c r="S610" s="58"/>
      <c r="T610" s="58"/>
      <c r="U610" s="58"/>
      <c r="V610" s="58"/>
      <c r="W610" s="59"/>
      <c r="X610" s="60"/>
    </row>
    <row r="611">
      <c r="A611" s="54"/>
      <c r="B611" s="55"/>
      <c r="C611" s="56"/>
      <c r="D611" s="56"/>
      <c r="E611" s="56"/>
      <c r="F611" s="56"/>
      <c r="G611" s="56"/>
      <c r="H611" s="56"/>
      <c r="I611" s="56"/>
      <c r="J611" s="56"/>
      <c r="K611" s="56"/>
      <c r="L611" s="56"/>
      <c r="M611" s="56"/>
      <c r="N611" s="57"/>
      <c r="O611" s="58"/>
      <c r="P611" s="58"/>
      <c r="Q611" s="58"/>
      <c r="R611" s="58"/>
      <c r="S611" s="58"/>
      <c r="T611" s="58"/>
      <c r="U611" s="58"/>
      <c r="V611" s="58"/>
      <c r="W611" s="59"/>
      <c r="X611" s="60"/>
    </row>
    <row r="612">
      <c r="A612" s="54"/>
      <c r="B612" s="55"/>
      <c r="C612" s="56"/>
      <c r="D612" s="56"/>
      <c r="E612" s="56"/>
      <c r="F612" s="56"/>
      <c r="G612" s="56"/>
      <c r="H612" s="56"/>
      <c r="I612" s="56"/>
      <c r="J612" s="56"/>
      <c r="K612" s="56"/>
      <c r="L612" s="56"/>
      <c r="M612" s="56"/>
      <c r="N612" s="57"/>
      <c r="O612" s="58"/>
      <c r="P612" s="58"/>
      <c r="Q612" s="58"/>
      <c r="R612" s="58"/>
      <c r="S612" s="58"/>
      <c r="T612" s="58"/>
      <c r="U612" s="58"/>
      <c r="V612" s="58"/>
      <c r="W612" s="59"/>
      <c r="X612" s="60"/>
    </row>
    <row r="613">
      <c r="A613" s="54"/>
      <c r="B613" s="55"/>
      <c r="C613" s="56"/>
      <c r="D613" s="56"/>
      <c r="E613" s="56"/>
      <c r="F613" s="56"/>
      <c r="G613" s="56"/>
      <c r="H613" s="56"/>
      <c r="I613" s="56"/>
      <c r="J613" s="56"/>
      <c r="K613" s="56"/>
      <c r="L613" s="56"/>
      <c r="M613" s="56"/>
      <c r="N613" s="57"/>
      <c r="O613" s="58"/>
      <c r="P613" s="58"/>
      <c r="Q613" s="58"/>
      <c r="R613" s="58"/>
      <c r="S613" s="58"/>
      <c r="T613" s="58"/>
      <c r="U613" s="58"/>
      <c r="V613" s="58"/>
      <c r="W613" s="59"/>
      <c r="X613" s="60"/>
    </row>
    <row r="614">
      <c r="A614" s="54"/>
      <c r="B614" s="55"/>
      <c r="C614" s="56"/>
      <c r="D614" s="56"/>
      <c r="E614" s="56"/>
      <c r="F614" s="56"/>
      <c r="G614" s="56"/>
      <c r="H614" s="56"/>
      <c r="I614" s="56"/>
      <c r="J614" s="56"/>
      <c r="K614" s="56"/>
      <c r="L614" s="56"/>
      <c r="M614" s="56"/>
      <c r="N614" s="57"/>
      <c r="O614" s="58"/>
      <c r="P614" s="58"/>
      <c r="Q614" s="58"/>
      <c r="R614" s="58"/>
      <c r="S614" s="58"/>
      <c r="T614" s="58"/>
      <c r="U614" s="58"/>
      <c r="V614" s="58"/>
      <c r="W614" s="59"/>
      <c r="X614" s="60"/>
    </row>
    <row r="615">
      <c r="A615" s="54"/>
      <c r="B615" s="55"/>
      <c r="C615" s="56"/>
      <c r="D615" s="56"/>
      <c r="E615" s="56"/>
      <c r="F615" s="56"/>
      <c r="G615" s="56"/>
      <c r="H615" s="56"/>
      <c r="I615" s="56"/>
      <c r="J615" s="56"/>
      <c r="K615" s="56"/>
      <c r="L615" s="56"/>
      <c r="M615" s="56"/>
      <c r="N615" s="57"/>
      <c r="O615" s="58"/>
      <c r="P615" s="58"/>
      <c r="Q615" s="58"/>
      <c r="R615" s="58"/>
      <c r="S615" s="58"/>
      <c r="T615" s="58"/>
      <c r="U615" s="58"/>
      <c r="V615" s="58"/>
      <c r="W615" s="59"/>
      <c r="X615" s="60"/>
    </row>
    <row r="616">
      <c r="A616" s="54"/>
      <c r="B616" s="55"/>
      <c r="C616" s="56"/>
      <c r="D616" s="56"/>
      <c r="E616" s="56"/>
      <c r="F616" s="56"/>
      <c r="G616" s="56"/>
      <c r="H616" s="56"/>
      <c r="I616" s="56"/>
      <c r="J616" s="56"/>
      <c r="K616" s="56"/>
      <c r="L616" s="56"/>
      <c r="M616" s="56"/>
      <c r="N616" s="57"/>
      <c r="O616" s="58"/>
      <c r="P616" s="58"/>
      <c r="Q616" s="58"/>
      <c r="R616" s="58"/>
      <c r="S616" s="58"/>
      <c r="T616" s="58"/>
      <c r="U616" s="58"/>
      <c r="V616" s="58"/>
      <c r="W616" s="59"/>
      <c r="X616" s="60"/>
    </row>
    <row r="617">
      <c r="A617" s="54"/>
      <c r="B617" s="55"/>
      <c r="C617" s="56"/>
      <c r="D617" s="56"/>
      <c r="E617" s="56"/>
      <c r="F617" s="56"/>
      <c r="G617" s="56"/>
      <c r="H617" s="56"/>
      <c r="I617" s="56"/>
      <c r="J617" s="56"/>
      <c r="K617" s="56"/>
      <c r="L617" s="56"/>
      <c r="M617" s="56"/>
      <c r="N617" s="57"/>
      <c r="O617" s="58"/>
      <c r="P617" s="58"/>
      <c r="Q617" s="58"/>
      <c r="R617" s="58"/>
      <c r="S617" s="58"/>
      <c r="T617" s="58"/>
      <c r="U617" s="58"/>
      <c r="V617" s="58"/>
      <c r="W617" s="59"/>
      <c r="X617" s="60"/>
    </row>
    <row r="618">
      <c r="A618" s="54"/>
      <c r="B618" s="55"/>
      <c r="C618" s="56"/>
      <c r="D618" s="56"/>
      <c r="E618" s="56"/>
      <c r="F618" s="56"/>
      <c r="G618" s="56"/>
      <c r="H618" s="56"/>
      <c r="I618" s="56"/>
      <c r="J618" s="56"/>
      <c r="K618" s="56"/>
      <c r="L618" s="56"/>
      <c r="M618" s="56"/>
      <c r="N618" s="57"/>
      <c r="O618" s="58"/>
      <c r="P618" s="58"/>
      <c r="Q618" s="58"/>
      <c r="R618" s="58"/>
      <c r="S618" s="58"/>
      <c r="T618" s="58"/>
      <c r="U618" s="58"/>
      <c r="V618" s="58"/>
      <c r="W618" s="59"/>
      <c r="X618" s="60"/>
    </row>
    <row r="619">
      <c r="A619" s="54"/>
      <c r="B619" s="55"/>
      <c r="C619" s="56"/>
      <c r="D619" s="56"/>
      <c r="E619" s="56"/>
      <c r="F619" s="56"/>
      <c r="G619" s="56"/>
      <c r="H619" s="56"/>
      <c r="I619" s="56"/>
      <c r="J619" s="56"/>
      <c r="K619" s="56"/>
      <c r="L619" s="56"/>
      <c r="M619" s="56"/>
      <c r="N619" s="57"/>
      <c r="O619" s="58"/>
      <c r="P619" s="58"/>
      <c r="Q619" s="58"/>
      <c r="R619" s="58"/>
      <c r="S619" s="58"/>
      <c r="T619" s="58"/>
      <c r="U619" s="58"/>
      <c r="V619" s="58"/>
      <c r="W619" s="59"/>
      <c r="X619" s="60"/>
    </row>
    <row r="620">
      <c r="A620" s="54"/>
      <c r="B620" s="55"/>
      <c r="C620" s="56"/>
      <c r="D620" s="56"/>
      <c r="E620" s="56"/>
      <c r="F620" s="56"/>
      <c r="G620" s="56"/>
      <c r="H620" s="56"/>
      <c r="I620" s="56"/>
      <c r="J620" s="56"/>
      <c r="K620" s="56"/>
      <c r="L620" s="56"/>
      <c r="M620" s="56"/>
      <c r="N620" s="57"/>
      <c r="O620" s="58"/>
      <c r="P620" s="58"/>
      <c r="Q620" s="58"/>
      <c r="R620" s="58"/>
      <c r="S620" s="58"/>
      <c r="T620" s="58"/>
      <c r="U620" s="58"/>
      <c r="V620" s="58"/>
      <c r="W620" s="59"/>
      <c r="X620" s="60"/>
    </row>
    <row r="621">
      <c r="A621" s="54"/>
      <c r="B621" s="55"/>
      <c r="C621" s="56"/>
      <c r="D621" s="56"/>
      <c r="E621" s="56"/>
      <c r="F621" s="56"/>
      <c r="G621" s="56"/>
      <c r="H621" s="56"/>
      <c r="I621" s="56"/>
      <c r="J621" s="56"/>
      <c r="K621" s="56"/>
      <c r="L621" s="56"/>
      <c r="M621" s="56"/>
      <c r="N621" s="57"/>
      <c r="O621" s="58"/>
      <c r="P621" s="58"/>
      <c r="Q621" s="58"/>
      <c r="R621" s="58"/>
      <c r="S621" s="58"/>
      <c r="T621" s="58"/>
      <c r="U621" s="58"/>
      <c r="V621" s="58"/>
      <c r="W621" s="59"/>
      <c r="X621" s="60"/>
    </row>
    <row r="622">
      <c r="A622" s="54"/>
      <c r="B622" s="55"/>
      <c r="C622" s="56"/>
      <c r="D622" s="56"/>
      <c r="E622" s="56"/>
      <c r="F622" s="56"/>
      <c r="G622" s="56"/>
      <c r="H622" s="56"/>
      <c r="I622" s="56"/>
      <c r="J622" s="56"/>
      <c r="K622" s="56"/>
      <c r="L622" s="56"/>
      <c r="M622" s="56"/>
      <c r="N622" s="57"/>
      <c r="O622" s="58"/>
      <c r="P622" s="58"/>
      <c r="Q622" s="58"/>
      <c r="R622" s="58"/>
      <c r="S622" s="58"/>
      <c r="T622" s="58"/>
      <c r="U622" s="58"/>
      <c r="V622" s="58"/>
      <c r="W622" s="59"/>
      <c r="X622" s="60"/>
    </row>
    <row r="623">
      <c r="A623" s="54"/>
      <c r="B623" s="55"/>
      <c r="C623" s="56"/>
      <c r="D623" s="56"/>
      <c r="E623" s="56"/>
      <c r="F623" s="56"/>
      <c r="G623" s="56"/>
      <c r="H623" s="56"/>
      <c r="I623" s="56"/>
      <c r="J623" s="56"/>
      <c r="K623" s="56"/>
      <c r="L623" s="56"/>
      <c r="M623" s="56"/>
      <c r="N623" s="57"/>
      <c r="O623" s="58"/>
      <c r="P623" s="58"/>
      <c r="Q623" s="58"/>
      <c r="R623" s="58"/>
      <c r="S623" s="58"/>
      <c r="T623" s="58"/>
      <c r="U623" s="58"/>
      <c r="V623" s="58"/>
      <c r="W623" s="59"/>
      <c r="X623" s="60"/>
    </row>
    <row r="624">
      <c r="A624" s="54"/>
      <c r="B624" s="55"/>
      <c r="C624" s="56"/>
      <c r="D624" s="56"/>
      <c r="E624" s="56"/>
      <c r="F624" s="56"/>
      <c r="G624" s="56"/>
      <c r="H624" s="56"/>
      <c r="I624" s="56"/>
      <c r="J624" s="56"/>
      <c r="K624" s="56"/>
      <c r="L624" s="56"/>
      <c r="M624" s="56"/>
      <c r="N624" s="57"/>
      <c r="O624" s="58"/>
      <c r="P624" s="58"/>
      <c r="Q624" s="58"/>
      <c r="R624" s="58"/>
      <c r="S624" s="58"/>
      <c r="T624" s="58"/>
      <c r="U624" s="58"/>
      <c r="V624" s="58"/>
      <c r="W624" s="59"/>
      <c r="X624" s="60"/>
    </row>
    <row r="625">
      <c r="A625" s="54"/>
      <c r="B625" s="55"/>
      <c r="C625" s="56"/>
      <c r="D625" s="56"/>
      <c r="E625" s="56"/>
      <c r="F625" s="56"/>
      <c r="G625" s="56"/>
      <c r="H625" s="56"/>
      <c r="I625" s="56"/>
      <c r="J625" s="56"/>
      <c r="K625" s="56"/>
      <c r="L625" s="56"/>
      <c r="M625" s="56"/>
      <c r="N625" s="57"/>
      <c r="O625" s="58"/>
      <c r="P625" s="58"/>
      <c r="Q625" s="58"/>
      <c r="R625" s="58"/>
      <c r="S625" s="58"/>
      <c r="T625" s="58"/>
      <c r="U625" s="58"/>
      <c r="V625" s="58"/>
      <c r="W625" s="59"/>
      <c r="X625" s="60"/>
    </row>
    <row r="626">
      <c r="A626" s="54"/>
      <c r="B626" s="55"/>
      <c r="C626" s="56"/>
      <c r="D626" s="56"/>
      <c r="E626" s="56"/>
      <c r="F626" s="56"/>
      <c r="G626" s="56"/>
      <c r="H626" s="56"/>
      <c r="I626" s="56"/>
      <c r="J626" s="56"/>
      <c r="K626" s="56"/>
      <c r="L626" s="56"/>
      <c r="M626" s="56"/>
      <c r="N626" s="57"/>
      <c r="O626" s="58"/>
      <c r="P626" s="58"/>
      <c r="Q626" s="58"/>
      <c r="R626" s="58"/>
      <c r="S626" s="58"/>
      <c r="T626" s="58"/>
      <c r="U626" s="58"/>
      <c r="V626" s="58"/>
      <c r="W626" s="59"/>
      <c r="X626" s="60"/>
    </row>
    <row r="627">
      <c r="A627" s="54"/>
      <c r="B627" s="55"/>
      <c r="C627" s="56"/>
      <c r="D627" s="56"/>
      <c r="E627" s="56"/>
      <c r="F627" s="56"/>
      <c r="G627" s="56"/>
      <c r="H627" s="56"/>
      <c r="I627" s="56"/>
      <c r="J627" s="56"/>
      <c r="K627" s="56"/>
      <c r="L627" s="56"/>
      <c r="M627" s="56"/>
      <c r="N627" s="57"/>
      <c r="O627" s="58"/>
      <c r="P627" s="58"/>
      <c r="Q627" s="58"/>
      <c r="R627" s="58"/>
      <c r="S627" s="58"/>
      <c r="T627" s="58"/>
      <c r="U627" s="58"/>
      <c r="V627" s="58"/>
      <c r="W627" s="59"/>
      <c r="X627" s="60"/>
    </row>
    <row r="628">
      <c r="A628" s="54"/>
      <c r="B628" s="55"/>
      <c r="C628" s="56"/>
      <c r="D628" s="56"/>
      <c r="E628" s="56"/>
      <c r="F628" s="56"/>
      <c r="G628" s="56"/>
      <c r="H628" s="56"/>
      <c r="I628" s="56"/>
      <c r="J628" s="56"/>
      <c r="K628" s="56"/>
      <c r="L628" s="56"/>
      <c r="M628" s="56"/>
      <c r="N628" s="57"/>
      <c r="O628" s="58"/>
      <c r="P628" s="58"/>
      <c r="Q628" s="58"/>
      <c r="R628" s="58"/>
      <c r="S628" s="58"/>
      <c r="T628" s="58"/>
      <c r="U628" s="58"/>
      <c r="V628" s="58"/>
      <c r="W628" s="59"/>
      <c r="X628" s="60"/>
    </row>
    <row r="629">
      <c r="A629" s="54"/>
      <c r="B629" s="55"/>
      <c r="C629" s="56"/>
      <c r="D629" s="56"/>
      <c r="E629" s="56"/>
      <c r="F629" s="56"/>
      <c r="G629" s="56"/>
      <c r="H629" s="56"/>
      <c r="I629" s="56"/>
      <c r="J629" s="56"/>
      <c r="K629" s="56"/>
      <c r="L629" s="56"/>
      <c r="M629" s="56"/>
      <c r="N629" s="57"/>
      <c r="O629" s="58"/>
      <c r="P629" s="58"/>
      <c r="Q629" s="58"/>
      <c r="R629" s="58"/>
      <c r="S629" s="58"/>
      <c r="T629" s="58"/>
      <c r="U629" s="58"/>
      <c r="V629" s="58"/>
      <c r="W629" s="59"/>
      <c r="X629" s="60"/>
    </row>
    <row r="630">
      <c r="A630" s="54"/>
      <c r="B630" s="55"/>
      <c r="C630" s="56"/>
      <c r="D630" s="56"/>
      <c r="E630" s="56"/>
      <c r="F630" s="56"/>
      <c r="G630" s="56"/>
      <c r="H630" s="56"/>
      <c r="I630" s="56"/>
      <c r="J630" s="56"/>
      <c r="K630" s="56"/>
      <c r="L630" s="56"/>
      <c r="M630" s="56"/>
      <c r="N630" s="57"/>
      <c r="O630" s="58"/>
      <c r="P630" s="58"/>
      <c r="Q630" s="58"/>
      <c r="R630" s="58"/>
      <c r="S630" s="58"/>
      <c r="T630" s="58"/>
      <c r="U630" s="58"/>
      <c r="V630" s="58"/>
      <c r="W630" s="59"/>
      <c r="X630" s="60"/>
    </row>
    <row r="631">
      <c r="A631" s="54"/>
      <c r="B631" s="55"/>
      <c r="C631" s="56"/>
      <c r="D631" s="56"/>
      <c r="E631" s="56"/>
      <c r="F631" s="56"/>
      <c r="G631" s="56"/>
      <c r="H631" s="56"/>
      <c r="I631" s="56"/>
      <c r="J631" s="56"/>
      <c r="K631" s="56"/>
      <c r="L631" s="56"/>
      <c r="M631" s="56"/>
      <c r="N631" s="57"/>
      <c r="O631" s="58"/>
      <c r="P631" s="58"/>
      <c r="Q631" s="58"/>
      <c r="R631" s="58"/>
      <c r="S631" s="58"/>
      <c r="T631" s="58"/>
      <c r="U631" s="58"/>
      <c r="V631" s="58"/>
      <c r="W631" s="59"/>
      <c r="X631" s="60"/>
    </row>
    <row r="632">
      <c r="A632" s="54"/>
      <c r="B632" s="55"/>
      <c r="C632" s="56"/>
      <c r="D632" s="56"/>
      <c r="E632" s="56"/>
      <c r="F632" s="56"/>
      <c r="G632" s="56"/>
      <c r="H632" s="56"/>
      <c r="I632" s="56"/>
      <c r="J632" s="56"/>
      <c r="K632" s="56"/>
      <c r="L632" s="56"/>
      <c r="M632" s="56"/>
      <c r="N632" s="57"/>
      <c r="O632" s="58"/>
      <c r="P632" s="58"/>
      <c r="Q632" s="58"/>
      <c r="R632" s="58"/>
      <c r="S632" s="58"/>
      <c r="T632" s="58"/>
      <c r="U632" s="58"/>
      <c r="V632" s="58"/>
      <c r="W632" s="59"/>
      <c r="X632" s="60"/>
    </row>
    <row r="633">
      <c r="A633" s="54"/>
      <c r="B633" s="55"/>
      <c r="C633" s="56"/>
      <c r="D633" s="56"/>
      <c r="E633" s="56"/>
      <c r="F633" s="56"/>
      <c r="G633" s="56"/>
      <c r="H633" s="56"/>
      <c r="I633" s="56"/>
      <c r="J633" s="56"/>
      <c r="K633" s="56"/>
      <c r="L633" s="56"/>
      <c r="M633" s="56"/>
      <c r="N633" s="57"/>
      <c r="O633" s="58"/>
      <c r="P633" s="58"/>
      <c r="Q633" s="58"/>
      <c r="R633" s="58"/>
      <c r="S633" s="58"/>
      <c r="T633" s="58"/>
      <c r="U633" s="58"/>
      <c r="V633" s="58"/>
      <c r="W633" s="59"/>
      <c r="X633" s="60"/>
    </row>
    <row r="634">
      <c r="A634" s="54"/>
      <c r="B634" s="55"/>
      <c r="C634" s="56"/>
      <c r="D634" s="56"/>
      <c r="E634" s="56"/>
      <c r="F634" s="56"/>
      <c r="G634" s="56"/>
      <c r="H634" s="56"/>
      <c r="I634" s="56"/>
      <c r="J634" s="56"/>
      <c r="K634" s="56"/>
      <c r="L634" s="56"/>
      <c r="M634" s="56"/>
      <c r="N634" s="57"/>
      <c r="O634" s="58"/>
      <c r="P634" s="58"/>
      <c r="Q634" s="58"/>
      <c r="R634" s="58"/>
      <c r="S634" s="58"/>
      <c r="T634" s="58"/>
      <c r="U634" s="58"/>
      <c r="V634" s="58"/>
      <c r="W634" s="59"/>
      <c r="X634" s="60"/>
    </row>
    <row r="635">
      <c r="A635" s="54"/>
      <c r="B635" s="55"/>
      <c r="C635" s="56"/>
      <c r="D635" s="56"/>
      <c r="E635" s="56"/>
      <c r="F635" s="56"/>
      <c r="G635" s="56"/>
      <c r="H635" s="56"/>
      <c r="I635" s="56"/>
      <c r="J635" s="56"/>
      <c r="K635" s="56"/>
      <c r="L635" s="56"/>
      <c r="M635" s="56"/>
      <c r="N635" s="57"/>
      <c r="O635" s="58"/>
      <c r="P635" s="58"/>
      <c r="Q635" s="58"/>
      <c r="R635" s="58"/>
      <c r="S635" s="58"/>
      <c r="T635" s="58"/>
      <c r="U635" s="58"/>
      <c r="V635" s="58"/>
      <c r="W635" s="59"/>
      <c r="X635" s="60"/>
    </row>
    <row r="636">
      <c r="A636" s="54"/>
      <c r="B636" s="55"/>
      <c r="C636" s="56"/>
      <c r="D636" s="56"/>
      <c r="E636" s="56"/>
      <c r="F636" s="56"/>
      <c r="G636" s="56"/>
      <c r="H636" s="56"/>
      <c r="I636" s="56"/>
      <c r="J636" s="56"/>
      <c r="K636" s="56"/>
      <c r="L636" s="56"/>
      <c r="M636" s="56"/>
      <c r="N636" s="57"/>
      <c r="O636" s="58"/>
      <c r="P636" s="58"/>
      <c r="Q636" s="58"/>
      <c r="R636" s="58"/>
      <c r="S636" s="58"/>
      <c r="T636" s="58"/>
      <c r="U636" s="58"/>
      <c r="V636" s="58"/>
      <c r="W636" s="59"/>
      <c r="X636" s="60"/>
    </row>
    <row r="637">
      <c r="A637" s="54"/>
      <c r="B637" s="55"/>
      <c r="C637" s="56"/>
      <c r="D637" s="56"/>
      <c r="E637" s="56"/>
      <c r="F637" s="56"/>
      <c r="G637" s="56"/>
      <c r="H637" s="56"/>
      <c r="I637" s="56"/>
      <c r="J637" s="56"/>
      <c r="K637" s="56"/>
      <c r="L637" s="56"/>
      <c r="M637" s="56"/>
      <c r="N637" s="57"/>
      <c r="O637" s="58"/>
      <c r="P637" s="58"/>
      <c r="Q637" s="58"/>
      <c r="R637" s="58"/>
      <c r="S637" s="58"/>
      <c r="T637" s="58"/>
      <c r="U637" s="58"/>
      <c r="V637" s="58"/>
      <c r="W637" s="59"/>
      <c r="X637" s="60"/>
    </row>
    <row r="638">
      <c r="A638" s="54"/>
      <c r="B638" s="55"/>
      <c r="C638" s="56"/>
      <c r="D638" s="56"/>
      <c r="E638" s="56"/>
      <c r="F638" s="56"/>
      <c r="G638" s="56"/>
      <c r="H638" s="56"/>
      <c r="I638" s="56"/>
      <c r="J638" s="56"/>
      <c r="K638" s="56"/>
      <c r="L638" s="56"/>
      <c r="M638" s="56"/>
      <c r="N638" s="57"/>
      <c r="O638" s="58"/>
      <c r="P638" s="58"/>
      <c r="Q638" s="58"/>
      <c r="R638" s="58"/>
      <c r="S638" s="58"/>
      <c r="T638" s="58"/>
      <c r="U638" s="58"/>
      <c r="V638" s="58"/>
      <c r="W638" s="59"/>
      <c r="X638" s="60"/>
    </row>
    <row r="639">
      <c r="A639" s="54"/>
      <c r="B639" s="55"/>
      <c r="C639" s="56"/>
      <c r="D639" s="56"/>
      <c r="E639" s="56"/>
      <c r="F639" s="56"/>
      <c r="G639" s="56"/>
      <c r="H639" s="56"/>
      <c r="I639" s="56"/>
      <c r="J639" s="56"/>
      <c r="K639" s="56"/>
      <c r="L639" s="56"/>
      <c r="M639" s="56"/>
      <c r="N639" s="57"/>
      <c r="O639" s="58"/>
      <c r="P639" s="58"/>
      <c r="Q639" s="58"/>
      <c r="R639" s="58"/>
      <c r="S639" s="58"/>
      <c r="T639" s="58"/>
      <c r="U639" s="58"/>
      <c r="V639" s="58"/>
      <c r="W639" s="59"/>
      <c r="X639" s="60"/>
    </row>
    <row r="640">
      <c r="A640" s="54"/>
      <c r="B640" s="55"/>
      <c r="C640" s="56"/>
      <c r="D640" s="56"/>
      <c r="E640" s="56"/>
      <c r="F640" s="56"/>
      <c r="G640" s="56"/>
      <c r="H640" s="56"/>
      <c r="I640" s="56"/>
      <c r="J640" s="56"/>
      <c r="K640" s="56"/>
      <c r="L640" s="56"/>
      <c r="M640" s="56"/>
      <c r="N640" s="57"/>
      <c r="O640" s="58"/>
      <c r="P640" s="58"/>
      <c r="Q640" s="58"/>
      <c r="R640" s="58"/>
      <c r="S640" s="58"/>
      <c r="T640" s="58"/>
      <c r="U640" s="58"/>
      <c r="V640" s="58"/>
      <c r="W640" s="59"/>
      <c r="X640" s="60"/>
    </row>
    <row r="641">
      <c r="A641" s="54"/>
      <c r="B641" s="55"/>
      <c r="C641" s="56"/>
      <c r="D641" s="56"/>
      <c r="E641" s="56"/>
      <c r="F641" s="56"/>
      <c r="G641" s="56"/>
      <c r="H641" s="56"/>
      <c r="I641" s="56"/>
      <c r="J641" s="56"/>
      <c r="K641" s="56"/>
      <c r="L641" s="56"/>
      <c r="M641" s="56"/>
      <c r="N641" s="57"/>
      <c r="O641" s="58"/>
      <c r="P641" s="58"/>
      <c r="Q641" s="58"/>
      <c r="R641" s="58"/>
      <c r="S641" s="58"/>
      <c r="T641" s="58"/>
      <c r="U641" s="58"/>
      <c r="V641" s="58"/>
      <c r="W641" s="59"/>
      <c r="X641" s="60"/>
    </row>
    <row r="642">
      <c r="A642" s="54"/>
      <c r="B642" s="55"/>
      <c r="C642" s="56"/>
      <c r="D642" s="56"/>
      <c r="E642" s="56"/>
      <c r="F642" s="56"/>
      <c r="G642" s="56"/>
      <c r="H642" s="56"/>
      <c r="I642" s="56"/>
      <c r="J642" s="56"/>
      <c r="K642" s="56"/>
      <c r="L642" s="56"/>
      <c r="M642" s="56"/>
      <c r="N642" s="57"/>
      <c r="O642" s="58"/>
      <c r="P642" s="58"/>
      <c r="Q642" s="58"/>
      <c r="R642" s="58"/>
      <c r="S642" s="58"/>
      <c r="T642" s="58"/>
      <c r="U642" s="58"/>
      <c r="V642" s="58"/>
      <c r="W642" s="59"/>
      <c r="X642" s="60"/>
    </row>
    <row r="643">
      <c r="A643" s="54"/>
      <c r="B643" s="55"/>
      <c r="C643" s="56"/>
      <c r="D643" s="56"/>
      <c r="E643" s="56"/>
      <c r="F643" s="56"/>
      <c r="G643" s="56"/>
      <c r="H643" s="56"/>
      <c r="I643" s="56"/>
      <c r="J643" s="56"/>
      <c r="K643" s="56"/>
      <c r="L643" s="56"/>
      <c r="M643" s="56"/>
      <c r="N643" s="57"/>
      <c r="O643" s="58"/>
      <c r="P643" s="58"/>
      <c r="Q643" s="58"/>
      <c r="R643" s="58"/>
      <c r="S643" s="58"/>
      <c r="T643" s="58"/>
      <c r="U643" s="58"/>
      <c r="V643" s="58"/>
      <c r="W643" s="59"/>
      <c r="X643" s="60"/>
    </row>
    <row r="644">
      <c r="A644" s="54"/>
      <c r="B644" s="55"/>
      <c r="C644" s="56"/>
      <c r="D644" s="56"/>
      <c r="E644" s="56"/>
      <c r="F644" s="56"/>
      <c r="G644" s="56"/>
      <c r="H644" s="56"/>
      <c r="I644" s="56"/>
      <c r="J644" s="56"/>
      <c r="K644" s="56"/>
      <c r="L644" s="56"/>
      <c r="M644" s="56"/>
      <c r="N644" s="57"/>
      <c r="O644" s="58"/>
      <c r="P644" s="58"/>
      <c r="Q644" s="58"/>
      <c r="R644" s="58"/>
      <c r="S644" s="58"/>
      <c r="T644" s="58"/>
      <c r="U644" s="58"/>
      <c r="V644" s="58"/>
      <c r="W644" s="59"/>
      <c r="X644" s="60"/>
    </row>
    <row r="645">
      <c r="A645" s="54"/>
      <c r="B645" s="55"/>
      <c r="C645" s="56"/>
      <c r="D645" s="56"/>
      <c r="E645" s="56"/>
      <c r="F645" s="56"/>
      <c r="G645" s="56"/>
      <c r="H645" s="56"/>
      <c r="I645" s="56"/>
      <c r="J645" s="56"/>
      <c r="K645" s="56"/>
      <c r="L645" s="56"/>
      <c r="M645" s="56"/>
      <c r="N645" s="57"/>
      <c r="O645" s="58"/>
      <c r="P645" s="58"/>
      <c r="Q645" s="58"/>
      <c r="R645" s="58"/>
      <c r="S645" s="58"/>
      <c r="T645" s="58"/>
      <c r="U645" s="58"/>
      <c r="V645" s="58"/>
      <c r="W645" s="59"/>
      <c r="X645" s="60"/>
    </row>
    <row r="646">
      <c r="A646" s="54"/>
      <c r="B646" s="55"/>
      <c r="C646" s="56"/>
      <c r="D646" s="56"/>
      <c r="E646" s="56"/>
      <c r="F646" s="56"/>
      <c r="G646" s="56"/>
      <c r="H646" s="56"/>
      <c r="I646" s="56"/>
      <c r="J646" s="56"/>
      <c r="K646" s="56"/>
      <c r="L646" s="56"/>
      <c r="M646" s="56"/>
      <c r="N646" s="57"/>
      <c r="O646" s="58"/>
      <c r="P646" s="58"/>
      <c r="Q646" s="58"/>
      <c r="R646" s="58"/>
      <c r="S646" s="58"/>
      <c r="T646" s="58"/>
      <c r="U646" s="58"/>
      <c r="V646" s="58"/>
      <c r="W646" s="59"/>
      <c r="X646" s="60"/>
    </row>
    <row r="647">
      <c r="A647" s="54"/>
      <c r="B647" s="55"/>
      <c r="C647" s="56"/>
      <c r="D647" s="56"/>
      <c r="E647" s="56"/>
      <c r="F647" s="56"/>
      <c r="G647" s="56"/>
      <c r="H647" s="56"/>
      <c r="I647" s="56"/>
      <c r="J647" s="56"/>
      <c r="K647" s="56"/>
      <c r="L647" s="56"/>
      <c r="M647" s="56"/>
      <c r="N647" s="57"/>
      <c r="O647" s="58"/>
      <c r="P647" s="58"/>
      <c r="Q647" s="58"/>
      <c r="R647" s="58"/>
      <c r="S647" s="58"/>
      <c r="T647" s="58"/>
      <c r="U647" s="58"/>
      <c r="V647" s="58"/>
      <c r="W647" s="59"/>
      <c r="X647" s="60"/>
    </row>
    <row r="648">
      <c r="A648" s="54"/>
      <c r="B648" s="55"/>
      <c r="C648" s="56"/>
      <c r="D648" s="56"/>
      <c r="E648" s="56"/>
      <c r="F648" s="56"/>
      <c r="G648" s="56"/>
      <c r="H648" s="56"/>
      <c r="I648" s="56"/>
      <c r="J648" s="56"/>
      <c r="K648" s="56"/>
      <c r="L648" s="56"/>
      <c r="M648" s="56"/>
      <c r="N648" s="57"/>
      <c r="O648" s="58"/>
      <c r="P648" s="58"/>
      <c r="Q648" s="58"/>
      <c r="R648" s="58"/>
      <c r="S648" s="58"/>
      <c r="T648" s="58"/>
      <c r="U648" s="58"/>
      <c r="V648" s="58"/>
      <c r="W648" s="59"/>
      <c r="X648" s="60"/>
    </row>
    <row r="649">
      <c r="A649" s="54"/>
      <c r="B649" s="55"/>
      <c r="C649" s="56"/>
      <c r="D649" s="56"/>
      <c r="E649" s="56"/>
      <c r="F649" s="56"/>
      <c r="G649" s="56"/>
      <c r="H649" s="56"/>
      <c r="I649" s="56"/>
      <c r="J649" s="56"/>
      <c r="K649" s="56"/>
      <c r="L649" s="56"/>
      <c r="M649" s="56"/>
      <c r="N649" s="57"/>
      <c r="O649" s="58"/>
      <c r="P649" s="58"/>
      <c r="Q649" s="58"/>
      <c r="R649" s="58"/>
      <c r="S649" s="58"/>
      <c r="T649" s="58"/>
      <c r="U649" s="58"/>
      <c r="V649" s="58"/>
      <c r="W649" s="59"/>
      <c r="X649" s="60"/>
    </row>
    <row r="650">
      <c r="A650" s="54"/>
      <c r="B650" s="55"/>
      <c r="C650" s="56"/>
      <c r="D650" s="56"/>
      <c r="E650" s="56"/>
      <c r="F650" s="56"/>
      <c r="G650" s="56"/>
      <c r="H650" s="56"/>
      <c r="I650" s="56"/>
      <c r="J650" s="56"/>
      <c r="K650" s="56"/>
      <c r="L650" s="56"/>
      <c r="M650" s="56"/>
      <c r="N650" s="57"/>
      <c r="O650" s="58"/>
      <c r="P650" s="58"/>
      <c r="Q650" s="58"/>
      <c r="R650" s="58"/>
      <c r="S650" s="58"/>
      <c r="T650" s="58"/>
      <c r="U650" s="58"/>
      <c r="V650" s="58"/>
      <c r="W650" s="59"/>
      <c r="X650" s="60"/>
    </row>
    <row r="651">
      <c r="A651" s="54"/>
      <c r="B651" s="55"/>
      <c r="C651" s="56"/>
      <c r="D651" s="56"/>
      <c r="E651" s="56"/>
      <c r="F651" s="56"/>
      <c r="G651" s="56"/>
      <c r="H651" s="56"/>
      <c r="I651" s="56"/>
      <c r="J651" s="56"/>
      <c r="K651" s="56"/>
      <c r="L651" s="56"/>
      <c r="M651" s="56"/>
      <c r="N651" s="57"/>
      <c r="O651" s="58"/>
      <c r="P651" s="58"/>
      <c r="Q651" s="58"/>
      <c r="R651" s="58"/>
      <c r="S651" s="58"/>
      <c r="T651" s="58"/>
      <c r="U651" s="58"/>
      <c r="V651" s="58"/>
      <c r="W651" s="59"/>
      <c r="X651" s="60"/>
    </row>
    <row r="652">
      <c r="A652" s="54"/>
      <c r="B652" s="55"/>
      <c r="C652" s="56"/>
      <c r="D652" s="56"/>
      <c r="E652" s="56"/>
      <c r="F652" s="56"/>
      <c r="G652" s="56"/>
      <c r="H652" s="56"/>
      <c r="I652" s="56"/>
      <c r="J652" s="56"/>
      <c r="K652" s="56"/>
      <c r="L652" s="56"/>
      <c r="M652" s="56"/>
      <c r="N652" s="57"/>
      <c r="O652" s="58"/>
      <c r="P652" s="58"/>
      <c r="Q652" s="58"/>
      <c r="R652" s="58"/>
      <c r="S652" s="58"/>
      <c r="T652" s="58"/>
      <c r="U652" s="58"/>
      <c r="V652" s="58"/>
      <c r="W652" s="59"/>
      <c r="X652" s="60"/>
    </row>
    <row r="653">
      <c r="A653" s="54"/>
      <c r="B653" s="55"/>
      <c r="C653" s="56"/>
      <c r="D653" s="56"/>
      <c r="E653" s="56"/>
      <c r="F653" s="56"/>
      <c r="G653" s="56"/>
      <c r="H653" s="56"/>
      <c r="I653" s="56"/>
      <c r="J653" s="56"/>
      <c r="K653" s="56"/>
      <c r="L653" s="56"/>
      <c r="M653" s="56"/>
      <c r="N653" s="57"/>
      <c r="O653" s="58"/>
      <c r="P653" s="58"/>
      <c r="Q653" s="58"/>
      <c r="R653" s="58"/>
      <c r="S653" s="58"/>
      <c r="T653" s="58"/>
      <c r="U653" s="58"/>
      <c r="V653" s="58"/>
      <c r="W653" s="59"/>
      <c r="X653" s="60"/>
    </row>
    <row r="654">
      <c r="A654" s="54"/>
      <c r="B654" s="55"/>
      <c r="C654" s="56"/>
      <c r="D654" s="56"/>
      <c r="E654" s="56"/>
      <c r="F654" s="56"/>
      <c r="G654" s="56"/>
      <c r="H654" s="56"/>
      <c r="I654" s="56"/>
      <c r="J654" s="56"/>
      <c r="K654" s="56"/>
      <c r="L654" s="56"/>
      <c r="M654" s="56"/>
      <c r="N654" s="57"/>
      <c r="O654" s="58"/>
      <c r="P654" s="58"/>
      <c r="Q654" s="58"/>
      <c r="R654" s="58"/>
      <c r="S654" s="58"/>
      <c r="T654" s="58"/>
      <c r="U654" s="58"/>
      <c r="V654" s="58"/>
      <c r="W654" s="59"/>
      <c r="X654" s="60"/>
    </row>
    <row r="655">
      <c r="A655" s="54"/>
      <c r="B655" s="55"/>
      <c r="C655" s="56"/>
      <c r="D655" s="56"/>
      <c r="E655" s="56"/>
      <c r="F655" s="56"/>
      <c r="G655" s="56"/>
      <c r="H655" s="56"/>
      <c r="I655" s="56"/>
      <c r="J655" s="56"/>
      <c r="K655" s="56"/>
      <c r="L655" s="56"/>
      <c r="M655" s="56"/>
      <c r="N655" s="57"/>
      <c r="O655" s="58"/>
      <c r="P655" s="58"/>
      <c r="Q655" s="58"/>
      <c r="R655" s="58"/>
      <c r="S655" s="58"/>
      <c r="T655" s="58"/>
      <c r="U655" s="58"/>
      <c r="V655" s="58"/>
      <c r="W655" s="59"/>
      <c r="X655" s="60"/>
    </row>
    <row r="656">
      <c r="A656" s="54"/>
      <c r="B656" s="55"/>
      <c r="C656" s="56"/>
      <c r="D656" s="56"/>
      <c r="E656" s="56"/>
      <c r="F656" s="56"/>
      <c r="G656" s="56"/>
      <c r="H656" s="56"/>
      <c r="I656" s="56"/>
      <c r="J656" s="56"/>
      <c r="K656" s="56"/>
      <c r="L656" s="56"/>
      <c r="M656" s="56"/>
      <c r="N656" s="57"/>
      <c r="O656" s="58"/>
      <c r="P656" s="58"/>
      <c r="Q656" s="58"/>
      <c r="R656" s="58"/>
      <c r="S656" s="58"/>
      <c r="T656" s="58"/>
      <c r="U656" s="58"/>
      <c r="V656" s="58"/>
      <c r="W656" s="59"/>
      <c r="X656" s="60"/>
    </row>
    <row r="657">
      <c r="A657" s="54"/>
      <c r="B657" s="55"/>
      <c r="C657" s="56"/>
      <c r="D657" s="56"/>
      <c r="E657" s="56"/>
      <c r="F657" s="56"/>
      <c r="G657" s="56"/>
      <c r="H657" s="56"/>
      <c r="I657" s="56"/>
      <c r="J657" s="56"/>
      <c r="K657" s="56"/>
      <c r="L657" s="56"/>
      <c r="M657" s="56"/>
      <c r="N657" s="57"/>
      <c r="O657" s="58"/>
      <c r="P657" s="58"/>
      <c r="Q657" s="58"/>
      <c r="R657" s="58"/>
      <c r="S657" s="58"/>
      <c r="T657" s="58"/>
      <c r="U657" s="58"/>
      <c r="V657" s="58"/>
      <c r="W657" s="59"/>
      <c r="X657" s="60"/>
    </row>
    <row r="658">
      <c r="A658" s="54"/>
      <c r="B658" s="55"/>
      <c r="C658" s="56"/>
      <c r="D658" s="56"/>
      <c r="E658" s="56"/>
      <c r="F658" s="56"/>
      <c r="G658" s="56"/>
      <c r="H658" s="56"/>
      <c r="I658" s="56"/>
      <c r="J658" s="56"/>
      <c r="K658" s="56"/>
      <c r="L658" s="56"/>
      <c r="M658" s="56"/>
      <c r="N658" s="57"/>
      <c r="O658" s="58"/>
      <c r="P658" s="58"/>
      <c r="Q658" s="58"/>
      <c r="R658" s="58"/>
      <c r="S658" s="58"/>
      <c r="T658" s="58"/>
      <c r="U658" s="58"/>
      <c r="V658" s="58"/>
      <c r="W658" s="59"/>
      <c r="X658" s="60"/>
    </row>
    <row r="659">
      <c r="A659" s="54"/>
      <c r="B659" s="55"/>
      <c r="C659" s="56"/>
      <c r="D659" s="56"/>
      <c r="E659" s="56"/>
      <c r="F659" s="56"/>
      <c r="G659" s="56"/>
      <c r="H659" s="56"/>
      <c r="I659" s="56"/>
      <c r="J659" s="56"/>
      <c r="K659" s="56"/>
      <c r="L659" s="56"/>
      <c r="M659" s="56"/>
      <c r="N659" s="57"/>
      <c r="O659" s="58"/>
      <c r="P659" s="58"/>
      <c r="Q659" s="58"/>
      <c r="R659" s="58"/>
      <c r="S659" s="58"/>
      <c r="T659" s="58"/>
      <c r="U659" s="58"/>
      <c r="V659" s="58"/>
      <c r="W659" s="59"/>
      <c r="X659" s="60"/>
    </row>
    <row r="660">
      <c r="A660" s="54"/>
      <c r="B660" s="55"/>
      <c r="C660" s="56"/>
      <c r="D660" s="56"/>
      <c r="E660" s="56"/>
      <c r="F660" s="56"/>
      <c r="G660" s="56"/>
      <c r="H660" s="56"/>
      <c r="I660" s="56"/>
      <c r="J660" s="56"/>
      <c r="K660" s="56"/>
      <c r="L660" s="56"/>
      <c r="M660" s="56"/>
      <c r="N660" s="57"/>
      <c r="O660" s="58"/>
      <c r="P660" s="58"/>
      <c r="Q660" s="58"/>
      <c r="R660" s="58"/>
      <c r="S660" s="58"/>
      <c r="T660" s="58"/>
      <c r="U660" s="58"/>
      <c r="V660" s="58"/>
      <c r="W660" s="59"/>
      <c r="X660" s="60"/>
    </row>
    <row r="661">
      <c r="A661" s="54"/>
      <c r="B661" s="55"/>
      <c r="C661" s="56"/>
      <c r="D661" s="56"/>
      <c r="E661" s="56"/>
      <c r="F661" s="56"/>
      <c r="G661" s="56"/>
      <c r="H661" s="56"/>
      <c r="I661" s="56"/>
      <c r="J661" s="56"/>
      <c r="K661" s="56"/>
      <c r="L661" s="56"/>
      <c r="M661" s="56"/>
      <c r="N661" s="57"/>
      <c r="O661" s="58"/>
      <c r="P661" s="58"/>
      <c r="Q661" s="58"/>
      <c r="R661" s="58"/>
      <c r="S661" s="58"/>
      <c r="T661" s="58"/>
      <c r="U661" s="58"/>
      <c r="V661" s="58"/>
      <c r="W661" s="59"/>
      <c r="X661" s="60"/>
    </row>
    <row r="662">
      <c r="A662" s="54"/>
      <c r="B662" s="55"/>
      <c r="C662" s="56"/>
      <c r="D662" s="56"/>
      <c r="E662" s="56"/>
      <c r="F662" s="56"/>
      <c r="G662" s="56"/>
      <c r="H662" s="56"/>
      <c r="I662" s="56"/>
      <c r="J662" s="56"/>
      <c r="K662" s="56"/>
      <c r="L662" s="56"/>
      <c r="M662" s="56"/>
      <c r="N662" s="57"/>
      <c r="O662" s="58"/>
      <c r="P662" s="58"/>
      <c r="Q662" s="58"/>
      <c r="R662" s="58"/>
      <c r="S662" s="58"/>
      <c r="T662" s="58"/>
      <c r="U662" s="58"/>
      <c r="V662" s="58"/>
      <c r="W662" s="59"/>
      <c r="X662" s="60"/>
    </row>
    <row r="663">
      <c r="A663" s="54"/>
      <c r="B663" s="55"/>
      <c r="C663" s="56"/>
      <c r="D663" s="56"/>
      <c r="E663" s="56"/>
      <c r="F663" s="56"/>
      <c r="G663" s="56"/>
      <c r="H663" s="56"/>
      <c r="I663" s="56"/>
      <c r="J663" s="56"/>
      <c r="K663" s="56"/>
      <c r="L663" s="56"/>
      <c r="M663" s="56"/>
      <c r="N663" s="57"/>
      <c r="O663" s="58"/>
      <c r="P663" s="58"/>
      <c r="Q663" s="58"/>
      <c r="R663" s="58"/>
      <c r="S663" s="58"/>
      <c r="T663" s="58"/>
      <c r="U663" s="58"/>
      <c r="V663" s="58"/>
      <c r="W663" s="59"/>
      <c r="X663" s="60"/>
    </row>
    <row r="664">
      <c r="A664" s="54"/>
      <c r="B664" s="55"/>
      <c r="C664" s="56"/>
      <c r="D664" s="56"/>
      <c r="E664" s="56"/>
      <c r="F664" s="56"/>
      <c r="G664" s="56"/>
      <c r="H664" s="56"/>
      <c r="I664" s="56"/>
      <c r="J664" s="56"/>
      <c r="K664" s="56"/>
      <c r="L664" s="56"/>
      <c r="M664" s="56"/>
      <c r="N664" s="57"/>
      <c r="O664" s="58"/>
      <c r="P664" s="58"/>
      <c r="Q664" s="58"/>
      <c r="R664" s="58"/>
      <c r="S664" s="58"/>
      <c r="T664" s="58"/>
      <c r="U664" s="58"/>
      <c r="V664" s="58"/>
      <c r="W664" s="59"/>
      <c r="X664" s="60"/>
    </row>
    <row r="665">
      <c r="A665" s="54"/>
      <c r="B665" s="55"/>
      <c r="C665" s="56"/>
      <c r="D665" s="56"/>
      <c r="E665" s="56"/>
      <c r="F665" s="56"/>
      <c r="G665" s="56"/>
      <c r="H665" s="56"/>
      <c r="I665" s="56"/>
      <c r="J665" s="56"/>
      <c r="K665" s="56"/>
      <c r="L665" s="56"/>
      <c r="M665" s="56"/>
      <c r="N665" s="57"/>
      <c r="O665" s="58"/>
      <c r="P665" s="58"/>
      <c r="Q665" s="58"/>
      <c r="R665" s="58"/>
      <c r="S665" s="58"/>
      <c r="T665" s="58"/>
      <c r="U665" s="58"/>
      <c r="V665" s="58"/>
      <c r="W665" s="59"/>
      <c r="X665" s="60"/>
    </row>
    <row r="666">
      <c r="A666" s="54"/>
      <c r="B666" s="55"/>
      <c r="C666" s="56"/>
      <c r="D666" s="56"/>
      <c r="E666" s="56"/>
      <c r="F666" s="56"/>
      <c r="G666" s="56"/>
      <c r="H666" s="56"/>
      <c r="I666" s="56"/>
      <c r="J666" s="56"/>
      <c r="K666" s="56"/>
      <c r="L666" s="56"/>
      <c r="M666" s="56"/>
      <c r="N666" s="57"/>
      <c r="O666" s="58"/>
      <c r="P666" s="58"/>
      <c r="Q666" s="58"/>
      <c r="R666" s="58"/>
      <c r="S666" s="58"/>
      <c r="T666" s="58"/>
      <c r="U666" s="58"/>
      <c r="V666" s="58"/>
      <c r="W666" s="59"/>
      <c r="X666" s="60"/>
    </row>
    <row r="667">
      <c r="A667" s="54"/>
      <c r="B667" s="55"/>
      <c r="C667" s="56"/>
      <c r="D667" s="56"/>
      <c r="E667" s="56"/>
      <c r="F667" s="56"/>
      <c r="G667" s="56"/>
      <c r="H667" s="56"/>
      <c r="I667" s="56"/>
      <c r="J667" s="56"/>
      <c r="K667" s="56"/>
      <c r="L667" s="56"/>
      <c r="M667" s="56"/>
      <c r="N667" s="57"/>
      <c r="O667" s="58"/>
      <c r="P667" s="58"/>
      <c r="Q667" s="58"/>
      <c r="R667" s="58"/>
      <c r="S667" s="58"/>
      <c r="T667" s="58"/>
      <c r="U667" s="58"/>
      <c r="V667" s="58"/>
      <c r="W667" s="59"/>
      <c r="X667" s="60"/>
    </row>
    <row r="668">
      <c r="A668" s="54"/>
      <c r="B668" s="55"/>
      <c r="C668" s="56"/>
      <c r="D668" s="56"/>
      <c r="E668" s="56"/>
      <c r="F668" s="56"/>
      <c r="G668" s="56"/>
      <c r="H668" s="56"/>
      <c r="I668" s="56"/>
      <c r="J668" s="56"/>
      <c r="K668" s="56"/>
      <c r="L668" s="56"/>
      <c r="M668" s="56"/>
      <c r="N668" s="57"/>
      <c r="O668" s="58"/>
      <c r="P668" s="58"/>
      <c r="Q668" s="58"/>
      <c r="R668" s="58"/>
      <c r="S668" s="58"/>
      <c r="T668" s="58"/>
      <c r="U668" s="58"/>
      <c r="V668" s="58"/>
      <c r="W668" s="59"/>
      <c r="X668" s="60"/>
    </row>
    <row r="669">
      <c r="A669" s="54"/>
      <c r="B669" s="55"/>
      <c r="C669" s="56"/>
      <c r="D669" s="56"/>
      <c r="E669" s="56"/>
      <c r="F669" s="56"/>
      <c r="G669" s="56"/>
      <c r="H669" s="56"/>
      <c r="I669" s="56"/>
      <c r="J669" s="56"/>
      <c r="K669" s="56"/>
      <c r="L669" s="56"/>
      <c r="M669" s="56"/>
      <c r="N669" s="57"/>
      <c r="O669" s="58"/>
      <c r="P669" s="58"/>
      <c r="Q669" s="58"/>
      <c r="R669" s="58"/>
      <c r="S669" s="58"/>
      <c r="T669" s="58"/>
      <c r="U669" s="58"/>
      <c r="V669" s="58"/>
      <c r="W669" s="59"/>
      <c r="X669" s="60"/>
    </row>
    <row r="670">
      <c r="A670" s="54"/>
      <c r="B670" s="55"/>
      <c r="C670" s="56"/>
      <c r="D670" s="56"/>
      <c r="E670" s="56"/>
      <c r="F670" s="56"/>
      <c r="G670" s="56"/>
      <c r="H670" s="56"/>
      <c r="I670" s="56"/>
      <c r="J670" s="56"/>
      <c r="K670" s="56"/>
      <c r="L670" s="56"/>
      <c r="M670" s="56"/>
      <c r="N670" s="57"/>
      <c r="O670" s="58"/>
      <c r="P670" s="58"/>
      <c r="Q670" s="58"/>
      <c r="R670" s="58"/>
      <c r="S670" s="58"/>
      <c r="T670" s="58"/>
      <c r="U670" s="58"/>
      <c r="V670" s="58"/>
      <c r="W670" s="59"/>
      <c r="X670" s="60"/>
    </row>
    <row r="671">
      <c r="A671" s="54"/>
      <c r="B671" s="55"/>
      <c r="C671" s="56"/>
      <c r="D671" s="56"/>
      <c r="E671" s="56"/>
      <c r="F671" s="56"/>
      <c r="G671" s="56"/>
      <c r="H671" s="56"/>
      <c r="I671" s="56"/>
      <c r="J671" s="56"/>
      <c r="K671" s="56"/>
      <c r="L671" s="56"/>
      <c r="M671" s="56"/>
      <c r="N671" s="57"/>
      <c r="O671" s="58"/>
      <c r="P671" s="58"/>
      <c r="Q671" s="58"/>
      <c r="R671" s="58"/>
      <c r="S671" s="58"/>
      <c r="T671" s="58"/>
      <c r="U671" s="58"/>
      <c r="V671" s="58"/>
      <c r="W671" s="59"/>
      <c r="X671" s="60"/>
    </row>
    <row r="672">
      <c r="A672" s="54"/>
      <c r="B672" s="55"/>
      <c r="C672" s="56"/>
      <c r="D672" s="56"/>
      <c r="E672" s="56"/>
      <c r="F672" s="56"/>
      <c r="G672" s="56"/>
      <c r="H672" s="56"/>
      <c r="I672" s="56"/>
      <c r="J672" s="56"/>
      <c r="K672" s="56"/>
      <c r="L672" s="56"/>
      <c r="M672" s="56"/>
      <c r="N672" s="57"/>
      <c r="O672" s="58"/>
      <c r="P672" s="58"/>
      <c r="Q672" s="58"/>
      <c r="R672" s="58"/>
      <c r="S672" s="58"/>
      <c r="T672" s="58"/>
      <c r="U672" s="58"/>
      <c r="V672" s="58"/>
      <c r="W672" s="59"/>
      <c r="X672" s="60"/>
    </row>
    <row r="673">
      <c r="A673" s="54"/>
      <c r="B673" s="55"/>
      <c r="C673" s="56"/>
      <c r="D673" s="56"/>
      <c r="E673" s="56"/>
      <c r="F673" s="56"/>
      <c r="G673" s="56"/>
      <c r="H673" s="56"/>
      <c r="I673" s="56"/>
      <c r="J673" s="56"/>
      <c r="K673" s="56"/>
      <c r="L673" s="56"/>
      <c r="M673" s="56"/>
      <c r="N673" s="57"/>
      <c r="O673" s="58"/>
      <c r="P673" s="58"/>
      <c r="Q673" s="58"/>
      <c r="R673" s="58"/>
      <c r="S673" s="58"/>
      <c r="T673" s="58"/>
      <c r="U673" s="58"/>
      <c r="V673" s="58"/>
      <c r="W673" s="59"/>
      <c r="X673" s="60"/>
    </row>
    <row r="674">
      <c r="A674" s="54"/>
      <c r="B674" s="55"/>
      <c r="C674" s="56"/>
      <c r="D674" s="56"/>
      <c r="E674" s="56"/>
      <c r="F674" s="56"/>
      <c r="G674" s="56"/>
      <c r="H674" s="56"/>
      <c r="I674" s="56"/>
      <c r="J674" s="56"/>
      <c r="K674" s="56"/>
      <c r="L674" s="56"/>
      <c r="M674" s="56"/>
      <c r="N674" s="57"/>
      <c r="O674" s="58"/>
      <c r="P674" s="58"/>
      <c r="Q674" s="58"/>
      <c r="R674" s="58"/>
      <c r="S674" s="58"/>
      <c r="T674" s="58"/>
      <c r="U674" s="58"/>
      <c r="V674" s="58"/>
      <c r="W674" s="59"/>
      <c r="X674" s="60"/>
    </row>
    <row r="675">
      <c r="A675" s="54"/>
      <c r="B675" s="55"/>
      <c r="C675" s="56"/>
      <c r="D675" s="56"/>
      <c r="E675" s="56"/>
      <c r="F675" s="56"/>
      <c r="G675" s="56"/>
      <c r="H675" s="56"/>
      <c r="I675" s="56"/>
      <c r="J675" s="56"/>
      <c r="K675" s="56"/>
      <c r="L675" s="56"/>
      <c r="M675" s="56"/>
      <c r="N675" s="57"/>
      <c r="O675" s="58"/>
      <c r="P675" s="58"/>
      <c r="Q675" s="58"/>
      <c r="R675" s="58"/>
      <c r="S675" s="58"/>
      <c r="T675" s="58"/>
      <c r="U675" s="58"/>
      <c r="V675" s="58"/>
      <c r="W675" s="59"/>
      <c r="X675" s="60"/>
    </row>
    <row r="676">
      <c r="A676" s="54"/>
      <c r="B676" s="55"/>
      <c r="C676" s="56"/>
      <c r="D676" s="56"/>
      <c r="E676" s="56"/>
      <c r="F676" s="56"/>
      <c r="G676" s="56"/>
      <c r="H676" s="56"/>
      <c r="I676" s="56"/>
      <c r="J676" s="56"/>
      <c r="K676" s="56"/>
      <c r="L676" s="56"/>
      <c r="M676" s="56"/>
      <c r="N676" s="57"/>
      <c r="O676" s="58"/>
      <c r="P676" s="58"/>
      <c r="Q676" s="58"/>
      <c r="R676" s="58"/>
      <c r="S676" s="58"/>
      <c r="T676" s="58"/>
      <c r="U676" s="58"/>
      <c r="V676" s="58"/>
      <c r="W676" s="59"/>
      <c r="X676" s="60"/>
    </row>
    <row r="677">
      <c r="A677" s="54"/>
      <c r="B677" s="55"/>
      <c r="C677" s="56"/>
      <c r="D677" s="56"/>
      <c r="E677" s="56"/>
      <c r="F677" s="56"/>
      <c r="G677" s="56"/>
      <c r="H677" s="56"/>
      <c r="I677" s="56"/>
      <c r="J677" s="56"/>
      <c r="K677" s="56"/>
      <c r="L677" s="56"/>
      <c r="M677" s="56"/>
      <c r="N677" s="57"/>
      <c r="O677" s="58"/>
      <c r="P677" s="58"/>
      <c r="Q677" s="58"/>
      <c r="R677" s="58"/>
      <c r="S677" s="58"/>
      <c r="T677" s="58"/>
      <c r="U677" s="58"/>
      <c r="V677" s="58"/>
      <c r="W677" s="59"/>
      <c r="X677" s="60"/>
    </row>
    <row r="678">
      <c r="A678" s="54"/>
      <c r="B678" s="55"/>
      <c r="C678" s="56"/>
      <c r="D678" s="56"/>
      <c r="E678" s="56"/>
      <c r="F678" s="56"/>
      <c r="G678" s="56"/>
      <c r="H678" s="56"/>
      <c r="I678" s="56"/>
      <c r="J678" s="56"/>
      <c r="K678" s="56"/>
      <c r="L678" s="56"/>
      <c r="M678" s="56"/>
      <c r="N678" s="57"/>
      <c r="O678" s="58"/>
      <c r="P678" s="58"/>
      <c r="Q678" s="58"/>
      <c r="R678" s="58"/>
      <c r="S678" s="58"/>
      <c r="T678" s="58"/>
      <c r="U678" s="58"/>
      <c r="V678" s="58"/>
      <c r="W678" s="59"/>
      <c r="X678" s="60"/>
    </row>
    <row r="679">
      <c r="A679" s="54"/>
      <c r="B679" s="55"/>
      <c r="C679" s="56"/>
      <c r="D679" s="56"/>
      <c r="E679" s="56"/>
      <c r="F679" s="56"/>
      <c r="G679" s="56"/>
      <c r="H679" s="56"/>
      <c r="I679" s="56"/>
      <c r="J679" s="56"/>
      <c r="K679" s="56"/>
      <c r="L679" s="56"/>
      <c r="M679" s="56"/>
      <c r="N679" s="57"/>
      <c r="O679" s="58"/>
      <c r="P679" s="58"/>
      <c r="Q679" s="58"/>
      <c r="R679" s="58"/>
      <c r="S679" s="58"/>
      <c r="T679" s="58"/>
      <c r="U679" s="58"/>
      <c r="V679" s="58"/>
      <c r="W679" s="59"/>
      <c r="X679" s="60"/>
    </row>
    <row r="680">
      <c r="A680" s="54"/>
      <c r="B680" s="55"/>
      <c r="C680" s="56"/>
      <c r="D680" s="56"/>
      <c r="E680" s="56"/>
      <c r="F680" s="56"/>
      <c r="G680" s="56"/>
      <c r="H680" s="56"/>
      <c r="I680" s="56"/>
      <c r="J680" s="56"/>
      <c r="K680" s="56"/>
      <c r="L680" s="56"/>
      <c r="M680" s="56"/>
      <c r="N680" s="57"/>
      <c r="O680" s="58"/>
      <c r="P680" s="58"/>
      <c r="Q680" s="58"/>
      <c r="R680" s="58"/>
      <c r="S680" s="58"/>
      <c r="T680" s="58"/>
      <c r="U680" s="58"/>
      <c r="V680" s="58"/>
      <c r="W680" s="59"/>
      <c r="X680" s="60"/>
    </row>
    <row r="681">
      <c r="A681" s="54"/>
      <c r="B681" s="55"/>
      <c r="C681" s="56"/>
      <c r="D681" s="56"/>
      <c r="E681" s="56"/>
      <c r="F681" s="56"/>
      <c r="G681" s="56"/>
      <c r="H681" s="56"/>
      <c r="I681" s="56"/>
      <c r="J681" s="56"/>
      <c r="K681" s="56"/>
      <c r="L681" s="56"/>
      <c r="M681" s="56"/>
      <c r="N681" s="57"/>
      <c r="O681" s="58"/>
      <c r="P681" s="58"/>
      <c r="Q681" s="58"/>
      <c r="R681" s="58"/>
      <c r="S681" s="58"/>
      <c r="T681" s="58"/>
      <c r="U681" s="58"/>
      <c r="V681" s="58"/>
      <c r="W681" s="59"/>
      <c r="X681" s="60"/>
    </row>
    <row r="682">
      <c r="A682" s="54"/>
      <c r="B682" s="55"/>
      <c r="C682" s="56"/>
      <c r="D682" s="56"/>
      <c r="E682" s="56"/>
      <c r="F682" s="56"/>
      <c r="G682" s="56"/>
      <c r="H682" s="56"/>
      <c r="I682" s="56"/>
      <c r="J682" s="56"/>
      <c r="K682" s="56"/>
      <c r="L682" s="56"/>
      <c r="M682" s="56"/>
      <c r="N682" s="57"/>
      <c r="O682" s="58"/>
      <c r="P682" s="58"/>
      <c r="Q682" s="58"/>
      <c r="R682" s="58"/>
      <c r="S682" s="58"/>
      <c r="T682" s="58"/>
      <c r="U682" s="58"/>
      <c r="V682" s="58"/>
      <c r="W682" s="59"/>
      <c r="X682" s="60"/>
    </row>
    <row r="683">
      <c r="A683" s="54"/>
      <c r="B683" s="55"/>
      <c r="C683" s="56"/>
      <c r="D683" s="56"/>
      <c r="E683" s="56"/>
      <c r="F683" s="56"/>
      <c r="G683" s="56"/>
      <c r="H683" s="56"/>
      <c r="I683" s="56"/>
      <c r="J683" s="56"/>
      <c r="K683" s="56"/>
      <c r="L683" s="56"/>
      <c r="M683" s="56"/>
      <c r="N683" s="57"/>
      <c r="O683" s="58"/>
      <c r="P683" s="58"/>
      <c r="Q683" s="58"/>
      <c r="R683" s="58"/>
      <c r="S683" s="58"/>
      <c r="T683" s="58"/>
      <c r="U683" s="58"/>
      <c r="V683" s="58"/>
      <c r="W683" s="59"/>
      <c r="X683" s="60"/>
    </row>
    <row r="684">
      <c r="A684" s="54"/>
      <c r="B684" s="55"/>
      <c r="C684" s="56"/>
      <c r="D684" s="56"/>
      <c r="E684" s="56"/>
      <c r="F684" s="56"/>
      <c r="G684" s="56"/>
      <c r="H684" s="56"/>
      <c r="I684" s="56"/>
      <c r="J684" s="56"/>
      <c r="K684" s="56"/>
      <c r="L684" s="56"/>
      <c r="M684" s="56"/>
      <c r="N684" s="57"/>
      <c r="O684" s="58"/>
      <c r="P684" s="58"/>
      <c r="Q684" s="58"/>
      <c r="R684" s="58"/>
      <c r="S684" s="58"/>
      <c r="T684" s="58"/>
      <c r="U684" s="58"/>
      <c r="V684" s="58"/>
      <c r="W684" s="59"/>
      <c r="X684" s="60"/>
    </row>
    <row r="685">
      <c r="A685" s="54"/>
      <c r="B685" s="55"/>
      <c r="C685" s="56"/>
      <c r="D685" s="56"/>
      <c r="E685" s="56"/>
      <c r="F685" s="56"/>
      <c r="G685" s="56"/>
      <c r="H685" s="56"/>
      <c r="I685" s="56"/>
      <c r="J685" s="56"/>
      <c r="K685" s="56"/>
      <c r="L685" s="56"/>
      <c r="M685" s="56"/>
      <c r="N685" s="57"/>
      <c r="O685" s="58"/>
      <c r="P685" s="58"/>
      <c r="Q685" s="58"/>
      <c r="R685" s="58"/>
      <c r="S685" s="58"/>
      <c r="T685" s="58"/>
      <c r="U685" s="58"/>
      <c r="V685" s="58"/>
      <c r="W685" s="59"/>
      <c r="X685" s="60"/>
    </row>
    <row r="686">
      <c r="A686" s="54"/>
      <c r="B686" s="55"/>
      <c r="C686" s="56"/>
      <c r="D686" s="56"/>
      <c r="E686" s="56"/>
      <c r="F686" s="56"/>
      <c r="G686" s="56"/>
      <c r="H686" s="56"/>
      <c r="I686" s="56"/>
      <c r="J686" s="56"/>
      <c r="K686" s="56"/>
      <c r="L686" s="56"/>
      <c r="M686" s="56"/>
      <c r="N686" s="57"/>
      <c r="O686" s="58"/>
      <c r="P686" s="58"/>
      <c r="Q686" s="58"/>
      <c r="R686" s="58"/>
      <c r="S686" s="58"/>
      <c r="T686" s="58"/>
      <c r="U686" s="58"/>
      <c r="V686" s="58"/>
      <c r="W686" s="59"/>
      <c r="X686" s="60"/>
    </row>
    <row r="687">
      <c r="A687" s="54"/>
      <c r="B687" s="55"/>
      <c r="C687" s="56"/>
      <c r="D687" s="56"/>
      <c r="E687" s="56"/>
      <c r="F687" s="56"/>
      <c r="G687" s="56"/>
      <c r="H687" s="56"/>
      <c r="I687" s="56"/>
      <c r="J687" s="56"/>
      <c r="K687" s="56"/>
      <c r="L687" s="56"/>
      <c r="M687" s="56"/>
      <c r="N687" s="57"/>
      <c r="O687" s="58"/>
      <c r="P687" s="58"/>
      <c r="Q687" s="58"/>
      <c r="R687" s="58"/>
      <c r="S687" s="58"/>
      <c r="T687" s="58"/>
      <c r="U687" s="58"/>
      <c r="V687" s="58"/>
      <c r="W687" s="59"/>
      <c r="X687" s="60"/>
    </row>
    <row r="688">
      <c r="A688" s="54"/>
      <c r="B688" s="55"/>
      <c r="C688" s="56"/>
      <c r="D688" s="56"/>
      <c r="E688" s="56"/>
      <c r="F688" s="56"/>
      <c r="G688" s="56"/>
      <c r="H688" s="56"/>
      <c r="I688" s="56"/>
      <c r="J688" s="56"/>
      <c r="K688" s="56"/>
      <c r="L688" s="56"/>
      <c r="M688" s="56"/>
      <c r="N688" s="57"/>
      <c r="O688" s="58"/>
      <c r="P688" s="58"/>
      <c r="Q688" s="58"/>
      <c r="R688" s="58"/>
      <c r="S688" s="58"/>
      <c r="T688" s="58"/>
      <c r="U688" s="58"/>
      <c r="V688" s="58"/>
      <c r="W688" s="59"/>
      <c r="X688" s="60"/>
    </row>
    <row r="689">
      <c r="A689" s="54"/>
      <c r="B689" s="55"/>
      <c r="C689" s="56"/>
      <c r="D689" s="56"/>
      <c r="E689" s="56"/>
      <c r="F689" s="56"/>
      <c r="G689" s="56"/>
      <c r="H689" s="56"/>
      <c r="I689" s="56"/>
      <c r="J689" s="56"/>
      <c r="K689" s="56"/>
      <c r="L689" s="56"/>
      <c r="M689" s="56"/>
      <c r="N689" s="57"/>
      <c r="O689" s="58"/>
      <c r="P689" s="58"/>
      <c r="Q689" s="58"/>
      <c r="R689" s="58"/>
      <c r="S689" s="58"/>
      <c r="T689" s="58"/>
      <c r="U689" s="58"/>
      <c r="V689" s="58"/>
      <c r="W689" s="59"/>
      <c r="X689" s="60"/>
    </row>
    <row r="690">
      <c r="A690" s="54"/>
      <c r="B690" s="55"/>
      <c r="C690" s="56"/>
      <c r="D690" s="56"/>
      <c r="E690" s="56"/>
      <c r="F690" s="56"/>
      <c r="G690" s="56"/>
      <c r="H690" s="56"/>
      <c r="I690" s="56"/>
      <c r="J690" s="56"/>
      <c r="K690" s="56"/>
      <c r="L690" s="56"/>
      <c r="M690" s="56"/>
      <c r="N690" s="57"/>
      <c r="O690" s="58"/>
      <c r="P690" s="58"/>
      <c r="Q690" s="58"/>
      <c r="R690" s="58"/>
      <c r="S690" s="58"/>
      <c r="T690" s="58"/>
      <c r="U690" s="58"/>
      <c r="V690" s="58"/>
      <c r="W690" s="59"/>
      <c r="X690" s="60"/>
    </row>
    <row r="691">
      <c r="A691" s="54"/>
      <c r="B691" s="55"/>
      <c r="C691" s="56"/>
      <c r="D691" s="56"/>
      <c r="E691" s="56"/>
      <c r="F691" s="56"/>
      <c r="G691" s="56"/>
      <c r="H691" s="56"/>
      <c r="I691" s="56"/>
      <c r="J691" s="56"/>
      <c r="K691" s="56"/>
      <c r="L691" s="56"/>
      <c r="M691" s="56"/>
      <c r="N691" s="57"/>
      <c r="O691" s="58"/>
      <c r="P691" s="58"/>
      <c r="Q691" s="58"/>
      <c r="R691" s="58"/>
      <c r="S691" s="58"/>
      <c r="T691" s="58"/>
      <c r="U691" s="58"/>
      <c r="V691" s="58"/>
      <c r="W691" s="59"/>
      <c r="X691" s="60"/>
    </row>
    <row r="692">
      <c r="A692" s="54"/>
      <c r="B692" s="55"/>
      <c r="C692" s="56"/>
      <c r="D692" s="56"/>
      <c r="E692" s="56"/>
      <c r="F692" s="56"/>
      <c r="G692" s="56"/>
      <c r="H692" s="56"/>
      <c r="I692" s="56"/>
      <c r="J692" s="56"/>
      <c r="K692" s="56"/>
      <c r="L692" s="56"/>
      <c r="M692" s="56"/>
      <c r="N692" s="57"/>
      <c r="O692" s="58"/>
      <c r="P692" s="58"/>
      <c r="Q692" s="58"/>
      <c r="R692" s="58"/>
      <c r="S692" s="58"/>
      <c r="T692" s="58"/>
      <c r="U692" s="58"/>
      <c r="V692" s="58"/>
      <c r="W692" s="59"/>
      <c r="X692" s="60"/>
    </row>
    <row r="693">
      <c r="A693" s="54"/>
      <c r="B693" s="55"/>
      <c r="C693" s="56"/>
      <c r="D693" s="56"/>
      <c r="E693" s="56"/>
      <c r="F693" s="56"/>
      <c r="G693" s="56"/>
      <c r="H693" s="56"/>
      <c r="I693" s="56"/>
      <c r="J693" s="56"/>
      <c r="K693" s="56"/>
      <c r="L693" s="56"/>
      <c r="M693" s="56"/>
      <c r="N693" s="57"/>
      <c r="O693" s="58"/>
      <c r="P693" s="58"/>
      <c r="Q693" s="58"/>
      <c r="R693" s="58"/>
      <c r="S693" s="58"/>
      <c r="T693" s="58"/>
      <c r="U693" s="58"/>
      <c r="V693" s="58"/>
      <c r="W693" s="59"/>
      <c r="X693" s="60"/>
    </row>
    <row r="694">
      <c r="A694" s="54"/>
      <c r="B694" s="55"/>
      <c r="C694" s="56"/>
      <c r="D694" s="56"/>
      <c r="E694" s="56"/>
      <c r="F694" s="56"/>
      <c r="G694" s="56"/>
      <c r="H694" s="56"/>
      <c r="I694" s="56"/>
      <c r="J694" s="56"/>
      <c r="K694" s="56"/>
      <c r="L694" s="56"/>
      <c r="M694" s="56"/>
      <c r="N694" s="57"/>
      <c r="O694" s="58"/>
      <c r="P694" s="58"/>
      <c r="Q694" s="58"/>
      <c r="R694" s="58"/>
      <c r="S694" s="58"/>
      <c r="T694" s="58"/>
      <c r="U694" s="58"/>
      <c r="V694" s="58"/>
      <c r="W694" s="59"/>
      <c r="X694" s="60"/>
    </row>
    <row r="695">
      <c r="A695" s="54"/>
      <c r="B695" s="55"/>
      <c r="C695" s="56"/>
      <c r="D695" s="56"/>
      <c r="E695" s="56"/>
      <c r="F695" s="56"/>
      <c r="G695" s="56"/>
      <c r="H695" s="56"/>
      <c r="I695" s="56"/>
      <c r="J695" s="56"/>
      <c r="K695" s="56"/>
      <c r="L695" s="56"/>
      <c r="M695" s="56"/>
      <c r="N695" s="57"/>
      <c r="O695" s="58"/>
      <c r="P695" s="58"/>
      <c r="Q695" s="58"/>
      <c r="R695" s="58"/>
      <c r="S695" s="58"/>
      <c r="T695" s="58"/>
      <c r="U695" s="58"/>
      <c r="V695" s="58"/>
      <c r="W695" s="59"/>
      <c r="X695" s="60"/>
    </row>
    <row r="696">
      <c r="A696" s="54"/>
      <c r="B696" s="55"/>
      <c r="C696" s="56"/>
      <c r="D696" s="56"/>
      <c r="E696" s="56"/>
      <c r="F696" s="56"/>
      <c r="G696" s="56"/>
      <c r="H696" s="56"/>
      <c r="I696" s="56"/>
      <c r="J696" s="56"/>
      <c r="K696" s="56"/>
      <c r="L696" s="56"/>
      <c r="M696" s="56"/>
      <c r="N696" s="57"/>
      <c r="O696" s="58"/>
      <c r="P696" s="58"/>
      <c r="Q696" s="58"/>
      <c r="R696" s="58"/>
      <c r="S696" s="58"/>
      <c r="T696" s="58"/>
      <c r="U696" s="58"/>
      <c r="V696" s="58"/>
      <c r="W696" s="59"/>
      <c r="X696" s="60"/>
    </row>
    <row r="697">
      <c r="A697" s="54"/>
      <c r="B697" s="55"/>
      <c r="C697" s="56"/>
      <c r="D697" s="56"/>
      <c r="E697" s="56"/>
      <c r="F697" s="56"/>
      <c r="G697" s="56"/>
      <c r="H697" s="56"/>
      <c r="I697" s="56"/>
      <c r="J697" s="56"/>
      <c r="K697" s="56"/>
      <c r="L697" s="56"/>
      <c r="M697" s="56"/>
      <c r="N697" s="57"/>
      <c r="O697" s="58"/>
      <c r="P697" s="58"/>
      <c r="Q697" s="58"/>
      <c r="R697" s="58"/>
      <c r="S697" s="58"/>
      <c r="T697" s="58"/>
      <c r="U697" s="58"/>
      <c r="V697" s="58"/>
      <c r="W697" s="59"/>
      <c r="X697" s="60"/>
    </row>
    <row r="698">
      <c r="A698" s="54"/>
      <c r="B698" s="55"/>
      <c r="C698" s="56"/>
      <c r="D698" s="56"/>
      <c r="E698" s="56"/>
      <c r="F698" s="56"/>
      <c r="G698" s="56"/>
      <c r="H698" s="56"/>
      <c r="I698" s="56"/>
      <c r="J698" s="56"/>
      <c r="K698" s="56"/>
      <c r="L698" s="56"/>
      <c r="M698" s="56"/>
      <c r="N698" s="57"/>
      <c r="O698" s="58"/>
      <c r="P698" s="58"/>
      <c r="Q698" s="58"/>
      <c r="R698" s="58"/>
      <c r="S698" s="58"/>
      <c r="T698" s="58"/>
      <c r="U698" s="58"/>
      <c r="V698" s="58"/>
      <c r="W698" s="59"/>
      <c r="X698" s="60"/>
    </row>
    <row r="699">
      <c r="A699" s="54"/>
      <c r="B699" s="55"/>
      <c r="C699" s="56"/>
      <c r="D699" s="56"/>
      <c r="E699" s="56"/>
      <c r="F699" s="56"/>
      <c r="G699" s="56"/>
      <c r="H699" s="56"/>
      <c r="I699" s="56"/>
      <c r="J699" s="56"/>
      <c r="K699" s="56"/>
      <c r="L699" s="56"/>
      <c r="M699" s="56"/>
      <c r="N699" s="57"/>
      <c r="O699" s="58"/>
      <c r="P699" s="58"/>
      <c r="Q699" s="58"/>
      <c r="R699" s="58"/>
      <c r="S699" s="58"/>
      <c r="T699" s="58"/>
      <c r="U699" s="58"/>
      <c r="V699" s="58"/>
      <c r="W699" s="59"/>
      <c r="X699" s="60"/>
    </row>
    <row r="700">
      <c r="A700" s="54"/>
      <c r="B700" s="55"/>
      <c r="C700" s="56"/>
      <c r="D700" s="56"/>
      <c r="E700" s="56"/>
      <c r="F700" s="56"/>
      <c r="G700" s="56"/>
      <c r="H700" s="56"/>
      <c r="I700" s="56"/>
      <c r="J700" s="56"/>
      <c r="K700" s="56"/>
      <c r="L700" s="56"/>
      <c r="M700" s="56"/>
      <c r="N700" s="57"/>
      <c r="O700" s="58"/>
      <c r="P700" s="58"/>
      <c r="Q700" s="58"/>
      <c r="R700" s="58"/>
      <c r="S700" s="58"/>
      <c r="T700" s="58"/>
      <c r="U700" s="58"/>
      <c r="V700" s="58"/>
      <c r="W700" s="59"/>
      <c r="X700" s="60"/>
    </row>
    <row r="701">
      <c r="A701" s="54"/>
      <c r="B701" s="55"/>
      <c r="C701" s="56"/>
      <c r="D701" s="56"/>
      <c r="E701" s="56"/>
      <c r="F701" s="56"/>
      <c r="G701" s="56"/>
      <c r="H701" s="56"/>
      <c r="I701" s="56"/>
      <c r="J701" s="56"/>
      <c r="K701" s="56"/>
      <c r="L701" s="56"/>
      <c r="M701" s="56"/>
      <c r="N701" s="57"/>
      <c r="O701" s="58"/>
      <c r="P701" s="58"/>
      <c r="Q701" s="58"/>
      <c r="R701" s="58"/>
      <c r="S701" s="58"/>
      <c r="T701" s="58"/>
      <c r="U701" s="58"/>
      <c r="V701" s="58"/>
      <c r="W701" s="59"/>
      <c r="X701" s="60"/>
    </row>
    <row r="702">
      <c r="A702" s="54"/>
      <c r="B702" s="55"/>
      <c r="C702" s="56"/>
      <c r="D702" s="56"/>
      <c r="E702" s="56"/>
      <c r="F702" s="56"/>
      <c r="G702" s="56"/>
      <c r="H702" s="56"/>
      <c r="I702" s="56"/>
      <c r="J702" s="56"/>
      <c r="K702" s="56"/>
      <c r="L702" s="56"/>
      <c r="M702" s="56"/>
      <c r="N702" s="57"/>
      <c r="O702" s="58"/>
      <c r="P702" s="58"/>
      <c r="Q702" s="58"/>
      <c r="R702" s="58"/>
      <c r="S702" s="58"/>
      <c r="T702" s="58"/>
      <c r="U702" s="58"/>
      <c r="V702" s="58"/>
      <c r="W702" s="59"/>
      <c r="X702" s="60"/>
    </row>
    <row r="703">
      <c r="A703" s="54"/>
      <c r="B703" s="55"/>
      <c r="C703" s="56"/>
      <c r="D703" s="56"/>
      <c r="E703" s="56"/>
      <c r="F703" s="56"/>
      <c r="G703" s="56"/>
      <c r="H703" s="56"/>
      <c r="I703" s="56"/>
      <c r="J703" s="56"/>
      <c r="K703" s="56"/>
      <c r="L703" s="56"/>
      <c r="M703" s="56"/>
      <c r="N703" s="57"/>
      <c r="O703" s="58"/>
      <c r="P703" s="58"/>
      <c r="Q703" s="58"/>
      <c r="R703" s="58"/>
      <c r="S703" s="58"/>
      <c r="T703" s="58"/>
      <c r="U703" s="58"/>
      <c r="V703" s="58"/>
      <c r="W703" s="59"/>
      <c r="X703" s="60"/>
    </row>
    <row r="704">
      <c r="A704" s="54"/>
      <c r="B704" s="55"/>
      <c r="C704" s="56"/>
      <c r="D704" s="56"/>
      <c r="E704" s="56"/>
      <c r="F704" s="56"/>
      <c r="G704" s="56"/>
      <c r="H704" s="56"/>
      <c r="I704" s="56"/>
      <c r="J704" s="56"/>
      <c r="K704" s="56"/>
      <c r="L704" s="56"/>
      <c r="M704" s="56"/>
      <c r="N704" s="57"/>
      <c r="O704" s="58"/>
      <c r="P704" s="58"/>
      <c r="Q704" s="58"/>
      <c r="R704" s="58"/>
      <c r="S704" s="58"/>
      <c r="T704" s="58"/>
      <c r="U704" s="58"/>
      <c r="V704" s="58"/>
      <c r="W704" s="59"/>
      <c r="X704" s="60"/>
    </row>
    <row r="705">
      <c r="A705" s="54"/>
      <c r="B705" s="55"/>
      <c r="C705" s="56"/>
      <c r="D705" s="56"/>
      <c r="E705" s="56"/>
      <c r="F705" s="56"/>
      <c r="G705" s="56"/>
      <c r="H705" s="56"/>
      <c r="I705" s="56"/>
      <c r="J705" s="56"/>
      <c r="K705" s="56"/>
      <c r="L705" s="56"/>
      <c r="M705" s="56"/>
      <c r="N705" s="57"/>
      <c r="O705" s="58"/>
      <c r="P705" s="58"/>
      <c r="Q705" s="58"/>
      <c r="R705" s="58"/>
      <c r="S705" s="58"/>
      <c r="T705" s="58"/>
      <c r="U705" s="58"/>
      <c r="V705" s="58"/>
      <c r="W705" s="59"/>
      <c r="X705" s="60"/>
    </row>
    <row r="706">
      <c r="A706" s="54"/>
      <c r="B706" s="55"/>
      <c r="C706" s="56"/>
      <c r="D706" s="56"/>
      <c r="E706" s="56"/>
      <c r="F706" s="56"/>
      <c r="G706" s="56"/>
      <c r="H706" s="56"/>
      <c r="I706" s="56"/>
      <c r="J706" s="56"/>
      <c r="K706" s="56"/>
      <c r="L706" s="56"/>
      <c r="M706" s="56"/>
      <c r="N706" s="57"/>
      <c r="O706" s="58"/>
      <c r="P706" s="58"/>
      <c r="Q706" s="58"/>
      <c r="R706" s="58"/>
      <c r="S706" s="58"/>
      <c r="T706" s="58"/>
      <c r="U706" s="58"/>
      <c r="V706" s="58"/>
      <c r="W706" s="59"/>
      <c r="X706" s="60"/>
    </row>
    <row r="707">
      <c r="A707" s="54"/>
      <c r="B707" s="55"/>
      <c r="C707" s="56"/>
      <c r="D707" s="56"/>
      <c r="E707" s="56"/>
      <c r="F707" s="56"/>
      <c r="G707" s="56"/>
      <c r="H707" s="56"/>
      <c r="I707" s="56"/>
      <c r="J707" s="56"/>
      <c r="K707" s="56"/>
      <c r="L707" s="56"/>
      <c r="M707" s="56"/>
      <c r="N707" s="57"/>
      <c r="O707" s="58"/>
      <c r="P707" s="58"/>
      <c r="Q707" s="58"/>
      <c r="R707" s="58"/>
      <c r="S707" s="58"/>
      <c r="T707" s="58"/>
      <c r="U707" s="58"/>
      <c r="V707" s="58"/>
      <c r="W707" s="59"/>
      <c r="X707" s="60"/>
    </row>
    <row r="708">
      <c r="A708" s="54"/>
      <c r="B708" s="55"/>
      <c r="C708" s="56"/>
      <c r="D708" s="56"/>
      <c r="E708" s="56"/>
      <c r="F708" s="56"/>
      <c r="G708" s="56"/>
      <c r="H708" s="56"/>
      <c r="I708" s="56"/>
      <c r="J708" s="56"/>
      <c r="K708" s="56"/>
      <c r="L708" s="56"/>
      <c r="M708" s="56"/>
      <c r="N708" s="57"/>
      <c r="O708" s="58"/>
      <c r="P708" s="58"/>
      <c r="Q708" s="58"/>
      <c r="R708" s="58"/>
      <c r="S708" s="58"/>
      <c r="T708" s="58"/>
      <c r="U708" s="58"/>
      <c r="V708" s="58"/>
      <c r="W708" s="59"/>
      <c r="X708" s="60"/>
    </row>
    <row r="709">
      <c r="A709" s="54"/>
      <c r="B709" s="55"/>
      <c r="C709" s="56"/>
      <c r="D709" s="56"/>
      <c r="E709" s="56"/>
      <c r="F709" s="56"/>
      <c r="G709" s="56"/>
      <c r="H709" s="56"/>
      <c r="I709" s="56"/>
      <c r="J709" s="56"/>
      <c r="K709" s="56"/>
      <c r="L709" s="56"/>
      <c r="M709" s="56"/>
      <c r="N709" s="57"/>
      <c r="O709" s="58"/>
      <c r="P709" s="58"/>
      <c r="Q709" s="58"/>
      <c r="R709" s="58"/>
      <c r="S709" s="58"/>
      <c r="T709" s="58"/>
      <c r="U709" s="58"/>
      <c r="V709" s="58"/>
      <c r="W709" s="59"/>
      <c r="X709" s="60"/>
    </row>
    <row r="710">
      <c r="A710" s="54"/>
      <c r="B710" s="55"/>
      <c r="C710" s="56"/>
      <c r="D710" s="56"/>
      <c r="E710" s="56"/>
      <c r="F710" s="56"/>
      <c r="G710" s="56"/>
      <c r="H710" s="56"/>
      <c r="I710" s="56"/>
      <c r="J710" s="56"/>
      <c r="K710" s="56"/>
      <c r="L710" s="56"/>
      <c r="M710" s="56"/>
      <c r="N710" s="57"/>
      <c r="O710" s="58"/>
      <c r="P710" s="58"/>
      <c r="Q710" s="58"/>
      <c r="R710" s="58"/>
      <c r="S710" s="58"/>
      <c r="T710" s="58"/>
      <c r="U710" s="58"/>
      <c r="V710" s="58"/>
      <c r="W710" s="59"/>
      <c r="X710" s="60"/>
    </row>
    <row r="711">
      <c r="A711" s="54"/>
      <c r="B711" s="55"/>
      <c r="C711" s="56"/>
      <c r="D711" s="56"/>
      <c r="E711" s="56"/>
      <c r="F711" s="56"/>
      <c r="G711" s="56"/>
      <c r="H711" s="56"/>
      <c r="I711" s="56"/>
      <c r="J711" s="56"/>
      <c r="K711" s="56"/>
      <c r="L711" s="56"/>
      <c r="M711" s="56"/>
      <c r="N711" s="57"/>
      <c r="O711" s="58"/>
      <c r="P711" s="58"/>
      <c r="Q711" s="58"/>
      <c r="R711" s="58"/>
      <c r="S711" s="58"/>
      <c r="T711" s="58"/>
      <c r="U711" s="58"/>
      <c r="V711" s="58"/>
      <c r="W711" s="59"/>
      <c r="X711" s="60"/>
    </row>
    <row r="712">
      <c r="A712" s="54"/>
      <c r="B712" s="55"/>
      <c r="C712" s="56"/>
      <c r="D712" s="56"/>
      <c r="E712" s="56"/>
      <c r="F712" s="56"/>
      <c r="G712" s="56"/>
      <c r="H712" s="56"/>
      <c r="I712" s="56"/>
      <c r="J712" s="56"/>
      <c r="K712" s="56"/>
      <c r="L712" s="56"/>
      <c r="M712" s="56"/>
      <c r="N712" s="57"/>
      <c r="O712" s="58"/>
      <c r="P712" s="58"/>
      <c r="Q712" s="58"/>
      <c r="R712" s="58"/>
      <c r="S712" s="58"/>
      <c r="T712" s="58"/>
      <c r="U712" s="58"/>
      <c r="V712" s="58"/>
      <c r="W712" s="59"/>
      <c r="X712" s="60"/>
    </row>
    <row r="713">
      <c r="A713" s="54"/>
      <c r="B713" s="55"/>
      <c r="C713" s="56"/>
      <c r="D713" s="56"/>
      <c r="E713" s="56"/>
      <c r="F713" s="56"/>
      <c r="G713" s="56"/>
      <c r="H713" s="56"/>
      <c r="I713" s="56"/>
      <c r="J713" s="56"/>
      <c r="K713" s="56"/>
      <c r="L713" s="56"/>
      <c r="M713" s="56"/>
      <c r="N713" s="57"/>
      <c r="O713" s="58"/>
      <c r="P713" s="58"/>
      <c r="Q713" s="58"/>
      <c r="R713" s="58"/>
      <c r="S713" s="58"/>
      <c r="T713" s="58"/>
      <c r="U713" s="58"/>
      <c r="V713" s="58"/>
      <c r="W713" s="59"/>
      <c r="X713" s="60"/>
    </row>
    <row r="714">
      <c r="A714" s="54"/>
      <c r="B714" s="55"/>
      <c r="C714" s="56"/>
      <c r="D714" s="56"/>
      <c r="E714" s="56"/>
      <c r="F714" s="56"/>
      <c r="G714" s="56"/>
      <c r="H714" s="56"/>
      <c r="I714" s="56"/>
      <c r="J714" s="56"/>
      <c r="K714" s="56"/>
      <c r="L714" s="56"/>
      <c r="M714" s="56"/>
      <c r="N714" s="57"/>
      <c r="O714" s="58"/>
      <c r="P714" s="58"/>
      <c r="Q714" s="58"/>
      <c r="R714" s="58"/>
      <c r="S714" s="58"/>
      <c r="T714" s="58"/>
      <c r="U714" s="58"/>
      <c r="V714" s="58"/>
      <c r="W714" s="59"/>
      <c r="X714" s="60"/>
    </row>
    <row r="715">
      <c r="A715" s="54"/>
      <c r="B715" s="55"/>
      <c r="C715" s="56"/>
      <c r="D715" s="56"/>
      <c r="E715" s="56"/>
      <c r="F715" s="56"/>
      <c r="G715" s="56"/>
      <c r="H715" s="56"/>
      <c r="I715" s="56"/>
      <c r="J715" s="56"/>
      <c r="K715" s="56"/>
      <c r="L715" s="56"/>
      <c r="M715" s="56"/>
      <c r="N715" s="57"/>
      <c r="O715" s="58"/>
      <c r="P715" s="58"/>
      <c r="Q715" s="58"/>
      <c r="R715" s="58"/>
      <c r="S715" s="58"/>
      <c r="T715" s="58"/>
      <c r="U715" s="58"/>
      <c r="V715" s="58"/>
      <c r="W715" s="59"/>
      <c r="X715" s="60"/>
    </row>
    <row r="716">
      <c r="A716" s="54"/>
      <c r="B716" s="55"/>
      <c r="C716" s="56"/>
      <c r="D716" s="56"/>
      <c r="E716" s="56"/>
      <c r="F716" s="56"/>
      <c r="G716" s="56"/>
      <c r="H716" s="56"/>
      <c r="I716" s="56"/>
      <c r="J716" s="56"/>
      <c r="K716" s="56"/>
      <c r="L716" s="56"/>
      <c r="M716" s="56"/>
      <c r="N716" s="57"/>
      <c r="O716" s="58"/>
      <c r="P716" s="58"/>
      <c r="Q716" s="58"/>
      <c r="R716" s="58"/>
      <c r="S716" s="58"/>
      <c r="T716" s="58"/>
      <c r="U716" s="58"/>
      <c r="V716" s="58"/>
      <c r="W716" s="59"/>
      <c r="X716" s="60"/>
    </row>
    <row r="717">
      <c r="A717" s="54"/>
      <c r="B717" s="55"/>
      <c r="C717" s="56"/>
      <c r="D717" s="56"/>
      <c r="E717" s="56"/>
      <c r="F717" s="56"/>
      <c r="G717" s="56"/>
      <c r="H717" s="56"/>
      <c r="I717" s="56"/>
      <c r="J717" s="56"/>
      <c r="K717" s="56"/>
      <c r="L717" s="56"/>
      <c r="M717" s="56"/>
      <c r="N717" s="57"/>
      <c r="O717" s="58"/>
      <c r="P717" s="58"/>
      <c r="Q717" s="58"/>
      <c r="R717" s="58"/>
      <c r="S717" s="58"/>
      <c r="T717" s="58"/>
      <c r="U717" s="58"/>
      <c r="V717" s="58"/>
      <c r="W717" s="59"/>
      <c r="X717" s="60"/>
    </row>
    <row r="718">
      <c r="A718" s="54"/>
      <c r="B718" s="55"/>
      <c r="C718" s="56"/>
      <c r="D718" s="56"/>
      <c r="E718" s="56"/>
      <c r="F718" s="56"/>
      <c r="G718" s="56"/>
      <c r="H718" s="56"/>
      <c r="I718" s="56"/>
      <c r="J718" s="56"/>
      <c r="K718" s="56"/>
      <c r="L718" s="56"/>
      <c r="M718" s="56"/>
      <c r="N718" s="57"/>
      <c r="O718" s="58"/>
      <c r="P718" s="58"/>
      <c r="Q718" s="58"/>
      <c r="R718" s="58"/>
      <c r="S718" s="58"/>
      <c r="T718" s="58"/>
      <c r="U718" s="58"/>
      <c r="V718" s="58"/>
      <c r="W718" s="59"/>
      <c r="X718" s="60"/>
    </row>
    <row r="719">
      <c r="A719" s="54"/>
      <c r="B719" s="55"/>
      <c r="C719" s="56"/>
      <c r="D719" s="56"/>
      <c r="E719" s="56"/>
      <c r="F719" s="56"/>
      <c r="G719" s="56"/>
      <c r="H719" s="56"/>
      <c r="I719" s="56"/>
      <c r="J719" s="56"/>
      <c r="K719" s="56"/>
      <c r="L719" s="56"/>
      <c r="M719" s="56"/>
      <c r="N719" s="57"/>
      <c r="O719" s="58"/>
      <c r="P719" s="58"/>
      <c r="Q719" s="58"/>
      <c r="R719" s="58"/>
      <c r="S719" s="58"/>
      <c r="T719" s="58"/>
      <c r="U719" s="58"/>
      <c r="V719" s="58"/>
      <c r="W719" s="59"/>
      <c r="X719" s="60"/>
    </row>
    <row r="720">
      <c r="A720" s="54"/>
      <c r="B720" s="55"/>
      <c r="C720" s="56"/>
      <c r="D720" s="56"/>
      <c r="E720" s="56"/>
      <c r="F720" s="56"/>
      <c r="G720" s="56"/>
      <c r="H720" s="56"/>
      <c r="I720" s="56"/>
      <c r="J720" s="56"/>
      <c r="K720" s="56"/>
      <c r="L720" s="56"/>
      <c r="M720" s="56"/>
      <c r="N720" s="57"/>
      <c r="O720" s="58"/>
      <c r="P720" s="58"/>
      <c r="Q720" s="58"/>
      <c r="R720" s="58"/>
      <c r="S720" s="58"/>
      <c r="T720" s="58"/>
      <c r="U720" s="58"/>
      <c r="V720" s="58"/>
      <c r="W720" s="59"/>
      <c r="X720" s="60"/>
    </row>
    <row r="721">
      <c r="A721" s="54"/>
      <c r="B721" s="55"/>
      <c r="C721" s="56"/>
      <c r="D721" s="56"/>
      <c r="E721" s="56"/>
      <c r="F721" s="56"/>
      <c r="G721" s="56"/>
      <c r="H721" s="56"/>
      <c r="I721" s="56"/>
      <c r="J721" s="56"/>
      <c r="K721" s="56"/>
      <c r="L721" s="56"/>
      <c r="M721" s="56"/>
      <c r="N721" s="57"/>
      <c r="O721" s="58"/>
      <c r="P721" s="58"/>
      <c r="Q721" s="58"/>
      <c r="R721" s="58"/>
      <c r="S721" s="58"/>
      <c r="T721" s="58"/>
      <c r="U721" s="58"/>
      <c r="V721" s="58"/>
      <c r="W721" s="59"/>
      <c r="X721" s="60"/>
    </row>
    <row r="722">
      <c r="A722" s="54"/>
      <c r="B722" s="55"/>
      <c r="C722" s="56"/>
      <c r="D722" s="56"/>
      <c r="E722" s="56"/>
      <c r="F722" s="56"/>
      <c r="G722" s="56"/>
      <c r="H722" s="56"/>
      <c r="I722" s="56"/>
      <c r="J722" s="56"/>
      <c r="K722" s="56"/>
      <c r="L722" s="56"/>
      <c r="M722" s="56"/>
      <c r="N722" s="57"/>
      <c r="O722" s="58"/>
      <c r="P722" s="58"/>
      <c r="Q722" s="58"/>
      <c r="R722" s="58"/>
      <c r="S722" s="58"/>
      <c r="T722" s="58"/>
      <c r="U722" s="58"/>
      <c r="V722" s="58"/>
      <c r="W722" s="59"/>
      <c r="X722" s="60"/>
    </row>
    <row r="723">
      <c r="A723" s="54"/>
      <c r="B723" s="55"/>
      <c r="C723" s="56"/>
      <c r="D723" s="56"/>
      <c r="E723" s="56"/>
      <c r="F723" s="56"/>
      <c r="G723" s="56"/>
      <c r="H723" s="56"/>
      <c r="I723" s="56"/>
      <c r="J723" s="56"/>
      <c r="K723" s="56"/>
      <c r="L723" s="56"/>
      <c r="M723" s="56"/>
      <c r="N723" s="57"/>
      <c r="O723" s="58"/>
      <c r="P723" s="58"/>
      <c r="Q723" s="58"/>
      <c r="R723" s="58"/>
      <c r="S723" s="58"/>
      <c r="T723" s="58"/>
      <c r="U723" s="58"/>
      <c r="V723" s="58"/>
      <c r="W723" s="59"/>
      <c r="X723" s="60"/>
    </row>
    <row r="724">
      <c r="A724" s="54"/>
      <c r="B724" s="55"/>
      <c r="C724" s="56"/>
      <c r="D724" s="56"/>
      <c r="E724" s="56"/>
      <c r="F724" s="56"/>
      <c r="G724" s="56"/>
      <c r="H724" s="56"/>
      <c r="I724" s="56"/>
      <c r="J724" s="56"/>
      <c r="K724" s="56"/>
      <c r="L724" s="56"/>
      <c r="M724" s="56"/>
      <c r="N724" s="57"/>
      <c r="O724" s="58"/>
      <c r="P724" s="58"/>
      <c r="Q724" s="58"/>
      <c r="R724" s="58"/>
      <c r="S724" s="58"/>
      <c r="T724" s="58"/>
      <c r="U724" s="58"/>
      <c r="V724" s="58"/>
      <c r="W724" s="59"/>
      <c r="X724" s="60"/>
    </row>
    <row r="725">
      <c r="A725" s="54"/>
      <c r="B725" s="55"/>
      <c r="C725" s="56"/>
      <c r="D725" s="56"/>
      <c r="E725" s="56"/>
      <c r="F725" s="56"/>
      <c r="G725" s="56"/>
      <c r="H725" s="56"/>
      <c r="I725" s="56"/>
      <c r="J725" s="56"/>
      <c r="K725" s="56"/>
      <c r="L725" s="56"/>
      <c r="M725" s="56"/>
      <c r="N725" s="57"/>
      <c r="O725" s="58"/>
      <c r="P725" s="58"/>
      <c r="Q725" s="58"/>
      <c r="R725" s="58"/>
      <c r="S725" s="58"/>
      <c r="T725" s="58"/>
      <c r="U725" s="58"/>
      <c r="V725" s="58"/>
      <c r="W725" s="59"/>
      <c r="X725" s="60"/>
    </row>
    <row r="726">
      <c r="A726" s="54"/>
      <c r="B726" s="55"/>
      <c r="C726" s="56"/>
      <c r="D726" s="56"/>
      <c r="E726" s="56"/>
      <c r="F726" s="56"/>
      <c r="G726" s="56"/>
      <c r="H726" s="56"/>
      <c r="I726" s="56"/>
      <c r="J726" s="56"/>
      <c r="K726" s="56"/>
      <c r="L726" s="56"/>
      <c r="M726" s="56"/>
      <c r="N726" s="57"/>
      <c r="O726" s="58"/>
      <c r="P726" s="58"/>
      <c r="Q726" s="58"/>
      <c r="R726" s="58"/>
      <c r="S726" s="58"/>
      <c r="T726" s="58"/>
      <c r="U726" s="58"/>
      <c r="V726" s="58"/>
      <c r="W726" s="59"/>
      <c r="X726" s="60"/>
    </row>
    <row r="727">
      <c r="A727" s="54"/>
      <c r="B727" s="55"/>
      <c r="C727" s="56"/>
      <c r="D727" s="56"/>
      <c r="E727" s="56"/>
      <c r="F727" s="56"/>
      <c r="G727" s="56"/>
      <c r="H727" s="56"/>
      <c r="I727" s="56"/>
      <c r="J727" s="56"/>
      <c r="K727" s="56"/>
      <c r="L727" s="56"/>
      <c r="M727" s="56"/>
      <c r="N727" s="57"/>
      <c r="O727" s="58"/>
      <c r="P727" s="58"/>
      <c r="Q727" s="58"/>
      <c r="R727" s="58"/>
      <c r="S727" s="58"/>
      <c r="T727" s="58"/>
      <c r="U727" s="58"/>
      <c r="V727" s="58"/>
      <c r="W727" s="59"/>
      <c r="X727" s="60"/>
    </row>
    <row r="728">
      <c r="A728" s="54"/>
      <c r="B728" s="55"/>
      <c r="C728" s="56"/>
      <c r="D728" s="56"/>
      <c r="E728" s="56"/>
      <c r="F728" s="56"/>
      <c r="G728" s="56"/>
      <c r="H728" s="56"/>
      <c r="I728" s="56"/>
      <c r="J728" s="56"/>
      <c r="K728" s="56"/>
      <c r="L728" s="56"/>
      <c r="M728" s="56"/>
      <c r="N728" s="57"/>
      <c r="O728" s="58"/>
      <c r="P728" s="58"/>
      <c r="Q728" s="58"/>
      <c r="R728" s="58"/>
      <c r="S728" s="58"/>
      <c r="T728" s="58"/>
      <c r="U728" s="58"/>
      <c r="V728" s="58"/>
      <c r="W728" s="59"/>
      <c r="X728" s="60"/>
    </row>
    <row r="729">
      <c r="A729" s="54"/>
      <c r="B729" s="55"/>
      <c r="C729" s="56"/>
      <c r="D729" s="56"/>
      <c r="E729" s="56"/>
      <c r="F729" s="56"/>
      <c r="G729" s="56"/>
      <c r="H729" s="56"/>
      <c r="I729" s="56"/>
      <c r="J729" s="56"/>
      <c r="K729" s="56"/>
      <c r="L729" s="56"/>
      <c r="M729" s="56"/>
      <c r="N729" s="57"/>
      <c r="O729" s="58"/>
      <c r="P729" s="58"/>
      <c r="Q729" s="58"/>
      <c r="R729" s="58"/>
      <c r="S729" s="58"/>
      <c r="T729" s="58"/>
      <c r="U729" s="58"/>
      <c r="V729" s="58"/>
      <c r="W729" s="59"/>
      <c r="X729" s="60"/>
    </row>
    <row r="730">
      <c r="A730" s="54"/>
      <c r="B730" s="55"/>
      <c r="C730" s="56"/>
      <c r="D730" s="56"/>
      <c r="E730" s="56"/>
      <c r="F730" s="56"/>
      <c r="G730" s="56"/>
      <c r="H730" s="56"/>
      <c r="I730" s="56"/>
      <c r="J730" s="56"/>
      <c r="K730" s="56"/>
      <c r="L730" s="56"/>
      <c r="M730" s="56"/>
      <c r="N730" s="57"/>
      <c r="O730" s="58"/>
      <c r="P730" s="58"/>
      <c r="Q730" s="58"/>
      <c r="R730" s="58"/>
      <c r="S730" s="58"/>
      <c r="T730" s="58"/>
      <c r="U730" s="58"/>
      <c r="V730" s="58"/>
      <c r="W730" s="59"/>
      <c r="X730" s="60"/>
    </row>
    <row r="731">
      <c r="A731" s="54"/>
      <c r="B731" s="55"/>
      <c r="C731" s="56"/>
      <c r="D731" s="56"/>
      <c r="E731" s="56"/>
      <c r="F731" s="56"/>
      <c r="G731" s="56"/>
      <c r="H731" s="56"/>
      <c r="I731" s="56"/>
      <c r="J731" s="56"/>
      <c r="K731" s="56"/>
      <c r="L731" s="56"/>
      <c r="M731" s="56"/>
      <c r="N731" s="57"/>
      <c r="O731" s="58"/>
      <c r="P731" s="58"/>
      <c r="Q731" s="58"/>
      <c r="R731" s="58"/>
      <c r="S731" s="58"/>
      <c r="T731" s="58"/>
      <c r="U731" s="58"/>
      <c r="V731" s="58"/>
      <c r="W731" s="59"/>
      <c r="X731" s="60"/>
    </row>
    <row r="732">
      <c r="A732" s="54"/>
      <c r="B732" s="55"/>
      <c r="C732" s="56"/>
      <c r="D732" s="56"/>
      <c r="E732" s="56"/>
      <c r="F732" s="56"/>
      <c r="G732" s="56"/>
      <c r="H732" s="56"/>
      <c r="I732" s="56"/>
      <c r="J732" s="56"/>
      <c r="K732" s="56"/>
      <c r="L732" s="56"/>
      <c r="M732" s="56"/>
      <c r="N732" s="57"/>
      <c r="O732" s="58"/>
      <c r="P732" s="58"/>
      <c r="Q732" s="58"/>
      <c r="R732" s="58"/>
      <c r="S732" s="58"/>
      <c r="T732" s="58"/>
      <c r="U732" s="58"/>
      <c r="V732" s="58"/>
      <c r="W732" s="59"/>
      <c r="X732" s="60"/>
    </row>
    <row r="733">
      <c r="A733" s="54"/>
      <c r="B733" s="55"/>
      <c r="C733" s="56"/>
      <c r="D733" s="56"/>
      <c r="E733" s="56"/>
      <c r="F733" s="56"/>
      <c r="G733" s="56"/>
      <c r="H733" s="56"/>
      <c r="I733" s="56"/>
      <c r="J733" s="56"/>
      <c r="K733" s="56"/>
      <c r="L733" s="56"/>
      <c r="M733" s="56"/>
      <c r="N733" s="57"/>
      <c r="O733" s="58"/>
      <c r="P733" s="58"/>
      <c r="Q733" s="58"/>
      <c r="R733" s="58"/>
      <c r="S733" s="58"/>
      <c r="T733" s="58"/>
      <c r="U733" s="58"/>
      <c r="V733" s="58"/>
      <c r="W733" s="59"/>
      <c r="X733" s="60"/>
    </row>
    <row r="734">
      <c r="A734" s="54"/>
      <c r="B734" s="55"/>
      <c r="C734" s="56"/>
      <c r="D734" s="56"/>
      <c r="E734" s="56"/>
      <c r="F734" s="56"/>
      <c r="G734" s="56"/>
      <c r="H734" s="56"/>
      <c r="I734" s="56"/>
      <c r="J734" s="56"/>
      <c r="K734" s="56"/>
      <c r="L734" s="56"/>
      <c r="M734" s="56"/>
      <c r="N734" s="57"/>
      <c r="O734" s="58"/>
      <c r="P734" s="58"/>
      <c r="Q734" s="58"/>
      <c r="R734" s="58"/>
      <c r="S734" s="58"/>
      <c r="T734" s="58"/>
      <c r="U734" s="58"/>
      <c r="V734" s="58"/>
      <c r="W734" s="59"/>
      <c r="X734" s="60"/>
    </row>
    <row r="735">
      <c r="A735" s="54"/>
      <c r="B735" s="55"/>
      <c r="C735" s="56"/>
      <c r="D735" s="56"/>
      <c r="E735" s="56"/>
      <c r="F735" s="56"/>
      <c r="G735" s="56"/>
      <c r="H735" s="56"/>
      <c r="I735" s="56"/>
      <c r="J735" s="56"/>
      <c r="K735" s="56"/>
      <c r="L735" s="56"/>
      <c r="M735" s="56"/>
      <c r="N735" s="57"/>
      <c r="O735" s="58"/>
      <c r="P735" s="58"/>
      <c r="Q735" s="58"/>
      <c r="R735" s="58"/>
      <c r="S735" s="58"/>
      <c r="T735" s="58"/>
      <c r="U735" s="58"/>
      <c r="V735" s="58"/>
      <c r="W735" s="59"/>
      <c r="X735" s="60"/>
    </row>
    <row r="736">
      <c r="A736" s="54"/>
      <c r="B736" s="55"/>
      <c r="C736" s="56"/>
      <c r="D736" s="56"/>
      <c r="E736" s="56"/>
      <c r="F736" s="56"/>
      <c r="G736" s="56"/>
      <c r="H736" s="56"/>
      <c r="I736" s="56"/>
      <c r="J736" s="56"/>
      <c r="K736" s="56"/>
      <c r="L736" s="56"/>
      <c r="M736" s="56"/>
      <c r="N736" s="57"/>
      <c r="O736" s="58"/>
      <c r="P736" s="58"/>
      <c r="Q736" s="58"/>
      <c r="R736" s="58"/>
      <c r="S736" s="58"/>
      <c r="T736" s="58"/>
      <c r="U736" s="58"/>
      <c r="V736" s="58"/>
      <c r="W736" s="59"/>
      <c r="X736" s="60"/>
    </row>
    <row r="737">
      <c r="A737" s="54"/>
      <c r="B737" s="55"/>
      <c r="C737" s="56"/>
      <c r="D737" s="56"/>
      <c r="E737" s="56"/>
      <c r="F737" s="56"/>
      <c r="G737" s="56"/>
      <c r="H737" s="56"/>
      <c r="I737" s="56"/>
      <c r="J737" s="56"/>
      <c r="K737" s="56"/>
      <c r="L737" s="56"/>
      <c r="M737" s="56"/>
      <c r="N737" s="57"/>
      <c r="O737" s="58"/>
      <c r="P737" s="58"/>
      <c r="Q737" s="58"/>
      <c r="R737" s="58"/>
      <c r="S737" s="58"/>
      <c r="T737" s="58"/>
      <c r="U737" s="58"/>
      <c r="V737" s="58"/>
      <c r="W737" s="59"/>
      <c r="X737" s="60"/>
    </row>
    <row r="738">
      <c r="A738" s="54"/>
      <c r="B738" s="55"/>
      <c r="C738" s="56"/>
      <c r="D738" s="56"/>
      <c r="E738" s="56"/>
      <c r="F738" s="56"/>
      <c r="G738" s="56"/>
      <c r="H738" s="56"/>
      <c r="I738" s="56"/>
      <c r="J738" s="56"/>
      <c r="K738" s="56"/>
      <c r="L738" s="56"/>
      <c r="M738" s="56"/>
      <c r="N738" s="57"/>
      <c r="O738" s="58"/>
      <c r="P738" s="58"/>
      <c r="Q738" s="58"/>
      <c r="R738" s="58"/>
      <c r="S738" s="58"/>
      <c r="T738" s="58"/>
      <c r="U738" s="58"/>
      <c r="V738" s="58"/>
      <c r="W738" s="59"/>
      <c r="X738" s="60"/>
    </row>
    <row r="739">
      <c r="A739" s="54"/>
      <c r="B739" s="55"/>
      <c r="C739" s="56"/>
      <c r="D739" s="56"/>
      <c r="E739" s="56"/>
      <c r="F739" s="56"/>
      <c r="G739" s="56"/>
      <c r="H739" s="56"/>
      <c r="I739" s="56"/>
      <c r="J739" s="56"/>
      <c r="K739" s="56"/>
      <c r="L739" s="56"/>
      <c r="M739" s="56"/>
      <c r="N739" s="57"/>
      <c r="O739" s="58"/>
      <c r="P739" s="58"/>
      <c r="Q739" s="58"/>
      <c r="R739" s="58"/>
      <c r="S739" s="58"/>
      <c r="T739" s="58"/>
      <c r="U739" s="58"/>
      <c r="V739" s="58"/>
      <c r="W739" s="59"/>
      <c r="X739" s="60"/>
    </row>
    <row r="740">
      <c r="A740" s="54"/>
      <c r="B740" s="55"/>
      <c r="C740" s="56"/>
      <c r="D740" s="56"/>
      <c r="E740" s="56"/>
      <c r="F740" s="56"/>
      <c r="G740" s="56"/>
      <c r="H740" s="56"/>
      <c r="I740" s="56"/>
      <c r="J740" s="56"/>
      <c r="K740" s="56"/>
      <c r="L740" s="56"/>
      <c r="M740" s="56"/>
      <c r="N740" s="57"/>
      <c r="O740" s="58"/>
      <c r="P740" s="58"/>
      <c r="Q740" s="58"/>
      <c r="R740" s="58"/>
      <c r="S740" s="58"/>
      <c r="T740" s="58"/>
      <c r="U740" s="58"/>
      <c r="V740" s="58"/>
      <c r="W740" s="59"/>
      <c r="X740" s="60"/>
    </row>
    <row r="741">
      <c r="A741" s="54"/>
      <c r="B741" s="55"/>
      <c r="C741" s="56"/>
      <c r="D741" s="56"/>
      <c r="E741" s="56"/>
      <c r="F741" s="56"/>
      <c r="G741" s="56"/>
      <c r="H741" s="56"/>
      <c r="I741" s="56"/>
      <c r="J741" s="56"/>
      <c r="K741" s="56"/>
      <c r="L741" s="56"/>
      <c r="M741" s="56"/>
      <c r="N741" s="57"/>
      <c r="O741" s="58"/>
      <c r="P741" s="58"/>
      <c r="Q741" s="58"/>
      <c r="R741" s="58"/>
      <c r="S741" s="58"/>
      <c r="T741" s="58"/>
      <c r="U741" s="58"/>
      <c r="V741" s="58"/>
      <c r="W741" s="59"/>
      <c r="X741" s="60"/>
    </row>
    <row r="742">
      <c r="A742" s="54"/>
      <c r="B742" s="55"/>
      <c r="C742" s="56"/>
      <c r="D742" s="56"/>
      <c r="E742" s="56"/>
      <c r="F742" s="56"/>
      <c r="G742" s="56"/>
      <c r="H742" s="56"/>
      <c r="I742" s="56"/>
      <c r="J742" s="56"/>
      <c r="K742" s="56"/>
      <c r="L742" s="56"/>
      <c r="M742" s="56"/>
      <c r="N742" s="57"/>
      <c r="O742" s="58"/>
      <c r="P742" s="58"/>
      <c r="Q742" s="58"/>
      <c r="R742" s="58"/>
      <c r="S742" s="58"/>
      <c r="T742" s="58"/>
      <c r="U742" s="58"/>
      <c r="V742" s="58"/>
      <c r="W742" s="59"/>
      <c r="X742" s="60"/>
    </row>
    <row r="743">
      <c r="A743" s="54"/>
      <c r="B743" s="55"/>
      <c r="C743" s="56"/>
      <c r="D743" s="56"/>
      <c r="E743" s="56"/>
      <c r="F743" s="56"/>
      <c r="G743" s="56"/>
      <c r="H743" s="56"/>
      <c r="I743" s="56"/>
      <c r="J743" s="56"/>
      <c r="K743" s="56"/>
      <c r="L743" s="56"/>
      <c r="M743" s="56"/>
      <c r="N743" s="57"/>
      <c r="O743" s="58"/>
      <c r="P743" s="58"/>
      <c r="Q743" s="58"/>
      <c r="R743" s="58"/>
      <c r="S743" s="58"/>
      <c r="T743" s="58"/>
      <c r="U743" s="58"/>
      <c r="V743" s="58"/>
      <c r="W743" s="59"/>
      <c r="X743" s="60"/>
    </row>
    <row r="744">
      <c r="A744" s="54"/>
      <c r="B744" s="55"/>
      <c r="C744" s="56"/>
      <c r="D744" s="56"/>
      <c r="E744" s="56"/>
      <c r="F744" s="56"/>
      <c r="G744" s="56"/>
      <c r="H744" s="56"/>
      <c r="I744" s="56"/>
      <c r="J744" s="56"/>
      <c r="K744" s="56"/>
      <c r="L744" s="56"/>
      <c r="M744" s="56"/>
      <c r="N744" s="57"/>
      <c r="O744" s="58"/>
      <c r="P744" s="58"/>
      <c r="Q744" s="58"/>
      <c r="R744" s="58"/>
      <c r="S744" s="58"/>
      <c r="T744" s="58"/>
      <c r="U744" s="58"/>
      <c r="V744" s="58"/>
      <c r="W744" s="59"/>
      <c r="X744" s="60"/>
    </row>
    <row r="745">
      <c r="A745" s="54"/>
      <c r="B745" s="55"/>
      <c r="C745" s="56"/>
      <c r="D745" s="56"/>
      <c r="E745" s="56"/>
      <c r="F745" s="56"/>
      <c r="G745" s="56"/>
      <c r="H745" s="56"/>
      <c r="I745" s="56"/>
      <c r="J745" s="56"/>
      <c r="K745" s="56"/>
      <c r="L745" s="56"/>
      <c r="M745" s="56"/>
      <c r="N745" s="57"/>
      <c r="O745" s="58"/>
      <c r="P745" s="58"/>
      <c r="Q745" s="58"/>
      <c r="R745" s="58"/>
      <c r="S745" s="58"/>
      <c r="T745" s="58"/>
      <c r="U745" s="58"/>
      <c r="V745" s="58"/>
      <c r="W745" s="59"/>
      <c r="X745" s="60"/>
    </row>
    <row r="746">
      <c r="A746" s="54"/>
      <c r="B746" s="55"/>
      <c r="C746" s="56"/>
      <c r="D746" s="56"/>
      <c r="E746" s="56"/>
      <c r="F746" s="56"/>
      <c r="G746" s="56"/>
      <c r="H746" s="56"/>
      <c r="I746" s="56"/>
      <c r="J746" s="56"/>
      <c r="K746" s="56"/>
      <c r="L746" s="56"/>
      <c r="M746" s="56"/>
      <c r="N746" s="57"/>
      <c r="O746" s="58"/>
      <c r="P746" s="58"/>
      <c r="Q746" s="58"/>
      <c r="R746" s="58"/>
      <c r="S746" s="58"/>
      <c r="T746" s="58"/>
      <c r="U746" s="58"/>
      <c r="V746" s="58"/>
      <c r="W746" s="59"/>
      <c r="X746" s="60"/>
    </row>
    <row r="747">
      <c r="A747" s="54"/>
      <c r="B747" s="55"/>
      <c r="C747" s="56"/>
      <c r="D747" s="56"/>
      <c r="E747" s="56"/>
      <c r="F747" s="56"/>
      <c r="G747" s="56"/>
      <c r="H747" s="56"/>
      <c r="I747" s="56"/>
      <c r="J747" s="56"/>
      <c r="K747" s="56"/>
      <c r="L747" s="56"/>
      <c r="M747" s="56"/>
      <c r="N747" s="57"/>
      <c r="O747" s="58"/>
      <c r="P747" s="58"/>
      <c r="Q747" s="58"/>
      <c r="R747" s="58"/>
      <c r="S747" s="58"/>
      <c r="T747" s="58"/>
      <c r="U747" s="58"/>
      <c r="V747" s="58"/>
      <c r="W747" s="59"/>
      <c r="X747" s="60"/>
    </row>
    <row r="748">
      <c r="A748" s="54"/>
      <c r="B748" s="55"/>
      <c r="C748" s="56"/>
      <c r="D748" s="56"/>
      <c r="E748" s="56"/>
      <c r="F748" s="56"/>
      <c r="G748" s="56"/>
      <c r="H748" s="56"/>
      <c r="I748" s="56"/>
      <c r="J748" s="56"/>
      <c r="K748" s="56"/>
      <c r="L748" s="56"/>
      <c r="M748" s="56"/>
      <c r="N748" s="57"/>
      <c r="O748" s="58"/>
      <c r="P748" s="58"/>
      <c r="Q748" s="58"/>
      <c r="R748" s="58"/>
      <c r="S748" s="58"/>
      <c r="T748" s="58"/>
      <c r="U748" s="58"/>
      <c r="V748" s="58"/>
      <c r="W748" s="59"/>
      <c r="X748" s="60"/>
    </row>
    <row r="749">
      <c r="A749" s="54"/>
      <c r="B749" s="55"/>
      <c r="C749" s="56"/>
      <c r="D749" s="56"/>
      <c r="E749" s="56"/>
      <c r="F749" s="56"/>
      <c r="G749" s="56"/>
      <c r="H749" s="56"/>
      <c r="I749" s="56"/>
      <c r="J749" s="56"/>
      <c r="K749" s="56"/>
      <c r="L749" s="56"/>
      <c r="M749" s="56"/>
      <c r="N749" s="57"/>
      <c r="O749" s="58"/>
      <c r="P749" s="58"/>
      <c r="Q749" s="58"/>
      <c r="R749" s="58"/>
      <c r="S749" s="58"/>
      <c r="T749" s="58"/>
      <c r="U749" s="58"/>
      <c r="V749" s="58"/>
      <c r="W749" s="59"/>
      <c r="X749" s="60"/>
    </row>
    <row r="750">
      <c r="A750" s="54"/>
      <c r="B750" s="55"/>
      <c r="C750" s="56"/>
      <c r="D750" s="56"/>
      <c r="E750" s="56"/>
      <c r="F750" s="56"/>
      <c r="G750" s="56"/>
      <c r="H750" s="56"/>
      <c r="I750" s="56"/>
      <c r="J750" s="56"/>
      <c r="K750" s="56"/>
      <c r="L750" s="56"/>
      <c r="M750" s="56"/>
      <c r="N750" s="57"/>
      <c r="O750" s="58"/>
      <c r="P750" s="58"/>
      <c r="Q750" s="58"/>
      <c r="R750" s="58"/>
      <c r="S750" s="58"/>
      <c r="T750" s="58"/>
      <c r="U750" s="58"/>
      <c r="V750" s="58"/>
      <c r="W750" s="59"/>
      <c r="X750" s="60"/>
    </row>
    <row r="751">
      <c r="A751" s="54"/>
      <c r="B751" s="55"/>
      <c r="C751" s="56"/>
      <c r="D751" s="56"/>
      <c r="E751" s="56"/>
      <c r="F751" s="56"/>
      <c r="G751" s="56"/>
      <c r="H751" s="56"/>
      <c r="I751" s="56"/>
      <c r="J751" s="56"/>
      <c r="K751" s="56"/>
      <c r="L751" s="56"/>
      <c r="M751" s="56"/>
      <c r="N751" s="57"/>
      <c r="O751" s="58"/>
      <c r="P751" s="58"/>
      <c r="Q751" s="58"/>
      <c r="R751" s="58"/>
      <c r="S751" s="58"/>
      <c r="T751" s="58"/>
      <c r="U751" s="58"/>
      <c r="V751" s="58"/>
      <c r="W751" s="59"/>
      <c r="X751" s="60"/>
    </row>
    <row r="752">
      <c r="A752" s="54"/>
      <c r="B752" s="55"/>
      <c r="C752" s="56"/>
      <c r="D752" s="56"/>
      <c r="E752" s="56"/>
      <c r="F752" s="56"/>
      <c r="G752" s="56"/>
      <c r="H752" s="56"/>
      <c r="I752" s="56"/>
      <c r="J752" s="56"/>
      <c r="K752" s="56"/>
      <c r="L752" s="56"/>
      <c r="M752" s="56"/>
      <c r="N752" s="57"/>
      <c r="O752" s="58"/>
      <c r="P752" s="58"/>
      <c r="Q752" s="58"/>
      <c r="R752" s="58"/>
      <c r="S752" s="58"/>
      <c r="T752" s="58"/>
      <c r="U752" s="58"/>
      <c r="V752" s="58"/>
      <c r="W752" s="59"/>
      <c r="X752" s="60"/>
    </row>
    <row r="753">
      <c r="A753" s="54"/>
      <c r="B753" s="55"/>
      <c r="C753" s="56"/>
      <c r="D753" s="56"/>
      <c r="E753" s="56"/>
      <c r="F753" s="56"/>
      <c r="G753" s="56"/>
      <c r="H753" s="56"/>
      <c r="I753" s="56"/>
      <c r="J753" s="56"/>
      <c r="K753" s="56"/>
      <c r="L753" s="56"/>
      <c r="M753" s="56"/>
      <c r="N753" s="57"/>
      <c r="O753" s="58"/>
      <c r="P753" s="58"/>
      <c r="Q753" s="58"/>
      <c r="R753" s="58"/>
      <c r="S753" s="58"/>
      <c r="T753" s="58"/>
      <c r="U753" s="58"/>
      <c r="V753" s="58"/>
      <c r="W753" s="59"/>
      <c r="X753" s="60"/>
    </row>
    <row r="754">
      <c r="A754" s="54"/>
      <c r="B754" s="55"/>
      <c r="C754" s="56"/>
      <c r="D754" s="56"/>
      <c r="E754" s="56"/>
      <c r="F754" s="56"/>
      <c r="G754" s="56"/>
      <c r="H754" s="56"/>
      <c r="I754" s="56"/>
      <c r="J754" s="56"/>
      <c r="K754" s="56"/>
      <c r="L754" s="56"/>
      <c r="M754" s="56"/>
      <c r="N754" s="57"/>
      <c r="O754" s="58"/>
      <c r="P754" s="58"/>
      <c r="Q754" s="58"/>
      <c r="R754" s="58"/>
      <c r="S754" s="58"/>
      <c r="T754" s="58"/>
      <c r="U754" s="58"/>
      <c r="V754" s="58"/>
      <c r="W754" s="59"/>
      <c r="X754" s="60"/>
    </row>
    <row r="755">
      <c r="A755" s="54"/>
      <c r="B755" s="55"/>
      <c r="C755" s="56"/>
      <c r="D755" s="56"/>
      <c r="E755" s="56"/>
      <c r="F755" s="56"/>
      <c r="G755" s="56"/>
      <c r="H755" s="56"/>
      <c r="I755" s="56"/>
      <c r="J755" s="56"/>
      <c r="K755" s="56"/>
      <c r="L755" s="56"/>
      <c r="M755" s="56"/>
      <c r="N755" s="57"/>
      <c r="O755" s="58"/>
      <c r="P755" s="58"/>
      <c r="Q755" s="58"/>
      <c r="R755" s="58"/>
      <c r="S755" s="58"/>
      <c r="T755" s="58"/>
      <c r="U755" s="58"/>
      <c r="V755" s="58"/>
      <c r="W755" s="59"/>
      <c r="X755" s="60"/>
    </row>
    <row r="756">
      <c r="A756" s="54"/>
      <c r="B756" s="55"/>
      <c r="C756" s="56"/>
      <c r="D756" s="56"/>
      <c r="E756" s="56"/>
      <c r="F756" s="56"/>
      <c r="G756" s="56"/>
      <c r="H756" s="56"/>
      <c r="I756" s="56"/>
      <c r="J756" s="56"/>
      <c r="K756" s="56"/>
      <c r="L756" s="56"/>
      <c r="M756" s="56"/>
      <c r="N756" s="57"/>
      <c r="O756" s="58"/>
      <c r="P756" s="58"/>
      <c r="Q756" s="58"/>
      <c r="R756" s="58"/>
      <c r="S756" s="58"/>
      <c r="T756" s="58"/>
      <c r="U756" s="58"/>
      <c r="V756" s="58"/>
      <c r="W756" s="59"/>
      <c r="X756" s="60"/>
    </row>
    <row r="757">
      <c r="A757" s="54"/>
      <c r="B757" s="55"/>
      <c r="C757" s="56"/>
      <c r="D757" s="56"/>
      <c r="E757" s="56"/>
      <c r="F757" s="56"/>
      <c r="G757" s="56"/>
      <c r="H757" s="56"/>
      <c r="I757" s="56"/>
      <c r="J757" s="56"/>
      <c r="K757" s="56"/>
      <c r="L757" s="56"/>
      <c r="M757" s="56"/>
      <c r="N757" s="57"/>
      <c r="O757" s="58"/>
      <c r="P757" s="58"/>
      <c r="Q757" s="58"/>
      <c r="R757" s="58"/>
      <c r="S757" s="58"/>
      <c r="T757" s="58"/>
      <c r="U757" s="58"/>
      <c r="V757" s="58"/>
      <c r="W757" s="59"/>
      <c r="X757" s="60"/>
    </row>
    <row r="758">
      <c r="A758" s="54"/>
      <c r="B758" s="55"/>
      <c r="C758" s="56"/>
      <c r="D758" s="56"/>
      <c r="E758" s="56"/>
      <c r="F758" s="56"/>
      <c r="G758" s="56"/>
      <c r="H758" s="56"/>
      <c r="I758" s="56"/>
      <c r="J758" s="56"/>
      <c r="K758" s="56"/>
      <c r="L758" s="56"/>
      <c r="M758" s="56"/>
      <c r="N758" s="57"/>
      <c r="O758" s="58"/>
      <c r="P758" s="58"/>
      <c r="Q758" s="58"/>
      <c r="R758" s="58"/>
      <c r="S758" s="58"/>
      <c r="T758" s="58"/>
      <c r="U758" s="58"/>
      <c r="V758" s="58"/>
      <c r="W758" s="59"/>
      <c r="X758" s="60"/>
    </row>
    <row r="759">
      <c r="A759" s="54"/>
      <c r="B759" s="55"/>
      <c r="C759" s="56"/>
      <c r="D759" s="56"/>
      <c r="E759" s="56"/>
      <c r="F759" s="56"/>
      <c r="G759" s="56"/>
      <c r="H759" s="56"/>
      <c r="I759" s="56"/>
      <c r="J759" s="56"/>
      <c r="K759" s="56"/>
      <c r="L759" s="56"/>
      <c r="M759" s="56"/>
      <c r="N759" s="57"/>
      <c r="O759" s="58"/>
      <c r="P759" s="58"/>
      <c r="Q759" s="58"/>
      <c r="R759" s="58"/>
      <c r="S759" s="58"/>
      <c r="T759" s="58"/>
      <c r="U759" s="58"/>
      <c r="V759" s="58"/>
      <c r="W759" s="59"/>
      <c r="X759" s="60"/>
    </row>
    <row r="760">
      <c r="A760" s="54"/>
      <c r="B760" s="55"/>
      <c r="C760" s="56"/>
      <c r="D760" s="56"/>
      <c r="E760" s="56"/>
      <c r="F760" s="56"/>
      <c r="G760" s="56"/>
      <c r="H760" s="56"/>
      <c r="I760" s="56"/>
      <c r="J760" s="56"/>
      <c r="K760" s="56"/>
      <c r="L760" s="56"/>
      <c r="M760" s="56"/>
      <c r="N760" s="57"/>
      <c r="O760" s="58"/>
      <c r="P760" s="58"/>
      <c r="Q760" s="58"/>
      <c r="R760" s="58"/>
      <c r="S760" s="58"/>
      <c r="T760" s="58"/>
      <c r="U760" s="58"/>
      <c r="V760" s="58"/>
      <c r="W760" s="59"/>
      <c r="X760" s="60"/>
    </row>
    <row r="761">
      <c r="A761" s="54"/>
      <c r="B761" s="55"/>
      <c r="C761" s="56"/>
      <c r="D761" s="56"/>
      <c r="E761" s="56"/>
      <c r="F761" s="56"/>
      <c r="G761" s="56"/>
      <c r="H761" s="56"/>
      <c r="I761" s="56"/>
      <c r="J761" s="56"/>
      <c r="K761" s="56"/>
      <c r="L761" s="56"/>
      <c r="M761" s="56"/>
      <c r="N761" s="57"/>
      <c r="O761" s="58"/>
      <c r="P761" s="58"/>
      <c r="Q761" s="58"/>
      <c r="R761" s="58"/>
      <c r="S761" s="58"/>
      <c r="T761" s="58"/>
      <c r="U761" s="58"/>
      <c r="V761" s="58"/>
      <c r="W761" s="59"/>
      <c r="X761" s="60"/>
    </row>
    <row r="762">
      <c r="A762" s="54"/>
      <c r="B762" s="55"/>
      <c r="C762" s="56"/>
      <c r="D762" s="56"/>
      <c r="E762" s="56"/>
      <c r="F762" s="56"/>
      <c r="G762" s="56"/>
      <c r="H762" s="56"/>
      <c r="I762" s="56"/>
      <c r="J762" s="56"/>
      <c r="K762" s="56"/>
      <c r="L762" s="56"/>
      <c r="M762" s="56"/>
      <c r="N762" s="57"/>
      <c r="O762" s="58"/>
      <c r="P762" s="58"/>
      <c r="Q762" s="58"/>
      <c r="R762" s="58"/>
      <c r="S762" s="58"/>
      <c r="T762" s="58"/>
      <c r="U762" s="58"/>
      <c r="V762" s="58"/>
      <c r="W762" s="59"/>
      <c r="X762" s="60"/>
    </row>
    <row r="763">
      <c r="A763" s="54"/>
      <c r="B763" s="55"/>
      <c r="C763" s="56"/>
      <c r="D763" s="56"/>
      <c r="E763" s="56"/>
      <c r="F763" s="56"/>
      <c r="G763" s="56"/>
      <c r="H763" s="56"/>
      <c r="I763" s="56"/>
      <c r="J763" s="56"/>
      <c r="K763" s="56"/>
      <c r="L763" s="56"/>
      <c r="M763" s="56"/>
      <c r="N763" s="57"/>
      <c r="O763" s="58"/>
      <c r="P763" s="58"/>
      <c r="Q763" s="58"/>
      <c r="R763" s="58"/>
      <c r="S763" s="58"/>
      <c r="T763" s="58"/>
      <c r="U763" s="58"/>
      <c r="V763" s="58"/>
      <c r="W763" s="59"/>
      <c r="X763" s="60"/>
    </row>
    <row r="764">
      <c r="A764" s="54"/>
      <c r="B764" s="55"/>
      <c r="C764" s="56"/>
      <c r="D764" s="56"/>
      <c r="E764" s="56"/>
      <c r="F764" s="56"/>
      <c r="G764" s="56"/>
      <c r="H764" s="56"/>
      <c r="I764" s="56"/>
      <c r="J764" s="56"/>
      <c r="K764" s="56"/>
      <c r="L764" s="56"/>
      <c r="M764" s="56"/>
      <c r="N764" s="57"/>
      <c r="O764" s="58"/>
      <c r="P764" s="58"/>
      <c r="Q764" s="58"/>
      <c r="R764" s="58"/>
      <c r="S764" s="58"/>
      <c r="T764" s="58"/>
      <c r="U764" s="58"/>
      <c r="V764" s="58"/>
      <c r="W764" s="59"/>
      <c r="X764" s="60"/>
    </row>
    <row r="765">
      <c r="A765" s="54"/>
      <c r="B765" s="55"/>
      <c r="C765" s="56"/>
      <c r="D765" s="56"/>
      <c r="E765" s="56"/>
      <c r="F765" s="56"/>
      <c r="G765" s="56"/>
      <c r="H765" s="56"/>
      <c r="I765" s="56"/>
      <c r="J765" s="56"/>
      <c r="K765" s="56"/>
      <c r="L765" s="56"/>
      <c r="M765" s="56"/>
      <c r="N765" s="57"/>
      <c r="O765" s="58"/>
      <c r="P765" s="58"/>
      <c r="Q765" s="58"/>
      <c r="R765" s="58"/>
      <c r="S765" s="58"/>
      <c r="T765" s="58"/>
      <c r="U765" s="58"/>
      <c r="V765" s="58"/>
      <c r="W765" s="59"/>
      <c r="X765" s="60"/>
    </row>
    <row r="766">
      <c r="A766" s="54"/>
      <c r="B766" s="55"/>
      <c r="C766" s="56"/>
      <c r="D766" s="56"/>
      <c r="E766" s="56"/>
      <c r="F766" s="56"/>
      <c r="G766" s="56"/>
      <c r="H766" s="56"/>
      <c r="I766" s="56"/>
      <c r="J766" s="56"/>
      <c r="K766" s="56"/>
      <c r="L766" s="56"/>
      <c r="M766" s="56"/>
      <c r="N766" s="57"/>
      <c r="O766" s="58"/>
      <c r="P766" s="58"/>
      <c r="Q766" s="58"/>
      <c r="R766" s="58"/>
      <c r="S766" s="58"/>
      <c r="T766" s="58"/>
      <c r="U766" s="58"/>
      <c r="V766" s="58"/>
      <c r="W766" s="59"/>
      <c r="X766" s="60"/>
    </row>
    <row r="767">
      <c r="A767" s="54"/>
      <c r="B767" s="55"/>
      <c r="C767" s="56"/>
      <c r="D767" s="56"/>
      <c r="E767" s="56"/>
      <c r="F767" s="56"/>
      <c r="G767" s="56"/>
      <c r="H767" s="56"/>
      <c r="I767" s="56"/>
      <c r="J767" s="56"/>
      <c r="K767" s="56"/>
      <c r="L767" s="56"/>
      <c r="M767" s="56"/>
      <c r="N767" s="57"/>
      <c r="O767" s="58"/>
      <c r="P767" s="58"/>
      <c r="Q767" s="58"/>
      <c r="R767" s="58"/>
      <c r="S767" s="58"/>
      <c r="T767" s="58"/>
      <c r="U767" s="58"/>
      <c r="V767" s="58"/>
      <c r="W767" s="59"/>
      <c r="X767" s="60"/>
    </row>
    <row r="768">
      <c r="A768" s="54"/>
      <c r="B768" s="55"/>
      <c r="C768" s="56"/>
      <c r="D768" s="56"/>
      <c r="E768" s="56"/>
      <c r="F768" s="56"/>
      <c r="G768" s="56"/>
      <c r="H768" s="56"/>
      <c r="I768" s="56"/>
      <c r="J768" s="56"/>
      <c r="K768" s="56"/>
      <c r="L768" s="56"/>
      <c r="M768" s="56"/>
      <c r="N768" s="57"/>
      <c r="O768" s="58"/>
      <c r="P768" s="58"/>
      <c r="Q768" s="58"/>
      <c r="R768" s="58"/>
      <c r="S768" s="58"/>
      <c r="T768" s="58"/>
      <c r="U768" s="58"/>
      <c r="V768" s="58"/>
      <c r="W768" s="59"/>
      <c r="X768" s="60"/>
    </row>
    <row r="769">
      <c r="A769" s="54"/>
      <c r="B769" s="55"/>
      <c r="C769" s="56"/>
      <c r="D769" s="56"/>
      <c r="E769" s="56"/>
      <c r="F769" s="56"/>
      <c r="G769" s="56"/>
      <c r="H769" s="56"/>
      <c r="I769" s="56"/>
      <c r="J769" s="56"/>
      <c r="K769" s="56"/>
      <c r="L769" s="56"/>
      <c r="M769" s="56"/>
      <c r="N769" s="57"/>
      <c r="O769" s="58"/>
      <c r="P769" s="58"/>
      <c r="Q769" s="58"/>
      <c r="R769" s="58"/>
      <c r="S769" s="58"/>
      <c r="T769" s="58"/>
      <c r="U769" s="58"/>
      <c r="V769" s="58"/>
      <c r="W769" s="59"/>
      <c r="X769" s="60"/>
    </row>
    <row r="770">
      <c r="A770" s="54"/>
      <c r="B770" s="55"/>
      <c r="C770" s="56"/>
      <c r="D770" s="56"/>
      <c r="E770" s="56"/>
      <c r="F770" s="56"/>
      <c r="G770" s="56"/>
      <c r="H770" s="56"/>
      <c r="I770" s="56"/>
      <c r="J770" s="56"/>
      <c r="K770" s="56"/>
      <c r="L770" s="56"/>
      <c r="M770" s="56"/>
      <c r="N770" s="57"/>
      <c r="O770" s="58"/>
      <c r="P770" s="58"/>
      <c r="Q770" s="58"/>
      <c r="R770" s="58"/>
      <c r="S770" s="58"/>
      <c r="T770" s="58"/>
      <c r="U770" s="58"/>
      <c r="V770" s="58"/>
      <c r="W770" s="59"/>
      <c r="X770" s="60"/>
    </row>
    <row r="771">
      <c r="A771" s="54"/>
      <c r="B771" s="55"/>
      <c r="C771" s="56"/>
      <c r="D771" s="56"/>
      <c r="E771" s="56"/>
      <c r="F771" s="56"/>
      <c r="G771" s="56"/>
      <c r="H771" s="56"/>
      <c r="I771" s="56"/>
      <c r="J771" s="56"/>
      <c r="K771" s="56"/>
      <c r="L771" s="56"/>
      <c r="M771" s="56"/>
      <c r="N771" s="57"/>
      <c r="O771" s="58"/>
      <c r="P771" s="58"/>
      <c r="Q771" s="58"/>
      <c r="R771" s="58"/>
      <c r="S771" s="58"/>
      <c r="T771" s="58"/>
      <c r="U771" s="58"/>
      <c r="V771" s="58"/>
      <c r="W771" s="59"/>
      <c r="X771" s="60"/>
    </row>
    <row r="772">
      <c r="A772" s="54"/>
      <c r="B772" s="55"/>
      <c r="C772" s="56"/>
      <c r="D772" s="56"/>
      <c r="E772" s="56"/>
      <c r="F772" s="56"/>
      <c r="G772" s="56"/>
      <c r="H772" s="56"/>
      <c r="I772" s="56"/>
      <c r="J772" s="56"/>
      <c r="K772" s="56"/>
      <c r="L772" s="56"/>
      <c r="M772" s="56"/>
      <c r="N772" s="57"/>
      <c r="O772" s="58"/>
      <c r="P772" s="58"/>
      <c r="Q772" s="58"/>
      <c r="R772" s="58"/>
      <c r="S772" s="58"/>
      <c r="T772" s="58"/>
      <c r="U772" s="58"/>
      <c r="V772" s="58"/>
      <c r="W772" s="59"/>
      <c r="X772" s="60"/>
    </row>
    <row r="773">
      <c r="A773" s="54"/>
      <c r="B773" s="55"/>
      <c r="C773" s="56"/>
      <c r="D773" s="56"/>
      <c r="E773" s="56"/>
      <c r="F773" s="56"/>
      <c r="G773" s="56"/>
      <c r="H773" s="56"/>
      <c r="I773" s="56"/>
      <c r="J773" s="56"/>
      <c r="K773" s="56"/>
      <c r="L773" s="56"/>
      <c r="M773" s="56"/>
      <c r="N773" s="57"/>
      <c r="O773" s="58"/>
      <c r="P773" s="58"/>
      <c r="Q773" s="58"/>
      <c r="R773" s="58"/>
      <c r="S773" s="58"/>
      <c r="T773" s="58"/>
      <c r="U773" s="58"/>
      <c r="V773" s="58"/>
      <c r="W773" s="59"/>
      <c r="X773" s="60"/>
    </row>
    <row r="774">
      <c r="A774" s="54"/>
      <c r="B774" s="55"/>
      <c r="C774" s="56"/>
      <c r="D774" s="56"/>
      <c r="E774" s="56"/>
      <c r="F774" s="56"/>
      <c r="G774" s="56"/>
      <c r="H774" s="56"/>
      <c r="I774" s="56"/>
      <c r="J774" s="56"/>
      <c r="K774" s="56"/>
      <c r="L774" s="56"/>
      <c r="M774" s="56"/>
      <c r="N774" s="57"/>
      <c r="O774" s="58"/>
      <c r="P774" s="58"/>
      <c r="Q774" s="58"/>
      <c r="R774" s="58"/>
      <c r="S774" s="58"/>
      <c r="T774" s="58"/>
      <c r="U774" s="58"/>
      <c r="V774" s="58"/>
      <c r="W774" s="59"/>
      <c r="X774" s="60"/>
    </row>
    <row r="775">
      <c r="A775" s="54"/>
      <c r="B775" s="55"/>
      <c r="C775" s="56"/>
      <c r="D775" s="56"/>
      <c r="E775" s="56"/>
      <c r="F775" s="56"/>
      <c r="G775" s="56"/>
      <c r="H775" s="56"/>
      <c r="I775" s="56"/>
      <c r="J775" s="56"/>
      <c r="K775" s="56"/>
      <c r="L775" s="56"/>
      <c r="M775" s="56"/>
      <c r="N775" s="57"/>
      <c r="O775" s="58"/>
      <c r="P775" s="58"/>
      <c r="Q775" s="58"/>
      <c r="R775" s="58"/>
      <c r="S775" s="58"/>
      <c r="T775" s="58"/>
      <c r="U775" s="58"/>
      <c r="V775" s="58"/>
      <c r="W775" s="59"/>
      <c r="X775" s="60"/>
    </row>
    <row r="776">
      <c r="A776" s="54"/>
      <c r="B776" s="55"/>
      <c r="C776" s="56"/>
      <c r="D776" s="56"/>
      <c r="E776" s="56"/>
      <c r="F776" s="56"/>
      <c r="G776" s="56"/>
      <c r="H776" s="56"/>
      <c r="I776" s="56"/>
      <c r="J776" s="56"/>
      <c r="K776" s="56"/>
      <c r="L776" s="56"/>
      <c r="M776" s="56"/>
      <c r="N776" s="57"/>
      <c r="O776" s="58"/>
      <c r="P776" s="58"/>
      <c r="Q776" s="58"/>
      <c r="R776" s="58"/>
      <c r="S776" s="58"/>
      <c r="T776" s="58"/>
      <c r="U776" s="58"/>
      <c r="V776" s="58"/>
      <c r="W776" s="59"/>
      <c r="X776" s="60"/>
    </row>
    <row r="777">
      <c r="A777" s="54"/>
      <c r="B777" s="55"/>
      <c r="C777" s="56"/>
      <c r="D777" s="56"/>
      <c r="E777" s="56"/>
      <c r="F777" s="56"/>
      <c r="G777" s="56"/>
      <c r="H777" s="56"/>
      <c r="I777" s="56"/>
      <c r="J777" s="56"/>
      <c r="K777" s="56"/>
      <c r="L777" s="56"/>
      <c r="M777" s="56"/>
      <c r="N777" s="57"/>
      <c r="O777" s="58"/>
      <c r="P777" s="58"/>
      <c r="Q777" s="58"/>
      <c r="R777" s="58"/>
      <c r="S777" s="58"/>
      <c r="T777" s="58"/>
      <c r="U777" s="58"/>
      <c r="V777" s="58"/>
      <c r="W777" s="59"/>
      <c r="X777" s="60"/>
    </row>
    <row r="778">
      <c r="A778" s="54"/>
      <c r="B778" s="55"/>
      <c r="C778" s="56"/>
      <c r="D778" s="56"/>
      <c r="E778" s="56"/>
      <c r="F778" s="56"/>
      <c r="G778" s="56"/>
      <c r="H778" s="56"/>
      <c r="I778" s="56"/>
      <c r="J778" s="56"/>
      <c r="K778" s="56"/>
      <c r="L778" s="56"/>
      <c r="M778" s="56"/>
      <c r="N778" s="57"/>
      <c r="O778" s="58"/>
      <c r="P778" s="58"/>
      <c r="Q778" s="58"/>
      <c r="R778" s="58"/>
      <c r="S778" s="58"/>
      <c r="T778" s="58"/>
      <c r="U778" s="58"/>
      <c r="V778" s="58"/>
      <c r="W778" s="59"/>
      <c r="X778" s="60"/>
    </row>
    <row r="779">
      <c r="A779" s="54"/>
      <c r="B779" s="55"/>
      <c r="C779" s="56"/>
      <c r="D779" s="56"/>
      <c r="E779" s="56"/>
      <c r="F779" s="56"/>
      <c r="G779" s="56"/>
      <c r="H779" s="56"/>
      <c r="I779" s="56"/>
      <c r="J779" s="56"/>
      <c r="K779" s="56"/>
      <c r="L779" s="56"/>
      <c r="M779" s="56"/>
      <c r="N779" s="57"/>
      <c r="O779" s="58"/>
      <c r="P779" s="58"/>
      <c r="Q779" s="58"/>
      <c r="R779" s="58"/>
      <c r="S779" s="58"/>
      <c r="T779" s="58"/>
      <c r="U779" s="58"/>
      <c r="V779" s="58"/>
      <c r="W779" s="59"/>
      <c r="X779" s="60"/>
    </row>
    <row r="780">
      <c r="A780" s="54"/>
      <c r="B780" s="55"/>
      <c r="C780" s="56"/>
      <c r="D780" s="56"/>
      <c r="E780" s="56"/>
      <c r="F780" s="56"/>
      <c r="G780" s="56"/>
      <c r="H780" s="56"/>
      <c r="I780" s="56"/>
      <c r="J780" s="56"/>
      <c r="K780" s="56"/>
      <c r="L780" s="56"/>
      <c r="M780" s="56"/>
      <c r="N780" s="57"/>
      <c r="O780" s="58"/>
      <c r="P780" s="58"/>
      <c r="Q780" s="58"/>
      <c r="R780" s="58"/>
      <c r="S780" s="58"/>
      <c r="T780" s="58"/>
      <c r="U780" s="58"/>
      <c r="V780" s="58"/>
      <c r="W780" s="59"/>
      <c r="X780" s="60"/>
    </row>
    <row r="781">
      <c r="A781" s="54"/>
      <c r="B781" s="55"/>
      <c r="C781" s="56"/>
      <c r="D781" s="56"/>
      <c r="E781" s="56"/>
      <c r="F781" s="56"/>
      <c r="G781" s="56"/>
      <c r="H781" s="56"/>
      <c r="I781" s="56"/>
      <c r="J781" s="56"/>
      <c r="K781" s="56"/>
      <c r="L781" s="56"/>
      <c r="M781" s="56"/>
      <c r="N781" s="57"/>
      <c r="O781" s="58"/>
      <c r="P781" s="58"/>
      <c r="Q781" s="58"/>
      <c r="R781" s="58"/>
      <c r="S781" s="58"/>
      <c r="T781" s="58"/>
      <c r="U781" s="58"/>
      <c r="V781" s="58"/>
      <c r="W781" s="59"/>
      <c r="X781" s="60"/>
    </row>
    <row r="782">
      <c r="A782" s="54"/>
      <c r="B782" s="55"/>
      <c r="C782" s="56"/>
      <c r="D782" s="56"/>
      <c r="E782" s="56"/>
      <c r="F782" s="56"/>
      <c r="G782" s="56"/>
      <c r="H782" s="56"/>
      <c r="I782" s="56"/>
      <c r="J782" s="56"/>
      <c r="K782" s="56"/>
      <c r="L782" s="56"/>
      <c r="M782" s="56"/>
      <c r="N782" s="57"/>
      <c r="O782" s="58"/>
      <c r="P782" s="58"/>
      <c r="Q782" s="58"/>
      <c r="R782" s="58"/>
      <c r="S782" s="58"/>
      <c r="T782" s="58"/>
      <c r="U782" s="58"/>
      <c r="V782" s="58"/>
      <c r="W782" s="59"/>
      <c r="X782" s="60"/>
    </row>
    <row r="783">
      <c r="A783" s="54"/>
      <c r="B783" s="55"/>
      <c r="C783" s="56"/>
      <c r="D783" s="56"/>
      <c r="E783" s="56"/>
      <c r="F783" s="56"/>
      <c r="G783" s="56"/>
      <c r="H783" s="56"/>
      <c r="I783" s="56"/>
      <c r="J783" s="56"/>
      <c r="K783" s="56"/>
      <c r="L783" s="56"/>
      <c r="M783" s="56"/>
      <c r="N783" s="57"/>
      <c r="O783" s="58"/>
      <c r="P783" s="58"/>
      <c r="Q783" s="58"/>
      <c r="R783" s="58"/>
      <c r="S783" s="58"/>
      <c r="T783" s="58"/>
      <c r="U783" s="58"/>
      <c r="V783" s="58"/>
      <c r="W783" s="59"/>
      <c r="X783" s="60"/>
    </row>
    <row r="784">
      <c r="A784" s="54"/>
      <c r="B784" s="55"/>
      <c r="C784" s="56"/>
      <c r="D784" s="56"/>
      <c r="E784" s="56"/>
      <c r="F784" s="56"/>
      <c r="G784" s="56"/>
      <c r="H784" s="56"/>
      <c r="I784" s="56"/>
      <c r="J784" s="56"/>
      <c r="K784" s="56"/>
      <c r="L784" s="56"/>
      <c r="M784" s="56"/>
      <c r="N784" s="57"/>
      <c r="O784" s="58"/>
      <c r="P784" s="58"/>
      <c r="Q784" s="58"/>
      <c r="R784" s="58"/>
      <c r="S784" s="58"/>
      <c r="T784" s="58"/>
      <c r="U784" s="58"/>
      <c r="V784" s="58"/>
      <c r="W784" s="59"/>
      <c r="X784" s="60"/>
    </row>
    <row r="785">
      <c r="A785" s="54"/>
      <c r="B785" s="55"/>
      <c r="C785" s="56"/>
      <c r="D785" s="56"/>
      <c r="E785" s="56"/>
      <c r="F785" s="56"/>
      <c r="G785" s="56"/>
      <c r="H785" s="56"/>
      <c r="I785" s="56"/>
      <c r="J785" s="56"/>
      <c r="K785" s="56"/>
      <c r="L785" s="56"/>
      <c r="M785" s="56"/>
      <c r="N785" s="57"/>
      <c r="O785" s="58"/>
      <c r="P785" s="58"/>
      <c r="Q785" s="58"/>
      <c r="R785" s="58"/>
      <c r="S785" s="58"/>
      <c r="T785" s="58"/>
      <c r="U785" s="58"/>
      <c r="V785" s="58"/>
      <c r="W785" s="59"/>
      <c r="X785" s="60"/>
    </row>
    <row r="786">
      <c r="A786" s="54"/>
      <c r="B786" s="55"/>
      <c r="C786" s="56"/>
      <c r="D786" s="56"/>
      <c r="E786" s="56"/>
      <c r="F786" s="56"/>
      <c r="G786" s="56"/>
      <c r="H786" s="56"/>
      <c r="I786" s="56"/>
      <c r="J786" s="56"/>
      <c r="K786" s="56"/>
      <c r="L786" s="56"/>
      <c r="M786" s="56"/>
      <c r="N786" s="57"/>
      <c r="O786" s="58"/>
      <c r="P786" s="58"/>
      <c r="Q786" s="58"/>
      <c r="R786" s="58"/>
      <c r="S786" s="58"/>
      <c r="T786" s="58"/>
      <c r="U786" s="58"/>
      <c r="V786" s="58"/>
      <c r="W786" s="59"/>
      <c r="X786" s="60"/>
    </row>
    <row r="787">
      <c r="A787" s="54"/>
      <c r="B787" s="55"/>
      <c r="C787" s="56"/>
      <c r="D787" s="56"/>
      <c r="E787" s="56"/>
      <c r="F787" s="56"/>
      <c r="G787" s="56"/>
      <c r="H787" s="56"/>
      <c r="I787" s="56"/>
      <c r="J787" s="56"/>
      <c r="K787" s="56"/>
      <c r="L787" s="56"/>
      <c r="M787" s="56"/>
      <c r="N787" s="57"/>
      <c r="O787" s="58"/>
      <c r="P787" s="58"/>
      <c r="Q787" s="58"/>
      <c r="R787" s="58"/>
      <c r="S787" s="58"/>
      <c r="T787" s="58"/>
      <c r="U787" s="58"/>
      <c r="V787" s="58"/>
      <c r="W787" s="59"/>
      <c r="X787" s="60"/>
    </row>
    <row r="788">
      <c r="A788" s="54"/>
      <c r="B788" s="55"/>
      <c r="C788" s="56"/>
      <c r="D788" s="56"/>
      <c r="E788" s="56"/>
      <c r="F788" s="56"/>
      <c r="G788" s="56"/>
      <c r="H788" s="56"/>
      <c r="I788" s="56"/>
      <c r="J788" s="56"/>
      <c r="K788" s="56"/>
      <c r="L788" s="56"/>
      <c r="M788" s="56"/>
      <c r="N788" s="57"/>
      <c r="O788" s="58"/>
      <c r="P788" s="58"/>
      <c r="Q788" s="58"/>
      <c r="R788" s="58"/>
      <c r="S788" s="58"/>
      <c r="T788" s="58"/>
      <c r="U788" s="58"/>
      <c r="V788" s="58"/>
      <c r="W788" s="59"/>
      <c r="X788" s="60"/>
    </row>
    <row r="789">
      <c r="A789" s="54"/>
      <c r="B789" s="55"/>
      <c r="C789" s="56"/>
      <c r="D789" s="56"/>
      <c r="E789" s="56"/>
      <c r="F789" s="56"/>
      <c r="G789" s="56"/>
      <c r="H789" s="56"/>
      <c r="I789" s="56"/>
      <c r="J789" s="56"/>
      <c r="K789" s="56"/>
      <c r="L789" s="56"/>
      <c r="M789" s="56"/>
      <c r="N789" s="57"/>
      <c r="O789" s="58"/>
      <c r="P789" s="58"/>
      <c r="Q789" s="58"/>
      <c r="R789" s="58"/>
      <c r="S789" s="58"/>
      <c r="T789" s="58"/>
      <c r="U789" s="58"/>
      <c r="V789" s="58"/>
      <c r="W789" s="59"/>
      <c r="X789" s="60"/>
    </row>
    <row r="790">
      <c r="A790" s="54"/>
      <c r="B790" s="55"/>
      <c r="C790" s="56"/>
      <c r="D790" s="56"/>
      <c r="E790" s="56"/>
      <c r="F790" s="56"/>
      <c r="G790" s="56"/>
      <c r="H790" s="56"/>
      <c r="I790" s="56"/>
      <c r="J790" s="56"/>
      <c r="K790" s="56"/>
      <c r="L790" s="56"/>
      <c r="M790" s="56"/>
      <c r="N790" s="57"/>
      <c r="O790" s="58"/>
      <c r="P790" s="58"/>
      <c r="Q790" s="58"/>
      <c r="R790" s="58"/>
      <c r="S790" s="58"/>
      <c r="T790" s="58"/>
      <c r="U790" s="58"/>
      <c r="V790" s="58"/>
      <c r="W790" s="59"/>
      <c r="X790" s="60"/>
    </row>
    <row r="791">
      <c r="A791" s="54"/>
      <c r="B791" s="55"/>
      <c r="C791" s="56"/>
      <c r="D791" s="56"/>
      <c r="E791" s="56"/>
      <c r="F791" s="56"/>
      <c r="G791" s="56"/>
      <c r="H791" s="56"/>
      <c r="I791" s="56"/>
      <c r="J791" s="56"/>
      <c r="K791" s="56"/>
      <c r="L791" s="56"/>
      <c r="M791" s="56"/>
      <c r="N791" s="57"/>
      <c r="O791" s="58"/>
      <c r="P791" s="58"/>
      <c r="Q791" s="58"/>
      <c r="R791" s="58"/>
      <c r="S791" s="58"/>
      <c r="T791" s="58"/>
      <c r="U791" s="58"/>
      <c r="V791" s="58"/>
      <c r="W791" s="59"/>
      <c r="X791" s="60"/>
    </row>
    <row r="792">
      <c r="A792" s="54"/>
      <c r="B792" s="55"/>
      <c r="C792" s="56"/>
      <c r="D792" s="56"/>
      <c r="E792" s="56"/>
      <c r="F792" s="56"/>
      <c r="G792" s="56"/>
      <c r="H792" s="56"/>
      <c r="I792" s="56"/>
      <c r="J792" s="56"/>
      <c r="K792" s="56"/>
      <c r="L792" s="56"/>
      <c r="M792" s="56"/>
      <c r="N792" s="57"/>
      <c r="O792" s="58"/>
      <c r="P792" s="58"/>
      <c r="Q792" s="58"/>
      <c r="R792" s="58"/>
      <c r="S792" s="58"/>
      <c r="T792" s="58"/>
      <c r="U792" s="58"/>
      <c r="V792" s="58"/>
      <c r="W792" s="59"/>
      <c r="X792" s="60"/>
    </row>
    <row r="793">
      <c r="A793" s="54"/>
      <c r="B793" s="55"/>
      <c r="C793" s="56"/>
      <c r="D793" s="56"/>
      <c r="E793" s="56"/>
      <c r="F793" s="56"/>
      <c r="G793" s="56"/>
      <c r="H793" s="56"/>
      <c r="I793" s="56"/>
      <c r="J793" s="56"/>
      <c r="K793" s="56"/>
      <c r="L793" s="56"/>
      <c r="M793" s="56"/>
      <c r="N793" s="57"/>
      <c r="O793" s="58"/>
      <c r="P793" s="58"/>
      <c r="Q793" s="58"/>
      <c r="R793" s="58"/>
      <c r="S793" s="58"/>
      <c r="T793" s="58"/>
      <c r="U793" s="58"/>
      <c r="V793" s="58"/>
      <c r="W793" s="59"/>
      <c r="X793" s="60"/>
    </row>
    <row r="794">
      <c r="A794" s="54"/>
      <c r="B794" s="55"/>
      <c r="C794" s="56"/>
      <c r="D794" s="56"/>
      <c r="E794" s="56"/>
      <c r="F794" s="56"/>
      <c r="G794" s="56"/>
      <c r="H794" s="56"/>
      <c r="I794" s="56"/>
      <c r="J794" s="56"/>
      <c r="K794" s="56"/>
      <c r="L794" s="56"/>
      <c r="M794" s="56"/>
      <c r="N794" s="57"/>
      <c r="O794" s="58"/>
      <c r="P794" s="58"/>
      <c r="Q794" s="58"/>
      <c r="R794" s="58"/>
      <c r="S794" s="58"/>
      <c r="T794" s="58"/>
      <c r="U794" s="58"/>
      <c r="V794" s="58"/>
      <c r="W794" s="59"/>
      <c r="X794" s="60"/>
    </row>
    <row r="795">
      <c r="A795" s="54"/>
      <c r="B795" s="55"/>
      <c r="C795" s="56"/>
      <c r="D795" s="56"/>
      <c r="E795" s="56"/>
      <c r="F795" s="56"/>
      <c r="G795" s="56"/>
      <c r="H795" s="56"/>
      <c r="I795" s="56"/>
      <c r="J795" s="56"/>
      <c r="K795" s="56"/>
      <c r="L795" s="56"/>
      <c r="M795" s="56"/>
      <c r="N795" s="57"/>
      <c r="O795" s="58"/>
      <c r="P795" s="58"/>
      <c r="Q795" s="58"/>
      <c r="R795" s="58"/>
      <c r="S795" s="58"/>
      <c r="T795" s="58"/>
      <c r="U795" s="58"/>
      <c r="V795" s="58"/>
      <c r="W795" s="59"/>
      <c r="X795" s="60"/>
    </row>
    <row r="796">
      <c r="A796" s="54"/>
      <c r="B796" s="55"/>
      <c r="C796" s="56"/>
      <c r="D796" s="56"/>
      <c r="E796" s="56"/>
      <c r="F796" s="56"/>
      <c r="G796" s="56"/>
      <c r="H796" s="56"/>
      <c r="I796" s="56"/>
      <c r="J796" s="56"/>
      <c r="K796" s="56"/>
      <c r="L796" s="56"/>
      <c r="M796" s="56"/>
      <c r="N796" s="57"/>
      <c r="O796" s="58"/>
      <c r="P796" s="58"/>
      <c r="Q796" s="58"/>
      <c r="R796" s="58"/>
      <c r="S796" s="58"/>
      <c r="T796" s="58"/>
      <c r="U796" s="58"/>
      <c r="V796" s="58"/>
      <c r="W796" s="59"/>
      <c r="X796" s="60"/>
    </row>
    <row r="797">
      <c r="A797" s="54"/>
      <c r="B797" s="55"/>
      <c r="C797" s="56"/>
      <c r="D797" s="56"/>
      <c r="E797" s="56"/>
      <c r="F797" s="56"/>
      <c r="G797" s="56"/>
      <c r="H797" s="56"/>
      <c r="I797" s="56"/>
      <c r="J797" s="56"/>
      <c r="K797" s="56"/>
      <c r="L797" s="56"/>
      <c r="M797" s="56"/>
      <c r="N797" s="57"/>
      <c r="O797" s="58"/>
      <c r="P797" s="58"/>
      <c r="Q797" s="58"/>
      <c r="R797" s="58"/>
      <c r="S797" s="58"/>
      <c r="T797" s="58"/>
      <c r="U797" s="58"/>
      <c r="V797" s="58"/>
      <c r="W797" s="59"/>
      <c r="X797" s="60"/>
    </row>
    <row r="798">
      <c r="A798" s="54"/>
      <c r="B798" s="55"/>
      <c r="C798" s="56"/>
      <c r="D798" s="56"/>
      <c r="E798" s="56"/>
      <c r="F798" s="56"/>
      <c r="G798" s="56"/>
      <c r="H798" s="56"/>
      <c r="I798" s="56"/>
      <c r="J798" s="56"/>
      <c r="K798" s="56"/>
      <c r="L798" s="56"/>
      <c r="M798" s="56"/>
      <c r="N798" s="57"/>
      <c r="O798" s="58"/>
      <c r="P798" s="58"/>
      <c r="Q798" s="58"/>
      <c r="R798" s="58"/>
      <c r="S798" s="58"/>
      <c r="T798" s="58"/>
      <c r="U798" s="58"/>
      <c r="V798" s="58"/>
      <c r="W798" s="59"/>
      <c r="X798" s="60"/>
    </row>
    <row r="799">
      <c r="A799" s="54"/>
      <c r="B799" s="55"/>
      <c r="C799" s="56"/>
      <c r="D799" s="56"/>
      <c r="E799" s="56"/>
      <c r="F799" s="56"/>
      <c r="G799" s="56"/>
      <c r="H799" s="56"/>
      <c r="I799" s="56"/>
      <c r="J799" s="56"/>
      <c r="K799" s="56"/>
      <c r="L799" s="56"/>
      <c r="M799" s="56"/>
      <c r="N799" s="57"/>
      <c r="O799" s="58"/>
      <c r="P799" s="58"/>
      <c r="Q799" s="58"/>
      <c r="R799" s="58"/>
      <c r="S799" s="58"/>
      <c r="T799" s="58"/>
      <c r="U799" s="58"/>
      <c r="V799" s="58"/>
      <c r="W799" s="59"/>
      <c r="X799" s="60"/>
    </row>
    <row r="800">
      <c r="A800" s="54"/>
      <c r="B800" s="55"/>
      <c r="C800" s="56"/>
      <c r="D800" s="56"/>
      <c r="E800" s="56"/>
      <c r="F800" s="56"/>
      <c r="G800" s="56"/>
      <c r="H800" s="56"/>
      <c r="I800" s="56"/>
      <c r="J800" s="56"/>
      <c r="K800" s="56"/>
      <c r="L800" s="56"/>
      <c r="M800" s="56"/>
      <c r="N800" s="57"/>
      <c r="O800" s="58"/>
      <c r="P800" s="58"/>
      <c r="Q800" s="58"/>
      <c r="R800" s="58"/>
      <c r="S800" s="58"/>
      <c r="T800" s="58"/>
      <c r="U800" s="58"/>
      <c r="V800" s="58"/>
      <c r="W800" s="59"/>
      <c r="X800" s="60"/>
    </row>
    <row r="801">
      <c r="A801" s="54"/>
      <c r="B801" s="55"/>
      <c r="C801" s="56"/>
      <c r="D801" s="56"/>
      <c r="E801" s="56"/>
      <c r="F801" s="56"/>
      <c r="G801" s="56"/>
      <c r="H801" s="56"/>
      <c r="I801" s="56"/>
      <c r="J801" s="56"/>
      <c r="K801" s="56"/>
      <c r="L801" s="56"/>
      <c r="M801" s="56"/>
      <c r="N801" s="57"/>
      <c r="O801" s="58"/>
      <c r="P801" s="58"/>
      <c r="Q801" s="58"/>
      <c r="R801" s="58"/>
      <c r="S801" s="58"/>
      <c r="T801" s="58"/>
      <c r="U801" s="58"/>
      <c r="V801" s="58"/>
      <c r="W801" s="59"/>
      <c r="X801" s="60"/>
    </row>
    <row r="802">
      <c r="A802" s="54"/>
      <c r="B802" s="55"/>
      <c r="C802" s="56"/>
      <c r="D802" s="56"/>
      <c r="E802" s="56"/>
      <c r="F802" s="56"/>
      <c r="G802" s="56"/>
      <c r="H802" s="56"/>
      <c r="I802" s="56"/>
      <c r="J802" s="56"/>
      <c r="K802" s="56"/>
      <c r="L802" s="56"/>
      <c r="M802" s="56"/>
      <c r="N802" s="57"/>
      <c r="O802" s="58"/>
      <c r="P802" s="58"/>
      <c r="Q802" s="58"/>
      <c r="R802" s="58"/>
      <c r="S802" s="58"/>
      <c r="T802" s="58"/>
      <c r="U802" s="58"/>
      <c r="V802" s="58"/>
      <c r="W802" s="59"/>
      <c r="X802" s="60"/>
    </row>
    <row r="803">
      <c r="A803" s="54"/>
      <c r="B803" s="55"/>
      <c r="C803" s="56"/>
      <c r="D803" s="56"/>
      <c r="E803" s="56"/>
      <c r="F803" s="56"/>
      <c r="G803" s="56"/>
      <c r="H803" s="56"/>
      <c r="I803" s="56"/>
      <c r="J803" s="56"/>
      <c r="K803" s="56"/>
      <c r="L803" s="56"/>
      <c r="M803" s="56"/>
      <c r="N803" s="57"/>
      <c r="O803" s="58"/>
      <c r="P803" s="58"/>
      <c r="Q803" s="58"/>
      <c r="R803" s="58"/>
      <c r="S803" s="58"/>
      <c r="T803" s="58"/>
      <c r="U803" s="58"/>
      <c r="V803" s="58"/>
      <c r="W803" s="59"/>
      <c r="X803" s="60"/>
    </row>
    <row r="804">
      <c r="A804" s="54"/>
      <c r="B804" s="55"/>
      <c r="C804" s="56"/>
      <c r="D804" s="56"/>
      <c r="E804" s="56"/>
      <c r="F804" s="56"/>
      <c r="G804" s="56"/>
      <c r="H804" s="56"/>
      <c r="I804" s="56"/>
      <c r="J804" s="56"/>
      <c r="K804" s="56"/>
      <c r="L804" s="56"/>
      <c r="M804" s="56"/>
      <c r="N804" s="57"/>
      <c r="O804" s="58"/>
      <c r="P804" s="58"/>
      <c r="Q804" s="58"/>
      <c r="R804" s="58"/>
      <c r="S804" s="58"/>
      <c r="T804" s="58"/>
      <c r="U804" s="58"/>
      <c r="V804" s="58"/>
      <c r="W804" s="59"/>
      <c r="X804" s="60"/>
    </row>
    <row r="805">
      <c r="A805" s="54"/>
      <c r="B805" s="55"/>
      <c r="C805" s="56"/>
      <c r="D805" s="56"/>
      <c r="E805" s="56"/>
      <c r="F805" s="56"/>
      <c r="G805" s="56"/>
      <c r="H805" s="56"/>
      <c r="I805" s="56"/>
      <c r="J805" s="56"/>
      <c r="K805" s="56"/>
      <c r="L805" s="56"/>
      <c r="M805" s="56"/>
      <c r="N805" s="57"/>
      <c r="O805" s="58"/>
      <c r="P805" s="58"/>
      <c r="Q805" s="58"/>
      <c r="R805" s="58"/>
      <c r="S805" s="58"/>
      <c r="T805" s="58"/>
      <c r="U805" s="58"/>
      <c r="V805" s="58"/>
      <c r="W805" s="59"/>
      <c r="X805" s="60"/>
    </row>
    <row r="806">
      <c r="A806" s="54"/>
      <c r="B806" s="55"/>
      <c r="C806" s="56"/>
      <c r="D806" s="56"/>
      <c r="E806" s="56"/>
      <c r="F806" s="56"/>
      <c r="G806" s="56"/>
      <c r="H806" s="56"/>
      <c r="I806" s="56"/>
      <c r="J806" s="56"/>
      <c r="K806" s="56"/>
      <c r="L806" s="56"/>
      <c r="M806" s="56"/>
      <c r="N806" s="57"/>
      <c r="O806" s="58"/>
      <c r="P806" s="58"/>
      <c r="Q806" s="58"/>
      <c r="R806" s="58"/>
      <c r="S806" s="58"/>
      <c r="T806" s="58"/>
      <c r="U806" s="58"/>
      <c r="V806" s="58"/>
      <c r="W806" s="59"/>
      <c r="X806" s="60"/>
    </row>
    <row r="807">
      <c r="A807" s="54"/>
      <c r="B807" s="55"/>
      <c r="C807" s="56"/>
      <c r="D807" s="56"/>
      <c r="E807" s="56"/>
      <c r="F807" s="56"/>
      <c r="G807" s="56"/>
      <c r="H807" s="56"/>
      <c r="I807" s="56"/>
      <c r="J807" s="56"/>
      <c r="K807" s="56"/>
      <c r="L807" s="56"/>
      <c r="M807" s="56"/>
      <c r="N807" s="57"/>
      <c r="O807" s="58"/>
      <c r="P807" s="58"/>
      <c r="Q807" s="58"/>
      <c r="R807" s="58"/>
      <c r="S807" s="58"/>
      <c r="T807" s="58"/>
      <c r="U807" s="58"/>
      <c r="V807" s="58"/>
      <c r="W807" s="59"/>
      <c r="X807" s="60"/>
    </row>
    <row r="808">
      <c r="A808" s="54"/>
      <c r="B808" s="55"/>
      <c r="C808" s="56"/>
      <c r="D808" s="56"/>
      <c r="E808" s="56"/>
      <c r="F808" s="56"/>
      <c r="G808" s="56"/>
      <c r="H808" s="56"/>
      <c r="I808" s="56"/>
      <c r="J808" s="56"/>
      <c r="K808" s="56"/>
      <c r="L808" s="56"/>
      <c r="M808" s="56"/>
      <c r="N808" s="57"/>
      <c r="O808" s="58"/>
      <c r="P808" s="58"/>
      <c r="Q808" s="58"/>
      <c r="R808" s="58"/>
      <c r="S808" s="58"/>
      <c r="T808" s="58"/>
      <c r="U808" s="58"/>
      <c r="V808" s="58"/>
      <c r="W808" s="59"/>
      <c r="X808" s="60"/>
    </row>
    <row r="809">
      <c r="A809" s="54"/>
      <c r="B809" s="55"/>
      <c r="C809" s="56"/>
      <c r="D809" s="56"/>
      <c r="E809" s="56"/>
      <c r="F809" s="56"/>
      <c r="G809" s="56"/>
      <c r="H809" s="56"/>
      <c r="I809" s="56"/>
      <c r="J809" s="56"/>
      <c r="K809" s="56"/>
      <c r="L809" s="56"/>
      <c r="M809" s="56"/>
      <c r="N809" s="57"/>
      <c r="O809" s="58"/>
      <c r="P809" s="58"/>
      <c r="Q809" s="58"/>
      <c r="R809" s="58"/>
      <c r="S809" s="58"/>
      <c r="T809" s="58"/>
      <c r="U809" s="58"/>
      <c r="V809" s="58"/>
      <c r="W809" s="59"/>
      <c r="X809" s="60"/>
    </row>
    <row r="810">
      <c r="A810" s="54"/>
      <c r="B810" s="55"/>
      <c r="C810" s="56"/>
      <c r="D810" s="56"/>
      <c r="E810" s="56"/>
      <c r="F810" s="56"/>
      <c r="G810" s="56"/>
      <c r="H810" s="56"/>
      <c r="I810" s="56"/>
      <c r="J810" s="56"/>
      <c r="K810" s="56"/>
      <c r="L810" s="56"/>
      <c r="M810" s="56"/>
      <c r="N810" s="57"/>
      <c r="O810" s="58"/>
      <c r="P810" s="58"/>
      <c r="Q810" s="58"/>
      <c r="R810" s="58"/>
      <c r="S810" s="58"/>
      <c r="T810" s="58"/>
      <c r="U810" s="58"/>
      <c r="V810" s="58"/>
      <c r="W810" s="59"/>
      <c r="X810" s="60"/>
    </row>
    <row r="811">
      <c r="A811" s="54"/>
      <c r="B811" s="55"/>
      <c r="C811" s="56"/>
      <c r="D811" s="56"/>
      <c r="E811" s="56"/>
      <c r="F811" s="56"/>
      <c r="G811" s="56"/>
      <c r="H811" s="56"/>
      <c r="I811" s="56"/>
      <c r="J811" s="56"/>
      <c r="K811" s="56"/>
      <c r="L811" s="56"/>
      <c r="M811" s="56"/>
      <c r="N811" s="57"/>
      <c r="O811" s="58"/>
      <c r="P811" s="58"/>
      <c r="Q811" s="58"/>
      <c r="R811" s="58"/>
      <c r="S811" s="58"/>
      <c r="T811" s="58"/>
      <c r="U811" s="58"/>
      <c r="V811" s="58"/>
      <c r="W811" s="59"/>
      <c r="X811" s="60"/>
    </row>
    <row r="812">
      <c r="A812" s="54"/>
      <c r="B812" s="55"/>
      <c r="C812" s="56"/>
      <c r="D812" s="56"/>
      <c r="E812" s="56"/>
      <c r="F812" s="56"/>
      <c r="G812" s="56"/>
      <c r="H812" s="56"/>
      <c r="I812" s="56"/>
      <c r="J812" s="56"/>
      <c r="K812" s="56"/>
      <c r="L812" s="56"/>
      <c r="M812" s="56"/>
      <c r="N812" s="57"/>
      <c r="O812" s="58"/>
      <c r="P812" s="58"/>
      <c r="Q812" s="58"/>
      <c r="R812" s="58"/>
      <c r="S812" s="58"/>
      <c r="T812" s="58"/>
      <c r="U812" s="58"/>
      <c r="V812" s="58"/>
      <c r="W812" s="59"/>
      <c r="X812" s="60"/>
    </row>
    <row r="813">
      <c r="A813" s="54"/>
      <c r="B813" s="55"/>
      <c r="C813" s="56"/>
      <c r="D813" s="56"/>
      <c r="E813" s="56"/>
      <c r="F813" s="56"/>
      <c r="G813" s="56"/>
      <c r="H813" s="56"/>
      <c r="I813" s="56"/>
      <c r="J813" s="56"/>
      <c r="K813" s="56"/>
      <c r="L813" s="56"/>
      <c r="M813" s="56"/>
      <c r="N813" s="57"/>
      <c r="O813" s="58"/>
      <c r="P813" s="58"/>
      <c r="Q813" s="58"/>
      <c r="R813" s="58"/>
      <c r="S813" s="58"/>
      <c r="T813" s="58"/>
      <c r="U813" s="58"/>
      <c r="V813" s="58"/>
      <c r="W813" s="59"/>
      <c r="X813" s="60"/>
    </row>
    <row r="814">
      <c r="A814" s="54"/>
      <c r="B814" s="55"/>
      <c r="C814" s="56"/>
      <c r="D814" s="56"/>
      <c r="E814" s="56"/>
      <c r="F814" s="56"/>
      <c r="G814" s="56"/>
      <c r="H814" s="56"/>
      <c r="I814" s="56"/>
      <c r="J814" s="56"/>
      <c r="K814" s="56"/>
      <c r="L814" s="56"/>
      <c r="M814" s="56"/>
      <c r="N814" s="57"/>
      <c r="O814" s="58"/>
      <c r="P814" s="58"/>
      <c r="Q814" s="58"/>
      <c r="R814" s="58"/>
      <c r="S814" s="58"/>
      <c r="T814" s="58"/>
      <c r="U814" s="58"/>
      <c r="V814" s="58"/>
      <c r="W814" s="59"/>
      <c r="X814" s="60"/>
    </row>
    <row r="815">
      <c r="A815" s="54"/>
      <c r="B815" s="55"/>
      <c r="C815" s="56"/>
      <c r="D815" s="56"/>
      <c r="E815" s="56"/>
      <c r="F815" s="56"/>
      <c r="G815" s="56"/>
      <c r="H815" s="56"/>
      <c r="I815" s="56"/>
      <c r="J815" s="56"/>
      <c r="K815" s="56"/>
      <c r="L815" s="56"/>
      <c r="M815" s="56"/>
      <c r="N815" s="57"/>
      <c r="O815" s="58"/>
      <c r="P815" s="58"/>
      <c r="Q815" s="58"/>
      <c r="R815" s="58"/>
      <c r="S815" s="58"/>
      <c r="T815" s="58"/>
      <c r="U815" s="58"/>
      <c r="V815" s="58"/>
      <c r="W815" s="59"/>
      <c r="X815" s="60"/>
    </row>
    <row r="816">
      <c r="A816" s="54"/>
      <c r="B816" s="55"/>
      <c r="C816" s="56"/>
      <c r="D816" s="56"/>
      <c r="E816" s="56"/>
      <c r="F816" s="56"/>
      <c r="G816" s="56"/>
      <c r="H816" s="56"/>
      <c r="I816" s="56"/>
      <c r="J816" s="56"/>
      <c r="K816" s="56"/>
      <c r="L816" s="56"/>
      <c r="M816" s="56"/>
      <c r="N816" s="57"/>
      <c r="O816" s="58"/>
      <c r="P816" s="58"/>
      <c r="Q816" s="58"/>
      <c r="R816" s="58"/>
      <c r="S816" s="58"/>
      <c r="T816" s="58"/>
      <c r="U816" s="58"/>
      <c r="V816" s="58"/>
      <c r="W816" s="59"/>
      <c r="X816" s="60"/>
    </row>
    <row r="817">
      <c r="A817" s="54"/>
      <c r="B817" s="55"/>
      <c r="C817" s="56"/>
      <c r="D817" s="56"/>
      <c r="E817" s="56"/>
      <c r="F817" s="56"/>
      <c r="G817" s="56"/>
      <c r="H817" s="56"/>
      <c r="I817" s="56"/>
      <c r="J817" s="56"/>
      <c r="K817" s="56"/>
      <c r="L817" s="56"/>
      <c r="M817" s="56"/>
      <c r="N817" s="57"/>
      <c r="O817" s="58"/>
      <c r="P817" s="58"/>
      <c r="Q817" s="58"/>
      <c r="R817" s="58"/>
      <c r="S817" s="58"/>
      <c r="T817" s="58"/>
      <c r="U817" s="58"/>
      <c r="V817" s="58"/>
      <c r="W817" s="59"/>
      <c r="X817" s="60"/>
    </row>
    <row r="818">
      <c r="A818" s="54"/>
      <c r="B818" s="55"/>
      <c r="C818" s="56"/>
      <c r="D818" s="56"/>
      <c r="E818" s="56"/>
      <c r="F818" s="56"/>
      <c r="G818" s="56"/>
      <c r="H818" s="56"/>
      <c r="I818" s="56"/>
      <c r="J818" s="56"/>
      <c r="K818" s="56"/>
      <c r="L818" s="56"/>
      <c r="M818" s="56"/>
      <c r="N818" s="57"/>
      <c r="O818" s="58"/>
      <c r="P818" s="58"/>
      <c r="Q818" s="58"/>
      <c r="R818" s="58"/>
      <c r="S818" s="58"/>
      <c r="T818" s="58"/>
      <c r="U818" s="58"/>
      <c r="V818" s="58"/>
      <c r="W818" s="59"/>
      <c r="X818" s="60"/>
    </row>
    <row r="819">
      <c r="A819" s="54"/>
      <c r="B819" s="55"/>
      <c r="C819" s="56"/>
      <c r="D819" s="56"/>
      <c r="E819" s="56"/>
      <c r="F819" s="56"/>
      <c r="G819" s="56"/>
      <c r="H819" s="56"/>
      <c r="I819" s="56"/>
      <c r="J819" s="56"/>
      <c r="K819" s="56"/>
      <c r="L819" s="56"/>
      <c r="M819" s="56"/>
      <c r="N819" s="57"/>
      <c r="O819" s="58"/>
      <c r="P819" s="58"/>
      <c r="Q819" s="58"/>
      <c r="R819" s="58"/>
      <c r="S819" s="58"/>
      <c r="T819" s="58"/>
      <c r="U819" s="58"/>
      <c r="V819" s="58"/>
      <c r="W819" s="59"/>
      <c r="X819" s="60"/>
    </row>
    <row r="820">
      <c r="A820" s="54"/>
      <c r="B820" s="55"/>
      <c r="C820" s="56"/>
      <c r="D820" s="56"/>
      <c r="E820" s="56"/>
      <c r="F820" s="56"/>
      <c r="G820" s="56"/>
      <c r="H820" s="56"/>
      <c r="I820" s="56"/>
      <c r="J820" s="56"/>
      <c r="K820" s="56"/>
      <c r="L820" s="56"/>
      <c r="M820" s="56"/>
      <c r="N820" s="57"/>
      <c r="O820" s="58"/>
      <c r="P820" s="58"/>
      <c r="Q820" s="58"/>
      <c r="R820" s="58"/>
      <c r="S820" s="58"/>
      <c r="T820" s="58"/>
      <c r="U820" s="58"/>
      <c r="V820" s="58"/>
      <c r="W820" s="59"/>
      <c r="X820" s="60"/>
    </row>
    <row r="821">
      <c r="A821" s="54"/>
      <c r="B821" s="55"/>
      <c r="C821" s="56"/>
      <c r="D821" s="56"/>
      <c r="E821" s="56"/>
      <c r="F821" s="56"/>
      <c r="G821" s="56"/>
      <c r="H821" s="56"/>
      <c r="I821" s="56"/>
      <c r="J821" s="56"/>
      <c r="K821" s="56"/>
      <c r="L821" s="56"/>
      <c r="M821" s="56"/>
      <c r="N821" s="57"/>
      <c r="O821" s="58"/>
      <c r="P821" s="58"/>
      <c r="Q821" s="58"/>
      <c r="R821" s="58"/>
      <c r="S821" s="58"/>
      <c r="T821" s="58"/>
      <c r="U821" s="58"/>
      <c r="V821" s="58"/>
      <c r="W821" s="59"/>
      <c r="X821" s="60"/>
    </row>
    <row r="822">
      <c r="A822" s="54"/>
      <c r="B822" s="55"/>
      <c r="C822" s="56"/>
      <c r="D822" s="56"/>
      <c r="E822" s="56"/>
      <c r="F822" s="56"/>
      <c r="G822" s="56"/>
      <c r="H822" s="56"/>
      <c r="I822" s="56"/>
      <c r="J822" s="56"/>
      <c r="K822" s="56"/>
      <c r="L822" s="56"/>
      <c r="M822" s="56"/>
      <c r="N822" s="57"/>
      <c r="O822" s="58"/>
      <c r="P822" s="58"/>
      <c r="Q822" s="58"/>
      <c r="R822" s="58"/>
      <c r="S822" s="58"/>
      <c r="T822" s="58"/>
      <c r="U822" s="58"/>
      <c r="V822" s="58"/>
      <c r="W822" s="59"/>
      <c r="X822" s="60"/>
    </row>
    <row r="823">
      <c r="A823" s="54"/>
      <c r="B823" s="55"/>
      <c r="C823" s="56"/>
      <c r="D823" s="56"/>
      <c r="E823" s="56"/>
      <c r="F823" s="56"/>
      <c r="G823" s="56"/>
      <c r="H823" s="56"/>
      <c r="I823" s="56"/>
      <c r="J823" s="56"/>
      <c r="K823" s="56"/>
      <c r="L823" s="56"/>
      <c r="M823" s="56"/>
      <c r="N823" s="57"/>
      <c r="O823" s="58"/>
      <c r="P823" s="58"/>
      <c r="Q823" s="58"/>
      <c r="R823" s="58"/>
      <c r="S823" s="58"/>
      <c r="T823" s="58"/>
      <c r="U823" s="58"/>
      <c r="V823" s="58"/>
      <c r="W823" s="59"/>
      <c r="X823" s="60"/>
    </row>
    <row r="824">
      <c r="A824" s="54"/>
      <c r="B824" s="55"/>
      <c r="C824" s="56"/>
      <c r="D824" s="56"/>
      <c r="E824" s="56"/>
      <c r="F824" s="56"/>
      <c r="G824" s="56"/>
      <c r="H824" s="56"/>
      <c r="I824" s="56"/>
      <c r="J824" s="56"/>
      <c r="K824" s="56"/>
      <c r="L824" s="56"/>
      <c r="M824" s="56"/>
      <c r="N824" s="57"/>
      <c r="O824" s="58"/>
      <c r="P824" s="58"/>
      <c r="Q824" s="58"/>
      <c r="R824" s="58"/>
      <c r="S824" s="58"/>
      <c r="T824" s="58"/>
      <c r="U824" s="58"/>
      <c r="V824" s="58"/>
      <c r="W824" s="59"/>
      <c r="X824" s="60"/>
    </row>
    <row r="825">
      <c r="A825" s="54"/>
      <c r="B825" s="55"/>
      <c r="C825" s="56"/>
      <c r="D825" s="56"/>
      <c r="E825" s="56"/>
      <c r="F825" s="56"/>
      <c r="G825" s="56"/>
      <c r="H825" s="56"/>
      <c r="I825" s="56"/>
      <c r="J825" s="56"/>
      <c r="K825" s="56"/>
      <c r="L825" s="56"/>
      <c r="M825" s="56"/>
      <c r="N825" s="57"/>
      <c r="O825" s="58"/>
      <c r="P825" s="58"/>
      <c r="Q825" s="58"/>
      <c r="R825" s="58"/>
      <c r="S825" s="58"/>
      <c r="T825" s="58"/>
      <c r="U825" s="58"/>
      <c r="V825" s="58"/>
      <c r="W825" s="59"/>
      <c r="X825" s="60"/>
    </row>
    <row r="826">
      <c r="A826" s="54"/>
      <c r="B826" s="55"/>
      <c r="C826" s="56"/>
      <c r="D826" s="56"/>
      <c r="E826" s="56"/>
      <c r="F826" s="56"/>
      <c r="G826" s="56"/>
      <c r="H826" s="56"/>
      <c r="I826" s="56"/>
      <c r="J826" s="56"/>
      <c r="K826" s="56"/>
      <c r="L826" s="56"/>
      <c r="M826" s="56"/>
      <c r="N826" s="57"/>
      <c r="O826" s="58"/>
      <c r="P826" s="58"/>
      <c r="Q826" s="58"/>
      <c r="R826" s="58"/>
      <c r="S826" s="58"/>
      <c r="T826" s="58"/>
      <c r="U826" s="58"/>
      <c r="V826" s="58"/>
      <c r="W826" s="59"/>
      <c r="X826" s="60"/>
    </row>
    <row r="827">
      <c r="A827" s="54"/>
      <c r="B827" s="55"/>
      <c r="C827" s="56"/>
      <c r="D827" s="56"/>
      <c r="E827" s="56"/>
      <c r="F827" s="56"/>
      <c r="G827" s="56"/>
      <c r="H827" s="56"/>
      <c r="I827" s="56"/>
      <c r="J827" s="56"/>
      <c r="K827" s="56"/>
      <c r="L827" s="56"/>
      <c r="M827" s="56"/>
      <c r="N827" s="57"/>
      <c r="O827" s="58"/>
      <c r="P827" s="58"/>
      <c r="Q827" s="58"/>
      <c r="R827" s="58"/>
      <c r="S827" s="58"/>
      <c r="T827" s="58"/>
      <c r="U827" s="58"/>
      <c r="V827" s="58"/>
      <c r="W827" s="59"/>
      <c r="X827" s="60"/>
    </row>
    <row r="828">
      <c r="A828" s="54"/>
      <c r="B828" s="55"/>
      <c r="C828" s="56"/>
      <c r="D828" s="56"/>
      <c r="E828" s="56"/>
      <c r="F828" s="56"/>
      <c r="G828" s="56"/>
      <c r="H828" s="56"/>
      <c r="I828" s="56"/>
      <c r="J828" s="56"/>
      <c r="K828" s="56"/>
      <c r="L828" s="56"/>
      <c r="M828" s="56"/>
      <c r="N828" s="57"/>
      <c r="O828" s="58"/>
      <c r="P828" s="58"/>
      <c r="Q828" s="58"/>
      <c r="R828" s="58"/>
      <c r="S828" s="58"/>
      <c r="T828" s="58"/>
      <c r="U828" s="58"/>
      <c r="V828" s="58"/>
      <c r="W828" s="59"/>
      <c r="X828" s="60"/>
    </row>
    <row r="829">
      <c r="A829" s="54"/>
      <c r="B829" s="55"/>
      <c r="C829" s="56"/>
      <c r="D829" s="56"/>
      <c r="E829" s="56"/>
      <c r="F829" s="56"/>
      <c r="G829" s="56"/>
      <c r="H829" s="56"/>
      <c r="I829" s="56"/>
      <c r="J829" s="56"/>
      <c r="K829" s="56"/>
      <c r="L829" s="56"/>
      <c r="M829" s="56"/>
      <c r="N829" s="57"/>
      <c r="O829" s="58"/>
      <c r="P829" s="58"/>
      <c r="Q829" s="58"/>
      <c r="R829" s="58"/>
      <c r="S829" s="58"/>
      <c r="T829" s="58"/>
      <c r="U829" s="58"/>
      <c r="V829" s="58"/>
      <c r="W829" s="59"/>
      <c r="X829" s="60"/>
    </row>
    <row r="830">
      <c r="A830" s="54"/>
      <c r="B830" s="55"/>
      <c r="C830" s="56"/>
      <c r="D830" s="56"/>
      <c r="E830" s="56"/>
      <c r="F830" s="56"/>
      <c r="G830" s="56"/>
      <c r="H830" s="56"/>
      <c r="I830" s="56"/>
      <c r="J830" s="56"/>
      <c r="K830" s="56"/>
      <c r="L830" s="56"/>
      <c r="M830" s="56"/>
      <c r="N830" s="57"/>
      <c r="O830" s="58"/>
      <c r="P830" s="58"/>
      <c r="Q830" s="58"/>
      <c r="R830" s="58"/>
      <c r="S830" s="58"/>
      <c r="T830" s="58"/>
      <c r="U830" s="58"/>
      <c r="V830" s="58"/>
      <c r="W830" s="59"/>
      <c r="X830" s="60"/>
    </row>
    <row r="831">
      <c r="A831" s="54"/>
      <c r="B831" s="55"/>
      <c r="C831" s="56"/>
      <c r="D831" s="56"/>
      <c r="E831" s="56"/>
      <c r="F831" s="56"/>
      <c r="G831" s="56"/>
      <c r="H831" s="56"/>
      <c r="I831" s="56"/>
      <c r="J831" s="56"/>
      <c r="K831" s="56"/>
      <c r="L831" s="56"/>
      <c r="M831" s="56"/>
      <c r="N831" s="57"/>
      <c r="O831" s="58"/>
      <c r="P831" s="58"/>
      <c r="Q831" s="58"/>
      <c r="R831" s="58"/>
      <c r="S831" s="58"/>
      <c r="T831" s="58"/>
      <c r="U831" s="58"/>
      <c r="V831" s="58"/>
      <c r="W831" s="59"/>
      <c r="X831" s="60"/>
    </row>
    <row r="832">
      <c r="A832" s="54"/>
      <c r="B832" s="55"/>
      <c r="C832" s="56"/>
      <c r="D832" s="56"/>
      <c r="E832" s="56"/>
      <c r="F832" s="56"/>
      <c r="G832" s="56"/>
      <c r="H832" s="56"/>
      <c r="I832" s="56"/>
      <c r="J832" s="56"/>
      <c r="K832" s="56"/>
      <c r="L832" s="56"/>
      <c r="M832" s="56"/>
      <c r="N832" s="57"/>
      <c r="O832" s="58"/>
      <c r="P832" s="58"/>
      <c r="Q832" s="58"/>
      <c r="R832" s="58"/>
      <c r="S832" s="58"/>
      <c r="T832" s="58"/>
      <c r="U832" s="58"/>
      <c r="V832" s="58"/>
      <c r="W832" s="59"/>
      <c r="X832" s="60"/>
    </row>
    <row r="833">
      <c r="A833" s="54"/>
      <c r="B833" s="55"/>
      <c r="C833" s="56"/>
      <c r="D833" s="56"/>
      <c r="E833" s="56"/>
      <c r="F833" s="56"/>
      <c r="G833" s="56"/>
      <c r="H833" s="56"/>
      <c r="I833" s="56"/>
      <c r="J833" s="56"/>
      <c r="K833" s="56"/>
      <c r="L833" s="56"/>
      <c r="M833" s="56"/>
      <c r="N833" s="57"/>
      <c r="O833" s="58"/>
      <c r="P833" s="58"/>
      <c r="Q833" s="58"/>
      <c r="R833" s="58"/>
      <c r="S833" s="58"/>
      <c r="T833" s="58"/>
      <c r="U833" s="58"/>
      <c r="V833" s="58"/>
      <c r="W833" s="59"/>
      <c r="X833" s="60"/>
    </row>
    <row r="834">
      <c r="A834" s="54"/>
      <c r="B834" s="55"/>
      <c r="C834" s="56"/>
      <c r="D834" s="56"/>
      <c r="E834" s="56"/>
      <c r="F834" s="56"/>
      <c r="G834" s="56"/>
      <c r="H834" s="56"/>
      <c r="I834" s="56"/>
      <c r="J834" s="56"/>
      <c r="K834" s="56"/>
      <c r="L834" s="56"/>
      <c r="M834" s="56"/>
      <c r="N834" s="57"/>
      <c r="O834" s="58"/>
      <c r="P834" s="58"/>
      <c r="Q834" s="58"/>
      <c r="R834" s="58"/>
      <c r="S834" s="58"/>
      <c r="T834" s="58"/>
      <c r="U834" s="58"/>
      <c r="V834" s="58"/>
      <c r="W834" s="59"/>
      <c r="X834" s="60"/>
    </row>
    <row r="835">
      <c r="A835" s="54"/>
      <c r="B835" s="55"/>
      <c r="C835" s="56"/>
      <c r="D835" s="56"/>
      <c r="E835" s="56"/>
      <c r="F835" s="56"/>
      <c r="G835" s="56"/>
      <c r="H835" s="56"/>
      <c r="I835" s="56"/>
      <c r="J835" s="56"/>
      <c r="K835" s="56"/>
      <c r="L835" s="56"/>
      <c r="M835" s="56"/>
      <c r="N835" s="57"/>
      <c r="O835" s="58"/>
      <c r="P835" s="58"/>
      <c r="Q835" s="58"/>
      <c r="R835" s="58"/>
      <c r="S835" s="58"/>
      <c r="T835" s="58"/>
      <c r="U835" s="58"/>
      <c r="V835" s="58"/>
      <c r="W835" s="59"/>
      <c r="X835" s="60"/>
    </row>
    <row r="836">
      <c r="A836" s="54"/>
      <c r="B836" s="55"/>
      <c r="C836" s="56"/>
      <c r="D836" s="56"/>
      <c r="E836" s="56"/>
      <c r="F836" s="56"/>
      <c r="G836" s="56"/>
      <c r="H836" s="56"/>
      <c r="I836" s="56"/>
      <c r="J836" s="56"/>
      <c r="K836" s="56"/>
      <c r="L836" s="56"/>
      <c r="M836" s="56"/>
      <c r="N836" s="57"/>
      <c r="O836" s="58"/>
      <c r="P836" s="58"/>
      <c r="Q836" s="58"/>
      <c r="R836" s="58"/>
      <c r="S836" s="58"/>
      <c r="T836" s="58"/>
      <c r="U836" s="58"/>
      <c r="V836" s="58"/>
      <c r="W836" s="59"/>
      <c r="X836" s="60"/>
    </row>
    <row r="837">
      <c r="A837" s="54"/>
      <c r="B837" s="55"/>
      <c r="C837" s="56"/>
      <c r="D837" s="56"/>
      <c r="E837" s="56"/>
      <c r="F837" s="56"/>
      <c r="G837" s="56"/>
      <c r="H837" s="56"/>
      <c r="I837" s="56"/>
      <c r="J837" s="56"/>
      <c r="K837" s="56"/>
      <c r="L837" s="56"/>
      <c r="M837" s="56"/>
      <c r="N837" s="57"/>
      <c r="O837" s="58"/>
      <c r="P837" s="58"/>
      <c r="Q837" s="58"/>
      <c r="R837" s="58"/>
      <c r="S837" s="58"/>
      <c r="T837" s="58"/>
      <c r="U837" s="58"/>
      <c r="V837" s="58"/>
      <c r="W837" s="59"/>
      <c r="X837" s="60"/>
    </row>
    <row r="838">
      <c r="A838" s="54"/>
      <c r="B838" s="55"/>
      <c r="C838" s="56"/>
      <c r="D838" s="56"/>
      <c r="E838" s="56"/>
      <c r="F838" s="56"/>
      <c r="G838" s="56"/>
      <c r="H838" s="56"/>
      <c r="I838" s="56"/>
      <c r="J838" s="56"/>
      <c r="K838" s="56"/>
      <c r="L838" s="56"/>
      <c r="M838" s="56"/>
      <c r="N838" s="57"/>
      <c r="O838" s="58"/>
      <c r="P838" s="58"/>
      <c r="Q838" s="58"/>
      <c r="R838" s="58"/>
      <c r="S838" s="58"/>
      <c r="T838" s="58"/>
      <c r="U838" s="58"/>
      <c r="V838" s="58"/>
      <c r="W838" s="59"/>
      <c r="X838" s="60"/>
    </row>
    <row r="839">
      <c r="A839" s="54"/>
      <c r="B839" s="55"/>
      <c r="C839" s="56"/>
      <c r="D839" s="56"/>
      <c r="E839" s="56"/>
      <c r="F839" s="56"/>
      <c r="G839" s="56"/>
      <c r="H839" s="56"/>
      <c r="I839" s="56"/>
      <c r="J839" s="56"/>
      <c r="K839" s="56"/>
      <c r="L839" s="56"/>
      <c r="M839" s="56"/>
      <c r="N839" s="57"/>
      <c r="O839" s="58"/>
      <c r="P839" s="58"/>
      <c r="Q839" s="58"/>
      <c r="R839" s="58"/>
      <c r="S839" s="58"/>
      <c r="T839" s="58"/>
      <c r="U839" s="58"/>
      <c r="V839" s="58"/>
      <c r="W839" s="59"/>
      <c r="X839" s="60"/>
    </row>
    <row r="840">
      <c r="A840" s="54"/>
      <c r="B840" s="55"/>
      <c r="C840" s="56"/>
      <c r="D840" s="56"/>
      <c r="E840" s="56"/>
      <c r="F840" s="56"/>
      <c r="G840" s="56"/>
      <c r="H840" s="56"/>
      <c r="I840" s="56"/>
      <c r="J840" s="56"/>
      <c r="K840" s="56"/>
      <c r="L840" s="56"/>
      <c r="M840" s="56"/>
      <c r="N840" s="57"/>
      <c r="O840" s="58"/>
      <c r="P840" s="58"/>
      <c r="Q840" s="58"/>
      <c r="R840" s="58"/>
      <c r="S840" s="58"/>
      <c r="T840" s="58"/>
      <c r="U840" s="58"/>
      <c r="V840" s="58"/>
      <c r="W840" s="59"/>
      <c r="X840" s="60"/>
    </row>
    <row r="841">
      <c r="A841" s="54"/>
      <c r="B841" s="55"/>
      <c r="C841" s="56"/>
      <c r="D841" s="56"/>
      <c r="E841" s="56"/>
      <c r="F841" s="56"/>
      <c r="G841" s="56"/>
      <c r="H841" s="56"/>
      <c r="I841" s="56"/>
      <c r="J841" s="56"/>
      <c r="K841" s="56"/>
      <c r="L841" s="56"/>
      <c r="M841" s="56"/>
      <c r="N841" s="57"/>
      <c r="O841" s="58"/>
      <c r="P841" s="58"/>
      <c r="Q841" s="58"/>
      <c r="R841" s="58"/>
      <c r="S841" s="58"/>
      <c r="T841" s="58"/>
      <c r="U841" s="58"/>
      <c r="V841" s="58"/>
      <c r="W841" s="59"/>
      <c r="X841" s="60"/>
    </row>
    <row r="842">
      <c r="A842" s="54"/>
      <c r="B842" s="55"/>
      <c r="C842" s="56"/>
      <c r="D842" s="56"/>
      <c r="E842" s="56"/>
      <c r="F842" s="56"/>
      <c r="G842" s="56"/>
      <c r="H842" s="56"/>
      <c r="I842" s="56"/>
      <c r="J842" s="56"/>
      <c r="K842" s="56"/>
      <c r="L842" s="56"/>
      <c r="M842" s="56"/>
      <c r="N842" s="57"/>
      <c r="O842" s="58"/>
      <c r="P842" s="58"/>
      <c r="Q842" s="58"/>
      <c r="R842" s="58"/>
      <c r="S842" s="58"/>
      <c r="T842" s="58"/>
      <c r="U842" s="58"/>
      <c r="V842" s="58"/>
      <c r="W842" s="59"/>
      <c r="X842" s="60"/>
    </row>
    <row r="843">
      <c r="A843" s="54"/>
      <c r="B843" s="55"/>
      <c r="C843" s="56"/>
      <c r="D843" s="56"/>
      <c r="E843" s="56"/>
      <c r="F843" s="56"/>
      <c r="G843" s="56"/>
      <c r="H843" s="56"/>
      <c r="I843" s="56"/>
      <c r="J843" s="56"/>
      <c r="K843" s="56"/>
      <c r="L843" s="56"/>
      <c r="M843" s="56"/>
      <c r="N843" s="57"/>
      <c r="O843" s="58"/>
      <c r="P843" s="58"/>
      <c r="Q843" s="58"/>
      <c r="R843" s="58"/>
      <c r="S843" s="58"/>
      <c r="T843" s="58"/>
      <c r="U843" s="58"/>
      <c r="V843" s="58"/>
      <c r="W843" s="59"/>
      <c r="X843" s="60"/>
    </row>
    <row r="844">
      <c r="A844" s="54"/>
      <c r="B844" s="55"/>
      <c r="C844" s="56"/>
      <c r="D844" s="56"/>
      <c r="E844" s="56"/>
      <c r="F844" s="56"/>
      <c r="G844" s="56"/>
      <c r="H844" s="56"/>
      <c r="I844" s="56"/>
      <c r="J844" s="56"/>
      <c r="K844" s="56"/>
      <c r="L844" s="56"/>
      <c r="M844" s="56"/>
      <c r="N844" s="57"/>
      <c r="O844" s="58"/>
      <c r="P844" s="58"/>
      <c r="Q844" s="58"/>
      <c r="R844" s="58"/>
      <c r="S844" s="58"/>
      <c r="T844" s="58"/>
      <c r="U844" s="58"/>
      <c r="V844" s="58"/>
      <c r="W844" s="59"/>
      <c r="X844" s="60"/>
    </row>
    <row r="845">
      <c r="A845" s="54"/>
      <c r="B845" s="55"/>
      <c r="C845" s="56"/>
      <c r="D845" s="56"/>
      <c r="E845" s="56"/>
      <c r="F845" s="56"/>
      <c r="G845" s="56"/>
      <c r="H845" s="56"/>
      <c r="I845" s="56"/>
      <c r="J845" s="56"/>
      <c r="K845" s="56"/>
      <c r="L845" s="56"/>
      <c r="M845" s="56"/>
      <c r="N845" s="57"/>
      <c r="O845" s="58"/>
      <c r="P845" s="58"/>
      <c r="Q845" s="58"/>
      <c r="R845" s="58"/>
      <c r="S845" s="58"/>
      <c r="T845" s="58"/>
      <c r="U845" s="58"/>
      <c r="V845" s="58"/>
      <c r="W845" s="59"/>
      <c r="X845" s="60"/>
    </row>
    <row r="846">
      <c r="A846" s="54"/>
      <c r="B846" s="55"/>
      <c r="C846" s="56"/>
      <c r="D846" s="56"/>
      <c r="E846" s="56"/>
      <c r="F846" s="56"/>
      <c r="G846" s="56"/>
      <c r="H846" s="56"/>
      <c r="I846" s="56"/>
      <c r="J846" s="56"/>
      <c r="K846" s="56"/>
      <c r="L846" s="56"/>
      <c r="M846" s="56"/>
      <c r="N846" s="57"/>
      <c r="O846" s="58"/>
      <c r="P846" s="58"/>
      <c r="Q846" s="58"/>
      <c r="R846" s="58"/>
      <c r="S846" s="58"/>
      <c r="T846" s="58"/>
      <c r="U846" s="58"/>
      <c r="V846" s="58"/>
      <c r="W846" s="59"/>
      <c r="X846" s="60"/>
    </row>
    <row r="847">
      <c r="A847" s="54"/>
      <c r="B847" s="55"/>
      <c r="C847" s="56"/>
      <c r="D847" s="56"/>
      <c r="E847" s="56"/>
      <c r="F847" s="56"/>
      <c r="G847" s="56"/>
      <c r="H847" s="56"/>
      <c r="I847" s="56"/>
      <c r="J847" s="56"/>
      <c r="K847" s="56"/>
      <c r="L847" s="56"/>
      <c r="M847" s="56"/>
      <c r="N847" s="57"/>
      <c r="O847" s="58"/>
      <c r="P847" s="58"/>
      <c r="Q847" s="58"/>
      <c r="R847" s="58"/>
      <c r="S847" s="58"/>
      <c r="T847" s="58"/>
      <c r="U847" s="58"/>
      <c r="V847" s="58"/>
      <c r="W847" s="59"/>
      <c r="X847" s="60"/>
    </row>
    <row r="848">
      <c r="A848" s="54"/>
      <c r="B848" s="55"/>
      <c r="C848" s="56"/>
      <c r="D848" s="56"/>
      <c r="E848" s="56"/>
      <c r="F848" s="56"/>
      <c r="G848" s="56"/>
      <c r="H848" s="56"/>
      <c r="I848" s="56"/>
      <c r="J848" s="56"/>
      <c r="K848" s="56"/>
      <c r="L848" s="56"/>
      <c r="M848" s="56"/>
      <c r="N848" s="57"/>
      <c r="O848" s="58"/>
      <c r="P848" s="58"/>
      <c r="Q848" s="58"/>
      <c r="R848" s="58"/>
      <c r="S848" s="58"/>
      <c r="T848" s="58"/>
      <c r="U848" s="58"/>
      <c r="V848" s="58"/>
      <c r="W848" s="59"/>
      <c r="X848" s="60"/>
    </row>
    <row r="849">
      <c r="A849" s="54"/>
      <c r="B849" s="55"/>
      <c r="C849" s="56"/>
      <c r="D849" s="56"/>
      <c r="E849" s="56"/>
      <c r="F849" s="56"/>
      <c r="G849" s="56"/>
      <c r="H849" s="56"/>
      <c r="I849" s="56"/>
      <c r="J849" s="56"/>
      <c r="K849" s="56"/>
      <c r="L849" s="56"/>
      <c r="M849" s="56"/>
      <c r="N849" s="57"/>
      <c r="O849" s="58"/>
      <c r="P849" s="58"/>
      <c r="Q849" s="58"/>
      <c r="R849" s="58"/>
      <c r="S849" s="58"/>
      <c r="T849" s="58"/>
      <c r="U849" s="58"/>
      <c r="V849" s="58"/>
      <c r="W849" s="59"/>
      <c r="X849" s="60"/>
    </row>
    <row r="850">
      <c r="A850" s="54"/>
      <c r="B850" s="55"/>
      <c r="C850" s="56"/>
      <c r="D850" s="56"/>
      <c r="E850" s="56"/>
      <c r="F850" s="56"/>
      <c r="G850" s="56"/>
      <c r="H850" s="56"/>
      <c r="I850" s="56"/>
      <c r="J850" s="56"/>
      <c r="K850" s="56"/>
      <c r="L850" s="56"/>
      <c r="M850" s="56"/>
      <c r="N850" s="57"/>
      <c r="O850" s="58"/>
      <c r="P850" s="58"/>
      <c r="Q850" s="58"/>
      <c r="R850" s="58"/>
      <c r="S850" s="58"/>
      <c r="T850" s="58"/>
      <c r="U850" s="58"/>
      <c r="V850" s="58"/>
      <c r="W850" s="59"/>
      <c r="X850" s="60"/>
    </row>
    <row r="851">
      <c r="A851" s="54"/>
      <c r="B851" s="55"/>
      <c r="C851" s="56"/>
      <c r="D851" s="56"/>
      <c r="E851" s="56"/>
      <c r="F851" s="56"/>
      <c r="G851" s="56"/>
      <c r="H851" s="56"/>
      <c r="I851" s="56"/>
      <c r="J851" s="56"/>
      <c r="K851" s="56"/>
      <c r="L851" s="56"/>
      <c r="M851" s="56"/>
      <c r="N851" s="57"/>
      <c r="O851" s="58"/>
      <c r="P851" s="58"/>
      <c r="Q851" s="58"/>
      <c r="R851" s="58"/>
      <c r="S851" s="58"/>
      <c r="T851" s="58"/>
      <c r="U851" s="58"/>
      <c r="V851" s="58"/>
      <c r="W851" s="59"/>
      <c r="X851" s="60"/>
    </row>
    <row r="852">
      <c r="A852" s="54"/>
      <c r="B852" s="55"/>
      <c r="C852" s="56"/>
      <c r="D852" s="56"/>
      <c r="E852" s="56"/>
      <c r="F852" s="56"/>
      <c r="G852" s="56"/>
      <c r="H852" s="56"/>
      <c r="I852" s="56"/>
      <c r="J852" s="56"/>
      <c r="K852" s="56"/>
      <c r="L852" s="56"/>
      <c r="M852" s="56"/>
      <c r="N852" s="57"/>
      <c r="O852" s="58"/>
      <c r="P852" s="58"/>
      <c r="Q852" s="58"/>
      <c r="R852" s="58"/>
      <c r="S852" s="58"/>
      <c r="T852" s="58"/>
      <c r="U852" s="58"/>
      <c r="V852" s="58"/>
      <c r="W852" s="59"/>
      <c r="X852" s="60"/>
    </row>
    <row r="853">
      <c r="A853" s="54"/>
      <c r="B853" s="55"/>
      <c r="C853" s="56"/>
      <c r="D853" s="56"/>
      <c r="E853" s="56"/>
      <c r="F853" s="56"/>
      <c r="G853" s="56"/>
      <c r="H853" s="56"/>
      <c r="I853" s="56"/>
      <c r="J853" s="56"/>
      <c r="K853" s="56"/>
      <c r="L853" s="56"/>
      <c r="M853" s="56"/>
      <c r="N853" s="57"/>
      <c r="O853" s="58"/>
      <c r="P853" s="58"/>
      <c r="Q853" s="58"/>
      <c r="R853" s="58"/>
      <c r="S853" s="58"/>
      <c r="T853" s="58"/>
      <c r="U853" s="58"/>
      <c r="V853" s="58"/>
      <c r="W853" s="59"/>
      <c r="X853" s="60"/>
    </row>
    <row r="854">
      <c r="A854" s="54"/>
      <c r="B854" s="55"/>
      <c r="C854" s="56"/>
      <c r="D854" s="56"/>
      <c r="E854" s="56"/>
      <c r="F854" s="56"/>
      <c r="G854" s="56"/>
      <c r="H854" s="56"/>
      <c r="I854" s="56"/>
      <c r="J854" s="56"/>
      <c r="K854" s="56"/>
      <c r="L854" s="56"/>
      <c r="M854" s="56"/>
      <c r="N854" s="57"/>
      <c r="O854" s="58"/>
      <c r="P854" s="58"/>
      <c r="Q854" s="58"/>
      <c r="R854" s="58"/>
      <c r="S854" s="58"/>
      <c r="T854" s="58"/>
      <c r="U854" s="58"/>
      <c r="V854" s="58"/>
      <c r="W854" s="59"/>
      <c r="X854" s="60"/>
    </row>
    <row r="855">
      <c r="A855" s="54"/>
      <c r="B855" s="55"/>
      <c r="C855" s="56"/>
      <c r="D855" s="56"/>
      <c r="E855" s="56"/>
      <c r="F855" s="56"/>
      <c r="G855" s="56"/>
      <c r="H855" s="56"/>
      <c r="I855" s="56"/>
      <c r="J855" s="56"/>
      <c r="K855" s="56"/>
      <c r="L855" s="56"/>
      <c r="M855" s="56"/>
      <c r="N855" s="57"/>
      <c r="O855" s="58"/>
      <c r="P855" s="58"/>
      <c r="Q855" s="58"/>
      <c r="R855" s="58"/>
      <c r="S855" s="58"/>
      <c r="T855" s="58"/>
      <c r="U855" s="58"/>
      <c r="V855" s="58"/>
      <c r="W855" s="59"/>
      <c r="X855" s="60"/>
    </row>
    <row r="856">
      <c r="A856" s="54"/>
      <c r="B856" s="55"/>
      <c r="C856" s="56"/>
      <c r="D856" s="56"/>
      <c r="E856" s="56"/>
      <c r="F856" s="56"/>
      <c r="G856" s="56"/>
      <c r="H856" s="56"/>
      <c r="I856" s="56"/>
      <c r="J856" s="56"/>
      <c r="K856" s="56"/>
      <c r="L856" s="56"/>
      <c r="M856" s="56"/>
      <c r="N856" s="57"/>
      <c r="O856" s="58"/>
      <c r="P856" s="58"/>
      <c r="Q856" s="58"/>
      <c r="R856" s="58"/>
      <c r="S856" s="58"/>
      <c r="T856" s="58"/>
      <c r="U856" s="58"/>
      <c r="V856" s="58"/>
      <c r="W856" s="59"/>
      <c r="X856" s="60"/>
    </row>
    <row r="857">
      <c r="A857" s="54"/>
      <c r="B857" s="55"/>
      <c r="C857" s="56"/>
      <c r="D857" s="56"/>
      <c r="E857" s="56"/>
      <c r="F857" s="56"/>
      <c r="G857" s="56"/>
      <c r="H857" s="56"/>
      <c r="I857" s="56"/>
      <c r="J857" s="56"/>
      <c r="K857" s="56"/>
      <c r="L857" s="56"/>
      <c r="M857" s="56"/>
      <c r="N857" s="57"/>
      <c r="O857" s="58"/>
      <c r="P857" s="58"/>
      <c r="Q857" s="58"/>
      <c r="R857" s="58"/>
      <c r="S857" s="58"/>
      <c r="T857" s="58"/>
      <c r="U857" s="58"/>
      <c r="V857" s="58"/>
      <c r="W857" s="59"/>
      <c r="X857" s="60"/>
    </row>
    <row r="858">
      <c r="A858" s="54"/>
      <c r="B858" s="55"/>
      <c r="C858" s="56"/>
      <c r="D858" s="56"/>
      <c r="E858" s="56"/>
      <c r="F858" s="56"/>
      <c r="G858" s="56"/>
      <c r="H858" s="56"/>
      <c r="I858" s="56"/>
      <c r="J858" s="56"/>
      <c r="K858" s="56"/>
      <c r="L858" s="56"/>
      <c r="M858" s="56"/>
      <c r="N858" s="57"/>
      <c r="O858" s="58"/>
      <c r="P858" s="58"/>
      <c r="Q858" s="58"/>
      <c r="R858" s="58"/>
      <c r="S858" s="58"/>
      <c r="T858" s="58"/>
      <c r="U858" s="58"/>
      <c r="V858" s="58"/>
      <c r="W858" s="59"/>
      <c r="X858" s="60"/>
    </row>
    <row r="859">
      <c r="A859" s="54"/>
      <c r="B859" s="55"/>
      <c r="C859" s="56"/>
      <c r="D859" s="56"/>
      <c r="E859" s="56"/>
      <c r="F859" s="56"/>
      <c r="G859" s="56"/>
      <c r="H859" s="56"/>
      <c r="I859" s="56"/>
      <c r="J859" s="56"/>
      <c r="K859" s="56"/>
      <c r="L859" s="56"/>
      <c r="M859" s="56"/>
      <c r="N859" s="57"/>
      <c r="O859" s="58"/>
      <c r="P859" s="58"/>
      <c r="Q859" s="58"/>
      <c r="R859" s="58"/>
      <c r="S859" s="58"/>
      <c r="T859" s="58"/>
      <c r="U859" s="58"/>
      <c r="V859" s="58"/>
      <c r="W859" s="59"/>
      <c r="X859" s="60"/>
    </row>
    <row r="860">
      <c r="A860" s="54"/>
      <c r="B860" s="55"/>
      <c r="C860" s="56"/>
      <c r="D860" s="56"/>
      <c r="E860" s="56"/>
      <c r="F860" s="56"/>
      <c r="G860" s="56"/>
      <c r="H860" s="56"/>
      <c r="I860" s="56"/>
      <c r="J860" s="56"/>
      <c r="K860" s="56"/>
      <c r="L860" s="56"/>
      <c r="M860" s="56"/>
      <c r="N860" s="57"/>
      <c r="O860" s="58"/>
      <c r="P860" s="58"/>
      <c r="Q860" s="58"/>
      <c r="R860" s="58"/>
      <c r="S860" s="58"/>
      <c r="T860" s="58"/>
      <c r="U860" s="58"/>
      <c r="V860" s="58"/>
      <c r="W860" s="59"/>
      <c r="X860" s="60"/>
    </row>
    <row r="861">
      <c r="A861" s="54"/>
      <c r="B861" s="55"/>
      <c r="C861" s="56"/>
      <c r="D861" s="56"/>
      <c r="E861" s="56"/>
      <c r="F861" s="56"/>
      <c r="G861" s="56"/>
      <c r="H861" s="56"/>
      <c r="I861" s="56"/>
      <c r="J861" s="56"/>
      <c r="K861" s="56"/>
      <c r="L861" s="56"/>
      <c r="M861" s="56"/>
      <c r="N861" s="57"/>
      <c r="O861" s="58"/>
      <c r="P861" s="58"/>
      <c r="Q861" s="58"/>
      <c r="R861" s="58"/>
      <c r="S861" s="58"/>
      <c r="T861" s="58"/>
      <c r="U861" s="58"/>
      <c r="V861" s="58"/>
      <c r="W861" s="59"/>
      <c r="X861" s="60"/>
    </row>
    <row r="862">
      <c r="A862" s="54"/>
      <c r="B862" s="55"/>
      <c r="C862" s="56"/>
      <c r="D862" s="56"/>
      <c r="E862" s="56"/>
      <c r="F862" s="56"/>
      <c r="G862" s="56"/>
      <c r="H862" s="56"/>
      <c r="I862" s="56"/>
      <c r="J862" s="56"/>
      <c r="K862" s="56"/>
      <c r="L862" s="56"/>
      <c r="M862" s="56"/>
      <c r="N862" s="57"/>
      <c r="O862" s="58"/>
      <c r="P862" s="58"/>
      <c r="Q862" s="58"/>
      <c r="R862" s="58"/>
      <c r="S862" s="58"/>
      <c r="T862" s="58"/>
      <c r="U862" s="58"/>
      <c r="V862" s="58"/>
      <c r="W862" s="59"/>
      <c r="X862" s="60"/>
    </row>
    <row r="863">
      <c r="A863" s="54"/>
      <c r="B863" s="55"/>
      <c r="C863" s="56"/>
      <c r="D863" s="56"/>
      <c r="E863" s="56"/>
      <c r="F863" s="56"/>
      <c r="G863" s="56"/>
      <c r="H863" s="56"/>
      <c r="I863" s="56"/>
      <c r="J863" s="56"/>
      <c r="K863" s="56"/>
      <c r="L863" s="56"/>
      <c r="M863" s="56"/>
      <c r="N863" s="57"/>
      <c r="O863" s="58"/>
      <c r="P863" s="58"/>
      <c r="Q863" s="58"/>
      <c r="R863" s="58"/>
      <c r="S863" s="58"/>
      <c r="T863" s="58"/>
      <c r="U863" s="58"/>
      <c r="V863" s="58"/>
      <c r="W863" s="59"/>
      <c r="X863" s="60"/>
    </row>
    <row r="864">
      <c r="A864" s="54"/>
      <c r="B864" s="55"/>
      <c r="C864" s="56"/>
      <c r="D864" s="56"/>
      <c r="E864" s="56"/>
      <c r="F864" s="56"/>
      <c r="G864" s="56"/>
      <c r="H864" s="56"/>
      <c r="I864" s="56"/>
      <c r="J864" s="56"/>
      <c r="K864" s="56"/>
      <c r="L864" s="56"/>
      <c r="M864" s="56"/>
      <c r="N864" s="57"/>
      <c r="O864" s="58"/>
      <c r="P864" s="58"/>
      <c r="Q864" s="58"/>
      <c r="R864" s="58"/>
      <c r="S864" s="58"/>
      <c r="T864" s="58"/>
      <c r="U864" s="58"/>
      <c r="V864" s="58"/>
      <c r="W864" s="59"/>
      <c r="X864" s="60"/>
    </row>
    <row r="865">
      <c r="A865" s="54"/>
      <c r="B865" s="55"/>
      <c r="C865" s="56"/>
      <c r="D865" s="56"/>
      <c r="E865" s="56"/>
      <c r="F865" s="56"/>
      <c r="G865" s="56"/>
      <c r="H865" s="56"/>
      <c r="I865" s="56"/>
      <c r="J865" s="56"/>
      <c r="K865" s="56"/>
      <c r="L865" s="56"/>
      <c r="M865" s="56"/>
      <c r="N865" s="57"/>
      <c r="O865" s="58"/>
      <c r="P865" s="58"/>
      <c r="Q865" s="58"/>
      <c r="R865" s="58"/>
      <c r="S865" s="58"/>
      <c r="T865" s="58"/>
      <c r="U865" s="58"/>
      <c r="V865" s="58"/>
      <c r="W865" s="59"/>
      <c r="X865" s="60"/>
    </row>
    <row r="866">
      <c r="A866" s="54"/>
      <c r="B866" s="55"/>
      <c r="C866" s="56"/>
      <c r="D866" s="56"/>
      <c r="E866" s="56"/>
      <c r="F866" s="56"/>
      <c r="G866" s="56"/>
      <c r="H866" s="56"/>
      <c r="I866" s="56"/>
      <c r="J866" s="56"/>
      <c r="K866" s="56"/>
      <c r="L866" s="56"/>
      <c r="M866" s="56"/>
      <c r="N866" s="57"/>
      <c r="O866" s="58"/>
      <c r="P866" s="58"/>
      <c r="Q866" s="58"/>
      <c r="R866" s="58"/>
      <c r="S866" s="58"/>
      <c r="T866" s="58"/>
      <c r="U866" s="58"/>
      <c r="V866" s="58"/>
      <c r="W866" s="59"/>
      <c r="X866" s="60"/>
    </row>
    <row r="867">
      <c r="A867" s="54"/>
      <c r="B867" s="55"/>
      <c r="C867" s="56"/>
      <c r="D867" s="56"/>
      <c r="E867" s="56"/>
      <c r="F867" s="56"/>
      <c r="G867" s="56"/>
      <c r="H867" s="56"/>
      <c r="I867" s="56"/>
      <c r="J867" s="56"/>
      <c r="K867" s="56"/>
      <c r="L867" s="56"/>
      <c r="M867" s="56"/>
      <c r="N867" s="57"/>
      <c r="O867" s="58"/>
      <c r="P867" s="58"/>
      <c r="Q867" s="58"/>
      <c r="R867" s="58"/>
      <c r="S867" s="58"/>
      <c r="T867" s="58"/>
      <c r="U867" s="58"/>
      <c r="V867" s="58"/>
      <c r="W867" s="59"/>
      <c r="X867" s="60"/>
    </row>
    <row r="868">
      <c r="A868" s="54"/>
      <c r="B868" s="55"/>
      <c r="C868" s="56"/>
      <c r="D868" s="56"/>
      <c r="E868" s="56"/>
      <c r="F868" s="56"/>
      <c r="G868" s="56"/>
      <c r="H868" s="56"/>
      <c r="I868" s="56"/>
      <c r="J868" s="56"/>
      <c r="K868" s="56"/>
      <c r="L868" s="56"/>
      <c r="M868" s="56"/>
      <c r="N868" s="57"/>
      <c r="O868" s="58"/>
      <c r="P868" s="58"/>
      <c r="Q868" s="58"/>
      <c r="R868" s="58"/>
      <c r="S868" s="58"/>
      <c r="T868" s="58"/>
      <c r="U868" s="58"/>
      <c r="V868" s="58"/>
      <c r="W868" s="59"/>
      <c r="X868" s="60"/>
    </row>
    <row r="869">
      <c r="A869" s="54"/>
      <c r="B869" s="55"/>
      <c r="C869" s="56"/>
      <c r="D869" s="56"/>
      <c r="E869" s="56"/>
      <c r="F869" s="56"/>
      <c r="G869" s="56"/>
      <c r="H869" s="56"/>
      <c r="I869" s="56"/>
      <c r="J869" s="56"/>
      <c r="K869" s="56"/>
      <c r="L869" s="56"/>
      <c r="M869" s="56"/>
      <c r="N869" s="57"/>
      <c r="O869" s="58"/>
      <c r="P869" s="58"/>
      <c r="Q869" s="58"/>
      <c r="R869" s="58"/>
      <c r="S869" s="58"/>
      <c r="T869" s="58"/>
      <c r="U869" s="58"/>
      <c r="V869" s="58"/>
      <c r="W869" s="59"/>
      <c r="X869" s="60"/>
    </row>
    <row r="870">
      <c r="A870" s="54"/>
      <c r="B870" s="55"/>
      <c r="C870" s="56"/>
      <c r="D870" s="56"/>
      <c r="E870" s="56"/>
      <c r="F870" s="56"/>
      <c r="G870" s="56"/>
      <c r="H870" s="56"/>
      <c r="I870" s="56"/>
      <c r="J870" s="56"/>
      <c r="K870" s="56"/>
      <c r="L870" s="56"/>
      <c r="M870" s="56"/>
      <c r="N870" s="57"/>
      <c r="O870" s="58"/>
      <c r="P870" s="58"/>
      <c r="Q870" s="58"/>
      <c r="R870" s="58"/>
      <c r="S870" s="58"/>
      <c r="T870" s="58"/>
      <c r="U870" s="58"/>
      <c r="V870" s="58"/>
      <c r="W870" s="59"/>
      <c r="X870" s="60"/>
    </row>
    <row r="871">
      <c r="A871" s="54"/>
      <c r="B871" s="55"/>
      <c r="C871" s="56"/>
      <c r="D871" s="56"/>
      <c r="E871" s="56"/>
      <c r="F871" s="56"/>
      <c r="G871" s="56"/>
      <c r="H871" s="56"/>
      <c r="I871" s="56"/>
      <c r="J871" s="56"/>
      <c r="K871" s="56"/>
      <c r="L871" s="56"/>
      <c r="M871" s="56"/>
      <c r="N871" s="57"/>
      <c r="O871" s="58"/>
      <c r="P871" s="58"/>
      <c r="Q871" s="58"/>
      <c r="R871" s="58"/>
      <c r="S871" s="58"/>
      <c r="T871" s="58"/>
      <c r="U871" s="58"/>
      <c r="V871" s="58"/>
      <c r="W871" s="59"/>
      <c r="X871" s="60"/>
    </row>
    <row r="872">
      <c r="A872" s="54"/>
      <c r="B872" s="55"/>
      <c r="C872" s="56"/>
      <c r="D872" s="56"/>
      <c r="E872" s="56"/>
      <c r="F872" s="56"/>
      <c r="G872" s="56"/>
      <c r="H872" s="56"/>
      <c r="I872" s="56"/>
      <c r="J872" s="56"/>
      <c r="K872" s="56"/>
      <c r="L872" s="56"/>
      <c r="M872" s="56"/>
      <c r="N872" s="57"/>
      <c r="O872" s="58"/>
      <c r="P872" s="58"/>
      <c r="Q872" s="58"/>
      <c r="R872" s="58"/>
      <c r="S872" s="58"/>
      <c r="T872" s="58"/>
      <c r="U872" s="58"/>
      <c r="V872" s="58"/>
      <c r="W872" s="59"/>
      <c r="X872" s="60"/>
    </row>
    <row r="873">
      <c r="A873" s="54"/>
      <c r="B873" s="55"/>
      <c r="C873" s="56"/>
      <c r="D873" s="56"/>
      <c r="E873" s="56"/>
      <c r="F873" s="56"/>
      <c r="G873" s="56"/>
      <c r="H873" s="56"/>
      <c r="I873" s="56"/>
      <c r="J873" s="56"/>
      <c r="K873" s="56"/>
      <c r="L873" s="56"/>
      <c r="M873" s="56"/>
      <c r="N873" s="57"/>
      <c r="O873" s="58"/>
      <c r="P873" s="58"/>
      <c r="Q873" s="58"/>
      <c r="R873" s="58"/>
      <c r="S873" s="58"/>
      <c r="T873" s="58"/>
      <c r="U873" s="58"/>
      <c r="V873" s="58"/>
      <c r="W873" s="59"/>
      <c r="X873" s="60"/>
    </row>
    <row r="874">
      <c r="A874" s="54"/>
      <c r="B874" s="55"/>
      <c r="C874" s="56"/>
      <c r="D874" s="56"/>
      <c r="E874" s="56"/>
      <c r="F874" s="56"/>
      <c r="G874" s="56"/>
      <c r="H874" s="56"/>
      <c r="I874" s="56"/>
      <c r="J874" s="56"/>
      <c r="K874" s="56"/>
      <c r="L874" s="56"/>
      <c r="M874" s="56"/>
      <c r="N874" s="57"/>
      <c r="O874" s="58"/>
      <c r="P874" s="58"/>
      <c r="Q874" s="58"/>
      <c r="R874" s="58"/>
      <c r="S874" s="58"/>
      <c r="T874" s="58"/>
      <c r="U874" s="58"/>
      <c r="V874" s="58"/>
      <c r="W874" s="59"/>
      <c r="X874" s="60"/>
    </row>
    <row r="875">
      <c r="A875" s="54"/>
      <c r="B875" s="55"/>
      <c r="C875" s="56"/>
      <c r="D875" s="56"/>
      <c r="E875" s="56"/>
      <c r="F875" s="56"/>
      <c r="G875" s="56"/>
      <c r="H875" s="56"/>
      <c r="I875" s="56"/>
      <c r="J875" s="56"/>
      <c r="K875" s="56"/>
      <c r="L875" s="56"/>
      <c r="M875" s="56"/>
      <c r="N875" s="57"/>
      <c r="O875" s="58"/>
      <c r="P875" s="58"/>
      <c r="Q875" s="58"/>
      <c r="R875" s="58"/>
      <c r="S875" s="58"/>
      <c r="T875" s="58"/>
      <c r="U875" s="58"/>
      <c r="V875" s="58"/>
      <c r="W875" s="59"/>
      <c r="X875" s="60"/>
    </row>
    <row r="876">
      <c r="A876" s="54"/>
      <c r="B876" s="55"/>
      <c r="C876" s="56"/>
      <c r="D876" s="56"/>
      <c r="E876" s="56"/>
      <c r="F876" s="56"/>
      <c r="G876" s="56"/>
      <c r="H876" s="56"/>
      <c r="I876" s="56"/>
      <c r="J876" s="56"/>
      <c r="K876" s="56"/>
      <c r="L876" s="56"/>
      <c r="M876" s="56"/>
      <c r="N876" s="57"/>
      <c r="O876" s="58"/>
      <c r="P876" s="58"/>
      <c r="Q876" s="58"/>
      <c r="R876" s="58"/>
      <c r="S876" s="58"/>
      <c r="T876" s="58"/>
      <c r="U876" s="58"/>
      <c r="V876" s="58"/>
      <c r="W876" s="59"/>
      <c r="X876" s="60"/>
    </row>
    <row r="877">
      <c r="A877" s="54"/>
      <c r="B877" s="55"/>
      <c r="C877" s="56"/>
      <c r="D877" s="56"/>
      <c r="E877" s="56"/>
      <c r="F877" s="56"/>
      <c r="G877" s="56"/>
      <c r="H877" s="56"/>
      <c r="I877" s="56"/>
      <c r="J877" s="56"/>
      <c r="K877" s="56"/>
      <c r="L877" s="56"/>
      <c r="M877" s="56"/>
      <c r="N877" s="57"/>
      <c r="O877" s="58"/>
      <c r="P877" s="58"/>
      <c r="Q877" s="58"/>
      <c r="R877" s="58"/>
      <c r="S877" s="58"/>
      <c r="T877" s="58"/>
      <c r="U877" s="58"/>
      <c r="V877" s="58"/>
      <c r="W877" s="59"/>
      <c r="X877" s="60"/>
    </row>
    <row r="878">
      <c r="A878" s="54"/>
      <c r="B878" s="55"/>
      <c r="C878" s="56"/>
      <c r="D878" s="56"/>
      <c r="E878" s="56"/>
      <c r="F878" s="56"/>
      <c r="G878" s="56"/>
      <c r="H878" s="56"/>
      <c r="I878" s="56"/>
      <c r="J878" s="56"/>
      <c r="K878" s="56"/>
      <c r="L878" s="56"/>
      <c r="M878" s="56"/>
      <c r="N878" s="57"/>
      <c r="O878" s="58"/>
      <c r="P878" s="58"/>
      <c r="Q878" s="58"/>
      <c r="R878" s="58"/>
      <c r="S878" s="58"/>
      <c r="T878" s="58"/>
      <c r="U878" s="58"/>
      <c r="V878" s="58"/>
      <c r="W878" s="59"/>
      <c r="X878" s="60"/>
    </row>
    <row r="879">
      <c r="A879" s="54"/>
      <c r="B879" s="55"/>
      <c r="C879" s="56"/>
      <c r="D879" s="56"/>
      <c r="E879" s="56"/>
      <c r="F879" s="56"/>
      <c r="G879" s="56"/>
      <c r="H879" s="56"/>
      <c r="I879" s="56"/>
      <c r="J879" s="56"/>
      <c r="K879" s="56"/>
      <c r="L879" s="56"/>
      <c r="M879" s="56"/>
      <c r="N879" s="57"/>
      <c r="O879" s="58"/>
      <c r="P879" s="58"/>
      <c r="Q879" s="58"/>
      <c r="R879" s="58"/>
      <c r="S879" s="58"/>
      <c r="T879" s="58"/>
      <c r="U879" s="58"/>
      <c r="V879" s="58"/>
      <c r="W879" s="59"/>
      <c r="X879" s="60"/>
    </row>
    <row r="880">
      <c r="A880" s="54"/>
      <c r="B880" s="55"/>
      <c r="C880" s="56"/>
      <c r="D880" s="56"/>
      <c r="E880" s="56"/>
      <c r="F880" s="56"/>
      <c r="G880" s="56"/>
      <c r="H880" s="56"/>
      <c r="I880" s="56"/>
      <c r="J880" s="56"/>
      <c r="K880" s="56"/>
      <c r="L880" s="56"/>
      <c r="M880" s="56"/>
      <c r="N880" s="57"/>
      <c r="O880" s="58"/>
      <c r="P880" s="58"/>
      <c r="Q880" s="58"/>
      <c r="R880" s="58"/>
      <c r="S880" s="58"/>
      <c r="T880" s="58"/>
      <c r="U880" s="58"/>
      <c r="V880" s="58"/>
      <c r="W880" s="59"/>
      <c r="X880" s="60"/>
    </row>
    <row r="881">
      <c r="A881" s="54"/>
      <c r="B881" s="55"/>
      <c r="C881" s="56"/>
      <c r="D881" s="56"/>
      <c r="E881" s="56"/>
      <c r="F881" s="56"/>
      <c r="G881" s="56"/>
      <c r="H881" s="56"/>
      <c r="I881" s="56"/>
      <c r="J881" s="56"/>
      <c r="K881" s="56"/>
      <c r="L881" s="56"/>
      <c r="M881" s="56"/>
      <c r="N881" s="57"/>
      <c r="O881" s="58"/>
      <c r="P881" s="58"/>
      <c r="Q881" s="58"/>
      <c r="R881" s="58"/>
      <c r="S881" s="58"/>
      <c r="T881" s="58"/>
      <c r="U881" s="58"/>
      <c r="V881" s="58"/>
      <c r="W881" s="59"/>
      <c r="X881" s="60"/>
    </row>
    <row r="882">
      <c r="A882" s="54"/>
      <c r="B882" s="55"/>
      <c r="C882" s="56"/>
      <c r="D882" s="56"/>
      <c r="E882" s="56"/>
      <c r="F882" s="56"/>
      <c r="G882" s="56"/>
      <c r="H882" s="56"/>
      <c r="I882" s="56"/>
      <c r="J882" s="56"/>
      <c r="K882" s="56"/>
      <c r="L882" s="56"/>
      <c r="M882" s="56"/>
      <c r="N882" s="57"/>
      <c r="O882" s="58"/>
      <c r="P882" s="58"/>
      <c r="Q882" s="58"/>
      <c r="R882" s="58"/>
      <c r="S882" s="58"/>
      <c r="T882" s="58"/>
      <c r="U882" s="58"/>
      <c r="V882" s="58"/>
      <c r="W882" s="59"/>
      <c r="X882" s="60"/>
    </row>
    <row r="883">
      <c r="A883" s="54"/>
      <c r="B883" s="55"/>
      <c r="C883" s="56"/>
      <c r="D883" s="56"/>
      <c r="E883" s="56"/>
      <c r="F883" s="56"/>
      <c r="G883" s="56"/>
      <c r="H883" s="56"/>
      <c r="I883" s="56"/>
      <c r="J883" s="56"/>
      <c r="K883" s="56"/>
      <c r="L883" s="56"/>
      <c r="M883" s="56"/>
      <c r="N883" s="57"/>
      <c r="O883" s="58"/>
      <c r="P883" s="58"/>
      <c r="Q883" s="58"/>
      <c r="R883" s="58"/>
      <c r="S883" s="58"/>
      <c r="T883" s="58"/>
      <c r="U883" s="58"/>
      <c r="V883" s="58"/>
      <c r="W883" s="59"/>
      <c r="X883" s="60"/>
    </row>
    <row r="884">
      <c r="A884" s="54"/>
      <c r="B884" s="55"/>
      <c r="C884" s="56"/>
      <c r="D884" s="56"/>
      <c r="E884" s="56"/>
      <c r="F884" s="56"/>
      <c r="G884" s="56"/>
      <c r="H884" s="56"/>
      <c r="I884" s="56"/>
      <c r="J884" s="56"/>
      <c r="K884" s="56"/>
      <c r="L884" s="56"/>
      <c r="M884" s="56"/>
      <c r="N884" s="57"/>
      <c r="O884" s="58"/>
      <c r="P884" s="58"/>
      <c r="Q884" s="58"/>
      <c r="R884" s="58"/>
      <c r="S884" s="58"/>
      <c r="T884" s="58"/>
      <c r="U884" s="58"/>
      <c r="V884" s="58"/>
      <c r="W884" s="59"/>
      <c r="X884" s="60"/>
    </row>
    <row r="885">
      <c r="A885" s="54"/>
      <c r="B885" s="55"/>
      <c r="C885" s="56"/>
      <c r="D885" s="56"/>
      <c r="E885" s="56"/>
      <c r="F885" s="56"/>
      <c r="G885" s="56"/>
      <c r="H885" s="56"/>
      <c r="I885" s="56"/>
      <c r="J885" s="56"/>
      <c r="K885" s="56"/>
      <c r="L885" s="56"/>
      <c r="M885" s="56"/>
      <c r="N885" s="57"/>
      <c r="O885" s="58"/>
      <c r="P885" s="58"/>
      <c r="Q885" s="58"/>
      <c r="R885" s="58"/>
      <c r="S885" s="58"/>
      <c r="T885" s="58"/>
      <c r="U885" s="58"/>
      <c r="V885" s="58"/>
      <c r="W885" s="59"/>
      <c r="X885" s="60"/>
    </row>
    <row r="886">
      <c r="A886" s="54"/>
      <c r="B886" s="55"/>
      <c r="C886" s="56"/>
      <c r="D886" s="56"/>
      <c r="E886" s="56"/>
      <c r="F886" s="56"/>
      <c r="G886" s="56"/>
      <c r="H886" s="56"/>
      <c r="I886" s="56"/>
      <c r="J886" s="56"/>
      <c r="K886" s="56"/>
      <c r="L886" s="56"/>
      <c r="M886" s="56"/>
      <c r="N886" s="57"/>
      <c r="O886" s="58"/>
      <c r="P886" s="58"/>
      <c r="Q886" s="58"/>
      <c r="R886" s="58"/>
      <c r="S886" s="58"/>
      <c r="T886" s="58"/>
      <c r="U886" s="58"/>
      <c r="V886" s="58"/>
      <c r="W886" s="59"/>
      <c r="X886" s="60"/>
    </row>
    <row r="887">
      <c r="A887" s="54"/>
      <c r="B887" s="55"/>
      <c r="C887" s="56"/>
      <c r="D887" s="56"/>
      <c r="E887" s="56"/>
      <c r="F887" s="56"/>
      <c r="G887" s="56"/>
      <c r="H887" s="56"/>
      <c r="I887" s="56"/>
      <c r="J887" s="56"/>
      <c r="K887" s="56"/>
      <c r="L887" s="56"/>
      <c r="M887" s="56"/>
      <c r="N887" s="57"/>
      <c r="O887" s="58"/>
      <c r="P887" s="58"/>
      <c r="Q887" s="58"/>
      <c r="R887" s="58"/>
      <c r="S887" s="58"/>
      <c r="T887" s="58"/>
      <c r="U887" s="58"/>
      <c r="V887" s="58"/>
      <c r="W887" s="59"/>
      <c r="X887" s="60"/>
    </row>
    <row r="888">
      <c r="A888" s="54"/>
      <c r="B888" s="55"/>
      <c r="C888" s="56"/>
      <c r="D888" s="56"/>
      <c r="E888" s="56"/>
      <c r="F888" s="56"/>
      <c r="G888" s="56"/>
      <c r="H888" s="56"/>
      <c r="I888" s="56"/>
      <c r="J888" s="56"/>
      <c r="K888" s="56"/>
      <c r="L888" s="56"/>
      <c r="M888" s="56"/>
      <c r="N888" s="57"/>
      <c r="O888" s="58"/>
      <c r="P888" s="58"/>
      <c r="Q888" s="58"/>
      <c r="R888" s="58"/>
      <c r="S888" s="58"/>
      <c r="T888" s="58"/>
      <c r="U888" s="58"/>
      <c r="V888" s="58"/>
      <c r="W888" s="59"/>
      <c r="X888" s="60"/>
    </row>
    <row r="889">
      <c r="A889" s="54"/>
      <c r="B889" s="55"/>
      <c r="C889" s="56"/>
      <c r="D889" s="56"/>
      <c r="E889" s="56"/>
      <c r="F889" s="56"/>
      <c r="G889" s="56"/>
      <c r="H889" s="56"/>
      <c r="I889" s="56"/>
      <c r="J889" s="56"/>
      <c r="K889" s="56"/>
      <c r="L889" s="56"/>
      <c r="M889" s="56"/>
      <c r="N889" s="57"/>
      <c r="O889" s="58"/>
      <c r="P889" s="58"/>
      <c r="Q889" s="58"/>
      <c r="R889" s="58"/>
      <c r="S889" s="58"/>
      <c r="T889" s="58"/>
      <c r="U889" s="58"/>
      <c r="V889" s="58"/>
      <c r="W889" s="59"/>
      <c r="X889" s="60"/>
    </row>
    <row r="890">
      <c r="A890" s="54"/>
      <c r="B890" s="55"/>
      <c r="C890" s="56"/>
      <c r="D890" s="56"/>
      <c r="E890" s="56"/>
      <c r="F890" s="56"/>
      <c r="G890" s="56"/>
      <c r="H890" s="56"/>
      <c r="I890" s="56"/>
      <c r="J890" s="56"/>
      <c r="K890" s="56"/>
      <c r="L890" s="56"/>
      <c r="M890" s="56"/>
      <c r="N890" s="57"/>
      <c r="O890" s="58"/>
      <c r="P890" s="58"/>
      <c r="Q890" s="58"/>
      <c r="R890" s="58"/>
      <c r="S890" s="58"/>
      <c r="T890" s="58"/>
      <c r="U890" s="58"/>
      <c r="V890" s="58"/>
      <c r="W890" s="59"/>
      <c r="X890" s="60"/>
    </row>
    <row r="891">
      <c r="A891" s="54"/>
      <c r="B891" s="55"/>
      <c r="C891" s="56"/>
      <c r="D891" s="56"/>
      <c r="E891" s="56"/>
      <c r="F891" s="56"/>
      <c r="G891" s="56"/>
      <c r="H891" s="56"/>
      <c r="I891" s="56"/>
      <c r="J891" s="56"/>
      <c r="K891" s="56"/>
      <c r="L891" s="56"/>
      <c r="M891" s="56"/>
      <c r="N891" s="57"/>
      <c r="O891" s="58"/>
      <c r="P891" s="58"/>
      <c r="Q891" s="58"/>
      <c r="R891" s="58"/>
      <c r="S891" s="58"/>
      <c r="T891" s="58"/>
      <c r="U891" s="58"/>
      <c r="V891" s="58"/>
      <c r="W891" s="59"/>
      <c r="X891" s="60"/>
    </row>
    <row r="892">
      <c r="A892" s="54"/>
      <c r="B892" s="55"/>
      <c r="C892" s="56"/>
      <c r="D892" s="56"/>
      <c r="E892" s="56"/>
      <c r="F892" s="56"/>
      <c r="G892" s="56"/>
      <c r="H892" s="56"/>
      <c r="I892" s="56"/>
      <c r="J892" s="56"/>
      <c r="K892" s="56"/>
      <c r="L892" s="56"/>
      <c r="M892" s="56"/>
      <c r="N892" s="57"/>
      <c r="O892" s="58"/>
      <c r="P892" s="58"/>
      <c r="Q892" s="58"/>
      <c r="R892" s="58"/>
      <c r="S892" s="58"/>
      <c r="T892" s="58"/>
      <c r="U892" s="58"/>
      <c r="V892" s="58"/>
      <c r="W892" s="59"/>
      <c r="X892" s="60"/>
    </row>
    <row r="893">
      <c r="A893" s="54"/>
      <c r="B893" s="55"/>
      <c r="C893" s="56"/>
      <c r="D893" s="56"/>
      <c r="E893" s="56"/>
      <c r="F893" s="56"/>
      <c r="G893" s="56"/>
      <c r="H893" s="56"/>
      <c r="I893" s="56"/>
      <c r="J893" s="56"/>
      <c r="K893" s="56"/>
      <c r="L893" s="56"/>
      <c r="M893" s="56"/>
      <c r="N893" s="57"/>
      <c r="O893" s="58"/>
      <c r="P893" s="58"/>
      <c r="Q893" s="58"/>
      <c r="R893" s="58"/>
      <c r="S893" s="58"/>
      <c r="T893" s="58"/>
      <c r="U893" s="58"/>
      <c r="V893" s="58"/>
      <c r="W893" s="59"/>
      <c r="X893" s="60"/>
    </row>
    <row r="894">
      <c r="A894" s="54"/>
      <c r="B894" s="55"/>
      <c r="C894" s="56"/>
      <c r="D894" s="56"/>
      <c r="E894" s="56"/>
      <c r="F894" s="56"/>
      <c r="G894" s="56"/>
      <c r="H894" s="56"/>
      <c r="I894" s="56"/>
      <c r="J894" s="56"/>
      <c r="K894" s="56"/>
      <c r="L894" s="56"/>
      <c r="M894" s="56"/>
      <c r="N894" s="57"/>
      <c r="O894" s="58"/>
      <c r="P894" s="58"/>
      <c r="Q894" s="58"/>
      <c r="R894" s="58"/>
      <c r="S894" s="58"/>
      <c r="T894" s="58"/>
      <c r="U894" s="58"/>
      <c r="V894" s="58"/>
      <c r="W894" s="59"/>
      <c r="X894" s="60"/>
    </row>
    <row r="895">
      <c r="A895" s="54"/>
      <c r="B895" s="55"/>
      <c r="C895" s="56"/>
      <c r="D895" s="56"/>
      <c r="E895" s="56"/>
      <c r="F895" s="56"/>
      <c r="G895" s="56"/>
      <c r="H895" s="56"/>
      <c r="I895" s="56"/>
      <c r="J895" s="56"/>
      <c r="K895" s="56"/>
      <c r="L895" s="56"/>
      <c r="M895" s="56"/>
      <c r="N895" s="57"/>
      <c r="O895" s="58"/>
      <c r="P895" s="58"/>
      <c r="Q895" s="58"/>
      <c r="R895" s="58"/>
      <c r="S895" s="58"/>
      <c r="T895" s="58"/>
      <c r="U895" s="58"/>
      <c r="V895" s="58"/>
      <c r="W895" s="59"/>
      <c r="X895" s="60"/>
    </row>
    <row r="896">
      <c r="A896" s="54"/>
      <c r="B896" s="55"/>
      <c r="C896" s="56"/>
      <c r="D896" s="56"/>
      <c r="E896" s="56"/>
      <c r="F896" s="56"/>
      <c r="G896" s="56"/>
      <c r="H896" s="56"/>
      <c r="I896" s="56"/>
      <c r="J896" s="56"/>
      <c r="K896" s="56"/>
      <c r="L896" s="56"/>
      <c r="M896" s="56"/>
      <c r="N896" s="57"/>
      <c r="O896" s="58"/>
      <c r="P896" s="58"/>
      <c r="Q896" s="58"/>
      <c r="R896" s="58"/>
      <c r="S896" s="58"/>
      <c r="T896" s="58"/>
      <c r="U896" s="58"/>
      <c r="V896" s="58"/>
      <c r="W896" s="59"/>
      <c r="X896" s="60"/>
    </row>
    <row r="897">
      <c r="A897" s="54"/>
      <c r="B897" s="55"/>
      <c r="C897" s="56"/>
      <c r="D897" s="56"/>
      <c r="E897" s="56"/>
      <c r="F897" s="56"/>
      <c r="G897" s="56"/>
      <c r="H897" s="56"/>
      <c r="I897" s="56"/>
      <c r="J897" s="56"/>
      <c r="K897" s="56"/>
      <c r="L897" s="56"/>
      <c r="M897" s="56"/>
      <c r="N897" s="57"/>
      <c r="O897" s="58"/>
      <c r="P897" s="58"/>
      <c r="Q897" s="58"/>
      <c r="R897" s="58"/>
      <c r="S897" s="58"/>
      <c r="T897" s="58"/>
      <c r="U897" s="58"/>
      <c r="V897" s="58"/>
      <c r="W897" s="59"/>
      <c r="X897" s="60"/>
    </row>
    <row r="898">
      <c r="A898" s="54"/>
      <c r="B898" s="55"/>
      <c r="C898" s="56"/>
      <c r="D898" s="56"/>
      <c r="E898" s="56"/>
      <c r="F898" s="56"/>
      <c r="G898" s="56"/>
      <c r="H898" s="56"/>
      <c r="I898" s="56"/>
      <c r="J898" s="56"/>
      <c r="K898" s="56"/>
      <c r="L898" s="56"/>
      <c r="M898" s="56"/>
      <c r="N898" s="57"/>
      <c r="O898" s="58"/>
      <c r="P898" s="58"/>
      <c r="Q898" s="58"/>
      <c r="R898" s="58"/>
      <c r="S898" s="58"/>
      <c r="T898" s="58"/>
      <c r="U898" s="58"/>
      <c r="V898" s="58"/>
      <c r="W898" s="59"/>
      <c r="X898" s="60"/>
    </row>
    <row r="899">
      <c r="A899" s="54"/>
      <c r="B899" s="55"/>
      <c r="C899" s="56"/>
      <c r="D899" s="56"/>
      <c r="E899" s="56"/>
      <c r="F899" s="56"/>
      <c r="G899" s="56"/>
      <c r="H899" s="56"/>
      <c r="I899" s="56"/>
      <c r="J899" s="56"/>
      <c r="K899" s="56"/>
      <c r="L899" s="56"/>
      <c r="M899" s="56"/>
      <c r="N899" s="57"/>
      <c r="O899" s="58"/>
      <c r="P899" s="58"/>
      <c r="Q899" s="58"/>
      <c r="R899" s="58"/>
      <c r="S899" s="58"/>
      <c r="T899" s="58"/>
      <c r="U899" s="58"/>
      <c r="V899" s="58"/>
      <c r="W899" s="59"/>
      <c r="X899" s="60"/>
    </row>
    <row r="900">
      <c r="A900" s="54"/>
      <c r="B900" s="55"/>
      <c r="C900" s="56"/>
      <c r="D900" s="56"/>
      <c r="E900" s="56"/>
      <c r="F900" s="56"/>
      <c r="G900" s="56"/>
      <c r="H900" s="56"/>
      <c r="I900" s="56"/>
      <c r="J900" s="56"/>
      <c r="K900" s="56"/>
      <c r="L900" s="56"/>
      <c r="M900" s="56"/>
      <c r="N900" s="57"/>
      <c r="O900" s="58"/>
      <c r="P900" s="58"/>
      <c r="Q900" s="58"/>
      <c r="R900" s="58"/>
      <c r="S900" s="58"/>
      <c r="T900" s="58"/>
      <c r="U900" s="58"/>
      <c r="V900" s="58"/>
      <c r="W900" s="59"/>
      <c r="X900" s="60"/>
    </row>
    <row r="901">
      <c r="A901" s="54"/>
      <c r="B901" s="55"/>
      <c r="C901" s="56"/>
      <c r="D901" s="56"/>
      <c r="E901" s="56"/>
      <c r="F901" s="56"/>
      <c r="G901" s="56"/>
      <c r="H901" s="56"/>
      <c r="I901" s="56"/>
      <c r="J901" s="56"/>
      <c r="K901" s="56"/>
      <c r="L901" s="56"/>
      <c r="M901" s="56"/>
      <c r="N901" s="57"/>
      <c r="O901" s="58"/>
      <c r="P901" s="58"/>
      <c r="Q901" s="58"/>
      <c r="R901" s="58"/>
      <c r="S901" s="58"/>
      <c r="T901" s="58"/>
      <c r="U901" s="58"/>
      <c r="V901" s="58"/>
      <c r="W901" s="59"/>
      <c r="X901" s="60"/>
    </row>
    <row r="902">
      <c r="A902" s="54"/>
      <c r="B902" s="55"/>
      <c r="C902" s="56"/>
      <c r="D902" s="56"/>
      <c r="E902" s="56"/>
      <c r="F902" s="56"/>
      <c r="G902" s="56"/>
      <c r="H902" s="56"/>
      <c r="I902" s="56"/>
      <c r="J902" s="56"/>
      <c r="K902" s="56"/>
      <c r="L902" s="56"/>
      <c r="M902" s="56"/>
      <c r="N902" s="57"/>
      <c r="O902" s="58"/>
      <c r="P902" s="58"/>
      <c r="Q902" s="58"/>
      <c r="R902" s="58"/>
      <c r="S902" s="58"/>
      <c r="T902" s="58"/>
      <c r="U902" s="58"/>
      <c r="V902" s="58"/>
      <c r="W902" s="59"/>
      <c r="X902" s="60"/>
    </row>
    <row r="903">
      <c r="A903" s="54"/>
      <c r="B903" s="55"/>
      <c r="C903" s="56"/>
      <c r="D903" s="56"/>
      <c r="E903" s="56"/>
      <c r="F903" s="56"/>
      <c r="G903" s="56"/>
      <c r="H903" s="56"/>
      <c r="I903" s="56"/>
      <c r="J903" s="56"/>
      <c r="K903" s="56"/>
      <c r="L903" s="56"/>
      <c r="M903" s="56"/>
      <c r="N903" s="57"/>
      <c r="O903" s="58"/>
      <c r="P903" s="58"/>
      <c r="Q903" s="58"/>
      <c r="R903" s="58"/>
      <c r="S903" s="58"/>
      <c r="T903" s="58"/>
      <c r="U903" s="58"/>
      <c r="V903" s="58"/>
      <c r="W903" s="59"/>
      <c r="X903" s="60"/>
    </row>
    <row r="904">
      <c r="A904" s="54"/>
      <c r="B904" s="55"/>
      <c r="C904" s="56"/>
      <c r="D904" s="56"/>
      <c r="E904" s="56"/>
      <c r="F904" s="56"/>
      <c r="G904" s="56"/>
      <c r="H904" s="56"/>
      <c r="I904" s="56"/>
      <c r="J904" s="56"/>
      <c r="K904" s="56"/>
      <c r="L904" s="56"/>
      <c r="M904" s="56"/>
      <c r="N904" s="57"/>
      <c r="O904" s="58"/>
      <c r="P904" s="58"/>
      <c r="Q904" s="58"/>
      <c r="R904" s="58"/>
      <c r="S904" s="58"/>
      <c r="T904" s="58"/>
      <c r="U904" s="58"/>
      <c r="V904" s="58"/>
      <c r="W904" s="59"/>
      <c r="X904" s="60"/>
    </row>
    <row r="905">
      <c r="A905" s="54"/>
      <c r="B905" s="55"/>
      <c r="C905" s="56"/>
      <c r="D905" s="56"/>
      <c r="E905" s="56"/>
      <c r="F905" s="56"/>
      <c r="G905" s="56"/>
      <c r="H905" s="56"/>
      <c r="I905" s="56"/>
      <c r="J905" s="56"/>
      <c r="K905" s="56"/>
      <c r="L905" s="56"/>
      <c r="M905" s="56"/>
      <c r="N905" s="57"/>
      <c r="O905" s="58"/>
      <c r="P905" s="58"/>
      <c r="Q905" s="58"/>
      <c r="R905" s="58"/>
      <c r="S905" s="58"/>
      <c r="T905" s="58"/>
      <c r="U905" s="58"/>
      <c r="V905" s="58"/>
      <c r="W905" s="59"/>
      <c r="X905" s="60"/>
    </row>
    <row r="906">
      <c r="A906" s="54"/>
      <c r="B906" s="55"/>
      <c r="C906" s="56"/>
      <c r="D906" s="56"/>
      <c r="E906" s="56"/>
      <c r="F906" s="56"/>
      <c r="G906" s="56"/>
      <c r="H906" s="56"/>
      <c r="I906" s="56"/>
      <c r="J906" s="56"/>
      <c r="K906" s="56"/>
      <c r="L906" s="56"/>
      <c r="M906" s="56"/>
      <c r="N906" s="57"/>
      <c r="O906" s="58"/>
      <c r="P906" s="58"/>
      <c r="Q906" s="58"/>
      <c r="R906" s="58"/>
      <c r="S906" s="58"/>
      <c r="T906" s="58"/>
      <c r="U906" s="58"/>
      <c r="V906" s="58"/>
      <c r="W906" s="59"/>
      <c r="X906" s="60"/>
    </row>
    <row r="907">
      <c r="A907" s="54"/>
      <c r="B907" s="55"/>
      <c r="C907" s="56"/>
      <c r="D907" s="56"/>
      <c r="E907" s="56"/>
      <c r="F907" s="56"/>
      <c r="G907" s="56"/>
      <c r="H907" s="56"/>
      <c r="I907" s="56"/>
      <c r="J907" s="56"/>
      <c r="K907" s="56"/>
      <c r="L907" s="56"/>
      <c r="M907" s="56"/>
      <c r="N907" s="57"/>
      <c r="O907" s="58"/>
      <c r="P907" s="58"/>
      <c r="Q907" s="58"/>
      <c r="R907" s="58"/>
      <c r="S907" s="58"/>
      <c r="T907" s="58"/>
      <c r="U907" s="58"/>
      <c r="V907" s="58"/>
      <c r="W907" s="59"/>
      <c r="X907" s="60"/>
    </row>
    <row r="908">
      <c r="A908" s="54"/>
      <c r="B908" s="55"/>
      <c r="C908" s="56"/>
      <c r="D908" s="56"/>
      <c r="E908" s="56"/>
      <c r="F908" s="56"/>
      <c r="G908" s="56"/>
      <c r="H908" s="56"/>
      <c r="I908" s="56"/>
      <c r="J908" s="56"/>
      <c r="K908" s="56"/>
      <c r="L908" s="56"/>
      <c r="M908" s="56"/>
      <c r="N908" s="57"/>
      <c r="O908" s="58"/>
      <c r="P908" s="58"/>
      <c r="Q908" s="58"/>
      <c r="R908" s="58"/>
      <c r="S908" s="58"/>
      <c r="T908" s="58"/>
      <c r="U908" s="58"/>
      <c r="V908" s="58"/>
      <c r="W908" s="59"/>
      <c r="X908" s="60"/>
    </row>
    <row r="909">
      <c r="A909" s="54"/>
      <c r="B909" s="55"/>
      <c r="C909" s="56"/>
      <c r="D909" s="56"/>
      <c r="E909" s="56"/>
      <c r="F909" s="56"/>
      <c r="G909" s="56"/>
      <c r="H909" s="56"/>
      <c r="I909" s="56"/>
      <c r="J909" s="56"/>
      <c r="K909" s="56"/>
      <c r="L909" s="56"/>
      <c r="M909" s="56"/>
      <c r="N909" s="57"/>
      <c r="O909" s="58"/>
      <c r="P909" s="58"/>
      <c r="Q909" s="58"/>
      <c r="R909" s="58"/>
      <c r="S909" s="58"/>
      <c r="T909" s="58"/>
      <c r="U909" s="58"/>
      <c r="V909" s="58"/>
      <c r="W909" s="59"/>
      <c r="X909" s="60"/>
    </row>
    <row r="910">
      <c r="A910" s="54"/>
      <c r="B910" s="55"/>
      <c r="C910" s="56"/>
      <c r="D910" s="56"/>
      <c r="E910" s="56"/>
      <c r="F910" s="56"/>
      <c r="G910" s="56"/>
      <c r="H910" s="56"/>
      <c r="I910" s="56"/>
      <c r="J910" s="56"/>
      <c r="K910" s="56"/>
      <c r="L910" s="56"/>
      <c r="M910" s="56"/>
      <c r="N910" s="57"/>
      <c r="O910" s="58"/>
      <c r="P910" s="58"/>
      <c r="Q910" s="58"/>
      <c r="R910" s="58"/>
      <c r="S910" s="58"/>
      <c r="T910" s="58"/>
      <c r="U910" s="58"/>
      <c r="V910" s="58"/>
      <c r="W910" s="59"/>
      <c r="X910" s="60"/>
    </row>
    <row r="911">
      <c r="A911" s="54"/>
      <c r="B911" s="55"/>
      <c r="C911" s="56"/>
      <c r="D911" s="56"/>
      <c r="E911" s="56"/>
      <c r="F911" s="56"/>
      <c r="G911" s="56"/>
      <c r="H911" s="56"/>
      <c r="I911" s="56"/>
      <c r="J911" s="56"/>
      <c r="K911" s="56"/>
      <c r="L911" s="56"/>
      <c r="M911" s="56"/>
      <c r="N911" s="57"/>
      <c r="O911" s="58"/>
      <c r="P911" s="58"/>
      <c r="Q911" s="58"/>
      <c r="R911" s="58"/>
      <c r="S911" s="58"/>
      <c r="T911" s="58"/>
      <c r="U911" s="58"/>
      <c r="V911" s="58"/>
      <c r="W911" s="59"/>
      <c r="X911" s="60"/>
    </row>
    <row r="912">
      <c r="A912" s="54"/>
      <c r="B912" s="55"/>
      <c r="C912" s="56"/>
      <c r="D912" s="56"/>
      <c r="E912" s="56"/>
      <c r="F912" s="56"/>
      <c r="G912" s="56"/>
      <c r="H912" s="56"/>
      <c r="I912" s="56"/>
      <c r="J912" s="56"/>
      <c r="K912" s="56"/>
      <c r="L912" s="56"/>
      <c r="M912" s="56"/>
      <c r="N912" s="57"/>
      <c r="O912" s="58"/>
      <c r="P912" s="58"/>
      <c r="Q912" s="58"/>
      <c r="R912" s="58"/>
      <c r="S912" s="58"/>
      <c r="T912" s="58"/>
      <c r="U912" s="58"/>
      <c r="V912" s="58"/>
      <c r="W912" s="59"/>
      <c r="X912" s="60"/>
    </row>
    <row r="913">
      <c r="A913" s="54"/>
      <c r="B913" s="55"/>
      <c r="C913" s="56"/>
      <c r="D913" s="56"/>
      <c r="E913" s="56"/>
      <c r="F913" s="56"/>
      <c r="G913" s="56"/>
      <c r="H913" s="56"/>
      <c r="I913" s="56"/>
      <c r="J913" s="56"/>
      <c r="K913" s="56"/>
      <c r="L913" s="56"/>
      <c r="M913" s="56"/>
      <c r="N913" s="57"/>
      <c r="O913" s="58"/>
      <c r="P913" s="58"/>
      <c r="Q913" s="58"/>
      <c r="R913" s="58"/>
      <c r="S913" s="58"/>
      <c r="T913" s="58"/>
      <c r="U913" s="58"/>
      <c r="V913" s="58"/>
      <c r="W913" s="59"/>
      <c r="X913" s="60"/>
    </row>
    <row r="914">
      <c r="A914" s="54"/>
      <c r="B914" s="55"/>
      <c r="C914" s="56"/>
      <c r="D914" s="56"/>
      <c r="E914" s="56"/>
      <c r="F914" s="56"/>
      <c r="G914" s="56"/>
      <c r="H914" s="56"/>
      <c r="I914" s="56"/>
      <c r="J914" s="56"/>
      <c r="K914" s="56"/>
      <c r="L914" s="56"/>
      <c r="M914" s="56"/>
      <c r="N914" s="57"/>
      <c r="O914" s="58"/>
      <c r="P914" s="58"/>
      <c r="Q914" s="58"/>
      <c r="R914" s="58"/>
      <c r="S914" s="58"/>
      <c r="T914" s="58"/>
      <c r="U914" s="58"/>
      <c r="V914" s="58"/>
      <c r="W914" s="59"/>
      <c r="X914" s="60"/>
    </row>
    <row r="915">
      <c r="A915" s="54"/>
      <c r="B915" s="55"/>
      <c r="C915" s="56"/>
      <c r="D915" s="56"/>
      <c r="E915" s="56"/>
      <c r="F915" s="56"/>
      <c r="G915" s="56"/>
      <c r="H915" s="56"/>
      <c r="I915" s="56"/>
      <c r="J915" s="56"/>
      <c r="K915" s="56"/>
      <c r="L915" s="56"/>
      <c r="M915" s="56"/>
      <c r="N915" s="57"/>
      <c r="O915" s="58"/>
      <c r="P915" s="58"/>
      <c r="Q915" s="58"/>
      <c r="R915" s="58"/>
      <c r="S915" s="58"/>
      <c r="T915" s="58"/>
      <c r="U915" s="58"/>
      <c r="V915" s="58"/>
      <c r="W915" s="59"/>
      <c r="X915" s="60"/>
    </row>
    <row r="916">
      <c r="A916" s="54"/>
      <c r="B916" s="55"/>
      <c r="C916" s="56"/>
      <c r="D916" s="56"/>
      <c r="E916" s="56"/>
      <c r="F916" s="56"/>
      <c r="G916" s="56"/>
      <c r="H916" s="56"/>
      <c r="I916" s="56"/>
      <c r="J916" s="56"/>
      <c r="K916" s="56"/>
      <c r="L916" s="56"/>
      <c r="M916" s="56"/>
      <c r="N916" s="57"/>
      <c r="O916" s="58"/>
      <c r="P916" s="58"/>
      <c r="Q916" s="58"/>
      <c r="R916" s="58"/>
      <c r="S916" s="58"/>
      <c r="T916" s="58"/>
      <c r="U916" s="58"/>
      <c r="V916" s="58"/>
      <c r="W916" s="59"/>
      <c r="X916" s="60"/>
    </row>
    <row r="917">
      <c r="A917" s="54"/>
      <c r="B917" s="55"/>
      <c r="C917" s="56"/>
      <c r="D917" s="56"/>
      <c r="E917" s="56"/>
      <c r="F917" s="56"/>
      <c r="G917" s="56"/>
      <c r="H917" s="56"/>
      <c r="I917" s="56"/>
      <c r="J917" s="56"/>
      <c r="K917" s="56"/>
      <c r="L917" s="56"/>
      <c r="M917" s="56"/>
      <c r="N917" s="57"/>
      <c r="O917" s="58"/>
      <c r="P917" s="58"/>
      <c r="Q917" s="58"/>
      <c r="R917" s="58"/>
      <c r="S917" s="58"/>
      <c r="T917" s="58"/>
      <c r="U917" s="58"/>
      <c r="V917" s="58"/>
      <c r="W917" s="59"/>
      <c r="X917" s="60"/>
    </row>
    <row r="918">
      <c r="A918" s="54"/>
      <c r="B918" s="55"/>
      <c r="C918" s="56"/>
      <c r="D918" s="56"/>
      <c r="E918" s="56"/>
      <c r="F918" s="56"/>
      <c r="G918" s="56"/>
      <c r="H918" s="56"/>
      <c r="I918" s="56"/>
      <c r="J918" s="56"/>
      <c r="K918" s="56"/>
      <c r="L918" s="56"/>
      <c r="M918" s="56"/>
      <c r="N918" s="57"/>
      <c r="O918" s="58"/>
      <c r="P918" s="58"/>
      <c r="Q918" s="58"/>
      <c r="R918" s="58"/>
      <c r="S918" s="58"/>
      <c r="T918" s="58"/>
      <c r="U918" s="58"/>
      <c r="V918" s="58"/>
      <c r="W918" s="59"/>
      <c r="X918" s="60"/>
    </row>
    <row r="919">
      <c r="A919" s="54"/>
      <c r="B919" s="55"/>
      <c r="C919" s="56"/>
      <c r="D919" s="56"/>
      <c r="E919" s="56"/>
      <c r="F919" s="56"/>
      <c r="G919" s="56"/>
      <c r="H919" s="56"/>
      <c r="I919" s="56"/>
      <c r="J919" s="56"/>
      <c r="K919" s="56"/>
      <c r="L919" s="56"/>
      <c r="M919" s="56"/>
      <c r="N919" s="57"/>
      <c r="O919" s="58"/>
      <c r="P919" s="58"/>
      <c r="Q919" s="58"/>
      <c r="R919" s="58"/>
      <c r="S919" s="58"/>
      <c r="T919" s="58"/>
      <c r="U919" s="58"/>
      <c r="V919" s="58"/>
      <c r="W919" s="59"/>
      <c r="X919" s="60"/>
    </row>
    <row r="920">
      <c r="A920" s="54"/>
      <c r="B920" s="55"/>
      <c r="C920" s="56"/>
      <c r="D920" s="56"/>
      <c r="E920" s="56"/>
      <c r="F920" s="56"/>
      <c r="G920" s="56"/>
      <c r="H920" s="56"/>
      <c r="I920" s="56"/>
      <c r="J920" s="56"/>
      <c r="K920" s="56"/>
      <c r="L920" s="56"/>
      <c r="M920" s="56"/>
      <c r="N920" s="57"/>
      <c r="O920" s="58"/>
      <c r="P920" s="58"/>
      <c r="Q920" s="58"/>
      <c r="R920" s="58"/>
      <c r="S920" s="58"/>
      <c r="T920" s="58"/>
      <c r="U920" s="58"/>
      <c r="V920" s="58"/>
      <c r="W920" s="59"/>
      <c r="X920" s="60"/>
    </row>
    <row r="921">
      <c r="A921" s="54"/>
      <c r="B921" s="55"/>
      <c r="C921" s="56"/>
      <c r="D921" s="56"/>
      <c r="E921" s="56"/>
      <c r="F921" s="56"/>
      <c r="G921" s="56"/>
      <c r="H921" s="56"/>
      <c r="I921" s="56"/>
      <c r="J921" s="56"/>
      <c r="K921" s="56"/>
      <c r="L921" s="56"/>
      <c r="M921" s="56"/>
      <c r="N921" s="57"/>
      <c r="O921" s="58"/>
      <c r="P921" s="58"/>
      <c r="Q921" s="58"/>
      <c r="R921" s="58"/>
      <c r="S921" s="58"/>
      <c r="T921" s="58"/>
      <c r="U921" s="58"/>
      <c r="V921" s="58"/>
      <c r="W921" s="59"/>
      <c r="X921" s="60"/>
    </row>
    <row r="922">
      <c r="A922" s="54"/>
      <c r="B922" s="55"/>
      <c r="C922" s="56"/>
      <c r="D922" s="56"/>
      <c r="E922" s="56"/>
      <c r="F922" s="56"/>
      <c r="G922" s="56"/>
      <c r="H922" s="56"/>
      <c r="I922" s="56"/>
      <c r="J922" s="56"/>
      <c r="K922" s="56"/>
      <c r="L922" s="56"/>
      <c r="M922" s="56"/>
      <c r="N922" s="57"/>
      <c r="O922" s="58"/>
      <c r="P922" s="58"/>
      <c r="Q922" s="58"/>
      <c r="R922" s="58"/>
      <c r="S922" s="58"/>
      <c r="T922" s="58"/>
      <c r="U922" s="58"/>
      <c r="V922" s="58"/>
      <c r="W922" s="59"/>
      <c r="X922" s="60"/>
    </row>
    <row r="923">
      <c r="A923" s="54"/>
      <c r="B923" s="55"/>
      <c r="C923" s="56"/>
      <c r="D923" s="56"/>
      <c r="E923" s="56"/>
      <c r="F923" s="56"/>
      <c r="G923" s="56"/>
      <c r="H923" s="56"/>
      <c r="I923" s="56"/>
      <c r="J923" s="56"/>
      <c r="K923" s="56"/>
      <c r="L923" s="56"/>
      <c r="M923" s="56"/>
      <c r="N923" s="57"/>
      <c r="O923" s="58"/>
      <c r="P923" s="58"/>
      <c r="Q923" s="58"/>
      <c r="R923" s="58"/>
      <c r="S923" s="58"/>
      <c r="T923" s="58"/>
      <c r="U923" s="58"/>
      <c r="V923" s="58"/>
      <c r="W923" s="59"/>
      <c r="X923" s="60"/>
    </row>
    <row r="924">
      <c r="A924" s="54"/>
      <c r="B924" s="55"/>
      <c r="C924" s="56"/>
      <c r="D924" s="56"/>
      <c r="E924" s="56"/>
      <c r="F924" s="56"/>
      <c r="G924" s="56"/>
      <c r="H924" s="56"/>
      <c r="I924" s="56"/>
      <c r="J924" s="56"/>
      <c r="K924" s="56"/>
      <c r="L924" s="56"/>
      <c r="M924" s="56"/>
      <c r="N924" s="57"/>
      <c r="O924" s="58"/>
      <c r="P924" s="58"/>
      <c r="Q924" s="58"/>
      <c r="R924" s="58"/>
      <c r="S924" s="58"/>
      <c r="T924" s="58"/>
      <c r="U924" s="58"/>
      <c r="V924" s="58"/>
      <c r="W924" s="59"/>
      <c r="X924" s="60"/>
    </row>
    <row r="925">
      <c r="A925" s="54"/>
      <c r="B925" s="55"/>
      <c r="C925" s="56"/>
      <c r="D925" s="56"/>
      <c r="E925" s="56"/>
      <c r="F925" s="56"/>
      <c r="G925" s="56"/>
      <c r="H925" s="56"/>
      <c r="I925" s="56"/>
      <c r="J925" s="56"/>
      <c r="K925" s="56"/>
      <c r="L925" s="56"/>
      <c r="M925" s="56"/>
      <c r="N925" s="57"/>
      <c r="O925" s="58"/>
      <c r="P925" s="58"/>
      <c r="Q925" s="58"/>
      <c r="R925" s="58"/>
      <c r="S925" s="58"/>
      <c r="T925" s="58"/>
      <c r="U925" s="58"/>
      <c r="V925" s="58"/>
      <c r="W925" s="59"/>
      <c r="X925" s="60"/>
    </row>
    <row r="926">
      <c r="A926" s="54"/>
      <c r="B926" s="55"/>
      <c r="C926" s="56"/>
      <c r="D926" s="56"/>
      <c r="E926" s="56"/>
      <c r="F926" s="56"/>
      <c r="G926" s="56"/>
      <c r="H926" s="56"/>
      <c r="I926" s="56"/>
      <c r="J926" s="56"/>
      <c r="K926" s="56"/>
      <c r="L926" s="56"/>
      <c r="M926" s="56"/>
      <c r="N926" s="57"/>
      <c r="O926" s="58"/>
      <c r="P926" s="58"/>
      <c r="Q926" s="58"/>
      <c r="R926" s="58"/>
      <c r="S926" s="58"/>
      <c r="T926" s="58"/>
      <c r="U926" s="58"/>
      <c r="V926" s="58"/>
      <c r="W926" s="59"/>
      <c r="X926" s="60"/>
    </row>
    <row r="927">
      <c r="A927" s="54"/>
      <c r="B927" s="55"/>
      <c r="C927" s="56"/>
      <c r="D927" s="56"/>
      <c r="E927" s="56"/>
      <c r="F927" s="56"/>
      <c r="G927" s="56"/>
      <c r="H927" s="56"/>
      <c r="I927" s="56"/>
      <c r="J927" s="56"/>
      <c r="K927" s="56"/>
      <c r="L927" s="56"/>
      <c r="M927" s="56"/>
      <c r="N927" s="57"/>
      <c r="O927" s="58"/>
      <c r="P927" s="58"/>
      <c r="Q927" s="58"/>
      <c r="R927" s="58"/>
      <c r="S927" s="58"/>
      <c r="T927" s="58"/>
      <c r="U927" s="58"/>
      <c r="V927" s="58"/>
      <c r="W927" s="59"/>
      <c r="X927" s="60"/>
    </row>
    <row r="928">
      <c r="A928" s="54"/>
      <c r="B928" s="55"/>
      <c r="C928" s="56"/>
      <c r="D928" s="56"/>
      <c r="E928" s="56"/>
      <c r="F928" s="56"/>
      <c r="G928" s="56"/>
      <c r="H928" s="56"/>
      <c r="I928" s="56"/>
      <c r="J928" s="56"/>
      <c r="K928" s="56"/>
      <c r="L928" s="56"/>
      <c r="M928" s="56"/>
      <c r="N928" s="57"/>
      <c r="O928" s="58"/>
      <c r="P928" s="58"/>
      <c r="Q928" s="58"/>
      <c r="R928" s="58"/>
      <c r="S928" s="58"/>
      <c r="T928" s="58"/>
      <c r="U928" s="58"/>
      <c r="V928" s="58"/>
      <c r="W928" s="59"/>
      <c r="X928" s="60"/>
    </row>
    <row r="929">
      <c r="A929" s="54"/>
      <c r="B929" s="55"/>
      <c r="C929" s="56"/>
      <c r="D929" s="56"/>
      <c r="E929" s="56"/>
      <c r="F929" s="56"/>
      <c r="G929" s="56"/>
      <c r="H929" s="56"/>
      <c r="I929" s="56"/>
      <c r="J929" s="56"/>
      <c r="K929" s="56"/>
      <c r="L929" s="56"/>
      <c r="M929" s="56"/>
      <c r="N929" s="57"/>
      <c r="O929" s="58"/>
      <c r="P929" s="58"/>
      <c r="Q929" s="58"/>
      <c r="R929" s="58"/>
      <c r="S929" s="58"/>
      <c r="T929" s="58"/>
      <c r="U929" s="58"/>
      <c r="V929" s="58"/>
      <c r="W929" s="59"/>
      <c r="X929" s="60"/>
    </row>
    <row r="930">
      <c r="A930" s="54"/>
      <c r="B930" s="55"/>
      <c r="C930" s="56"/>
      <c r="D930" s="56"/>
      <c r="E930" s="56"/>
      <c r="F930" s="56"/>
      <c r="G930" s="56"/>
      <c r="H930" s="56"/>
      <c r="I930" s="56"/>
      <c r="J930" s="56"/>
      <c r="K930" s="56"/>
      <c r="L930" s="56"/>
      <c r="M930" s="56"/>
      <c r="N930" s="57"/>
      <c r="O930" s="58"/>
      <c r="P930" s="58"/>
      <c r="Q930" s="58"/>
      <c r="R930" s="58"/>
      <c r="S930" s="58"/>
      <c r="T930" s="58"/>
      <c r="U930" s="58"/>
      <c r="V930" s="58"/>
      <c r="W930" s="59"/>
      <c r="X930" s="60"/>
    </row>
    <row r="931">
      <c r="A931" s="54"/>
      <c r="B931" s="55"/>
      <c r="C931" s="56"/>
      <c r="D931" s="56"/>
      <c r="E931" s="56"/>
      <c r="F931" s="56"/>
      <c r="G931" s="56"/>
      <c r="H931" s="56"/>
      <c r="I931" s="56"/>
      <c r="J931" s="56"/>
      <c r="K931" s="56"/>
      <c r="L931" s="56"/>
      <c r="M931" s="56"/>
      <c r="N931" s="57"/>
      <c r="O931" s="58"/>
      <c r="P931" s="58"/>
      <c r="Q931" s="58"/>
      <c r="R931" s="58"/>
      <c r="S931" s="58"/>
      <c r="T931" s="58"/>
      <c r="U931" s="58"/>
      <c r="V931" s="58"/>
      <c r="W931" s="59"/>
      <c r="X931" s="60"/>
    </row>
    <row r="932">
      <c r="A932" s="54"/>
      <c r="B932" s="55"/>
      <c r="C932" s="56"/>
      <c r="D932" s="56"/>
      <c r="E932" s="56"/>
      <c r="F932" s="56"/>
      <c r="G932" s="56"/>
      <c r="H932" s="56"/>
      <c r="I932" s="56"/>
      <c r="J932" s="56"/>
      <c r="K932" s="56"/>
      <c r="L932" s="56"/>
      <c r="M932" s="56"/>
      <c r="N932" s="57"/>
      <c r="O932" s="58"/>
      <c r="P932" s="58"/>
      <c r="Q932" s="58"/>
      <c r="R932" s="58"/>
      <c r="S932" s="58"/>
      <c r="T932" s="58"/>
      <c r="U932" s="58"/>
      <c r="V932" s="58"/>
      <c r="W932" s="59"/>
      <c r="X932" s="60"/>
    </row>
    <row r="933">
      <c r="A933" s="54"/>
      <c r="B933" s="55"/>
      <c r="C933" s="56"/>
      <c r="D933" s="56"/>
      <c r="E933" s="56"/>
      <c r="F933" s="56"/>
      <c r="G933" s="56"/>
      <c r="H933" s="56"/>
      <c r="I933" s="56"/>
      <c r="J933" s="56"/>
      <c r="K933" s="56"/>
      <c r="L933" s="56"/>
      <c r="M933" s="56"/>
      <c r="N933" s="57"/>
      <c r="O933" s="58"/>
      <c r="P933" s="58"/>
      <c r="Q933" s="58"/>
      <c r="R933" s="58"/>
      <c r="S933" s="58"/>
      <c r="T933" s="58"/>
      <c r="U933" s="58"/>
      <c r="V933" s="58"/>
      <c r="W933" s="59"/>
      <c r="X933" s="60"/>
    </row>
    <row r="934">
      <c r="A934" s="54"/>
      <c r="B934" s="55"/>
      <c r="C934" s="56"/>
      <c r="D934" s="56"/>
      <c r="E934" s="56"/>
      <c r="F934" s="56"/>
      <c r="G934" s="56"/>
      <c r="H934" s="56"/>
      <c r="I934" s="56"/>
      <c r="J934" s="56"/>
      <c r="K934" s="56"/>
      <c r="L934" s="56"/>
      <c r="M934" s="56"/>
      <c r="N934" s="57"/>
      <c r="O934" s="58"/>
      <c r="P934" s="58"/>
      <c r="Q934" s="58"/>
      <c r="R934" s="58"/>
      <c r="S934" s="58"/>
      <c r="T934" s="58"/>
      <c r="U934" s="58"/>
      <c r="V934" s="58"/>
      <c r="W934" s="59"/>
      <c r="X934" s="60"/>
    </row>
    <row r="935">
      <c r="A935" s="54"/>
      <c r="B935" s="55"/>
      <c r="C935" s="56"/>
      <c r="D935" s="56"/>
      <c r="E935" s="56"/>
      <c r="F935" s="56"/>
      <c r="G935" s="56"/>
      <c r="H935" s="56"/>
      <c r="I935" s="56"/>
      <c r="J935" s="56"/>
      <c r="K935" s="56"/>
      <c r="L935" s="56"/>
      <c r="M935" s="56"/>
      <c r="N935" s="57"/>
      <c r="O935" s="58"/>
      <c r="P935" s="58"/>
      <c r="Q935" s="58"/>
      <c r="R935" s="58"/>
      <c r="S935" s="58"/>
      <c r="T935" s="58"/>
      <c r="U935" s="58"/>
      <c r="V935" s="58"/>
      <c r="W935" s="59"/>
      <c r="X935" s="60"/>
    </row>
    <row r="936">
      <c r="A936" s="54"/>
      <c r="B936" s="55"/>
      <c r="C936" s="56"/>
      <c r="D936" s="56"/>
      <c r="E936" s="56"/>
      <c r="F936" s="56"/>
      <c r="G936" s="56"/>
      <c r="H936" s="56"/>
      <c r="I936" s="56"/>
      <c r="J936" s="56"/>
      <c r="K936" s="56"/>
      <c r="L936" s="56"/>
      <c r="M936" s="56"/>
      <c r="N936" s="57"/>
      <c r="O936" s="58"/>
      <c r="P936" s="58"/>
      <c r="Q936" s="58"/>
      <c r="R936" s="58"/>
      <c r="S936" s="58"/>
      <c r="T936" s="58"/>
      <c r="U936" s="58"/>
      <c r="V936" s="58"/>
      <c r="W936" s="59"/>
      <c r="X936" s="60"/>
    </row>
    <row r="937">
      <c r="A937" s="54"/>
      <c r="B937" s="55"/>
      <c r="C937" s="56"/>
      <c r="D937" s="56"/>
      <c r="E937" s="56"/>
      <c r="F937" s="56"/>
      <c r="G937" s="56"/>
      <c r="H937" s="56"/>
      <c r="I937" s="56"/>
      <c r="J937" s="56"/>
      <c r="K937" s="56"/>
      <c r="L937" s="56"/>
      <c r="M937" s="56"/>
      <c r="N937" s="57"/>
      <c r="O937" s="58"/>
      <c r="P937" s="58"/>
      <c r="Q937" s="58"/>
      <c r="R937" s="58"/>
      <c r="S937" s="58"/>
      <c r="T937" s="58"/>
      <c r="U937" s="58"/>
      <c r="V937" s="58"/>
      <c r="W937" s="59"/>
      <c r="X937" s="60"/>
    </row>
    <row r="938">
      <c r="A938" s="54"/>
      <c r="B938" s="55"/>
      <c r="C938" s="56"/>
      <c r="D938" s="56"/>
      <c r="E938" s="56"/>
      <c r="F938" s="56"/>
      <c r="G938" s="56"/>
      <c r="H938" s="56"/>
      <c r="I938" s="56"/>
      <c r="J938" s="56"/>
      <c r="K938" s="56"/>
      <c r="L938" s="56"/>
      <c r="M938" s="56"/>
      <c r="N938" s="57"/>
      <c r="O938" s="58"/>
      <c r="P938" s="58"/>
      <c r="Q938" s="58"/>
      <c r="R938" s="58"/>
      <c r="S938" s="58"/>
      <c r="T938" s="58"/>
      <c r="U938" s="58"/>
      <c r="V938" s="58"/>
      <c r="W938" s="59"/>
      <c r="X938" s="60"/>
    </row>
    <row r="939">
      <c r="A939" s="54"/>
      <c r="B939" s="55"/>
      <c r="C939" s="56"/>
      <c r="D939" s="56"/>
      <c r="E939" s="56"/>
      <c r="F939" s="56"/>
      <c r="G939" s="56"/>
      <c r="H939" s="56"/>
      <c r="I939" s="56"/>
      <c r="J939" s="56"/>
      <c r="K939" s="56"/>
      <c r="L939" s="56"/>
      <c r="M939" s="56"/>
      <c r="N939" s="57"/>
      <c r="O939" s="58"/>
      <c r="P939" s="58"/>
      <c r="Q939" s="58"/>
      <c r="R939" s="58"/>
      <c r="S939" s="58"/>
      <c r="T939" s="58"/>
      <c r="U939" s="58"/>
      <c r="V939" s="58"/>
      <c r="W939" s="59"/>
      <c r="X939" s="60"/>
    </row>
    <row r="940">
      <c r="A940" s="54"/>
      <c r="B940" s="55"/>
      <c r="C940" s="56"/>
      <c r="D940" s="56"/>
      <c r="E940" s="56"/>
      <c r="F940" s="56"/>
      <c r="G940" s="56"/>
      <c r="H940" s="56"/>
      <c r="I940" s="56"/>
      <c r="J940" s="56"/>
      <c r="K940" s="56"/>
      <c r="L940" s="56"/>
      <c r="M940" s="56"/>
      <c r="N940" s="57"/>
      <c r="O940" s="58"/>
      <c r="P940" s="58"/>
      <c r="Q940" s="58"/>
      <c r="R940" s="58"/>
      <c r="S940" s="58"/>
      <c r="T940" s="58"/>
      <c r="U940" s="58"/>
      <c r="V940" s="58"/>
      <c r="W940" s="59"/>
      <c r="X940" s="60"/>
    </row>
    <row r="941">
      <c r="A941" s="54"/>
      <c r="B941" s="55"/>
      <c r="C941" s="56"/>
      <c r="D941" s="56"/>
      <c r="E941" s="56"/>
      <c r="F941" s="56"/>
      <c r="G941" s="56"/>
      <c r="H941" s="56"/>
      <c r="I941" s="56"/>
      <c r="J941" s="56"/>
      <c r="K941" s="56"/>
      <c r="L941" s="56"/>
      <c r="M941" s="56"/>
      <c r="N941" s="57"/>
      <c r="O941" s="58"/>
      <c r="P941" s="58"/>
      <c r="Q941" s="58"/>
      <c r="R941" s="58"/>
      <c r="S941" s="58"/>
      <c r="T941" s="58"/>
      <c r="U941" s="58"/>
      <c r="V941" s="58"/>
      <c r="W941" s="59"/>
      <c r="X941" s="60"/>
    </row>
    <row r="942">
      <c r="A942" s="54"/>
      <c r="B942" s="55"/>
      <c r="C942" s="56"/>
      <c r="D942" s="56"/>
      <c r="E942" s="56"/>
      <c r="F942" s="56"/>
      <c r="G942" s="56"/>
      <c r="H942" s="56"/>
      <c r="I942" s="56"/>
      <c r="J942" s="56"/>
      <c r="K942" s="56"/>
      <c r="L942" s="56"/>
      <c r="M942" s="56"/>
      <c r="N942" s="57"/>
      <c r="O942" s="58"/>
      <c r="P942" s="58"/>
      <c r="Q942" s="58"/>
      <c r="R942" s="58"/>
      <c r="S942" s="58"/>
      <c r="T942" s="58"/>
      <c r="U942" s="58"/>
      <c r="V942" s="58"/>
      <c r="W942" s="59"/>
      <c r="X942" s="60"/>
    </row>
    <row r="943">
      <c r="A943" s="54"/>
      <c r="B943" s="55"/>
      <c r="C943" s="56"/>
      <c r="D943" s="56"/>
      <c r="E943" s="56"/>
      <c r="F943" s="56"/>
      <c r="G943" s="56"/>
      <c r="H943" s="56"/>
      <c r="I943" s="56"/>
      <c r="J943" s="56"/>
      <c r="K943" s="56"/>
      <c r="L943" s="56"/>
      <c r="M943" s="56"/>
      <c r="N943" s="57"/>
      <c r="O943" s="58"/>
      <c r="P943" s="58"/>
      <c r="Q943" s="58"/>
      <c r="R943" s="58"/>
      <c r="S943" s="58"/>
      <c r="T943" s="58"/>
      <c r="U943" s="58"/>
      <c r="V943" s="58"/>
      <c r="W943" s="59"/>
      <c r="X943" s="60"/>
    </row>
    <row r="944">
      <c r="A944" s="54"/>
      <c r="B944" s="55"/>
      <c r="C944" s="56"/>
      <c r="D944" s="56"/>
      <c r="E944" s="56"/>
      <c r="F944" s="56"/>
      <c r="G944" s="56"/>
      <c r="H944" s="56"/>
      <c r="I944" s="56"/>
      <c r="J944" s="56"/>
      <c r="K944" s="56"/>
      <c r="L944" s="56"/>
      <c r="M944" s="56"/>
      <c r="N944" s="57"/>
      <c r="O944" s="58"/>
      <c r="P944" s="58"/>
      <c r="Q944" s="58"/>
      <c r="R944" s="58"/>
      <c r="S944" s="58"/>
      <c r="T944" s="58"/>
      <c r="U944" s="58"/>
      <c r="V944" s="58"/>
      <c r="W944" s="59"/>
      <c r="X944" s="60"/>
    </row>
    <row r="945">
      <c r="A945" s="54"/>
      <c r="B945" s="55"/>
      <c r="C945" s="56"/>
      <c r="D945" s="56"/>
      <c r="E945" s="56"/>
      <c r="F945" s="56"/>
      <c r="G945" s="56"/>
      <c r="H945" s="56"/>
      <c r="I945" s="56"/>
      <c r="J945" s="56"/>
      <c r="K945" s="56"/>
      <c r="L945" s="56"/>
      <c r="M945" s="56"/>
      <c r="N945" s="57"/>
      <c r="O945" s="58"/>
      <c r="P945" s="58"/>
      <c r="Q945" s="58"/>
      <c r="R945" s="58"/>
      <c r="S945" s="58"/>
      <c r="T945" s="58"/>
      <c r="U945" s="58"/>
      <c r="V945" s="58"/>
      <c r="W945" s="59"/>
      <c r="X945" s="60"/>
    </row>
    <row r="946">
      <c r="A946" s="54"/>
      <c r="B946" s="55"/>
      <c r="C946" s="56"/>
      <c r="D946" s="56"/>
      <c r="E946" s="56"/>
      <c r="F946" s="56"/>
      <c r="G946" s="56"/>
      <c r="H946" s="56"/>
      <c r="I946" s="56"/>
      <c r="J946" s="56"/>
      <c r="K946" s="56"/>
      <c r="L946" s="56"/>
      <c r="M946" s="56"/>
      <c r="N946" s="57"/>
      <c r="O946" s="58"/>
      <c r="P946" s="58"/>
      <c r="Q946" s="58"/>
      <c r="R946" s="58"/>
      <c r="S946" s="58"/>
      <c r="T946" s="58"/>
      <c r="U946" s="58"/>
      <c r="V946" s="58"/>
      <c r="W946" s="59"/>
      <c r="X946" s="60"/>
    </row>
    <row r="947">
      <c r="A947" s="54"/>
      <c r="B947" s="55"/>
      <c r="C947" s="56"/>
      <c r="D947" s="56"/>
      <c r="E947" s="56"/>
      <c r="F947" s="56"/>
      <c r="G947" s="56"/>
      <c r="H947" s="56"/>
      <c r="I947" s="56"/>
      <c r="J947" s="56"/>
      <c r="K947" s="56"/>
      <c r="L947" s="56"/>
      <c r="M947" s="56"/>
      <c r="N947" s="57"/>
      <c r="O947" s="58"/>
      <c r="P947" s="58"/>
      <c r="Q947" s="58"/>
      <c r="R947" s="58"/>
      <c r="S947" s="58"/>
      <c r="T947" s="58"/>
      <c r="U947" s="58"/>
      <c r="V947" s="58"/>
      <c r="W947" s="59"/>
      <c r="X947" s="60"/>
    </row>
    <row r="948">
      <c r="A948" s="54"/>
      <c r="B948" s="55"/>
      <c r="C948" s="56"/>
      <c r="D948" s="56"/>
      <c r="E948" s="56"/>
      <c r="F948" s="56"/>
      <c r="G948" s="56"/>
      <c r="H948" s="56"/>
      <c r="I948" s="56"/>
      <c r="J948" s="56"/>
      <c r="K948" s="56"/>
      <c r="L948" s="56"/>
      <c r="M948" s="56"/>
      <c r="N948" s="57"/>
      <c r="O948" s="58"/>
      <c r="P948" s="58"/>
      <c r="Q948" s="58"/>
      <c r="R948" s="58"/>
      <c r="S948" s="58"/>
      <c r="T948" s="58"/>
      <c r="U948" s="58"/>
      <c r="V948" s="58"/>
      <c r="W948" s="59"/>
      <c r="X948" s="60"/>
    </row>
    <row r="949">
      <c r="A949" s="54"/>
      <c r="B949" s="55"/>
      <c r="C949" s="56"/>
      <c r="D949" s="56"/>
      <c r="E949" s="56"/>
      <c r="F949" s="56"/>
      <c r="G949" s="56"/>
      <c r="H949" s="56"/>
      <c r="I949" s="56"/>
      <c r="J949" s="56"/>
      <c r="K949" s="56"/>
      <c r="L949" s="56"/>
      <c r="M949" s="56"/>
      <c r="N949" s="57"/>
      <c r="O949" s="58"/>
      <c r="P949" s="58"/>
      <c r="Q949" s="58"/>
      <c r="R949" s="58"/>
      <c r="S949" s="58"/>
      <c r="T949" s="58"/>
      <c r="U949" s="58"/>
      <c r="V949" s="58"/>
      <c r="W949" s="59"/>
      <c r="X949" s="60"/>
    </row>
    <row r="950">
      <c r="A950" s="54"/>
      <c r="B950" s="55"/>
      <c r="C950" s="56"/>
      <c r="D950" s="56"/>
      <c r="E950" s="56"/>
      <c r="F950" s="56"/>
      <c r="G950" s="56"/>
      <c r="H950" s="56"/>
      <c r="I950" s="56"/>
      <c r="J950" s="56"/>
      <c r="K950" s="56"/>
      <c r="L950" s="56"/>
      <c r="M950" s="56"/>
      <c r="N950" s="57"/>
      <c r="O950" s="58"/>
      <c r="P950" s="58"/>
      <c r="Q950" s="58"/>
      <c r="R950" s="58"/>
      <c r="S950" s="58"/>
      <c r="T950" s="58"/>
      <c r="U950" s="58"/>
      <c r="V950" s="58"/>
      <c r="W950" s="59"/>
      <c r="X950" s="60"/>
    </row>
    <row r="951">
      <c r="A951" s="54"/>
      <c r="B951" s="55"/>
      <c r="C951" s="56"/>
      <c r="D951" s="56"/>
      <c r="E951" s="56"/>
      <c r="F951" s="56"/>
      <c r="G951" s="56"/>
      <c r="H951" s="56"/>
      <c r="I951" s="56"/>
      <c r="J951" s="56"/>
      <c r="K951" s="56"/>
      <c r="L951" s="56"/>
      <c r="M951" s="56"/>
      <c r="N951" s="57"/>
      <c r="O951" s="58"/>
      <c r="P951" s="58"/>
      <c r="Q951" s="58"/>
      <c r="R951" s="58"/>
      <c r="S951" s="58"/>
      <c r="T951" s="58"/>
      <c r="U951" s="58"/>
      <c r="V951" s="58"/>
      <c r="W951" s="59"/>
      <c r="X951" s="60"/>
    </row>
    <row r="952">
      <c r="A952" s="54"/>
      <c r="B952" s="55"/>
      <c r="C952" s="56"/>
      <c r="D952" s="56"/>
      <c r="E952" s="56"/>
      <c r="F952" s="56"/>
      <c r="G952" s="56"/>
      <c r="H952" s="56"/>
      <c r="I952" s="56"/>
      <c r="J952" s="56"/>
      <c r="K952" s="56"/>
      <c r="L952" s="56"/>
      <c r="M952" s="56"/>
      <c r="N952" s="57"/>
      <c r="O952" s="58"/>
      <c r="P952" s="58"/>
      <c r="Q952" s="58"/>
      <c r="R952" s="58"/>
      <c r="S952" s="58"/>
      <c r="T952" s="58"/>
      <c r="U952" s="58"/>
      <c r="V952" s="58"/>
      <c r="W952" s="59"/>
      <c r="X952" s="60"/>
    </row>
    <row r="953">
      <c r="A953" s="54"/>
      <c r="B953" s="55"/>
      <c r="C953" s="56"/>
      <c r="D953" s="56"/>
      <c r="E953" s="56"/>
      <c r="F953" s="56"/>
      <c r="G953" s="56"/>
      <c r="H953" s="56"/>
      <c r="I953" s="56"/>
      <c r="J953" s="56"/>
      <c r="K953" s="56"/>
      <c r="L953" s="56"/>
      <c r="M953" s="56"/>
      <c r="N953" s="57"/>
      <c r="O953" s="58"/>
      <c r="P953" s="58"/>
      <c r="Q953" s="58"/>
      <c r="R953" s="58"/>
      <c r="S953" s="58"/>
      <c r="T953" s="58"/>
      <c r="U953" s="58"/>
      <c r="V953" s="58"/>
      <c r="W953" s="59"/>
      <c r="X953" s="60"/>
    </row>
    <row r="954">
      <c r="A954" s="54"/>
      <c r="B954" s="55"/>
      <c r="C954" s="56"/>
      <c r="D954" s="56"/>
      <c r="E954" s="56"/>
      <c r="F954" s="56"/>
      <c r="G954" s="56"/>
      <c r="H954" s="56"/>
      <c r="I954" s="56"/>
      <c r="J954" s="56"/>
      <c r="K954" s="56"/>
      <c r="L954" s="56"/>
      <c r="M954" s="56"/>
      <c r="N954" s="57"/>
      <c r="O954" s="58"/>
      <c r="P954" s="58"/>
      <c r="Q954" s="58"/>
      <c r="R954" s="58"/>
      <c r="S954" s="58"/>
      <c r="T954" s="58"/>
      <c r="U954" s="58"/>
      <c r="V954" s="58"/>
      <c r="W954" s="59"/>
      <c r="X954" s="60"/>
    </row>
    <row r="955">
      <c r="A955" s="54"/>
      <c r="B955" s="55"/>
      <c r="C955" s="56"/>
      <c r="D955" s="56"/>
      <c r="E955" s="56"/>
      <c r="F955" s="56"/>
      <c r="G955" s="56"/>
      <c r="H955" s="56"/>
      <c r="I955" s="56"/>
      <c r="J955" s="56"/>
      <c r="K955" s="56"/>
      <c r="L955" s="56"/>
      <c r="M955" s="56"/>
      <c r="N955" s="57"/>
      <c r="O955" s="58"/>
      <c r="P955" s="58"/>
      <c r="Q955" s="58"/>
      <c r="R955" s="58"/>
      <c r="S955" s="58"/>
      <c r="T955" s="58"/>
      <c r="U955" s="58"/>
      <c r="V955" s="58"/>
      <c r="W955" s="59"/>
      <c r="X955" s="60"/>
    </row>
    <row r="956">
      <c r="A956" s="54"/>
      <c r="B956" s="55"/>
      <c r="C956" s="56"/>
      <c r="D956" s="56"/>
      <c r="E956" s="56"/>
      <c r="F956" s="56"/>
      <c r="G956" s="56"/>
      <c r="H956" s="56"/>
      <c r="I956" s="56"/>
      <c r="J956" s="56"/>
      <c r="K956" s="56"/>
      <c r="L956" s="56"/>
      <c r="M956" s="56"/>
      <c r="N956" s="57"/>
      <c r="O956" s="58"/>
      <c r="P956" s="58"/>
      <c r="Q956" s="58"/>
      <c r="R956" s="58"/>
      <c r="S956" s="58"/>
      <c r="T956" s="58"/>
      <c r="U956" s="58"/>
      <c r="V956" s="58"/>
      <c r="W956" s="59"/>
      <c r="X956" s="60"/>
    </row>
    <row r="957">
      <c r="A957" s="54"/>
      <c r="B957" s="55"/>
      <c r="C957" s="56"/>
      <c r="D957" s="56"/>
      <c r="E957" s="56"/>
      <c r="F957" s="56"/>
      <c r="G957" s="56"/>
      <c r="H957" s="56"/>
      <c r="I957" s="56"/>
      <c r="J957" s="56"/>
      <c r="K957" s="56"/>
      <c r="L957" s="56"/>
      <c r="M957" s="56"/>
      <c r="N957" s="57"/>
      <c r="O957" s="58"/>
      <c r="P957" s="58"/>
      <c r="Q957" s="58"/>
      <c r="R957" s="58"/>
      <c r="S957" s="58"/>
      <c r="T957" s="58"/>
      <c r="U957" s="58"/>
      <c r="V957" s="58"/>
      <c r="W957" s="59"/>
      <c r="X957" s="60"/>
    </row>
    <row r="958">
      <c r="A958" s="54"/>
      <c r="B958" s="55"/>
      <c r="C958" s="56"/>
      <c r="D958" s="56"/>
      <c r="E958" s="56"/>
      <c r="F958" s="56"/>
      <c r="G958" s="56"/>
      <c r="H958" s="56"/>
      <c r="I958" s="56"/>
      <c r="J958" s="56"/>
      <c r="K958" s="56"/>
      <c r="L958" s="56"/>
      <c r="M958" s="56"/>
      <c r="N958" s="57"/>
      <c r="O958" s="58"/>
      <c r="P958" s="58"/>
      <c r="Q958" s="58"/>
      <c r="R958" s="58"/>
      <c r="S958" s="58"/>
      <c r="T958" s="58"/>
      <c r="U958" s="58"/>
      <c r="V958" s="58"/>
      <c r="W958" s="59"/>
      <c r="X958" s="60"/>
    </row>
    <row r="959">
      <c r="A959" s="54"/>
      <c r="B959" s="55"/>
      <c r="C959" s="56"/>
      <c r="D959" s="56"/>
      <c r="E959" s="56"/>
      <c r="F959" s="56"/>
      <c r="G959" s="56"/>
      <c r="H959" s="56"/>
      <c r="I959" s="56"/>
      <c r="J959" s="56"/>
      <c r="K959" s="56"/>
      <c r="L959" s="56"/>
      <c r="M959" s="56"/>
      <c r="N959" s="57"/>
      <c r="O959" s="58"/>
      <c r="P959" s="58"/>
      <c r="Q959" s="58"/>
      <c r="R959" s="58"/>
      <c r="S959" s="58"/>
      <c r="T959" s="58"/>
      <c r="U959" s="58"/>
      <c r="V959" s="58"/>
      <c r="W959" s="59"/>
      <c r="X959" s="60"/>
    </row>
    <row r="960">
      <c r="A960" s="54"/>
      <c r="B960" s="55"/>
      <c r="C960" s="56"/>
      <c r="D960" s="56"/>
      <c r="E960" s="56"/>
      <c r="F960" s="56"/>
      <c r="G960" s="56"/>
      <c r="H960" s="56"/>
      <c r="I960" s="56"/>
      <c r="J960" s="56"/>
      <c r="K960" s="56"/>
      <c r="L960" s="56"/>
      <c r="M960" s="56"/>
      <c r="N960" s="57"/>
      <c r="O960" s="58"/>
      <c r="P960" s="58"/>
      <c r="Q960" s="58"/>
      <c r="R960" s="58"/>
      <c r="S960" s="58"/>
      <c r="T960" s="58"/>
      <c r="U960" s="58"/>
      <c r="V960" s="58"/>
      <c r="W960" s="59"/>
      <c r="X960" s="60"/>
    </row>
    <row r="961">
      <c r="A961" s="54"/>
      <c r="B961" s="55"/>
      <c r="C961" s="56"/>
      <c r="D961" s="56"/>
      <c r="E961" s="56"/>
      <c r="F961" s="56"/>
      <c r="G961" s="56"/>
      <c r="H961" s="56"/>
      <c r="I961" s="56"/>
      <c r="J961" s="56"/>
      <c r="K961" s="56"/>
      <c r="L961" s="56"/>
      <c r="M961" s="56"/>
      <c r="N961" s="57"/>
      <c r="O961" s="58"/>
      <c r="P961" s="58"/>
      <c r="Q961" s="58"/>
      <c r="R961" s="58"/>
      <c r="S961" s="58"/>
      <c r="T961" s="58"/>
      <c r="U961" s="58"/>
      <c r="V961" s="58"/>
      <c r="W961" s="59"/>
      <c r="X961" s="60"/>
    </row>
    <row r="962">
      <c r="A962" s="54"/>
      <c r="B962" s="55"/>
      <c r="C962" s="56"/>
      <c r="D962" s="56"/>
      <c r="E962" s="56"/>
      <c r="F962" s="56"/>
      <c r="G962" s="56"/>
      <c r="H962" s="56"/>
      <c r="I962" s="56"/>
      <c r="J962" s="56"/>
      <c r="K962" s="56"/>
      <c r="L962" s="56"/>
      <c r="M962" s="56"/>
      <c r="N962" s="57"/>
      <c r="O962" s="58"/>
      <c r="P962" s="58"/>
      <c r="Q962" s="58"/>
      <c r="R962" s="58"/>
      <c r="S962" s="58"/>
      <c r="T962" s="58"/>
      <c r="U962" s="58"/>
      <c r="V962" s="58"/>
      <c r="W962" s="59"/>
      <c r="X962" s="60"/>
    </row>
    <row r="963">
      <c r="A963" s="54"/>
      <c r="B963" s="55"/>
      <c r="C963" s="56"/>
      <c r="D963" s="56"/>
      <c r="E963" s="56"/>
      <c r="F963" s="56"/>
      <c r="G963" s="56"/>
      <c r="H963" s="56"/>
      <c r="I963" s="56"/>
      <c r="J963" s="56"/>
      <c r="K963" s="56"/>
      <c r="L963" s="56"/>
      <c r="M963" s="56"/>
      <c r="N963" s="57"/>
      <c r="O963" s="58"/>
      <c r="P963" s="58"/>
      <c r="Q963" s="58"/>
      <c r="R963" s="58"/>
      <c r="S963" s="58"/>
      <c r="T963" s="58"/>
      <c r="U963" s="58"/>
      <c r="V963" s="58"/>
      <c r="W963" s="59"/>
      <c r="X963" s="60"/>
    </row>
    <row r="964">
      <c r="A964" s="54"/>
      <c r="B964" s="55"/>
      <c r="C964" s="56"/>
      <c r="D964" s="56"/>
      <c r="E964" s="56"/>
      <c r="F964" s="56"/>
      <c r="G964" s="56"/>
      <c r="H964" s="56"/>
      <c r="I964" s="56"/>
      <c r="J964" s="56"/>
      <c r="K964" s="56"/>
      <c r="L964" s="56"/>
      <c r="M964" s="56"/>
      <c r="N964" s="57"/>
      <c r="O964" s="58"/>
      <c r="P964" s="58"/>
      <c r="Q964" s="58"/>
      <c r="R964" s="58"/>
      <c r="S964" s="58"/>
      <c r="T964" s="58"/>
      <c r="U964" s="58"/>
      <c r="V964" s="58"/>
      <c r="W964" s="59"/>
      <c r="X964" s="60"/>
    </row>
    <row r="965">
      <c r="A965" s="54"/>
      <c r="B965" s="55"/>
      <c r="C965" s="56"/>
      <c r="D965" s="56"/>
      <c r="E965" s="56"/>
      <c r="F965" s="56"/>
      <c r="G965" s="56"/>
      <c r="H965" s="56"/>
      <c r="I965" s="56"/>
      <c r="J965" s="56"/>
      <c r="K965" s="56"/>
      <c r="L965" s="56"/>
      <c r="M965" s="56"/>
      <c r="N965" s="57"/>
      <c r="O965" s="58"/>
      <c r="P965" s="58"/>
      <c r="Q965" s="58"/>
      <c r="R965" s="58"/>
      <c r="S965" s="58"/>
      <c r="T965" s="58"/>
      <c r="U965" s="58"/>
      <c r="V965" s="58"/>
      <c r="W965" s="59"/>
      <c r="X965" s="60"/>
    </row>
    <row r="966">
      <c r="A966" s="54"/>
      <c r="B966" s="55"/>
      <c r="C966" s="56"/>
      <c r="D966" s="56"/>
      <c r="E966" s="56"/>
      <c r="F966" s="56"/>
      <c r="G966" s="56"/>
      <c r="H966" s="56"/>
      <c r="I966" s="56"/>
      <c r="J966" s="56"/>
      <c r="K966" s="56"/>
      <c r="L966" s="56"/>
      <c r="M966" s="56"/>
      <c r="N966" s="57"/>
      <c r="O966" s="58"/>
      <c r="P966" s="58"/>
      <c r="Q966" s="58"/>
      <c r="R966" s="58"/>
      <c r="S966" s="58"/>
      <c r="T966" s="58"/>
      <c r="U966" s="58"/>
      <c r="V966" s="58"/>
      <c r="W966" s="59"/>
      <c r="X966" s="60"/>
    </row>
    <row r="967">
      <c r="A967" s="54"/>
      <c r="B967" s="55"/>
      <c r="C967" s="56"/>
      <c r="D967" s="56"/>
      <c r="E967" s="56"/>
      <c r="F967" s="56"/>
      <c r="G967" s="56"/>
      <c r="H967" s="56"/>
      <c r="I967" s="56"/>
      <c r="J967" s="56"/>
      <c r="K967" s="56"/>
      <c r="L967" s="56"/>
      <c r="M967" s="56"/>
      <c r="N967" s="57"/>
      <c r="O967" s="58"/>
      <c r="P967" s="58"/>
      <c r="Q967" s="58"/>
      <c r="R967" s="58"/>
      <c r="S967" s="58"/>
      <c r="T967" s="58"/>
      <c r="U967" s="58"/>
      <c r="V967" s="58"/>
      <c r="W967" s="59"/>
      <c r="X967" s="60"/>
    </row>
    <row r="968">
      <c r="A968" s="54"/>
      <c r="B968" s="55"/>
      <c r="C968" s="56"/>
      <c r="D968" s="56"/>
      <c r="E968" s="56"/>
      <c r="F968" s="56"/>
      <c r="G968" s="56"/>
      <c r="H968" s="56"/>
      <c r="I968" s="56"/>
      <c r="J968" s="56"/>
      <c r="K968" s="56"/>
      <c r="L968" s="56"/>
      <c r="M968" s="56"/>
      <c r="N968" s="57"/>
      <c r="O968" s="58"/>
      <c r="P968" s="58"/>
      <c r="Q968" s="58"/>
      <c r="R968" s="58"/>
      <c r="S968" s="58"/>
      <c r="T968" s="58"/>
      <c r="U968" s="58"/>
      <c r="V968" s="58"/>
      <c r="W968" s="59"/>
      <c r="X968" s="60"/>
    </row>
    <row r="969">
      <c r="A969" s="54"/>
      <c r="B969" s="55"/>
      <c r="C969" s="56"/>
      <c r="D969" s="56"/>
      <c r="E969" s="56"/>
      <c r="F969" s="56"/>
      <c r="G969" s="56"/>
      <c r="H969" s="56"/>
      <c r="I969" s="56"/>
      <c r="J969" s="56"/>
      <c r="K969" s="56"/>
      <c r="L969" s="56"/>
      <c r="M969" s="56"/>
      <c r="N969" s="57"/>
      <c r="O969" s="58"/>
      <c r="P969" s="58"/>
      <c r="Q969" s="58"/>
      <c r="R969" s="58"/>
      <c r="S969" s="58"/>
      <c r="T969" s="58"/>
      <c r="U969" s="58"/>
      <c r="V969" s="58"/>
      <c r="W969" s="59"/>
      <c r="X969" s="60"/>
    </row>
    <row r="970">
      <c r="A970" s="54"/>
      <c r="B970" s="55"/>
      <c r="C970" s="56"/>
      <c r="D970" s="56"/>
      <c r="E970" s="56"/>
      <c r="F970" s="56"/>
      <c r="G970" s="56"/>
      <c r="H970" s="56"/>
      <c r="I970" s="56"/>
      <c r="J970" s="56"/>
      <c r="K970" s="56"/>
      <c r="L970" s="56"/>
      <c r="M970" s="56"/>
      <c r="N970" s="57"/>
      <c r="O970" s="58"/>
      <c r="P970" s="58"/>
      <c r="Q970" s="58"/>
      <c r="R970" s="58"/>
      <c r="S970" s="58"/>
      <c r="T970" s="58"/>
      <c r="U970" s="58"/>
      <c r="V970" s="58"/>
      <c r="W970" s="59"/>
      <c r="X970" s="60"/>
    </row>
    <row r="971">
      <c r="A971" s="54"/>
      <c r="B971" s="55"/>
      <c r="C971" s="56"/>
      <c r="D971" s="56"/>
      <c r="E971" s="56"/>
      <c r="F971" s="56"/>
      <c r="G971" s="56"/>
      <c r="H971" s="56"/>
      <c r="I971" s="56"/>
      <c r="J971" s="56"/>
      <c r="K971" s="56"/>
      <c r="L971" s="56"/>
      <c r="M971" s="56"/>
      <c r="N971" s="57"/>
      <c r="O971" s="58"/>
      <c r="P971" s="58"/>
      <c r="Q971" s="58"/>
      <c r="R971" s="58"/>
      <c r="S971" s="58"/>
      <c r="T971" s="58"/>
      <c r="U971" s="58"/>
      <c r="V971" s="58"/>
      <c r="W971" s="59"/>
      <c r="X971" s="60"/>
    </row>
    <row r="972">
      <c r="A972" s="54"/>
      <c r="B972" s="55"/>
      <c r="C972" s="56"/>
      <c r="D972" s="56"/>
      <c r="E972" s="56"/>
      <c r="F972" s="56"/>
      <c r="G972" s="56"/>
      <c r="H972" s="56"/>
      <c r="I972" s="56"/>
      <c r="J972" s="56"/>
      <c r="K972" s="56"/>
      <c r="L972" s="56"/>
      <c r="M972" s="56"/>
      <c r="N972" s="57"/>
      <c r="O972" s="58"/>
      <c r="P972" s="58"/>
      <c r="Q972" s="58"/>
      <c r="R972" s="58"/>
      <c r="S972" s="58"/>
      <c r="T972" s="58"/>
      <c r="U972" s="58"/>
      <c r="V972" s="58"/>
      <c r="W972" s="59"/>
      <c r="X972" s="60"/>
    </row>
    <row r="973">
      <c r="A973" s="54"/>
      <c r="B973" s="55"/>
      <c r="C973" s="56"/>
      <c r="D973" s="56"/>
      <c r="E973" s="56"/>
      <c r="F973" s="56"/>
      <c r="G973" s="56"/>
      <c r="H973" s="56"/>
      <c r="I973" s="56"/>
      <c r="J973" s="56"/>
      <c r="K973" s="56"/>
      <c r="L973" s="56"/>
      <c r="M973" s="56"/>
      <c r="N973" s="57"/>
      <c r="O973" s="58"/>
      <c r="P973" s="58"/>
      <c r="Q973" s="58"/>
      <c r="R973" s="58"/>
      <c r="S973" s="58"/>
      <c r="T973" s="58"/>
      <c r="U973" s="58"/>
      <c r="V973" s="58"/>
      <c r="W973" s="59"/>
      <c r="X973" s="60"/>
    </row>
    <row r="974">
      <c r="A974" s="54"/>
      <c r="B974" s="55"/>
      <c r="C974" s="56"/>
      <c r="D974" s="56"/>
      <c r="E974" s="56"/>
      <c r="F974" s="56"/>
      <c r="G974" s="56"/>
      <c r="H974" s="56"/>
      <c r="I974" s="56"/>
      <c r="J974" s="56"/>
      <c r="K974" s="56"/>
      <c r="L974" s="56"/>
      <c r="M974" s="56"/>
      <c r="N974" s="57"/>
      <c r="O974" s="58"/>
      <c r="P974" s="58"/>
      <c r="Q974" s="58"/>
      <c r="R974" s="58"/>
      <c r="S974" s="58"/>
      <c r="T974" s="58"/>
      <c r="U974" s="58"/>
      <c r="V974" s="58"/>
      <c r="W974" s="59"/>
      <c r="X974" s="60"/>
    </row>
    <row r="975">
      <c r="A975" s="54"/>
      <c r="B975" s="55"/>
      <c r="C975" s="56"/>
      <c r="D975" s="56"/>
      <c r="E975" s="56"/>
      <c r="F975" s="56"/>
      <c r="G975" s="56"/>
      <c r="H975" s="56"/>
      <c r="I975" s="56"/>
      <c r="J975" s="56"/>
      <c r="K975" s="56"/>
      <c r="L975" s="56"/>
      <c r="M975" s="56"/>
      <c r="N975" s="57"/>
      <c r="O975" s="58"/>
      <c r="P975" s="58"/>
      <c r="Q975" s="58"/>
      <c r="R975" s="58"/>
      <c r="S975" s="58"/>
      <c r="T975" s="58"/>
      <c r="U975" s="58"/>
      <c r="V975" s="58"/>
      <c r="W975" s="59"/>
      <c r="X975" s="60"/>
    </row>
    <row r="976">
      <c r="A976" s="54"/>
      <c r="B976" s="55"/>
      <c r="C976" s="56"/>
      <c r="D976" s="56"/>
      <c r="E976" s="56"/>
      <c r="F976" s="56"/>
      <c r="G976" s="56"/>
      <c r="H976" s="56"/>
      <c r="I976" s="56"/>
      <c r="J976" s="56"/>
      <c r="K976" s="56"/>
      <c r="L976" s="56"/>
      <c r="M976" s="56"/>
      <c r="N976" s="57"/>
      <c r="O976" s="58"/>
      <c r="P976" s="58"/>
      <c r="Q976" s="58"/>
      <c r="R976" s="58"/>
      <c r="S976" s="58"/>
      <c r="T976" s="58"/>
      <c r="U976" s="58"/>
      <c r="V976" s="58"/>
      <c r="W976" s="59"/>
      <c r="X976" s="60"/>
    </row>
    <row r="977">
      <c r="A977" s="54"/>
      <c r="B977" s="55"/>
      <c r="C977" s="56"/>
      <c r="D977" s="56"/>
      <c r="E977" s="56"/>
      <c r="F977" s="56"/>
      <c r="G977" s="56"/>
      <c r="H977" s="56"/>
      <c r="I977" s="56"/>
      <c r="J977" s="56"/>
      <c r="K977" s="56"/>
      <c r="L977" s="56"/>
      <c r="M977" s="56"/>
      <c r="N977" s="57"/>
      <c r="O977" s="58"/>
      <c r="P977" s="58"/>
      <c r="Q977" s="58"/>
      <c r="R977" s="58"/>
      <c r="S977" s="58"/>
      <c r="T977" s="58"/>
      <c r="U977" s="58"/>
      <c r="V977" s="58"/>
      <c r="W977" s="59"/>
      <c r="X977" s="60"/>
    </row>
    <row r="978">
      <c r="A978" s="54"/>
      <c r="B978" s="55"/>
      <c r="C978" s="56"/>
      <c r="D978" s="56"/>
      <c r="E978" s="56"/>
      <c r="F978" s="56"/>
      <c r="G978" s="56"/>
      <c r="H978" s="56"/>
      <c r="I978" s="56"/>
      <c r="J978" s="56"/>
      <c r="K978" s="56"/>
      <c r="L978" s="56"/>
      <c r="M978" s="56"/>
      <c r="N978" s="57"/>
      <c r="O978" s="58"/>
      <c r="P978" s="58"/>
      <c r="Q978" s="58"/>
      <c r="R978" s="58"/>
      <c r="S978" s="58"/>
      <c r="T978" s="58"/>
      <c r="U978" s="58"/>
      <c r="V978" s="58"/>
      <c r="W978" s="59"/>
      <c r="X978" s="60"/>
    </row>
    <row r="979">
      <c r="A979" s="54"/>
      <c r="B979" s="55"/>
      <c r="C979" s="56"/>
      <c r="D979" s="56"/>
      <c r="E979" s="56"/>
      <c r="F979" s="56"/>
      <c r="G979" s="56"/>
      <c r="H979" s="56"/>
      <c r="I979" s="56"/>
      <c r="J979" s="56"/>
      <c r="K979" s="56"/>
      <c r="L979" s="56"/>
      <c r="M979" s="56"/>
      <c r="N979" s="57"/>
      <c r="O979" s="58"/>
      <c r="P979" s="58"/>
      <c r="Q979" s="58"/>
      <c r="R979" s="58"/>
      <c r="S979" s="58"/>
      <c r="T979" s="58"/>
      <c r="U979" s="58"/>
      <c r="V979" s="58"/>
      <c r="W979" s="59"/>
      <c r="X979" s="60"/>
    </row>
    <row r="980">
      <c r="A980" s="54"/>
      <c r="B980" s="55"/>
      <c r="C980" s="56"/>
      <c r="D980" s="56"/>
      <c r="E980" s="56"/>
      <c r="F980" s="56"/>
      <c r="G980" s="56"/>
      <c r="H980" s="56"/>
      <c r="I980" s="56"/>
      <c r="J980" s="56"/>
      <c r="K980" s="56"/>
      <c r="L980" s="56"/>
      <c r="M980" s="56"/>
      <c r="N980" s="57"/>
      <c r="O980" s="58"/>
      <c r="P980" s="58"/>
      <c r="Q980" s="58"/>
      <c r="R980" s="58"/>
      <c r="S980" s="58"/>
      <c r="T980" s="58"/>
      <c r="U980" s="58"/>
      <c r="V980" s="58"/>
      <c r="W980" s="59"/>
      <c r="X980" s="60"/>
    </row>
    <row r="981">
      <c r="A981" s="54"/>
      <c r="B981" s="55"/>
      <c r="C981" s="56"/>
      <c r="D981" s="56"/>
      <c r="E981" s="56"/>
      <c r="F981" s="56"/>
      <c r="G981" s="56"/>
      <c r="H981" s="56"/>
      <c r="I981" s="56"/>
      <c r="J981" s="56"/>
      <c r="K981" s="56"/>
      <c r="L981" s="56"/>
      <c r="M981" s="56"/>
      <c r="N981" s="57"/>
      <c r="O981" s="58"/>
      <c r="P981" s="58"/>
      <c r="Q981" s="58"/>
      <c r="R981" s="58"/>
      <c r="S981" s="58"/>
      <c r="T981" s="58"/>
      <c r="U981" s="58"/>
      <c r="V981" s="58"/>
      <c r="W981" s="59"/>
      <c r="X981" s="60"/>
    </row>
    <row r="982">
      <c r="A982" s="54"/>
      <c r="B982" s="55"/>
      <c r="C982" s="56"/>
      <c r="D982" s="56"/>
      <c r="E982" s="56"/>
      <c r="F982" s="56"/>
      <c r="G982" s="56"/>
      <c r="H982" s="56"/>
      <c r="I982" s="56"/>
      <c r="J982" s="56"/>
      <c r="K982" s="56"/>
      <c r="L982" s="56"/>
      <c r="M982" s="56"/>
      <c r="N982" s="57"/>
      <c r="O982" s="58"/>
      <c r="P982" s="58"/>
      <c r="Q982" s="58"/>
      <c r="R982" s="58"/>
      <c r="S982" s="58"/>
      <c r="T982" s="58"/>
      <c r="U982" s="58"/>
      <c r="V982" s="58"/>
      <c r="W982" s="59"/>
      <c r="X982" s="60"/>
    </row>
    <row r="983">
      <c r="A983" s="54"/>
      <c r="B983" s="55"/>
      <c r="C983" s="56"/>
      <c r="D983" s="56"/>
      <c r="E983" s="56"/>
      <c r="F983" s="56"/>
      <c r="G983" s="56"/>
      <c r="H983" s="56"/>
      <c r="I983" s="56"/>
      <c r="J983" s="56"/>
      <c r="K983" s="56"/>
      <c r="L983" s="56"/>
      <c r="M983" s="56"/>
      <c r="N983" s="57"/>
      <c r="O983" s="58"/>
      <c r="P983" s="58"/>
      <c r="Q983" s="58"/>
      <c r="R983" s="58"/>
      <c r="S983" s="58"/>
      <c r="T983" s="58"/>
      <c r="U983" s="58"/>
      <c r="V983" s="58"/>
      <c r="W983" s="59"/>
      <c r="X983" s="60"/>
    </row>
    <row r="984">
      <c r="A984" s="54"/>
      <c r="B984" s="55"/>
      <c r="C984" s="56"/>
      <c r="D984" s="56"/>
      <c r="E984" s="56"/>
      <c r="F984" s="56"/>
      <c r="G984" s="56"/>
      <c r="H984" s="56"/>
      <c r="I984" s="56"/>
      <c r="J984" s="56"/>
      <c r="K984" s="56"/>
      <c r="L984" s="56"/>
      <c r="M984" s="56"/>
      <c r="N984" s="57"/>
      <c r="O984" s="58"/>
      <c r="P984" s="58"/>
      <c r="Q984" s="58"/>
      <c r="R984" s="58"/>
      <c r="S984" s="58"/>
      <c r="T984" s="58"/>
      <c r="U984" s="58"/>
      <c r="V984" s="58"/>
      <c r="W984" s="59"/>
      <c r="X984" s="60"/>
    </row>
    <row r="985">
      <c r="A985" s="54"/>
      <c r="B985" s="55"/>
      <c r="C985" s="56"/>
      <c r="D985" s="56"/>
      <c r="E985" s="56"/>
      <c r="F985" s="56"/>
      <c r="G985" s="56"/>
      <c r="H985" s="56"/>
      <c r="I985" s="56"/>
      <c r="J985" s="56"/>
      <c r="K985" s="56"/>
      <c r="L985" s="56"/>
      <c r="M985" s="56"/>
      <c r="N985" s="57"/>
      <c r="O985" s="58"/>
      <c r="P985" s="58"/>
      <c r="Q985" s="58"/>
      <c r="R985" s="58"/>
      <c r="S985" s="58"/>
      <c r="T985" s="58"/>
      <c r="U985" s="58"/>
      <c r="V985" s="58"/>
      <c r="W985" s="59"/>
      <c r="X985" s="60"/>
    </row>
    <row r="986">
      <c r="A986" s="54"/>
      <c r="B986" s="55"/>
      <c r="C986" s="56"/>
      <c r="D986" s="56"/>
      <c r="E986" s="56"/>
      <c r="F986" s="56"/>
      <c r="G986" s="56"/>
      <c r="H986" s="56"/>
      <c r="I986" s="56"/>
      <c r="J986" s="56"/>
      <c r="K986" s="56"/>
      <c r="L986" s="56"/>
      <c r="M986" s="56"/>
      <c r="N986" s="57"/>
      <c r="O986" s="58"/>
      <c r="P986" s="58"/>
      <c r="Q986" s="58"/>
      <c r="R986" s="58"/>
      <c r="S986" s="58"/>
      <c r="T986" s="58"/>
      <c r="U986" s="58"/>
      <c r="V986" s="58"/>
      <c r="W986" s="59"/>
      <c r="X986" s="60"/>
    </row>
    <row r="987">
      <c r="A987" s="54"/>
      <c r="B987" s="55"/>
      <c r="C987" s="56"/>
      <c r="D987" s="56"/>
      <c r="E987" s="56"/>
      <c r="F987" s="56"/>
      <c r="G987" s="56"/>
      <c r="H987" s="56"/>
      <c r="I987" s="56"/>
      <c r="J987" s="56"/>
      <c r="K987" s="56"/>
      <c r="L987" s="56"/>
      <c r="M987" s="56"/>
      <c r="N987" s="57"/>
      <c r="O987" s="58"/>
      <c r="P987" s="58"/>
      <c r="Q987" s="58"/>
      <c r="R987" s="58"/>
      <c r="S987" s="58"/>
      <c r="T987" s="58"/>
      <c r="U987" s="58"/>
      <c r="V987" s="58"/>
      <c r="W987" s="59"/>
      <c r="X987" s="60"/>
    </row>
    <row r="988">
      <c r="A988" s="54"/>
      <c r="B988" s="55"/>
      <c r="C988" s="56"/>
      <c r="D988" s="56"/>
      <c r="E988" s="56"/>
      <c r="F988" s="56"/>
      <c r="G988" s="56"/>
      <c r="H988" s="56"/>
      <c r="I988" s="56"/>
      <c r="J988" s="56"/>
      <c r="K988" s="56"/>
      <c r="L988" s="56"/>
      <c r="M988" s="56"/>
      <c r="N988" s="57"/>
      <c r="O988" s="58"/>
      <c r="P988" s="58"/>
      <c r="Q988" s="58"/>
      <c r="R988" s="58"/>
      <c r="S988" s="58"/>
      <c r="T988" s="58"/>
      <c r="U988" s="58"/>
      <c r="V988" s="58"/>
      <c r="W988" s="59"/>
      <c r="X988" s="60"/>
    </row>
    <row r="989">
      <c r="A989" s="54"/>
      <c r="B989" s="55"/>
      <c r="C989" s="56"/>
      <c r="D989" s="56"/>
      <c r="E989" s="56"/>
      <c r="F989" s="56"/>
      <c r="G989" s="56"/>
      <c r="H989" s="56"/>
      <c r="I989" s="56"/>
      <c r="J989" s="56"/>
      <c r="K989" s="56"/>
      <c r="L989" s="56"/>
      <c r="M989" s="56"/>
      <c r="N989" s="57"/>
      <c r="O989" s="58"/>
      <c r="P989" s="58"/>
      <c r="Q989" s="58"/>
      <c r="R989" s="58"/>
      <c r="S989" s="58"/>
      <c r="T989" s="58"/>
      <c r="U989" s="58"/>
      <c r="V989" s="58"/>
      <c r="W989" s="59"/>
      <c r="X989" s="60"/>
    </row>
    <row r="990">
      <c r="A990" s="54"/>
      <c r="B990" s="55"/>
      <c r="C990" s="56"/>
      <c r="D990" s="56"/>
      <c r="E990" s="56"/>
      <c r="F990" s="56"/>
      <c r="G990" s="56"/>
      <c r="H990" s="56"/>
      <c r="I990" s="56"/>
      <c r="J990" s="56"/>
      <c r="K990" s="56"/>
      <c r="L990" s="56"/>
      <c r="M990" s="56"/>
      <c r="N990" s="57"/>
      <c r="O990" s="58"/>
      <c r="P990" s="58"/>
      <c r="Q990" s="58"/>
      <c r="R990" s="58"/>
      <c r="S990" s="58"/>
      <c r="T990" s="58"/>
      <c r="U990" s="58"/>
      <c r="V990" s="58"/>
      <c r="W990" s="59"/>
      <c r="X990" s="60"/>
    </row>
    <row r="991">
      <c r="A991" s="54"/>
      <c r="B991" s="55"/>
      <c r="C991" s="56"/>
      <c r="D991" s="56"/>
      <c r="E991" s="56"/>
      <c r="F991" s="56"/>
      <c r="G991" s="56"/>
      <c r="H991" s="56"/>
      <c r="I991" s="56"/>
      <c r="J991" s="56"/>
      <c r="K991" s="56"/>
      <c r="L991" s="56"/>
      <c r="M991" s="56"/>
      <c r="N991" s="57"/>
      <c r="O991" s="58"/>
      <c r="P991" s="58"/>
      <c r="Q991" s="58"/>
      <c r="R991" s="58"/>
      <c r="S991" s="58"/>
      <c r="T991" s="58"/>
      <c r="U991" s="58"/>
      <c r="V991" s="58"/>
      <c r="W991" s="59"/>
      <c r="X991" s="60"/>
    </row>
    <row r="992">
      <c r="A992" s="54"/>
      <c r="B992" s="55"/>
      <c r="C992" s="56"/>
      <c r="D992" s="56"/>
      <c r="E992" s="56"/>
      <c r="F992" s="56"/>
      <c r="G992" s="56"/>
      <c r="H992" s="56"/>
      <c r="I992" s="56"/>
      <c r="J992" s="56"/>
      <c r="K992" s="56"/>
      <c r="L992" s="56"/>
      <c r="M992" s="56"/>
      <c r="N992" s="57"/>
      <c r="O992" s="58"/>
      <c r="P992" s="58"/>
      <c r="Q992" s="58"/>
      <c r="R992" s="58"/>
      <c r="S992" s="58"/>
      <c r="T992" s="58"/>
      <c r="U992" s="58"/>
      <c r="V992" s="58"/>
      <c r="W992" s="59"/>
      <c r="X992" s="60"/>
    </row>
    <row r="993">
      <c r="A993" s="54"/>
      <c r="B993" s="55"/>
      <c r="C993" s="56"/>
      <c r="D993" s="56"/>
      <c r="E993" s="56"/>
      <c r="F993" s="56"/>
      <c r="G993" s="56"/>
      <c r="H993" s="56"/>
      <c r="I993" s="56"/>
      <c r="J993" s="56"/>
      <c r="K993" s="56"/>
      <c r="L993" s="56"/>
      <c r="M993" s="56"/>
      <c r="N993" s="57"/>
      <c r="O993" s="58"/>
      <c r="P993" s="58"/>
      <c r="Q993" s="58"/>
      <c r="R993" s="58"/>
      <c r="S993" s="58"/>
      <c r="T993" s="58"/>
      <c r="U993" s="58"/>
      <c r="V993" s="58"/>
      <c r="W993" s="59"/>
      <c r="X993" s="60"/>
    </row>
    <row r="994">
      <c r="A994" s="54"/>
      <c r="B994" s="55"/>
      <c r="C994" s="56"/>
      <c r="D994" s="56"/>
      <c r="E994" s="56"/>
      <c r="F994" s="56"/>
      <c r="G994" s="56"/>
      <c r="H994" s="56"/>
      <c r="I994" s="56"/>
      <c r="J994" s="56"/>
      <c r="K994" s="56"/>
      <c r="L994" s="56"/>
      <c r="M994" s="56"/>
      <c r="N994" s="57"/>
      <c r="O994" s="58"/>
      <c r="P994" s="58"/>
      <c r="Q994" s="58"/>
      <c r="R994" s="58"/>
      <c r="S994" s="58"/>
      <c r="T994" s="58"/>
      <c r="U994" s="58"/>
      <c r="V994" s="58"/>
      <c r="W994" s="59"/>
      <c r="X994" s="60"/>
    </row>
    <row r="995">
      <c r="A995" s="54"/>
      <c r="B995" s="55"/>
      <c r="C995" s="56"/>
      <c r="D995" s="56"/>
      <c r="E995" s="56"/>
      <c r="F995" s="56"/>
      <c r="G995" s="56"/>
      <c r="H995" s="56"/>
      <c r="I995" s="56"/>
      <c r="J995" s="56"/>
      <c r="K995" s="56"/>
      <c r="L995" s="56"/>
      <c r="M995" s="56"/>
      <c r="N995" s="57"/>
      <c r="O995" s="58"/>
      <c r="P995" s="58"/>
      <c r="Q995" s="58"/>
      <c r="R995" s="58"/>
      <c r="S995" s="58"/>
      <c r="T995" s="58"/>
      <c r="U995" s="58"/>
      <c r="V995" s="58"/>
      <c r="W995" s="59"/>
      <c r="X995" s="60"/>
    </row>
    <row r="996">
      <c r="A996" s="54"/>
      <c r="B996" s="55"/>
      <c r="C996" s="56"/>
      <c r="D996" s="56"/>
      <c r="E996" s="56"/>
      <c r="F996" s="56"/>
      <c r="G996" s="56"/>
      <c r="H996" s="56"/>
      <c r="I996" s="56"/>
      <c r="J996" s="56"/>
      <c r="K996" s="56"/>
      <c r="L996" s="56"/>
      <c r="M996" s="56"/>
      <c r="N996" s="57"/>
      <c r="O996" s="58"/>
      <c r="P996" s="58"/>
      <c r="Q996" s="58"/>
      <c r="R996" s="58"/>
      <c r="S996" s="58"/>
      <c r="T996" s="58"/>
      <c r="U996" s="58"/>
      <c r="V996" s="58"/>
      <c r="W996" s="59"/>
      <c r="X996" s="60"/>
    </row>
    <row r="997">
      <c r="A997" s="54"/>
      <c r="B997" s="55"/>
      <c r="C997" s="56"/>
      <c r="D997" s="56"/>
      <c r="E997" s="56"/>
      <c r="F997" s="56"/>
      <c r="G997" s="56"/>
      <c r="H997" s="56"/>
      <c r="I997" s="56"/>
      <c r="J997" s="56"/>
      <c r="K997" s="56"/>
      <c r="L997" s="56"/>
      <c r="M997" s="56"/>
      <c r="N997" s="57"/>
      <c r="O997" s="58"/>
      <c r="P997" s="58"/>
      <c r="Q997" s="58"/>
      <c r="R997" s="58"/>
      <c r="S997" s="58"/>
      <c r="T997" s="58"/>
      <c r="U997" s="58"/>
      <c r="V997" s="58"/>
      <c r="W997" s="59"/>
      <c r="X997" s="60"/>
    </row>
    <row r="998">
      <c r="A998" s="54"/>
      <c r="B998" s="55"/>
      <c r="C998" s="56"/>
      <c r="D998" s="56"/>
      <c r="E998" s="56"/>
      <c r="F998" s="56"/>
      <c r="G998" s="56"/>
      <c r="H998" s="56"/>
      <c r="I998" s="56"/>
      <c r="J998" s="56"/>
      <c r="K998" s="56"/>
      <c r="L998" s="56"/>
      <c r="M998" s="56"/>
      <c r="N998" s="57"/>
      <c r="O998" s="58"/>
      <c r="P998" s="58"/>
      <c r="Q998" s="58"/>
      <c r="R998" s="58"/>
      <c r="S998" s="58"/>
      <c r="T998" s="58"/>
      <c r="U998" s="58"/>
      <c r="V998" s="58"/>
      <c r="W998" s="59"/>
      <c r="X998" s="60"/>
    </row>
    <row r="999">
      <c r="A999" s="54"/>
      <c r="B999" s="55"/>
      <c r="C999" s="56"/>
      <c r="D999" s="56"/>
      <c r="E999" s="56"/>
      <c r="F999" s="56"/>
      <c r="G999" s="56"/>
      <c r="H999" s="56"/>
      <c r="I999" s="56"/>
      <c r="J999" s="56"/>
      <c r="K999" s="56"/>
      <c r="L999" s="56"/>
      <c r="M999" s="56"/>
      <c r="N999" s="57"/>
      <c r="O999" s="58"/>
      <c r="P999" s="58"/>
      <c r="Q999" s="58"/>
      <c r="R999" s="58"/>
      <c r="S999" s="58"/>
      <c r="T999" s="58"/>
      <c r="U999" s="58"/>
      <c r="V999" s="58"/>
      <c r="W999" s="59"/>
      <c r="X999" s="60"/>
    </row>
    <row r="1000">
      <c r="A1000" s="54"/>
      <c r="B1000" s="55"/>
      <c r="C1000" s="56"/>
      <c r="D1000" s="56"/>
      <c r="E1000" s="56"/>
      <c r="F1000" s="56"/>
      <c r="G1000" s="56"/>
      <c r="H1000" s="56"/>
      <c r="I1000" s="56"/>
      <c r="J1000" s="56"/>
      <c r="K1000" s="56"/>
      <c r="L1000" s="56"/>
      <c r="M1000" s="56"/>
      <c r="N1000" s="57"/>
      <c r="O1000" s="58"/>
      <c r="P1000" s="58"/>
      <c r="Q1000" s="58"/>
      <c r="R1000" s="58"/>
      <c r="S1000" s="58"/>
      <c r="T1000" s="58"/>
      <c r="U1000" s="58"/>
      <c r="V1000" s="58"/>
      <c r="W1000" s="59"/>
      <c r="X1000" s="60"/>
    </row>
    <row r="1001">
      <c r="A1001" s="54"/>
      <c r="B1001" s="55"/>
      <c r="C1001" s="56"/>
      <c r="D1001" s="56"/>
      <c r="E1001" s="56"/>
      <c r="F1001" s="56"/>
      <c r="G1001" s="56"/>
      <c r="H1001" s="56"/>
      <c r="I1001" s="56"/>
      <c r="J1001" s="56"/>
      <c r="K1001" s="56"/>
      <c r="L1001" s="56"/>
      <c r="M1001" s="56"/>
      <c r="N1001" s="57"/>
      <c r="O1001" s="58"/>
      <c r="P1001" s="58"/>
      <c r="Q1001" s="58"/>
      <c r="R1001" s="58"/>
      <c r="S1001" s="58"/>
      <c r="T1001" s="58"/>
      <c r="U1001" s="58"/>
      <c r="V1001" s="58"/>
      <c r="W1001" s="59"/>
      <c r="X1001" s="60"/>
    </row>
  </sheetData>
  <mergeCells count="2">
    <mergeCell ref="E1:F1"/>
    <mergeCell ref="O1:V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12.71"/>
    <col customWidth="1" min="2" max="26" width="13.57"/>
  </cols>
  <sheetData>
    <row r="1">
      <c r="A1" s="61" t="s">
        <v>393</v>
      </c>
      <c r="B1" s="62"/>
      <c r="C1" s="62"/>
      <c r="D1" s="62"/>
      <c r="E1" s="62"/>
      <c r="F1" s="62"/>
      <c r="G1" s="62"/>
      <c r="H1" s="62"/>
      <c r="I1" s="62"/>
      <c r="J1" s="62"/>
      <c r="K1" s="62"/>
      <c r="L1" s="62"/>
      <c r="M1" s="62"/>
      <c r="N1" s="62"/>
      <c r="O1" s="63"/>
      <c r="P1" s="63"/>
      <c r="Q1" s="63"/>
      <c r="R1" s="63"/>
      <c r="S1" s="63"/>
      <c r="T1" s="63"/>
      <c r="U1" s="63"/>
      <c r="V1" s="63"/>
      <c r="W1" s="63"/>
      <c r="X1" s="63"/>
      <c r="Y1" s="63"/>
      <c r="Z1" s="63"/>
    </row>
    <row r="2">
      <c r="A2" s="64"/>
      <c r="B2" s="65" t="s">
        <v>34</v>
      </c>
      <c r="C2" s="65" t="s">
        <v>30</v>
      </c>
      <c r="D2" s="65" t="s">
        <v>37</v>
      </c>
      <c r="E2" s="65" t="s">
        <v>46</v>
      </c>
      <c r="F2" s="65" t="s">
        <v>394</v>
      </c>
      <c r="G2" s="65" t="s">
        <v>395</v>
      </c>
      <c r="H2" s="65" t="s">
        <v>396</v>
      </c>
      <c r="I2" s="65" t="s">
        <v>397</v>
      </c>
      <c r="J2" s="65" t="s">
        <v>398</v>
      </c>
      <c r="K2" s="65" t="s">
        <v>399</v>
      </c>
      <c r="L2" s="65" t="s">
        <v>400</v>
      </c>
      <c r="M2" s="65" t="s">
        <v>401</v>
      </c>
      <c r="N2" s="66" t="s">
        <v>402</v>
      </c>
    </row>
    <row r="3">
      <c r="A3" s="67" t="s">
        <v>403</v>
      </c>
      <c r="B3" s="68">
        <f>3+1+4+1+1+3+1</f>
        <v>14</v>
      </c>
      <c r="C3" s="68">
        <f>1</f>
        <v>1</v>
      </c>
      <c r="D3" s="68">
        <f>1+1+1</f>
        <v>3</v>
      </c>
      <c r="E3" s="68" t="s">
        <v>34</v>
      </c>
      <c r="F3" s="68">
        <f>1+2+3+3+4+1+2+1+2+2+1+1+2+1+3+2</f>
        <v>31</v>
      </c>
      <c r="G3" s="68" t="s">
        <v>404</v>
      </c>
      <c r="H3" s="68">
        <f>0</f>
        <v>0</v>
      </c>
      <c r="I3" s="68">
        <f>1+3+1+2+1+1+1</f>
        <v>10</v>
      </c>
      <c r="J3" s="68" t="s">
        <v>405</v>
      </c>
      <c r="K3" s="68">
        <f>4+1+2+2+2+1+1+2</f>
        <v>15</v>
      </c>
      <c r="L3" s="68">
        <f>1</f>
        <v>1</v>
      </c>
      <c r="M3" s="68" t="s">
        <v>30</v>
      </c>
      <c r="N3" s="69">
        <f t="shared" ref="N3:N4" si="1">I3+J3+K3+L3+M3</f>
        <v>54</v>
      </c>
    </row>
    <row r="4">
      <c r="A4" s="70" t="s">
        <v>406</v>
      </c>
      <c r="B4" s="71">
        <f>2+1+1+4+1+1+2+1</f>
        <v>13</v>
      </c>
      <c r="C4" s="71">
        <f>0</f>
        <v>0</v>
      </c>
      <c r="D4" s="71">
        <f>3+1</f>
        <v>4</v>
      </c>
      <c r="E4" s="71" t="s">
        <v>34</v>
      </c>
      <c r="F4" s="71">
        <f>1+2+1+2+1+1+1+2+2+2+3</f>
        <v>18</v>
      </c>
      <c r="G4" s="71">
        <f>1+1+1+1</f>
        <v>4</v>
      </c>
      <c r="H4" s="71" t="s">
        <v>34</v>
      </c>
      <c r="I4" s="71">
        <f>5+1+1+1+1+2+1+1+1+1+2+1</f>
        <v>18</v>
      </c>
      <c r="J4" s="71">
        <f>2+1+1+2+1+1+1+2+2+2+6+1+5+2+1+1</f>
        <v>31</v>
      </c>
      <c r="K4" s="71">
        <f>2+1+1+1+3+1</f>
        <v>9</v>
      </c>
      <c r="L4" s="71" t="s">
        <v>34</v>
      </c>
      <c r="M4" s="71" t="s">
        <v>30</v>
      </c>
      <c r="N4" s="72">
        <f t="shared" si="1"/>
        <v>59</v>
      </c>
    </row>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0666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3" max="3" width="26.43"/>
    <col customWidth="1" min="8" max="8" width="16.29"/>
    <col customWidth="1" min="9" max="9" width="13.57"/>
    <col customWidth="1" min="16" max="16" width="13.57"/>
    <col customWidth="1" min="17" max="17" width="17.43"/>
    <col customWidth="1" min="18" max="19" width="14.57"/>
    <col customWidth="1" min="20" max="33" width="13.57"/>
    <col customWidth="1" min="34" max="34" width="13.71"/>
    <col customWidth="1" min="35" max="35" width="12.86"/>
    <col customWidth="1" min="36" max="37" width="13.57"/>
    <col customWidth="1" min="38" max="56" width="14.43"/>
    <col customWidth="1" min="59" max="59" width="12.0"/>
    <col customWidth="1" min="60" max="60" width="71.0"/>
    <col customWidth="1" min="61" max="61" width="33.29"/>
    <col customWidth="1" min="62" max="65" width="13.57"/>
    <col customWidth="1" min="66" max="66" width="13.86"/>
    <col customWidth="1" min="67" max="70" width="13.57"/>
    <col customWidth="1" min="71" max="71" width="13.86"/>
    <col customWidth="1" min="72" max="75" width="13.57"/>
    <col customWidth="1" min="76" max="76" width="13.86"/>
    <col customWidth="1" min="77" max="78" width="13.57"/>
    <col customWidth="1" min="79" max="79" width="13.86"/>
    <col customWidth="1" min="80" max="83" width="13.57"/>
    <col customWidth="1" min="84" max="84" width="13.86"/>
    <col customWidth="1" min="85" max="88" width="13.57"/>
    <col customWidth="1" min="89" max="89" width="13.86"/>
    <col customWidth="1" min="90" max="93" width="13.57"/>
    <col customWidth="1" min="94" max="94" width="13.86"/>
    <col customWidth="1" min="95" max="97" width="13.57"/>
    <col customWidth="1" min="98" max="98" width="13.86"/>
    <col customWidth="1" min="99" max="102" width="13.57"/>
    <col customWidth="1" min="103" max="103" width="13.86"/>
    <col customWidth="1" min="104" max="108" width="13.57"/>
    <col customWidth="1" min="109" max="109" width="13.86"/>
  </cols>
  <sheetData>
    <row r="1">
      <c r="A1" s="73" t="s">
        <v>3</v>
      </c>
      <c r="B1" s="74" t="s">
        <v>407</v>
      </c>
      <c r="C1" s="74" t="s">
        <v>408</v>
      </c>
      <c r="D1" s="74" t="s">
        <v>409</v>
      </c>
      <c r="E1" s="74" t="s">
        <v>410</v>
      </c>
      <c r="F1" s="74" t="s">
        <v>411</v>
      </c>
      <c r="G1" s="74" t="s">
        <v>412</v>
      </c>
      <c r="H1" s="75" t="s">
        <v>413</v>
      </c>
      <c r="I1" s="76" t="s">
        <v>414</v>
      </c>
      <c r="J1" s="74" t="s">
        <v>415</v>
      </c>
      <c r="K1" s="74" t="s">
        <v>416</v>
      </c>
      <c r="L1" s="74" t="s">
        <v>417</v>
      </c>
      <c r="M1" s="74" t="s">
        <v>418</v>
      </c>
      <c r="N1" s="74" t="s">
        <v>419</v>
      </c>
      <c r="O1" s="74" t="s">
        <v>420</v>
      </c>
      <c r="P1" s="76" t="s">
        <v>421</v>
      </c>
      <c r="Q1" s="77" t="s">
        <v>4</v>
      </c>
      <c r="R1" s="78" t="s">
        <v>422</v>
      </c>
      <c r="S1" s="79" t="s">
        <v>423</v>
      </c>
      <c r="T1" s="76" t="s">
        <v>424</v>
      </c>
      <c r="U1" s="76" t="s">
        <v>425</v>
      </c>
      <c r="V1" s="76" t="s">
        <v>426</v>
      </c>
      <c r="W1" s="76" t="s">
        <v>427</v>
      </c>
      <c r="X1" s="76" t="s">
        <v>428</v>
      </c>
      <c r="Y1" s="80" t="s">
        <v>429</v>
      </c>
      <c r="Z1" s="76" t="s">
        <v>430</v>
      </c>
      <c r="AA1" s="74" t="s">
        <v>431</v>
      </c>
      <c r="AB1" s="81" t="s">
        <v>432</v>
      </c>
      <c r="AC1" s="76" t="s">
        <v>433</v>
      </c>
      <c r="AD1" s="76" t="s">
        <v>434</v>
      </c>
      <c r="AE1" s="76" t="s">
        <v>435</v>
      </c>
      <c r="AF1" s="80" t="s">
        <v>436</v>
      </c>
      <c r="AG1" s="76" t="s">
        <v>437</v>
      </c>
      <c r="AH1" s="74" t="s">
        <v>438</v>
      </c>
      <c r="AI1" s="81" t="s">
        <v>439</v>
      </c>
      <c r="AJ1" s="74" t="s">
        <v>440</v>
      </c>
      <c r="AK1" s="82" t="s">
        <v>441</v>
      </c>
      <c r="AL1" s="74" t="s">
        <v>442</v>
      </c>
      <c r="AM1" s="74" t="s">
        <v>443</v>
      </c>
      <c r="AN1" s="81" t="s">
        <v>444</v>
      </c>
      <c r="AO1" s="83" t="s">
        <v>445</v>
      </c>
      <c r="AP1" s="74" t="s">
        <v>446</v>
      </c>
      <c r="AQ1" s="81" t="s">
        <v>447</v>
      </c>
      <c r="AR1" s="74" t="s">
        <v>448</v>
      </c>
      <c r="AS1" s="84" t="s">
        <v>449</v>
      </c>
      <c r="AT1" s="74" t="s">
        <v>450</v>
      </c>
      <c r="AU1" s="74" t="s">
        <v>451</v>
      </c>
      <c r="AV1" s="81" t="s">
        <v>452</v>
      </c>
      <c r="AW1" s="84" t="s">
        <v>453</v>
      </c>
      <c r="AX1" s="74" t="s">
        <v>454</v>
      </c>
      <c r="AY1" s="81" t="s">
        <v>455</v>
      </c>
      <c r="AZ1" s="74" t="s">
        <v>456</v>
      </c>
      <c r="BA1" s="84" t="s">
        <v>457</v>
      </c>
      <c r="BB1" s="74" t="s">
        <v>458</v>
      </c>
      <c r="BC1" s="74" t="s">
        <v>459</v>
      </c>
      <c r="BD1" s="81" t="s">
        <v>460</v>
      </c>
      <c r="BE1" s="84" t="s">
        <v>461</v>
      </c>
      <c r="BF1" s="74" t="s">
        <v>462</v>
      </c>
      <c r="BG1" s="74" t="s">
        <v>463</v>
      </c>
      <c r="BH1" s="85" t="s">
        <v>5</v>
      </c>
      <c r="BJ1" s="76" t="s">
        <v>464</v>
      </c>
      <c r="BK1" s="76" t="s">
        <v>465</v>
      </c>
      <c r="BL1" s="76" t="s">
        <v>466</v>
      </c>
      <c r="BM1" s="76" t="s">
        <v>467</v>
      </c>
      <c r="BN1" s="86" t="s">
        <v>468</v>
      </c>
      <c r="BO1" s="76" t="s">
        <v>469</v>
      </c>
      <c r="BP1" s="76" t="s">
        <v>470</v>
      </c>
      <c r="BQ1" s="76" t="s">
        <v>471</v>
      </c>
      <c r="BR1" s="76" t="s">
        <v>472</v>
      </c>
      <c r="BS1" s="86" t="s">
        <v>473</v>
      </c>
      <c r="BT1" s="76" t="s">
        <v>474</v>
      </c>
      <c r="BU1" s="76" t="s">
        <v>475</v>
      </c>
      <c r="BV1" s="76" t="s">
        <v>476</v>
      </c>
      <c r="BW1" s="76" t="s">
        <v>477</v>
      </c>
      <c r="BX1" s="86" t="s">
        <v>478</v>
      </c>
      <c r="BY1" s="76" t="s">
        <v>479</v>
      </c>
      <c r="BZ1" s="76" t="s">
        <v>480</v>
      </c>
      <c r="CA1" s="86" t="s">
        <v>481</v>
      </c>
      <c r="CB1" s="76" t="s">
        <v>482</v>
      </c>
      <c r="CC1" s="76" t="s">
        <v>483</v>
      </c>
      <c r="CD1" s="76" t="s">
        <v>484</v>
      </c>
      <c r="CE1" s="76" t="s">
        <v>485</v>
      </c>
      <c r="CF1" s="86" t="s">
        <v>486</v>
      </c>
      <c r="CG1" s="76" t="s">
        <v>487</v>
      </c>
      <c r="CH1" s="76" t="s">
        <v>488</v>
      </c>
      <c r="CI1" s="76" t="s">
        <v>489</v>
      </c>
      <c r="CJ1" s="76" t="s">
        <v>490</v>
      </c>
      <c r="CK1" s="86" t="s">
        <v>491</v>
      </c>
      <c r="CL1" s="76" t="s">
        <v>492</v>
      </c>
      <c r="CM1" s="76" t="s">
        <v>493</v>
      </c>
      <c r="CN1" s="76" t="s">
        <v>494</v>
      </c>
      <c r="CO1" s="76" t="s">
        <v>495</v>
      </c>
      <c r="CP1" s="86" t="s">
        <v>496</v>
      </c>
      <c r="CQ1" s="76" t="s">
        <v>497</v>
      </c>
      <c r="CR1" s="76" t="s">
        <v>498</v>
      </c>
      <c r="CS1" s="76" t="s">
        <v>499</v>
      </c>
      <c r="CT1" s="87" t="s">
        <v>500</v>
      </c>
      <c r="CU1" s="76" t="s">
        <v>501</v>
      </c>
      <c r="CV1" s="76" t="s">
        <v>502</v>
      </c>
      <c r="CW1" s="76" t="s">
        <v>503</v>
      </c>
      <c r="CX1" s="76" t="s">
        <v>504</v>
      </c>
      <c r="CY1" s="86" t="s">
        <v>505</v>
      </c>
      <c r="CZ1" s="76" t="s">
        <v>506</v>
      </c>
      <c r="DA1" s="76" t="s">
        <v>507</v>
      </c>
      <c r="DB1" s="76" t="s">
        <v>508</v>
      </c>
      <c r="DC1" s="76" t="s">
        <v>509</v>
      </c>
      <c r="DD1" s="76" t="s">
        <v>510</v>
      </c>
      <c r="DE1" s="86" t="s">
        <v>511</v>
      </c>
    </row>
    <row r="2">
      <c r="A2" s="73">
        <v>19.0</v>
      </c>
      <c r="C2" s="88">
        <v>44640.68342592593</v>
      </c>
      <c r="D2" s="74" t="s">
        <v>512</v>
      </c>
      <c r="E2" s="74" t="s">
        <v>513</v>
      </c>
      <c r="F2" s="89">
        <v>24554.0</v>
      </c>
      <c r="G2" s="74">
        <v>1.0</v>
      </c>
      <c r="H2" s="76">
        <f t="shared" ref="H2:H63" si="1">(YEAR(NOW())-YEAR(F2))</f>
        <v>56</v>
      </c>
      <c r="I2" s="76">
        <v>54.0</v>
      </c>
      <c r="J2" s="74">
        <v>1.0</v>
      </c>
      <c r="K2" s="74">
        <v>4.0</v>
      </c>
      <c r="L2" s="74">
        <v>0.0</v>
      </c>
      <c r="M2" s="74">
        <v>7.0</v>
      </c>
      <c r="N2" s="74">
        <v>7.0</v>
      </c>
      <c r="O2" s="74">
        <v>15.0</v>
      </c>
      <c r="P2" s="76">
        <v>1.0</v>
      </c>
      <c r="Q2" s="77">
        <v>0.0</v>
      </c>
      <c r="R2" s="90">
        <v>0.75</v>
      </c>
      <c r="S2" s="91">
        <v>141.0</v>
      </c>
      <c r="T2" s="76">
        <v>5.0</v>
      </c>
      <c r="U2" s="76">
        <v>5.0</v>
      </c>
      <c r="V2" s="76">
        <v>5.0</v>
      </c>
      <c r="W2" s="76">
        <v>5.0</v>
      </c>
      <c r="X2" s="76">
        <v>5.0</v>
      </c>
      <c r="Y2" s="92">
        <f t="shared" ref="Y2:Y63" si="2">SUM(T2:X2)/5</f>
        <v>5</v>
      </c>
      <c r="Z2" s="76">
        <v>5.0</v>
      </c>
      <c r="AA2" s="74">
        <v>5.0</v>
      </c>
      <c r="AB2" s="93">
        <v>1.0</v>
      </c>
      <c r="AC2" s="76">
        <v>5.0</v>
      </c>
      <c r="AD2" s="76">
        <v>5.0</v>
      </c>
      <c r="AE2" s="76">
        <v>5.0</v>
      </c>
      <c r="AF2" s="92">
        <f t="shared" ref="AF2:AF63" si="3">SUM(Z2+AA2+AC2+AD2+AE2)/5</f>
        <v>5</v>
      </c>
      <c r="AG2" s="76">
        <v>5.0</v>
      </c>
      <c r="AH2" s="76">
        <v>3.0</v>
      </c>
      <c r="AI2" s="93">
        <v>3.0</v>
      </c>
      <c r="AJ2" s="76">
        <v>5.0</v>
      </c>
      <c r="AK2" s="82">
        <f t="shared" ref="AK2:AK63" si="4">SUM(AG2+AH2+AJ2)/3</f>
        <v>4.333333333</v>
      </c>
      <c r="AL2" s="74">
        <v>5.0</v>
      </c>
      <c r="AM2" s="74">
        <v>5.0</v>
      </c>
      <c r="AN2" s="81">
        <v>3.0</v>
      </c>
      <c r="AO2" s="84">
        <f t="shared" ref="AO2:AO63" si="5">(AL2+AM2)/2</f>
        <v>5</v>
      </c>
      <c r="AP2" s="74">
        <v>5.0</v>
      </c>
      <c r="AQ2" s="81">
        <v>3.0</v>
      </c>
      <c r="AR2" s="74">
        <v>5.0</v>
      </c>
      <c r="AS2" s="84">
        <f t="shared" ref="AS2:AS63" si="6">(AP2+AR2)/2</f>
        <v>5</v>
      </c>
      <c r="AT2" s="74">
        <v>6.0</v>
      </c>
      <c r="AU2" s="74">
        <v>7.0</v>
      </c>
      <c r="AV2" s="81">
        <v>1.0</v>
      </c>
      <c r="AW2" s="84">
        <f t="shared" ref="AW2:AW63" si="7">(AT2+AU2)/2</f>
        <v>6.5</v>
      </c>
      <c r="AX2" s="74">
        <v>4.0</v>
      </c>
      <c r="AY2" s="81">
        <v>4.0</v>
      </c>
      <c r="AZ2" s="74">
        <v>3.0</v>
      </c>
      <c r="BA2" s="84">
        <f t="shared" ref="BA2:BA63" si="8">(AX2+AZ2)/2</f>
        <v>3.5</v>
      </c>
      <c r="BB2" s="74">
        <v>6.0</v>
      </c>
      <c r="BC2" s="74">
        <v>3.0</v>
      </c>
      <c r="BD2" s="81">
        <v>5.0</v>
      </c>
      <c r="BE2" s="84">
        <f t="shared" ref="BE2:BE63" si="9">(BB2+BC2)/2</f>
        <v>4.5</v>
      </c>
      <c r="BF2" s="74">
        <v>55.0</v>
      </c>
      <c r="BG2" s="74">
        <v>2.0</v>
      </c>
      <c r="BH2" s="94" t="str">
        <f>vlookup(A2,'Fireplace Project_Cognitive Tes'!R:Z,9,FALSE)</f>
        <v>robot, AI, Assistant, Helper, Person, Friend, Better Spouse, Better than kids, Best customer service representative, Big brother(always listening) </v>
      </c>
      <c r="BJ2" s="76">
        <v>4.0</v>
      </c>
      <c r="BK2" s="76">
        <v>4.0</v>
      </c>
      <c r="BL2" s="76">
        <v>4.0</v>
      </c>
      <c r="BM2" s="76">
        <v>3.0</v>
      </c>
      <c r="BN2" s="86">
        <v>3.75</v>
      </c>
      <c r="BO2" s="76">
        <v>4.0</v>
      </c>
      <c r="BP2" s="76">
        <v>4.0</v>
      </c>
      <c r="BQ2" s="76">
        <v>4.0</v>
      </c>
      <c r="BR2" s="76">
        <v>4.0</v>
      </c>
      <c r="BS2" s="86">
        <v>4.0</v>
      </c>
      <c r="BT2" s="76">
        <v>5.0</v>
      </c>
      <c r="BU2" s="76">
        <v>3.0</v>
      </c>
      <c r="BV2" s="76">
        <v>3.0</v>
      </c>
      <c r="BW2" s="76">
        <v>3.0</v>
      </c>
      <c r="BX2" s="86">
        <v>3.5</v>
      </c>
      <c r="BY2" s="76">
        <v>4.0</v>
      </c>
      <c r="BZ2" s="76">
        <v>3.0</v>
      </c>
      <c r="CA2" s="86">
        <v>3.5</v>
      </c>
      <c r="CB2" s="76">
        <v>3.0</v>
      </c>
      <c r="CC2" s="76">
        <v>4.0</v>
      </c>
      <c r="CD2" s="76">
        <v>4.0</v>
      </c>
      <c r="CE2" s="76">
        <v>4.0</v>
      </c>
      <c r="CF2" s="86">
        <v>3.75</v>
      </c>
      <c r="CG2" s="76">
        <v>4.0</v>
      </c>
      <c r="CH2" s="76">
        <v>2.0</v>
      </c>
      <c r="CI2" s="76">
        <v>4.0</v>
      </c>
      <c r="CJ2" s="76">
        <v>4.0</v>
      </c>
      <c r="CK2" s="86">
        <v>3.5</v>
      </c>
      <c r="CL2" s="76">
        <v>5.0</v>
      </c>
      <c r="CM2" s="76">
        <v>5.0</v>
      </c>
      <c r="CN2" s="76">
        <v>5.0</v>
      </c>
      <c r="CO2" s="76">
        <v>5.0</v>
      </c>
      <c r="CP2" s="86">
        <v>5.0</v>
      </c>
      <c r="CQ2" s="76">
        <v>3.0</v>
      </c>
      <c r="CR2" s="76">
        <v>4.0</v>
      </c>
      <c r="CS2" s="76">
        <v>3.0</v>
      </c>
      <c r="CT2" s="87">
        <v>3.3333333333333335</v>
      </c>
      <c r="CU2" s="76">
        <v>4.0</v>
      </c>
      <c r="CV2" s="76">
        <v>4.0</v>
      </c>
      <c r="CW2" s="76">
        <v>4.0</v>
      </c>
      <c r="CX2" s="76">
        <v>4.0</v>
      </c>
      <c r="CY2" s="86">
        <v>4.0</v>
      </c>
      <c r="CZ2" s="76">
        <v>3.0</v>
      </c>
      <c r="DA2" s="76">
        <v>2.0</v>
      </c>
      <c r="DB2" s="76">
        <v>3.0</v>
      </c>
      <c r="DC2" s="76">
        <v>2.0</v>
      </c>
      <c r="DD2" s="76">
        <v>2.0</v>
      </c>
      <c r="DE2" s="86">
        <v>2.4</v>
      </c>
    </row>
    <row r="3">
      <c r="A3" s="73">
        <v>20.0</v>
      </c>
      <c r="C3" s="88">
        <v>44639.94256944444</v>
      </c>
      <c r="D3" s="74" t="s">
        <v>514</v>
      </c>
      <c r="E3" s="74" t="s">
        <v>515</v>
      </c>
      <c r="F3" s="89">
        <v>23400.0</v>
      </c>
      <c r="G3" s="74">
        <v>1.0</v>
      </c>
      <c r="H3" s="76">
        <f t="shared" si="1"/>
        <v>59</v>
      </c>
      <c r="I3" s="76">
        <v>58.0</v>
      </c>
      <c r="J3" s="74">
        <v>1.0</v>
      </c>
      <c r="K3" s="74">
        <v>4.0</v>
      </c>
      <c r="L3" s="74">
        <v>0.0</v>
      </c>
      <c r="M3" s="74">
        <v>7.0</v>
      </c>
      <c r="N3" s="74">
        <v>5.0</v>
      </c>
      <c r="O3" s="74">
        <v>12.0</v>
      </c>
      <c r="P3" s="76">
        <v>8.0</v>
      </c>
      <c r="Q3" s="77">
        <v>1.0</v>
      </c>
      <c r="R3" s="90">
        <v>1.25</v>
      </c>
      <c r="S3" s="91">
        <v>295.0</v>
      </c>
      <c r="T3" s="76">
        <v>4.0</v>
      </c>
      <c r="U3" s="76">
        <v>3.0</v>
      </c>
      <c r="V3" s="76">
        <v>3.0</v>
      </c>
      <c r="W3" s="76">
        <v>3.0</v>
      </c>
      <c r="X3" s="76">
        <v>3.0</v>
      </c>
      <c r="Y3" s="92">
        <f t="shared" si="2"/>
        <v>3.2</v>
      </c>
      <c r="Z3" s="76">
        <v>4.0</v>
      </c>
      <c r="AA3" s="76">
        <v>3.0</v>
      </c>
      <c r="AB3" s="93">
        <v>3.0</v>
      </c>
      <c r="AC3" s="76">
        <v>3.0</v>
      </c>
      <c r="AD3" s="76">
        <v>3.0</v>
      </c>
      <c r="AE3" s="76">
        <v>1.0</v>
      </c>
      <c r="AF3" s="92">
        <f t="shared" si="3"/>
        <v>2.8</v>
      </c>
      <c r="AG3" s="76">
        <v>3.0</v>
      </c>
      <c r="AH3" s="76">
        <v>3.0</v>
      </c>
      <c r="AI3" s="93">
        <v>3.0</v>
      </c>
      <c r="AJ3" s="76">
        <v>3.0</v>
      </c>
      <c r="AK3" s="82">
        <f t="shared" si="4"/>
        <v>3</v>
      </c>
      <c r="AL3" s="74">
        <v>6.0</v>
      </c>
      <c r="AM3" s="74">
        <v>2.0</v>
      </c>
      <c r="AN3" s="81">
        <v>6.0</v>
      </c>
      <c r="AO3" s="84">
        <f t="shared" si="5"/>
        <v>4</v>
      </c>
      <c r="AP3" s="74">
        <v>6.0</v>
      </c>
      <c r="AQ3" s="81">
        <v>2.0</v>
      </c>
      <c r="AR3" s="74">
        <v>7.0</v>
      </c>
      <c r="AS3" s="84">
        <f t="shared" si="6"/>
        <v>6.5</v>
      </c>
      <c r="AT3" s="74">
        <v>7.0</v>
      </c>
      <c r="AU3" s="74">
        <v>6.0</v>
      </c>
      <c r="AV3" s="81">
        <v>2.0</v>
      </c>
      <c r="AW3" s="84">
        <f t="shared" si="7"/>
        <v>6.5</v>
      </c>
      <c r="AX3" s="74">
        <v>3.0</v>
      </c>
      <c r="AY3" s="81">
        <v>5.0</v>
      </c>
      <c r="AZ3" s="74">
        <v>5.0</v>
      </c>
      <c r="BA3" s="84">
        <f t="shared" si="8"/>
        <v>4</v>
      </c>
      <c r="BB3" s="74">
        <v>7.0</v>
      </c>
      <c r="BC3" s="74">
        <v>6.0</v>
      </c>
      <c r="BD3" s="81">
        <v>2.0</v>
      </c>
      <c r="BE3" s="84">
        <f t="shared" si="9"/>
        <v>6.5</v>
      </c>
      <c r="BF3" s="74">
        <v>58.0</v>
      </c>
      <c r="BG3" s="74">
        <v>2.0</v>
      </c>
      <c r="BH3" s="95" t="str">
        <f>vlookup(A3,'Fireplace Project_Cognitive Tes'!R:Z,9,FALSE)</f>
        <v>#N/A</v>
      </c>
      <c r="BJ3" s="76">
        <v>4.0</v>
      </c>
      <c r="BK3" s="76">
        <v>4.0</v>
      </c>
      <c r="BL3" s="76">
        <v>3.0</v>
      </c>
      <c r="BM3" s="76">
        <v>3.0</v>
      </c>
      <c r="BN3" s="86">
        <v>3.5</v>
      </c>
      <c r="BO3" s="76">
        <v>4.0</v>
      </c>
      <c r="BP3" s="76">
        <v>4.0</v>
      </c>
      <c r="BQ3" s="76">
        <v>4.0</v>
      </c>
      <c r="BR3" s="76">
        <v>4.0</v>
      </c>
      <c r="BS3" s="86">
        <v>4.0</v>
      </c>
      <c r="BT3" s="76">
        <v>4.0</v>
      </c>
      <c r="BU3" s="76">
        <v>2.0</v>
      </c>
      <c r="BV3" s="76">
        <v>3.0</v>
      </c>
      <c r="BW3" s="76">
        <v>3.0</v>
      </c>
      <c r="BX3" s="86">
        <v>3.0</v>
      </c>
      <c r="BY3" s="76">
        <v>4.0</v>
      </c>
      <c r="BZ3" s="76">
        <v>4.0</v>
      </c>
      <c r="CA3" s="86">
        <v>4.0</v>
      </c>
      <c r="CB3" s="76">
        <v>4.0</v>
      </c>
      <c r="CC3" s="76">
        <v>4.0</v>
      </c>
      <c r="CD3" s="76">
        <v>4.0</v>
      </c>
      <c r="CE3" s="76">
        <v>4.0</v>
      </c>
      <c r="CF3" s="86">
        <v>4.0</v>
      </c>
      <c r="CG3" s="76">
        <v>4.0</v>
      </c>
      <c r="CH3" s="76">
        <v>2.0</v>
      </c>
      <c r="CI3" s="76">
        <v>2.0</v>
      </c>
      <c r="CJ3" s="76">
        <v>4.0</v>
      </c>
      <c r="CK3" s="86">
        <v>3.0</v>
      </c>
      <c r="CL3" s="76">
        <v>3.0</v>
      </c>
      <c r="CM3" s="76">
        <v>4.0</v>
      </c>
      <c r="CN3" s="76">
        <v>5.0</v>
      </c>
      <c r="CO3" s="76">
        <v>4.0</v>
      </c>
      <c r="CP3" s="86">
        <v>4.0</v>
      </c>
      <c r="CQ3" s="76">
        <v>1.0</v>
      </c>
      <c r="CR3" s="76">
        <v>1.0</v>
      </c>
      <c r="CS3" s="76">
        <v>1.0</v>
      </c>
      <c r="CT3" s="87">
        <v>1.0</v>
      </c>
      <c r="CU3" s="76">
        <v>1.0</v>
      </c>
      <c r="CV3" s="76">
        <v>4.0</v>
      </c>
      <c r="CW3" s="76">
        <v>1.0</v>
      </c>
      <c r="CX3" s="76">
        <v>1.0</v>
      </c>
      <c r="CY3" s="86">
        <v>1.75</v>
      </c>
      <c r="CZ3" s="76">
        <v>1.0</v>
      </c>
      <c r="DA3" s="76">
        <v>1.0</v>
      </c>
      <c r="DB3" s="76">
        <v>1.0</v>
      </c>
      <c r="DC3" s="76">
        <v>1.0</v>
      </c>
      <c r="DD3" s="76">
        <v>1.0</v>
      </c>
      <c r="DE3" s="86">
        <v>1.0</v>
      </c>
    </row>
    <row r="4">
      <c r="A4" s="96">
        <v>21.0</v>
      </c>
      <c r="B4" s="97"/>
      <c r="C4" s="98">
        <v>44648.5815625</v>
      </c>
      <c r="D4" s="99" t="s">
        <v>516</v>
      </c>
      <c r="E4" s="99" t="s">
        <v>517</v>
      </c>
      <c r="F4" s="100">
        <v>1389019.0</v>
      </c>
      <c r="G4" s="99">
        <v>2.0</v>
      </c>
      <c r="H4" s="101">
        <f t="shared" si="1"/>
        <v>-3680</v>
      </c>
      <c r="I4" s="99">
        <v>65.0</v>
      </c>
      <c r="J4" s="99">
        <v>1.0</v>
      </c>
      <c r="K4" s="99">
        <v>4.0</v>
      </c>
      <c r="L4" s="99">
        <v>1.0</v>
      </c>
      <c r="M4" s="99">
        <v>8.0</v>
      </c>
      <c r="N4" s="99">
        <v>4.0</v>
      </c>
      <c r="O4" s="99">
        <v>12.0</v>
      </c>
      <c r="P4" s="102">
        <v>5.0</v>
      </c>
      <c r="Q4" s="102">
        <v>1.0</v>
      </c>
      <c r="R4" s="90">
        <v>1.25</v>
      </c>
      <c r="S4" s="91">
        <v>271.0</v>
      </c>
      <c r="T4" s="102">
        <v>5.0</v>
      </c>
      <c r="U4" s="102">
        <v>5.0</v>
      </c>
      <c r="V4" s="102">
        <v>5.0</v>
      </c>
      <c r="W4" s="102">
        <v>5.0</v>
      </c>
      <c r="X4" s="102">
        <v>3.0</v>
      </c>
      <c r="Y4" s="101">
        <f t="shared" si="2"/>
        <v>4.6</v>
      </c>
      <c r="Z4" s="102">
        <v>5.0</v>
      </c>
      <c r="AA4" s="99">
        <v>5.0</v>
      </c>
      <c r="AB4" s="102">
        <v>1.0</v>
      </c>
      <c r="AC4" s="102">
        <v>5.0</v>
      </c>
      <c r="AD4" s="102">
        <v>4.0</v>
      </c>
      <c r="AE4" s="102">
        <v>4.0</v>
      </c>
      <c r="AF4" s="101">
        <f t="shared" si="3"/>
        <v>4.6</v>
      </c>
      <c r="AG4" s="102">
        <v>5.0</v>
      </c>
      <c r="AH4" s="102">
        <v>3.0</v>
      </c>
      <c r="AI4" s="102">
        <v>3.0</v>
      </c>
      <c r="AJ4" s="102">
        <v>2.0</v>
      </c>
      <c r="AK4" s="103">
        <f t="shared" si="4"/>
        <v>3.333333333</v>
      </c>
      <c r="AL4" s="104">
        <v>5.0</v>
      </c>
      <c r="AM4" s="104">
        <v>3.0</v>
      </c>
      <c r="AN4" s="105">
        <v>5.0</v>
      </c>
      <c r="AO4" s="84">
        <f t="shared" si="5"/>
        <v>4</v>
      </c>
      <c r="AP4" s="104">
        <v>3.0</v>
      </c>
      <c r="AQ4" s="105">
        <v>5.0</v>
      </c>
      <c r="AR4" s="104">
        <v>6.0</v>
      </c>
      <c r="AS4" s="84">
        <f t="shared" si="6"/>
        <v>4.5</v>
      </c>
      <c r="AT4" s="104">
        <v>6.0</v>
      </c>
      <c r="AU4" s="104">
        <v>3.0</v>
      </c>
      <c r="AV4" s="105">
        <v>5.0</v>
      </c>
      <c r="AW4" s="84">
        <f t="shared" si="7"/>
        <v>4.5</v>
      </c>
      <c r="AX4" s="104">
        <v>3.0</v>
      </c>
      <c r="AY4" s="105">
        <v>5.0</v>
      </c>
      <c r="AZ4" s="104">
        <v>6.0</v>
      </c>
      <c r="BA4" s="84">
        <f t="shared" si="8"/>
        <v>4.5</v>
      </c>
      <c r="BB4" s="104">
        <v>7.0</v>
      </c>
      <c r="BC4" s="104">
        <v>3.0</v>
      </c>
      <c r="BD4" s="105">
        <v>5.0</v>
      </c>
      <c r="BE4" s="84">
        <f t="shared" si="9"/>
        <v>5</v>
      </c>
      <c r="BF4" s="106">
        <v>65.0</v>
      </c>
      <c r="BG4" s="106">
        <v>2.0</v>
      </c>
      <c r="BH4" s="94" t="str">
        <f>vlookup(A4,'Fireplace Project_Cognitive Tes'!R:Z,9,FALSE)</f>
        <v>-</v>
      </c>
      <c r="BJ4" s="76">
        <v>5.0</v>
      </c>
      <c r="BK4" s="76">
        <v>5.0</v>
      </c>
      <c r="BL4" s="76">
        <v>5.0</v>
      </c>
      <c r="BM4" s="76">
        <v>5.0</v>
      </c>
      <c r="BN4" s="86">
        <v>5.0</v>
      </c>
      <c r="BO4" s="76">
        <v>4.0</v>
      </c>
      <c r="BP4" s="76">
        <v>4.0</v>
      </c>
      <c r="BQ4" s="76">
        <v>5.0</v>
      </c>
      <c r="BR4" s="76">
        <v>5.0</v>
      </c>
      <c r="BS4" s="86">
        <v>4.5</v>
      </c>
      <c r="BT4" s="76">
        <v>5.0</v>
      </c>
      <c r="BU4" s="76">
        <v>4.0</v>
      </c>
      <c r="BV4" s="76">
        <v>5.0</v>
      </c>
      <c r="BW4" s="76">
        <v>5.0</v>
      </c>
      <c r="BX4" s="86">
        <v>4.75</v>
      </c>
      <c r="BY4" s="76">
        <v>4.0</v>
      </c>
      <c r="BZ4" s="76">
        <v>4.0</v>
      </c>
      <c r="CA4" s="86">
        <v>4.0</v>
      </c>
      <c r="CB4" s="76">
        <v>5.0</v>
      </c>
      <c r="CC4" s="76">
        <v>5.0</v>
      </c>
      <c r="CD4" s="76">
        <v>5.0</v>
      </c>
      <c r="CE4" s="76">
        <v>4.0</v>
      </c>
      <c r="CF4" s="86">
        <v>4.75</v>
      </c>
      <c r="CG4" s="76">
        <v>4.0</v>
      </c>
      <c r="CH4" s="76">
        <v>2.0</v>
      </c>
      <c r="CI4" s="76">
        <v>3.0</v>
      </c>
      <c r="CJ4" s="76">
        <v>4.0</v>
      </c>
      <c r="CK4" s="86">
        <v>3.25</v>
      </c>
      <c r="CL4" s="76">
        <v>5.0</v>
      </c>
      <c r="CM4" s="76">
        <v>4.0</v>
      </c>
      <c r="CN4" s="76">
        <v>5.0</v>
      </c>
      <c r="CO4" s="76">
        <v>4.0</v>
      </c>
      <c r="CP4" s="86">
        <v>4.5</v>
      </c>
      <c r="CQ4" s="76">
        <v>3.0</v>
      </c>
      <c r="CR4" s="76">
        <v>2.0</v>
      </c>
      <c r="CS4" s="76">
        <v>2.0</v>
      </c>
      <c r="CT4" s="87">
        <v>2.3333333333333335</v>
      </c>
      <c r="CU4" s="76">
        <v>4.0</v>
      </c>
      <c r="CV4" s="76">
        <v>4.0</v>
      </c>
      <c r="CW4" s="76">
        <v>3.0</v>
      </c>
      <c r="CX4" s="76">
        <v>3.0</v>
      </c>
      <c r="CY4" s="86">
        <v>3.5</v>
      </c>
      <c r="CZ4" s="76">
        <v>4.0</v>
      </c>
      <c r="DA4" s="76">
        <v>2.0</v>
      </c>
      <c r="DB4" s="76">
        <v>4.0</v>
      </c>
      <c r="DC4" s="76">
        <v>1.0</v>
      </c>
      <c r="DD4" s="76">
        <v>4.0</v>
      </c>
      <c r="DE4" s="86">
        <v>3.0</v>
      </c>
    </row>
    <row r="5">
      <c r="A5" s="73">
        <v>22.0</v>
      </c>
      <c r="C5" s="88">
        <v>44639.73069444444</v>
      </c>
      <c r="D5" s="74" t="s">
        <v>518</v>
      </c>
      <c r="E5" s="74" t="s">
        <v>519</v>
      </c>
      <c r="F5" s="89">
        <v>18627.0</v>
      </c>
      <c r="G5" s="74">
        <v>2.0</v>
      </c>
      <c r="H5" s="76">
        <f t="shared" si="1"/>
        <v>73</v>
      </c>
      <c r="I5" s="76">
        <v>71.0</v>
      </c>
      <c r="J5" s="74">
        <v>1.0</v>
      </c>
      <c r="K5" s="74">
        <v>4.0</v>
      </c>
      <c r="L5" s="74">
        <v>0.0</v>
      </c>
      <c r="M5" s="74">
        <v>5.0</v>
      </c>
      <c r="N5" s="74">
        <v>2.0</v>
      </c>
      <c r="O5" s="74">
        <v>7.0</v>
      </c>
      <c r="P5" s="76">
        <v>1.0</v>
      </c>
      <c r="Q5" s="77">
        <v>0.0</v>
      </c>
      <c r="R5" s="90">
        <v>1.0</v>
      </c>
      <c r="S5" s="91">
        <v>144.0</v>
      </c>
      <c r="T5" s="76">
        <v>5.0</v>
      </c>
      <c r="U5" s="76">
        <v>5.0</v>
      </c>
      <c r="V5" s="76">
        <v>5.0</v>
      </c>
      <c r="W5" s="76">
        <v>5.0</v>
      </c>
      <c r="X5" s="76">
        <v>5.0</v>
      </c>
      <c r="Y5" s="92">
        <f t="shared" si="2"/>
        <v>5</v>
      </c>
      <c r="Z5" s="76">
        <v>5.0</v>
      </c>
      <c r="AA5" s="76">
        <v>3.0</v>
      </c>
      <c r="AB5" s="93">
        <v>3.0</v>
      </c>
      <c r="AC5" s="76">
        <v>5.0</v>
      </c>
      <c r="AD5" s="76">
        <v>3.0</v>
      </c>
      <c r="AE5" s="76">
        <v>5.0</v>
      </c>
      <c r="AF5" s="92">
        <f t="shared" si="3"/>
        <v>4.2</v>
      </c>
      <c r="AG5" s="76">
        <v>5.0</v>
      </c>
      <c r="AH5" s="74">
        <v>5.0</v>
      </c>
      <c r="AI5" s="93">
        <v>1.0</v>
      </c>
      <c r="AJ5" s="74">
        <v>4.0</v>
      </c>
      <c r="AK5" s="82">
        <f t="shared" si="4"/>
        <v>4.666666667</v>
      </c>
      <c r="AL5" s="74">
        <v>7.0</v>
      </c>
      <c r="AM5" s="74">
        <v>7.0</v>
      </c>
      <c r="AN5" s="81">
        <v>1.0</v>
      </c>
      <c r="AO5" s="84">
        <f t="shared" si="5"/>
        <v>7</v>
      </c>
      <c r="AP5" s="74">
        <v>3.0</v>
      </c>
      <c r="AQ5" s="81">
        <v>5.0</v>
      </c>
      <c r="AR5" s="74">
        <v>7.0</v>
      </c>
      <c r="AS5" s="84">
        <f t="shared" si="6"/>
        <v>5</v>
      </c>
      <c r="AT5" s="74">
        <v>7.0</v>
      </c>
      <c r="AU5" s="74">
        <v>3.0</v>
      </c>
      <c r="AV5" s="81">
        <v>5.0</v>
      </c>
      <c r="AW5" s="84">
        <f t="shared" si="7"/>
        <v>5</v>
      </c>
      <c r="AX5" s="74">
        <v>5.0</v>
      </c>
      <c r="AY5" s="81">
        <v>3.0</v>
      </c>
      <c r="AZ5" s="74">
        <v>6.0</v>
      </c>
      <c r="BA5" s="84">
        <f t="shared" si="8"/>
        <v>5.5</v>
      </c>
      <c r="BB5" s="74">
        <v>5.0</v>
      </c>
      <c r="BC5" s="74">
        <v>3.0</v>
      </c>
      <c r="BD5" s="81">
        <v>5.0</v>
      </c>
      <c r="BE5" s="84">
        <f t="shared" si="9"/>
        <v>4</v>
      </c>
      <c r="BF5" s="74">
        <v>60.0</v>
      </c>
      <c r="BG5" s="74">
        <v>2.0</v>
      </c>
      <c r="BH5" s="94" t="str">
        <f>vlookup(A5,'Fireplace Project_Cognitive Tes'!R:Z,9,FALSE)</f>
        <v>Robot, Google/Siri, tool for information, would be useful for a lot of people</v>
      </c>
      <c r="BJ5" s="76">
        <v>3.0</v>
      </c>
      <c r="BK5" s="76">
        <v>3.0</v>
      </c>
      <c r="BL5" s="76">
        <v>3.0</v>
      </c>
      <c r="BM5" s="76">
        <v>3.0</v>
      </c>
      <c r="BN5" s="86">
        <v>3.0</v>
      </c>
      <c r="BO5" s="76">
        <v>5.0</v>
      </c>
      <c r="BP5" s="76">
        <v>5.0</v>
      </c>
      <c r="BQ5" s="76">
        <v>5.0</v>
      </c>
      <c r="BR5" s="76">
        <v>5.0</v>
      </c>
      <c r="BS5" s="86">
        <v>5.0</v>
      </c>
      <c r="BT5" s="76">
        <v>3.0</v>
      </c>
      <c r="BU5" s="76">
        <v>3.0</v>
      </c>
      <c r="BV5" s="76">
        <v>5.0</v>
      </c>
      <c r="BW5" s="76">
        <v>3.0</v>
      </c>
      <c r="BX5" s="86">
        <v>3.5</v>
      </c>
      <c r="BY5" s="76">
        <v>1.0</v>
      </c>
      <c r="BZ5" s="76">
        <v>1.0</v>
      </c>
      <c r="CA5" s="86">
        <v>1.0</v>
      </c>
      <c r="CB5" s="76">
        <v>2.0</v>
      </c>
      <c r="CC5" s="76">
        <v>2.0</v>
      </c>
      <c r="CD5" s="76">
        <v>3.0</v>
      </c>
      <c r="CE5" s="76">
        <v>3.0</v>
      </c>
      <c r="CF5" s="86">
        <v>2.5</v>
      </c>
      <c r="CG5" s="76">
        <v>5.0</v>
      </c>
      <c r="CH5" s="76">
        <v>1.0</v>
      </c>
      <c r="CI5" s="76">
        <v>2.0</v>
      </c>
      <c r="CJ5" s="76">
        <v>3.0</v>
      </c>
      <c r="CK5" s="86">
        <v>2.75</v>
      </c>
      <c r="CL5" s="76">
        <v>4.0</v>
      </c>
      <c r="CM5" s="76">
        <v>4.0</v>
      </c>
      <c r="CN5" s="76">
        <v>4.0</v>
      </c>
      <c r="CO5" s="76">
        <v>4.0</v>
      </c>
      <c r="CP5" s="86">
        <v>4.0</v>
      </c>
      <c r="CQ5" s="76">
        <v>2.0</v>
      </c>
      <c r="CR5" s="76">
        <v>2.0</v>
      </c>
      <c r="CS5" s="76">
        <v>2.0</v>
      </c>
      <c r="CT5" s="87">
        <v>2.0</v>
      </c>
      <c r="CU5" s="76">
        <v>4.0</v>
      </c>
      <c r="CV5" s="76">
        <v>4.0</v>
      </c>
      <c r="CW5" s="76">
        <v>3.0</v>
      </c>
      <c r="CX5" s="76">
        <v>3.0</v>
      </c>
      <c r="CY5" s="86">
        <v>3.5</v>
      </c>
      <c r="CZ5" s="76">
        <v>1.0</v>
      </c>
      <c r="DA5" s="76">
        <v>1.0</v>
      </c>
      <c r="DB5" s="76">
        <v>1.0</v>
      </c>
      <c r="DC5" s="76">
        <v>3.0</v>
      </c>
      <c r="DD5" s="76">
        <v>1.0</v>
      </c>
      <c r="DE5" s="86">
        <v>1.4</v>
      </c>
    </row>
    <row r="6">
      <c r="A6" s="73">
        <v>23.0</v>
      </c>
      <c r="C6" s="88">
        <v>44645.12327546296</v>
      </c>
      <c r="D6" s="74" t="s">
        <v>520</v>
      </c>
      <c r="E6" s="74" t="s">
        <v>521</v>
      </c>
      <c r="F6" s="89">
        <v>20788.0</v>
      </c>
      <c r="G6" s="74">
        <v>2.0</v>
      </c>
      <c r="H6" s="76">
        <f t="shared" si="1"/>
        <v>67</v>
      </c>
      <c r="I6" s="76">
        <v>65.0</v>
      </c>
      <c r="J6" s="74">
        <v>1.0</v>
      </c>
      <c r="K6" s="74">
        <v>4.0</v>
      </c>
      <c r="L6" s="74">
        <v>0.0</v>
      </c>
      <c r="M6" s="74">
        <v>4.0</v>
      </c>
      <c r="N6" s="74">
        <v>23.0</v>
      </c>
      <c r="O6" s="74">
        <v>6.0</v>
      </c>
      <c r="P6" s="76">
        <v>5.0</v>
      </c>
      <c r="Q6" s="77">
        <v>1.0</v>
      </c>
      <c r="R6" s="90">
        <v>1.25</v>
      </c>
      <c r="S6" s="91">
        <v>318.0</v>
      </c>
      <c r="T6" s="76">
        <v>4.0</v>
      </c>
      <c r="U6" s="76">
        <v>5.0</v>
      </c>
      <c r="V6" s="76">
        <v>5.0</v>
      </c>
      <c r="W6" s="76">
        <v>5.0</v>
      </c>
      <c r="X6" s="76">
        <v>5.0</v>
      </c>
      <c r="Y6" s="92">
        <f t="shared" si="2"/>
        <v>4.8</v>
      </c>
      <c r="Z6" s="76">
        <v>5.0</v>
      </c>
      <c r="AA6" s="74">
        <v>5.0</v>
      </c>
      <c r="AB6" s="93">
        <v>1.0</v>
      </c>
      <c r="AC6" s="76">
        <v>5.0</v>
      </c>
      <c r="AD6" s="76">
        <v>5.0</v>
      </c>
      <c r="AE6" s="76">
        <v>5.0</v>
      </c>
      <c r="AF6" s="92">
        <f t="shared" si="3"/>
        <v>5</v>
      </c>
      <c r="AG6" s="76">
        <v>5.0</v>
      </c>
      <c r="AH6" s="74">
        <v>1.0</v>
      </c>
      <c r="AI6" s="93">
        <v>5.0</v>
      </c>
      <c r="AJ6" s="76">
        <v>5.0</v>
      </c>
      <c r="AK6" s="82">
        <f t="shared" si="4"/>
        <v>3.666666667</v>
      </c>
      <c r="AL6" s="74">
        <v>7.0</v>
      </c>
      <c r="AM6" s="74">
        <v>7.0</v>
      </c>
      <c r="AN6" s="81">
        <v>1.0</v>
      </c>
      <c r="AO6" s="84">
        <f t="shared" si="5"/>
        <v>7</v>
      </c>
      <c r="AP6" s="74">
        <v>2.0</v>
      </c>
      <c r="AQ6" s="81">
        <v>6.0</v>
      </c>
      <c r="AR6" s="74">
        <v>6.0</v>
      </c>
      <c r="AS6" s="84">
        <f t="shared" si="6"/>
        <v>4</v>
      </c>
      <c r="AT6" s="74">
        <v>6.0</v>
      </c>
      <c r="AU6" s="74">
        <v>4.0</v>
      </c>
      <c r="AV6" s="81">
        <v>4.0</v>
      </c>
      <c r="AW6" s="84">
        <f t="shared" si="7"/>
        <v>5</v>
      </c>
      <c r="AX6" s="74">
        <v>2.0</v>
      </c>
      <c r="AY6" s="81">
        <v>6.0</v>
      </c>
      <c r="AZ6" s="74">
        <v>3.0</v>
      </c>
      <c r="BA6" s="84">
        <f t="shared" si="8"/>
        <v>2.5</v>
      </c>
      <c r="BB6" s="74">
        <v>6.0</v>
      </c>
      <c r="BC6" s="74">
        <v>6.0</v>
      </c>
      <c r="BD6" s="81">
        <v>2.0</v>
      </c>
      <c r="BE6" s="84">
        <f t="shared" si="9"/>
        <v>6</v>
      </c>
      <c r="BF6" s="74">
        <v>65.0</v>
      </c>
      <c r="BG6" s="74">
        <v>2.0</v>
      </c>
      <c r="BH6" s="94" t="str">
        <f>vlookup(A6,'Fireplace Project_Cognitive Tes'!R:Z,9,FALSE)</f>
        <v>Alexa, dictionary, list maker, task manager, companion, tool, friend</v>
      </c>
      <c r="BJ6" s="76">
        <v>4.0</v>
      </c>
      <c r="BK6" s="76">
        <v>4.0</v>
      </c>
      <c r="BL6" s="76">
        <v>4.0</v>
      </c>
      <c r="BM6" s="76">
        <v>4.0</v>
      </c>
      <c r="BN6" s="86">
        <v>4.0</v>
      </c>
      <c r="BO6" s="76">
        <v>3.0</v>
      </c>
      <c r="BP6" s="76">
        <v>3.0</v>
      </c>
      <c r="BQ6" s="76">
        <v>4.0</v>
      </c>
      <c r="BR6" s="76">
        <v>4.0</v>
      </c>
      <c r="BS6" s="86">
        <v>3.5</v>
      </c>
      <c r="BT6" s="76">
        <v>4.0</v>
      </c>
      <c r="BU6" s="76">
        <v>4.0</v>
      </c>
      <c r="BV6" s="76">
        <v>4.0</v>
      </c>
      <c r="BW6" s="76">
        <v>4.0</v>
      </c>
      <c r="BX6" s="86">
        <v>4.0</v>
      </c>
      <c r="BY6" s="76">
        <v>3.0</v>
      </c>
      <c r="BZ6" s="76">
        <v>3.0</v>
      </c>
      <c r="CA6" s="86">
        <v>3.0</v>
      </c>
      <c r="CB6" s="76">
        <v>4.0</v>
      </c>
      <c r="CC6" s="76">
        <v>4.0</v>
      </c>
      <c r="CD6" s="76">
        <v>4.0</v>
      </c>
      <c r="CE6" s="76">
        <v>4.0</v>
      </c>
      <c r="CF6" s="86">
        <v>4.0</v>
      </c>
      <c r="CG6" s="76">
        <v>4.0</v>
      </c>
      <c r="CH6" s="76">
        <v>2.0</v>
      </c>
      <c r="CI6" s="76">
        <v>2.0</v>
      </c>
      <c r="CJ6" s="76">
        <v>4.0</v>
      </c>
      <c r="CK6" s="86">
        <v>3.0</v>
      </c>
      <c r="CL6" s="76">
        <v>2.0</v>
      </c>
      <c r="CM6" s="76">
        <v>4.0</v>
      </c>
      <c r="CN6" s="76">
        <v>4.0</v>
      </c>
      <c r="CO6" s="76">
        <v>4.0</v>
      </c>
      <c r="CP6" s="86">
        <v>3.5</v>
      </c>
      <c r="CQ6" s="76">
        <v>2.0</v>
      </c>
      <c r="CR6" s="76">
        <v>4.0</v>
      </c>
      <c r="CS6" s="76">
        <v>3.0</v>
      </c>
      <c r="CT6" s="87">
        <v>3.0</v>
      </c>
      <c r="CU6" s="76">
        <v>4.0</v>
      </c>
      <c r="CV6" s="76">
        <v>4.0</v>
      </c>
      <c r="CW6" s="76">
        <v>3.0</v>
      </c>
      <c r="CX6" s="76">
        <v>4.0</v>
      </c>
      <c r="CY6" s="86">
        <v>3.75</v>
      </c>
      <c r="CZ6" s="76">
        <v>4.0</v>
      </c>
      <c r="DA6" s="76">
        <v>4.0</v>
      </c>
      <c r="DB6" s="76">
        <v>2.0</v>
      </c>
      <c r="DC6" s="76">
        <v>2.0</v>
      </c>
      <c r="DD6" s="76">
        <v>4.0</v>
      </c>
      <c r="DE6" s="86">
        <v>3.2</v>
      </c>
    </row>
    <row r="7">
      <c r="A7" s="73">
        <v>24.0</v>
      </c>
      <c r="C7" s="88">
        <v>44641.55621527778</v>
      </c>
      <c r="D7" s="74" t="s">
        <v>522</v>
      </c>
      <c r="E7" s="74" t="s">
        <v>523</v>
      </c>
      <c r="F7" s="89">
        <v>20435.0</v>
      </c>
      <c r="G7" s="74">
        <v>2.0</v>
      </c>
      <c r="H7" s="76">
        <f t="shared" si="1"/>
        <v>68</v>
      </c>
      <c r="I7" s="76">
        <v>66.0</v>
      </c>
      <c r="J7" s="74">
        <v>1.0</v>
      </c>
      <c r="K7" s="74">
        <v>4.0</v>
      </c>
      <c r="L7" s="74">
        <v>0.0</v>
      </c>
      <c r="M7" s="74">
        <v>7.0</v>
      </c>
      <c r="N7" s="74">
        <v>7.0</v>
      </c>
      <c r="O7" s="74">
        <v>12.0</v>
      </c>
      <c r="P7" s="76">
        <v>2.0</v>
      </c>
      <c r="Q7" s="77">
        <v>0.0</v>
      </c>
      <c r="R7" s="90">
        <v>1.0</v>
      </c>
      <c r="S7" s="91">
        <v>184.0</v>
      </c>
      <c r="T7" s="76">
        <v>4.0</v>
      </c>
      <c r="U7" s="76">
        <v>4.0</v>
      </c>
      <c r="V7" s="76">
        <v>5.0</v>
      </c>
      <c r="W7" s="76">
        <v>5.0</v>
      </c>
      <c r="X7" s="76">
        <v>4.0</v>
      </c>
      <c r="Y7" s="92">
        <f t="shared" si="2"/>
        <v>4.4</v>
      </c>
      <c r="Z7" s="76">
        <v>5.0</v>
      </c>
      <c r="AA7" s="74">
        <v>5.0</v>
      </c>
      <c r="AB7" s="93">
        <v>1.0</v>
      </c>
      <c r="AC7" s="76">
        <v>5.0</v>
      </c>
      <c r="AD7" s="76">
        <v>5.0</v>
      </c>
      <c r="AE7" s="76">
        <v>5.0</v>
      </c>
      <c r="AF7" s="92">
        <f t="shared" si="3"/>
        <v>5</v>
      </c>
      <c r="AG7" s="76">
        <v>1.0</v>
      </c>
      <c r="AH7" s="74">
        <v>2.0</v>
      </c>
      <c r="AI7" s="93">
        <v>4.0</v>
      </c>
      <c r="AJ7" s="76">
        <v>4.0</v>
      </c>
      <c r="AK7" s="82">
        <f t="shared" si="4"/>
        <v>2.333333333</v>
      </c>
      <c r="AL7" s="74">
        <v>5.0</v>
      </c>
      <c r="AM7" s="74">
        <v>6.0</v>
      </c>
      <c r="AN7" s="81">
        <v>2.0</v>
      </c>
      <c r="AO7" s="84">
        <f t="shared" si="5"/>
        <v>5.5</v>
      </c>
      <c r="AP7" s="74">
        <v>3.0</v>
      </c>
      <c r="AQ7" s="81">
        <v>5.0</v>
      </c>
      <c r="AR7" s="74">
        <v>5.0</v>
      </c>
      <c r="AS7" s="84">
        <f t="shared" si="6"/>
        <v>4</v>
      </c>
      <c r="AT7" s="74">
        <v>3.0</v>
      </c>
      <c r="AU7" s="74">
        <v>1.0</v>
      </c>
      <c r="AV7" s="81">
        <v>7.0</v>
      </c>
      <c r="AW7" s="84">
        <f t="shared" si="7"/>
        <v>2</v>
      </c>
      <c r="AX7" s="74">
        <v>2.0</v>
      </c>
      <c r="AY7" s="81">
        <v>6.0</v>
      </c>
      <c r="AZ7" s="74">
        <v>3.0</v>
      </c>
      <c r="BA7" s="84">
        <f t="shared" si="8"/>
        <v>2.5</v>
      </c>
      <c r="BB7" s="74">
        <v>5.0</v>
      </c>
      <c r="BC7" s="74">
        <v>4.0</v>
      </c>
      <c r="BD7" s="81">
        <v>4.0</v>
      </c>
      <c r="BE7" s="84">
        <f t="shared" si="9"/>
        <v>4.5</v>
      </c>
      <c r="BF7" s="74">
        <v>66.0</v>
      </c>
      <c r="BG7" s="74">
        <v>2.0</v>
      </c>
      <c r="BH7" s="94" t="str">
        <f>vlookup(A7,'Fireplace Project_Cognitive Tes'!R:Z,9,FALSE)</f>
        <v>thinker, guide, explorer, game, challenge, pal, interesting puzzle</v>
      </c>
      <c r="BJ7" s="76">
        <v>4.0</v>
      </c>
      <c r="BK7" s="76">
        <v>3.0</v>
      </c>
      <c r="BL7" s="76">
        <v>3.0</v>
      </c>
      <c r="BM7" s="76">
        <v>4.0</v>
      </c>
      <c r="BN7" s="86">
        <v>3.5</v>
      </c>
      <c r="BO7" s="76">
        <v>4.0</v>
      </c>
      <c r="BP7" s="76">
        <v>2.0</v>
      </c>
      <c r="BQ7" s="76">
        <v>4.0</v>
      </c>
      <c r="BR7" s="76">
        <v>2.0</v>
      </c>
      <c r="BS7" s="86">
        <v>3.0</v>
      </c>
      <c r="BT7" s="76">
        <v>5.0</v>
      </c>
      <c r="BU7" s="76">
        <v>4.0</v>
      </c>
      <c r="BV7" s="76">
        <v>3.0</v>
      </c>
      <c r="BW7" s="76">
        <v>3.0</v>
      </c>
      <c r="BX7" s="86">
        <v>3.75</v>
      </c>
      <c r="BY7" s="76">
        <v>3.0</v>
      </c>
      <c r="BZ7" s="76">
        <v>4.0</v>
      </c>
      <c r="CA7" s="86">
        <v>3.5</v>
      </c>
      <c r="CB7" s="76">
        <v>4.0</v>
      </c>
      <c r="CC7" s="76">
        <v>2.0</v>
      </c>
      <c r="CD7" s="76">
        <v>4.0</v>
      </c>
      <c r="CE7" s="76">
        <v>5.0</v>
      </c>
      <c r="CF7" s="86">
        <v>3.75</v>
      </c>
      <c r="CG7" s="76">
        <v>3.0</v>
      </c>
      <c r="CH7" s="76">
        <v>1.0</v>
      </c>
      <c r="CI7" s="76">
        <v>2.0</v>
      </c>
      <c r="CJ7" s="76">
        <v>4.0</v>
      </c>
      <c r="CK7" s="86">
        <v>2.5</v>
      </c>
      <c r="CL7" s="76">
        <v>2.0</v>
      </c>
      <c r="CM7" s="76">
        <v>5.0</v>
      </c>
      <c r="CN7" s="76">
        <v>3.0</v>
      </c>
      <c r="CO7" s="76">
        <v>2.0</v>
      </c>
      <c r="CP7" s="86">
        <v>3.0</v>
      </c>
      <c r="CQ7" s="76">
        <v>3.0</v>
      </c>
      <c r="CR7" s="76">
        <v>3.0</v>
      </c>
      <c r="CS7" s="76">
        <v>3.0</v>
      </c>
      <c r="CT7" s="87">
        <v>3.0</v>
      </c>
      <c r="CU7" s="76">
        <v>4.0</v>
      </c>
      <c r="CV7" s="76">
        <v>4.0</v>
      </c>
      <c r="CW7" s="76">
        <v>4.0</v>
      </c>
      <c r="CX7" s="76">
        <v>5.0</v>
      </c>
      <c r="CY7" s="86">
        <v>4.25</v>
      </c>
      <c r="CZ7" s="76">
        <v>4.0</v>
      </c>
      <c r="DA7" s="76">
        <v>5.0</v>
      </c>
      <c r="DB7" s="76">
        <v>4.0</v>
      </c>
      <c r="DC7" s="76">
        <v>3.0</v>
      </c>
      <c r="DD7" s="76">
        <v>3.0</v>
      </c>
      <c r="DE7" s="86">
        <v>3.8</v>
      </c>
    </row>
    <row r="8">
      <c r="A8" s="73">
        <v>25.0</v>
      </c>
      <c r="C8" s="88">
        <v>44663.14413194444</v>
      </c>
      <c r="D8" s="74" t="s">
        <v>524</v>
      </c>
      <c r="E8" s="74" t="s">
        <v>525</v>
      </c>
      <c r="F8" s="89">
        <v>23096.0</v>
      </c>
      <c r="G8" s="74">
        <v>1.0</v>
      </c>
      <c r="H8" s="76">
        <f t="shared" si="1"/>
        <v>60</v>
      </c>
      <c r="I8" s="76">
        <v>58.0</v>
      </c>
      <c r="J8" s="74">
        <v>1.0</v>
      </c>
      <c r="K8" s="74">
        <v>4.0</v>
      </c>
      <c r="L8" s="74">
        <v>0.0</v>
      </c>
      <c r="M8" s="74">
        <v>7.0</v>
      </c>
      <c r="N8" s="74">
        <v>9.0</v>
      </c>
      <c r="O8" s="74">
        <v>6.0</v>
      </c>
      <c r="P8" s="76">
        <v>4.0</v>
      </c>
      <c r="Q8" s="77">
        <v>0.0</v>
      </c>
      <c r="R8" s="90">
        <v>1.0</v>
      </c>
      <c r="S8" s="91">
        <v>139.0</v>
      </c>
      <c r="T8" s="76">
        <v>2.0</v>
      </c>
      <c r="U8" s="76">
        <v>3.0</v>
      </c>
      <c r="V8" s="76">
        <v>4.0</v>
      </c>
      <c r="W8" s="76">
        <v>3.0</v>
      </c>
      <c r="X8" s="76">
        <v>4.0</v>
      </c>
      <c r="Y8" s="92">
        <f t="shared" si="2"/>
        <v>3.2</v>
      </c>
      <c r="Z8" s="76">
        <v>4.0</v>
      </c>
      <c r="AA8" s="76">
        <v>3.0</v>
      </c>
      <c r="AB8" s="93">
        <v>3.0</v>
      </c>
      <c r="AC8" s="76">
        <v>4.0</v>
      </c>
      <c r="AD8" s="76">
        <v>3.0</v>
      </c>
      <c r="AE8" s="76">
        <v>4.0</v>
      </c>
      <c r="AF8" s="92">
        <f t="shared" si="3"/>
        <v>3.6</v>
      </c>
      <c r="AG8" s="76">
        <v>3.0</v>
      </c>
      <c r="AH8" s="76">
        <v>3.0</v>
      </c>
      <c r="AI8" s="93">
        <v>3.0</v>
      </c>
      <c r="AJ8" s="76">
        <v>4.0</v>
      </c>
      <c r="AK8" s="82">
        <f t="shared" si="4"/>
        <v>3.333333333</v>
      </c>
      <c r="AL8" s="74">
        <v>4.0</v>
      </c>
      <c r="AM8" s="74">
        <v>2.0</v>
      </c>
      <c r="AN8" s="81">
        <v>6.0</v>
      </c>
      <c r="AO8" s="84">
        <f t="shared" si="5"/>
        <v>3</v>
      </c>
      <c r="AP8" s="74">
        <v>7.0</v>
      </c>
      <c r="AQ8" s="81">
        <v>1.0</v>
      </c>
      <c r="AR8" s="74">
        <v>7.0</v>
      </c>
      <c r="AS8" s="84">
        <f t="shared" si="6"/>
        <v>7</v>
      </c>
      <c r="AT8" s="74">
        <v>7.0</v>
      </c>
      <c r="AU8" s="74">
        <v>6.0</v>
      </c>
      <c r="AV8" s="81">
        <v>2.0</v>
      </c>
      <c r="AW8" s="84">
        <f t="shared" si="7"/>
        <v>6.5</v>
      </c>
      <c r="AX8" s="74">
        <v>7.0</v>
      </c>
      <c r="AY8" s="81">
        <v>1.0</v>
      </c>
      <c r="AZ8" s="74">
        <v>6.0</v>
      </c>
      <c r="BA8" s="84">
        <f t="shared" si="8"/>
        <v>6.5</v>
      </c>
      <c r="BB8" s="74">
        <v>6.0</v>
      </c>
      <c r="BC8" s="74">
        <v>6.0</v>
      </c>
      <c r="BD8" s="81">
        <v>2.0</v>
      </c>
      <c r="BE8" s="84">
        <f t="shared" si="9"/>
        <v>6</v>
      </c>
      <c r="BF8" s="74">
        <v>45.0</v>
      </c>
      <c r="BG8" s="74">
        <v>2.0</v>
      </c>
      <c r="BH8" s="94" t="str">
        <f>vlookup(A8,'Fireplace Project_Cognitive Tes'!R:Z,9,FALSE)</f>
        <v>Instruction manual, teacher</v>
      </c>
      <c r="BJ8" s="76">
        <v>3.0</v>
      </c>
      <c r="BK8" s="76">
        <v>3.0</v>
      </c>
      <c r="BL8" s="76">
        <v>3.0</v>
      </c>
      <c r="BM8" s="76">
        <v>2.0</v>
      </c>
      <c r="BN8" s="86">
        <v>2.75</v>
      </c>
      <c r="BO8" s="76">
        <v>3.0</v>
      </c>
      <c r="BP8" s="76">
        <v>4.0</v>
      </c>
      <c r="BQ8" s="76">
        <v>4.0</v>
      </c>
      <c r="BR8" s="76">
        <v>3.0</v>
      </c>
      <c r="BS8" s="86">
        <v>3.5</v>
      </c>
      <c r="BT8" s="76">
        <v>3.0</v>
      </c>
      <c r="BU8" s="76">
        <v>3.0</v>
      </c>
      <c r="BV8" s="76">
        <v>3.0</v>
      </c>
      <c r="BW8" s="76">
        <v>3.0</v>
      </c>
      <c r="BX8" s="86">
        <v>3.0</v>
      </c>
      <c r="BY8" s="76">
        <v>3.0</v>
      </c>
      <c r="BZ8" s="76">
        <v>3.0</v>
      </c>
      <c r="CA8" s="86">
        <v>3.0</v>
      </c>
      <c r="CB8" s="76">
        <v>4.0</v>
      </c>
      <c r="CC8" s="76">
        <v>4.0</v>
      </c>
      <c r="CD8" s="76">
        <v>3.0</v>
      </c>
      <c r="CE8" s="76">
        <v>3.0</v>
      </c>
      <c r="CF8" s="86">
        <v>3.5</v>
      </c>
      <c r="CG8" s="76">
        <v>3.0</v>
      </c>
      <c r="CH8" s="76">
        <v>2.0</v>
      </c>
      <c r="CI8" s="76">
        <v>3.0</v>
      </c>
      <c r="CJ8" s="76">
        <v>3.0</v>
      </c>
      <c r="CK8" s="86">
        <v>2.75</v>
      </c>
      <c r="CL8" s="76">
        <v>2.0</v>
      </c>
      <c r="CM8" s="76">
        <v>2.0</v>
      </c>
      <c r="CN8" s="76">
        <v>2.0</v>
      </c>
      <c r="CO8" s="76">
        <v>3.0</v>
      </c>
      <c r="CP8" s="86">
        <v>2.25</v>
      </c>
      <c r="CQ8" s="76">
        <v>2.0</v>
      </c>
      <c r="CR8" s="76">
        <v>3.0</v>
      </c>
      <c r="CS8" s="76">
        <v>2.0</v>
      </c>
      <c r="CT8" s="87">
        <v>2.3333333333333335</v>
      </c>
      <c r="CU8" s="76">
        <v>3.0</v>
      </c>
      <c r="CV8" s="76">
        <v>3.0</v>
      </c>
      <c r="CW8" s="76">
        <v>3.0</v>
      </c>
      <c r="CX8" s="76">
        <v>3.0</v>
      </c>
      <c r="CY8" s="86">
        <v>3.0</v>
      </c>
      <c r="CZ8" s="76">
        <v>3.0</v>
      </c>
      <c r="DA8" s="76">
        <v>4.0</v>
      </c>
      <c r="DB8" s="76">
        <v>2.0</v>
      </c>
      <c r="DC8" s="76">
        <v>2.0</v>
      </c>
      <c r="DD8" s="76">
        <v>2.0</v>
      </c>
      <c r="DE8" s="86">
        <v>2.6</v>
      </c>
    </row>
    <row r="9">
      <c r="A9" s="73">
        <v>27.0</v>
      </c>
      <c r="C9" s="88">
        <v>44660.040914351855</v>
      </c>
      <c r="D9" s="74" t="s">
        <v>526</v>
      </c>
      <c r="E9" s="74" t="s">
        <v>527</v>
      </c>
      <c r="F9" s="89">
        <v>22003.0</v>
      </c>
      <c r="G9" s="74">
        <v>1.0</v>
      </c>
      <c r="H9" s="76">
        <f t="shared" si="1"/>
        <v>63</v>
      </c>
      <c r="I9" s="76">
        <v>62.0</v>
      </c>
      <c r="J9" s="74">
        <v>1.0</v>
      </c>
      <c r="K9" s="74">
        <v>4.0</v>
      </c>
      <c r="L9" s="74">
        <v>0.0</v>
      </c>
      <c r="M9" s="74">
        <v>8.0</v>
      </c>
      <c r="N9" s="74">
        <v>9.0</v>
      </c>
      <c r="O9" s="74">
        <v>12.0</v>
      </c>
      <c r="P9" s="76">
        <v>3.0</v>
      </c>
      <c r="Q9" s="77">
        <v>0.0</v>
      </c>
      <c r="R9" s="90">
        <v>1.0</v>
      </c>
      <c r="S9" s="91">
        <v>226.0</v>
      </c>
      <c r="T9" s="76">
        <v>4.0</v>
      </c>
      <c r="U9" s="76">
        <v>4.0</v>
      </c>
      <c r="V9" s="76">
        <v>4.0</v>
      </c>
      <c r="W9" s="76">
        <v>5.0</v>
      </c>
      <c r="X9" s="76">
        <v>4.0</v>
      </c>
      <c r="Y9" s="92">
        <f t="shared" si="2"/>
        <v>4.2</v>
      </c>
      <c r="Z9" s="76">
        <v>4.0</v>
      </c>
      <c r="AA9" s="74">
        <v>4.0</v>
      </c>
      <c r="AB9" s="93">
        <v>2.0</v>
      </c>
      <c r="AC9" s="76">
        <v>5.0</v>
      </c>
      <c r="AD9" s="76">
        <v>4.0</v>
      </c>
      <c r="AE9" s="76">
        <v>4.0</v>
      </c>
      <c r="AF9" s="92">
        <f t="shared" si="3"/>
        <v>4.2</v>
      </c>
      <c r="AG9" s="76">
        <v>5.0</v>
      </c>
      <c r="AH9" s="76">
        <v>3.0</v>
      </c>
      <c r="AI9" s="93">
        <v>3.0</v>
      </c>
      <c r="AJ9" s="76">
        <v>4.0</v>
      </c>
      <c r="AK9" s="82">
        <f t="shared" si="4"/>
        <v>4</v>
      </c>
      <c r="AL9" s="74">
        <v>5.0</v>
      </c>
      <c r="AM9" s="74">
        <v>6.0</v>
      </c>
      <c r="AN9" s="81">
        <v>2.0</v>
      </c>
      <c r="AO9" s="84">
        <f t="shared" si="5"/>
        <v>5.5</v>
      </c>
      <c r="AP9" s="74">
        <v>5.0</v>
      </c>
      <c r="AQ9" s="81">
        <v>3.0</v>
      </c>
      <c r="AR9" s="74">
        <v>7.0</v>
      </c>
      <c r="AS9" s="84">
        <f t="shared" si="6"/>
        <v>6</v>
      </c>
      <c r="AT9" s="74">
        <v>6.0</v>
      </c>
      <c r="AU9" s="74">
        <v>3.0</v>
      </c>
      <c r="AV9" s="81">
        <v>5.0</v>
      </c>
      <c r="AW9" s="84">
        <f t="shared" si="7"/>
        <v>4.5</v>
      </c>
      <c r="AX9" s="74">
        <v>4.0</v>
      </c>
      <c r="AY9" s="81">
        <v>4.0</v>
      </c>
      <c r="AZ9" s="74">
        <v>7.0</v>
      </c>
      <c r="BA9" s="84">
        <f t="shared" si="8"/>
        <v>5.5</v>
      </c>
      <c r="BB9" s="74">
        <v>7.0</v>
      </c>
      <c r="BC9" s="74">
        <v>4.0</v>
      </c>
      <c r="BD9" s="81">
        <v>4.0</v>
      </c>
      <c r="BE9" s="84">
        <f t="shared" si="9"/>
        <v>5.5</v>
      </c>
      <c r="BF9" s="74">
        <v>50.0</v>
      </c>
      <c r="BG9" s="74">
        <v>2.0</v>
      </c>
      <c r="BH9" s="94" t="str">
        <f>vlookup(A9,'Fireplace Project_Cognitive Tes'!R:Z,9,FALSE)</f>
        <v>assistant, encyclopedia, conversational partner, useful tool, telephone book, radio, search engine, aid, partner, remainder for appointments/medication, task master </v>
      </c>
      <c r="BJ9" s="76">
        <v>3.0</v>
      </c>
      <c r="BK9" s="76">
        <v>2.0</v>
      </c>
      <c r="BL9" s="76">
        <v>3.0</v>
      </c>
      <c r="BM9" s="76">
        <v>3.0</v>
      </c>
      <c r="BN9" s="86">
        <v>2.75</v>
      </c>
      <c r="BO9" s="76">
        <v>5.0</v>
      </c>
      <c r="BP9" s="76">
        <v>5.0</v>
      </c>
      <c r="BQ9" s="76">
        <v>5.0</v>
      </c>
      <c r="BR9" s="76">
        <v>5.0</v>
      </c>
      <c r="BS9" s="86">
        <v>5.0</v>
      </c>
      <c r="BT9" s="76">
        <v>3.0</v>
      </c>
      <c r="BU9" s="76">
        <v>4.0</v>
      </c>
      <c r="BV9" s="76">
        <v>3.0</v>
      </c>
      <c r="BW9" s="76">
        <v>4.0</v>
      </c>
      <c r="BX9" s="86">
        <v>3.5</v>
      </c>
      <c r="BY9" s="76">
        <v>4.0</v>
      </c>
      <c r="BZ9" s="76">
        <v>4.0</v>
      </c>
      <c r="CA9" s="86">
        <v>4.0</v>
      </c>
      <c r="CB9" s="76">
        <v>5.0</v>
      </c>
      <c r="CC9" s="76">
        <v>5.0</v>
      </c>
      <c r="CD9" s="76">
        <v>5.0</v>
      </c>
      <c r="CE9" s="76">
        <v>4.0</v>
      </c>
      <c r="CF9" s="86">
        <v>4.75</v>
      </c>
      <c r="CG9" s="76">
        <v>5.0</v>
      </c>
      <c r="CH9" s="76">
        <v>3.0</v>
      </c>
      <c r="CI9" s="76">
        <v>3.0</v>
      </c>
      <c r="CJ9" s="76">
        <v>4.0</v>
      </c>
      <c r="CK9" s="86">
        <v>3.75</v>
      </c>
      <c r="CL9" s="76">
        <v>5.0</v>
      </c>
      <c r="CM9" s="76">
        <v>5.0</v>
      </c>
      <c r="CN9" s="76">
        <v>5.0</v>
      </c>
      <c r="CO9" s="76">
        <v>5.0</v>
      </c>
      <c r="CP9" s="86">
        <v>5.0</v>
      </c>
      <c r="CQ9" s="76">
        <v>2.0</v>
      </c>
      <c r="CR9" s="76">
        <v>1.0</v>
      </c>
      <c r="CS9" s="76">
        <v>2.0</v>
      </c>
      <c r="CT9" s="87">
        <v>1.6666666666666667</v>
      </c>
      <c r="CU9" s="76">
        <v>3.0</v>
      </c>
      <c r="CV9" s="76">
        <v>4.0</v>
      </c>
      <c r="CW9" s="76">
        <v>3.0</v>
      </c>
      <c r="CX9" s="76">
        <v>4.0</v>
      </c>
      <c r="CY9" s="86">
        <v>3.5</v>
      </c>
      <c r="CZ9" s="76">
        <v>1.0</v>
      </c>
      <c r="DA9" s="76">
        <v>1.0</v>
      </c>
      <c r="DB9" s="76">
        <v>2.0</v>
      </c>
      <c r="DC9" s="76">
        <v>1.0</v>
      </c>
      <c r="DD9" s="76">
        <v>3.0</v>
      </c>
      <c r="DE9" s="86">
        <v>1.6</v>
      </c>
    </row>
    <row r="10">
      <c r="A10" s="73">
        <v>28.0</v>
      </c>
      <c r="C10" s="88">
        <v>44643.05065972222</v>
      </c>
      <c r="D10" s="74" t="s">
        <v>528</v>
      </c>
      <c r="E10" s="74" t="s">
        <v>529</v>
      </c>
      <c r="F10" s="89">
        <v>44642.0</v>
      </c>
      <c r="G10" s="74">
        <v>2.0</v>
      </c>
      <c r="H10" s="76">
        <f t="shared" si="1"/>
        <v>1</v>
      </c>
      <c r="I10" s="76">
        <v>75.0</v>
      </c>
      <c r="J10" s="74">
        <v>1.0</v>
      </c>
      <c r="L10" s="74">
        <v>1.0</v>
      </c>
      <c r="M10" s="74">
        <v>8.0</v>
      </c>
      <c r="N10" s="74">
        <v>18.0</v>
      </c>
      <c r="O10" s="74">
        <v>12.0</v>
      </c>
      <c r="P10" s="76">
        <v>6.0</v>
      </c>
      <c r="Q10" s="77">
        <v>1.0</v>
      </c>
      <c r="R10" s="90">
        <v>0.75</v>
      </c>
      <c r="S10" s="91">
        <v>189.0</v>
      </c>
      <c r="T10" s="76">
        <v>2.0</v>
      </c>
      <c r="U10" s="76">
        <v>5.0</v>
      </c>
      <c r="V10" s="76">
        <v>5.0</v>
      </c>
      <c r="W10" s="76">
        <v>5.0</v>
      </c>
      <c r="X10" s="76">
        <v>5.0</v>
      </c>
      <c r="Y10" s="92">
        <f t="shared" si="2"/>
        <v>4.4</v>
      </c>
      <c r="Z10" s="76">
        <v>4.0</v>
      </c>
      <c r="AA10" s="76">
        <v>3.0</v>
      </c>
      <c r="AB10" s="76">
        <v>3.0</v>
      </c>
      <c r="AC10" s="76">
        <v>4.0</v>
      </c>
      <c r="AD10" s="76">
        <v>3.0</v>
      </c>
      <c r="AE10" s="76">
        <v>4.0</v>
      </c>
      <c r="AF10" s="92">
        <f t="shared" si="3"/>
        <v>3.6</v>
      </c>
      <c r="AG10" s="76">
        <v>2.0</v>
      </c>
      <c r="AH10" s="76">
        <v>3.0</v>
      </c>
      <c r="AI10" s="93">
        <v>3.0</v>
      </c>
      <c r="AJ10" s="76">
        <v>2.0</v>
      </c>
      <c r="AK10" s="82">
        <f t="shared" si="4"/>
        <v>2.333333333</v>
      </c>
      <c r="AL10" s="74">
        <v>6.0</v>
      </c>
      <c r="AM10" s="74">
        <v>3.0</v>
      </c>
      <c r="AN10" s="81">
        <v>5.0</v>
      </c>
      <c r="AO10" s="84">
        <f t="shared" si="5"/>
        <v>4.5</v>
      </c>
      <c r="AP10" s="74">
        <v>7.0</v>
      </c>
      <c r="AQ10" s="81">
        <v>1.0</v>
      </c>
      <c r="AR10" s="74">
        <v>5.0</v>
      </c>
      <c r="AS10" s="84">
        <f t="shared" si="6"/>
        <v>6</v>
      </c>
      <c r="AT10" s="74">
        <v>7.0</v>
      </c>
      <c r="AU10" s="74">
        <v>7.0</v>
      </c>
      <c r="AV10" s="81">
        <v>1.0</v>
      </c>
      <c r="AW10" s="84">
        <f t="shared" si="7"/>
        <v>7</v>
      </c>
      <c r="AX10" s="74">
        <v>7.0</v>
      </c>
      <c r="AY10" s="81">
        <v>1.0</v>
      </c>
      <c r="AZ10" s="74">
        <v>6.0</v>
      </c>
      <c r="BA10" s="84">
        <f t="shared" si="8"/>
        <v>6.5</v>
      </c>
      <c r="BB10" s="74">
        <v>4.0</v>
      </c>
      <c r="BC10" s="74">
        <v>4.0</v>
      </c>
      <c r="BD10" s="81">
        <v>4.0</v>
      </c>
      <c r="BE10" s="84">
        <f t="shared" si="9"/>
        <v>4</v>
      </c>
      <c r="BF10" s="74">
        <v>70.0</v>
      </c>
      <c r="BG10" s="74">
        <v>2.0</v>
      </c>
      <c r="BH10" s="94" t="str">
        <f>vlookup(A10,'Fireplace Project_Cognitive Tes'!R:Z,9,FALSE)</f>
        <v>Assistant, </v>
      </c>
      <c r="BJ10" s="76">
        <v>3.0</v>
      </c>
      <c r="BK10" s="76">
        <v>3.0</v>
      </c>
      <c r="BL10" s="76">
        <v>2.0</v>
      </c>
      <c r="BM10" s="76">
        <v>2.0</v>
      </c>
      <c r="BN10" s="86">
        <v>2.5</v>
      </c>
      <c r="BO10" s="76">
        <v>3.0</v>
      </c>
      <c r="BP10" s="76">
        <v>4.0</v>
      </c>
      <c r="BQ10" s="76">
        <v>4.0</v>
      </c>
      <c r="BR10" s="76">
        <v>4.0</v>
      </c>
      <c r="BS10" s="86">
        <v>3.75</v>
      </c>
      <c r="BT10" s="76">
        <v>3.0</v>
      </c>
      <c r="BU10" s="76">
        <v>3.0</v>
      </c>
      <c r="BV10" s="76">
        <v>3.0</v>
      </c>
      <c r="BW10" s="76">
        <v>3.0</v>
      </c>
      <c r="BX10" s="86">
        <v>3.0</v>
      </c>
      <c r="BY10" s="76">
        <v>3.0</v>
      </c>
      <c r="BZ10" s="76">
        <v>3.0</v>
      </c>
      <c r="CA10" s="86">
        <v>3.0</v>
      </c>
      <c r="CB10" s="76">
        <v>4.0</v>
      </c>
      <c r="CC10" s="76">
        <v>4.0</v>
      </c>
      <c r="CD10" s="76">
        <v>3.0</v>
      </c>
      <c r="CE10" s="76">
        <v>4.0</v>
      </c>
      <c r="CF10" s="86">
        <v>3.75</v>
      </c>
      <c r="CG10" s="76">
        <v>2.0</v>
      </c>
      <c r="CH10" s="76">
        <v>2.0</v>
      </c>
      <c r="CI10" s="76">
        <v>2.0</v>
      </c>
      <c r="CJ10" s="76">
        <v>4.0</v>
      </c>
      <c r="CK10" s="86">
        <v>2.5</v>
      </c>
      <c r="CL10" s="76">
        <v>1.0</v>
      </c>
      <c r="CM10" s="76">
        <v>2.0</v>
      </c>
      <c r="CN10" s="76">
        <v>2.0</v>
      </c>
      <c r="CO10" s="76">
        <v>1.0</v>
      </c>
      <c r="CP10" s="86">
        <v>1.5</v>
      </c>
      <c r="CQ10" s="76">
        <v>2.0</v>
      </c>
      <c r="CR10" s="76">
        <v>2.0</v>
      </c>
      <c r="CS10" s="76">
        <v>2.0</v>
      </c>
      <c r="CT10" s="87">
        <v>2.0</v>
      </c>
      <c r="CU10" s="76">
        <v>3.0</v>
      </c>
      <c r="CV10" s="76">
        <v>3.0</v>
      </c>
      <c r="CW10" s="76">
        <v>3.0</v>
      </c>
      <c r="CX10" s="76">
        <v>3.0</v>
      </c>
      <c r="CY10" s="86">
        <v>3.0</v>
      </c>
      <c r="CZ10" s="76">
        <v>4.0</v>
      </c>
      <c r="DA10" s="76">
        <v>4.0</v>
      </c>
      <c r="DB10" s="76">
        <v>2.0</v>
      </c>
      <c r="DC10" s="76">
        <v>2.0</v>
      </c>
      <c r="DD10" s="76">
        <v>4.0</v>
      </c>
      <c r="DE10" s="86">
        <v>3.2</v>
      </c>
    </row>
    <row r="11">
      <c r="A11" s="73">
        <v>29.0</v>
      </c>
      <c r="C11" s="88">
        <v>44643.093460648146</v>
      </c>
      <c r="D11" s="74" t="s">
        <v>530</v>
      </c>
      <c r="E11" s="74" t="s">
        <v>531</v>
      </c>
      <c r="F11" s="89">
        <v>18253.0</v>
      </c>
      <c r="G11" s="74">
        <v>2.0</v>
      </c>
      <c r="H11" s="76">
        <f t="shared" si="1"/>
        <v>74</v>
      </c>
      <c r="I11" s="76">
        <v>72.0</v>
      </c>
      <c r="J11" s="74">
        <v>1.0</v>
      </c>
      <c r="K11" s="74">
        <v>4.0</v>
      </c>
      <c r="L11" s="74">
        <v>1.0</v>
      </c>
      <c r="M11" s="74">
        <v>8.0</v>
      </c>
      <c r="N11" s="74">
        <v>7.0</v>
      </c>
      <c r="O11" s="74">
        <v>13.0</v>
      </c>
      <c r="P11" s="76">
        <v>1.0</v>
      </c>
      <c r="Q11" s="77">
        <v>0.0</v>
      </c>
      <c r="R11" s="90">
        <v>0.75</v>
      </c>
      <c r="S11" s="91">
        <v>475.0</v>
      </c>
      <c r="T11" s="76">
        <v>4.0</v>
      </c>
      <c r="U11" s="76">
        <v>5.0</v>
      </c>
      <c r="V11" s="76">
        <v>5.0</v>
      </c>
      <c r="W11" s="76">
        <v>5.0</v>
      </c>
      <c r="X11" s="76">
        <v>4.0</v>
      </c>
      <c r="Y11" s="92">
        <f t="shared" si="2"/>
        <v>4.6</v>
      </c>
      <c r="Z11" s="76">
        <v>4.0</v>
      </c>
      <c r="AA11" s="74">
        <v>4.0</v>
      </c>
      <c r="AB11" s="93">
        <v>2.0</v>
      </c>
      <c r="AC11" s="76">
        <v>5.0</v>
      </c>
      <c r="AD11" s="76">
        <v>4.0</v>
      </c>
      <c r="AE11" s="76">
        <v>4.0</v>
      </c>
      <c r="AF11" s="92">
        <f t="shared" si="3"/>
        <v>4.2</v>
      </c>
      <c r="AG11" s="76">
        <v>3.0</v>
      </c>
      <c r="AH11" s="74">
        <v>4.0</v>
      </c>
      <c r="AI11" s="93">
        <v>2.0</v>
      </c>
      <c r="AJ11" s="76">
        <v>5.0</v>
      </c>
      <c r="AK11" s="82">
        <f t="shared" si="4"/>
        <v>4</v>
      </c>
      <c r="AL11" s="74">
        <v>6.0</v>
      </c>
      <c r="AM11" s="74">
        <v>6.0</v>
      </c>
      <c r="AN11" s="81">
        <v>2.0</v>
      </c>
      <c r="AO11" s="84">
        <f t="shared" si="5"/>
        <v>6</v>
      </c>
      <c r="AP11" s="74">
        <v>5.0</v>
      </c>
      <c r="AQ11" s="81">
        <v>3.0</v>
      </c>
      <c r="AR11" s="74">
        <v>6.0</v>
      </c>
      <c r="AS11" s="84">
        <f t="shared" si="6"/>
        <v>5.5</v>
      </c>
      <c r="AT11" s="74">
        <v>5.0</v>
      </c>
      <c r="AU11" s="74">
        <v>6.0</v>
      </c>
      <c r="AV11" s="81">
        <v>2.0</v>
      </c>
      <c r="AW11" s="84">
        <f t="shared" si="7"/>
        <v>5.5</v>
      </c>
      <c r="AX11" s="74">
        <v>6.0</v>
      </c>
      <c r="AY11" s="81">
        <v>2.0</v>
      </c>
      <c r="AZ11" s="74">
        <v>6.0</v>
      </c>
      <c r="BA11" s="84">
        <f t="shared" si="8"/>
        <v>6</v>
      </c>
      <c r="BB11" s="74">
        <v>6.0</v>
      </c>
      <c r="BC11" s="74">
        <v>6.0</v>
      </c>
      <c r="BD11" s="81">
        <v>2.0</v>
      </c>
      <c r="BE11" s="84">
        <f t="shared" si="9"/>
        <v>6</v>
      </c>
      <c r="BF11" s="74">
        <v>70.0</v>
      </c>
      <c r="BG11" s="74">
        <v>2.0</v>
      </c>
      <c r="BH11" s="94" t="str">
        <f>vlookup(A11,'Fireplace Project_Cognitive Tes'!R:Z,9,FALSE)</f>
        <v>Siri, Alexa, computer that talks</v>
      </c>
      <c r="BJ11" s="76">
        <v>4.0</v>
      </c>
      <c r="BK11" s="76">
        <v>2.0</v>
      </c>
      <c r="BL11" s="76">
        <v>2.0</v>
      </c>
      <c r="BM11" s="76">
        <v>3.0</v>
      </c>
      <c r="BN11" s="86">
        <v>2.75</v>
      </c>
      <c r="BO11" s="76">
        <v>4.0</v>
      </c>
      <c r="BP11" s="76">
        <v>4.0</v>
      </c>
      <c r="BQ11" s="76">
        <v>4.0</v>
      </c>
      <c r="BR11" s="76">
        <v>4.0</v>
      </c>
      <c r="BS11" s="86">
        <v>4.0</v>
      </c>
      <c r="BT11" s="76">
        <v>4.0</v>
      </c>
      <c r="BU11" s="76">
        <v>3.0</v>
      </c>
      <c r="BV11" s="76">
        <v>3.0</v>
      </c>
      <c r="BW11" s="76">
        <v>3.0</v>
      </c>
      <c r="BX11" s="86">
        <v>3.25</v>
      </c>
      <c r="BY11" s="76">
        <v>3.0</v>
      </c>
      <c r="BZ11" s="76">
        <v>3.0</v>
      </c>
      <c r="CA11" s="86">
        <v>3.0</v>
      </c>
      <c r="CB11" s="76">
        <v>4.0</v>
      </c>
      <c r="CC11" s="76">
        <v>4.0</v>
      </c>
      <c r="CD11" s="76">
        <v>4.0</v>
      </c>
      <c r="CE11" s="76">
        <v>3.0</v>
      </c>
      <c r="CF11" s="86">
        <v>3.75</v>
      </c>
      <c r="CG11" s="76">
        <v>4.0</v>
      </c>
      <c r="CH11" s="76">
        <v>2.0</v>
      </c>
      <c r="CI11" s="76">
        <v>2.0</v>
      </c>
      <c r="CJ11" s="76">
        <v>4.0</v>
      </c>
      <c r="CK11" s="86">
        <v>3.0</v>
      </c>
      <c r="CL11" s="76">
        <v>4.0</v>
      </c>
      <c r="CM11" s="76">
        <v>4.0</v>
      </c>
      <c r="CN11" s="76">
        <v>4.0</v>
      </c>
      <c r="CO11" s="76">
        <v>4.0</v>
      </c>
      <c r="CP11" s="86">
        <v>4.0</v>
      </c>
      <c r="CQ11" s="76">
        <v>3.0</v>
      </c>
      <c r="CR11" s="76">
        <v>3.0</v>
      </c>
      <c r="CS11" s="76">
        <v>3.0</v>
      </c>
      <c r="CT11" s="87">
        <v>3.0</v>
      </c>
      <c r="CU11" s="76">
        <v>4.0</v>
      </c>
      <c r="CV11" s="76">
        <v>4.0</v>
      </c>
      <c r="CW11" s="76">
        <v>4.0</v>
      </c>
      <c r="CX11" s="76">
        <v>4.0</v>
      </c>
      <c r="CY11" s="86">
        <v>4.0</v>
      </c>
      <c r="CZ11" s="76">
        <v>3.0</v>
      </c>
      <c r="DA11" s="76">
        <v>2.0</v>
      </c>
      <c r="DB11" s="76">
        <v>2.0</v>
      </c>
      <c r="DC11" s="76">
        <v>2.0</v>
      </c>
      <c r="DD11" s="76">
        <v>2.0</v>
      </c>
      <c r="DE11" s="86">
        <v>2.2</v>
      </c>
    </row>
    <row r="12">
      <c r="A12" s="73">
        <v>30.0</v>
      </c>
      <c r="C12" s="88">
        <v>44697.83993055556</v>
      </c>
      <c r="D12" s="74" t="s">
        <v>532</v>
      </c>
      <c r="E12" s="74" t="s">
        <v>533</v>
      </c>
      <c r="F12" s="89">
        <v>21609.0</v>
      </c>
      <c r="G12" s="74">
        <v>1.0</v>
      </c>
      <c r="H12" s="76">
        <f t="shared" si="1"/>
        <v>64</v>
      </c>
      <c r="I12" s="76">
        <v>63.0</v>
      </c>
      <c r="J12" s="74">
        <v>1.0</v>
      </c>
      <c r="K12" s="74">
        <v>4.0</v>
      </c>
      <c r="L12" s="74">
        <v>0.0</v>
      </c>
      <c r="M12" s="74">
        <v>8.0</v>
      </c>
      <c r="N12" s="74">
        <v>23.0</v>
      </c>
      <c r="O12" s="74">
        <v>16.0</v>
      </c>
      <c r="P12" s="76">
        <v>5.0</v>
      </c>
      <c r="Q12" s="77">
        <v>1.0</v>
      </c>
      <c r="R12" s="90">
        <v>1.0</v>
      </c>
      <c r="S12" s="91">
        <v>212.0</v>
      </c>
      <c r="T12" s="76">
        <v>3.0</v>
      </c>
      <c r="U12" s="76">
        <v>3.0</v>
      </c>
      <c r="V12" s="76">
        <v>4.0</v>
      </c>
      <c r="W12" s="76">
        <v>4.0</v>
      </c>
      <c r="X12" s="76">
        <v>4.0</v>
      </c>
      <c r="Y12" s="92">
        <f t="shared" si="2"/>
        <v>3.6</v>
      </c>
      <c r="Z12" s="76">
        <v>5.0</v>
      </c>
      <c r="AA12" s="74">
        <v>5.0</v>
      </c>
      <c r="AB12" s="93">
        <v>1.0</v>
      </c>
      <c r="AC12" s="76">
        <v>5.0</v>
      </c>
      <c r="AD12" s="76">
        <v>4.0</v>
      </c>
      <c r="AE12" s="76">
        <v>4.0</v>
      </c>
      <c r="AF12" s="92">
        <f t="shared" si="3"/>
        <v>4.6</v>
      </c>
      <c r="AG12" s="76">
        <v>5.0</v>
      </c>
      <c r="AH12" s="74">
        <v>5.0</v>
      </c>
      <c r="AI12" s="93">
        <v>1.0</v>
      </c>
      <c r="AJ12" s="76">
        <v>5.0</v>
      </c>
      <c r="AK12" s="82">
        <f t="shared" si="4"/>
        <v>5</v>
      </c>
      <c r="AL12" s="74">
        <v>2.0</v>
      </c>
      <c r="AM12" s="74">
        <v>3.0</v>
      </c>
      <c r="AN12" s="81">
        <v>5.0</v>
      </c>
      <c r="AO12" s="84">
        <f t="shared" si="5"/>
        <v>2.5</v>
      </c>
      <c r="AP12" s="74">
        <v>7.0</v>
      </c>
      <c r="AQ12" s="81">
        <v>1.0</v>
      </c>
      <c r="AR12" s="74">
        <v>6.0</v>
      </c>
      <c r="AS12" s="84">
        <f t="shared" si="6"/>
        <v>6.5</v>
      </c>
      <c r="AT12" s="74">
        <v>6.0</v>
      </c>
      <c r="AU12" s="74">
        <v>5.0</v>
      </c>
      <c r="AV12" s="81">
        <v>3.0</v>
      </c>
      <c r="AW12" s="84">
        <f t="shared" si="7"/>
        <v>5.5</v>
      </c>
      <c r="AX12" s="74">
        <v>6.0</v>
      </c>
      <c r="AY12" s="81">
        <v>2.0</v>
      </c>
      <c r="AZ12" s="74">
        <v>7.0</v>
      </c>
      <c r="BA12" s="84">
        <f t="shared" si="8"/>
        <v>6.5</v>
      </c>
      <c r="BB12" s="74">
        <v>4.0</v>
      </c>
      <c r="BC12" s="74">
        <v>3.0</v>
      </c>
      <c r="BD12" s="81">
        <v>5.0</v>
      </c>
      <c r="BE12" s="84">
        <f t="shared" si="9"/>
        <v>3.5</v>
      </c>
      <c r="BF12" s="74">
        <v>55.0</v>
      </c>
      <c r="BG12" s="74">
        <v>2.0</v>
      </c>
      <c r="BH12" s="94" t="str">
        <f>vlookup(A12,'Fireplace Project_Cognitive Tes'!R:Z,9,FALSE)</f>
        <v>Guide, robot, impersonal companion, cold being, listener, eavesdropper</v>
      </c>
      <c r="BJ12" s="76">
        <v>2.0</v>
      </c>
      <c r="BK12" s="76">
        <v>2.0</v>
      </c>
      <c r="BL12" s="76">
        <v>1.0</v>
      </c>
      <c r="BM12" s="76">
        <v>2.0</v>
      </c>
      <c r="BN12" s="86">
        <v>1.75</v>
      </c>
      <c r="BO12" s="76">
        <v>4.0</v>
      </c>
      <c r="BP12" s="76">
        <v>4.0</v>
      </c>
      <c r="BQ12" s="76">
        <v>4.0</v>
      </c>
      <c r="BR12" s="76">
        <v>4.0</v>
      </c>
      <c r="BS12" s="86">
        <v>4.0</v>
      </c>
      <c r="BT12" s="76">
        <v>3.0</v>
      </c>
      <c r="BU12" s="76">
        <v>2.0</v>
      </c>
      <c r="BV12" s="76">
        <v>1.0</v>
      </c>
      <c r="BW12" s="76">
        <v>1.0</v>
      </c>
      <c r="BX12" s="86">
        <v>1.75</v>
      </c>
      <c r="BY12" s="76">
        <v>1.0</v>
      </c>
      <c r="BZ12" s="76">
        <v>1.0</v>
      </c>
      <c r="CA12" s="86">
        <v>1.0</v>
      </c>
      <c r="CB12" s="76">
        <v>3.0</v>
      </c>
      <c r="CC12" s="76">
        <v>5.0</v>
      </c>
      <c r="CD12" s="76">
        <v>3.0</v>
      </c>
      <c r="CE12" s="76">
        <v>5.0</v>
      </c>
      <c r="CF12" s="86">
        <v>4.0</v>
      </c>
      <c r="CG12" s="76">
        <v>5.0</v>
      </c>
      <c r="CH12" s="76">
        <v>1.0</v>
      </c>
      <c r="CI12" s="76">
        <v>1.0</v>
      </c>
      <c r="CJ12" s="76">
        <v>5.0</v>
      </c>
      <c r="CK12" s="86">
        <v>3.0</v>
      </c>
      <c r="CL12" s="76">
        <v>5.0</v>
      </c>
      <c r="CM12" s="76">
        <v>5.0</v>
      </c>
      <c r="CN12" s="76">
        <v>5.0</v>
      </c>
      <c r="CO12" s="76">
        <v>4.0</v>
      </c>
      <c r="CP12" s="86">
        <v>4.75</v>
      </c>
      <c r="CQ12" s="76">
        <v>1.0</v>
      </c>
      <c r="CR12" s="76">
        <v>1.0</v>
      </c>
      <c r="CS12" s="76">
        <v>1.0</v>
      </c>
      <c r="CT12" s="87">
        <v>1.0</v>
      </c>
      <c r="CU12" s="76">
        <v>2.0</v>
      </c>
      <c r="CV12" s="76">
        <v>3.0</v>
      </c>
      <c r="CW12" s="76">
        <v>3.0</v>
      </c>
      <c r="CX12" s="76">
        <v>1.0</v>
      </c>
      <c r="CY12" s="86">
        <v>2.25</v>
      </c>
      <c r="CZ12" s="76">
        <v>1.0</v>
      </c>
      <c r="DA12" s="76">
        <v>1.0</v>
      </c>
      <c r="DB12" s="76">
        <v>1.0</v>
      </c>
      <c r="DC12" s="76">
        <v>1.0</v>
      </c>
      <c r="DD12" s="76">
        <v>1.0</v>
      </c>
      <c r="DE12" s="86">
        <v>1.0</v>
      </c>
    </row>
    <row r="13">
      <c r="A13" s="73">
        <v>32.0</v>
      </c>
      <c r="C13" s="88">
        <v>44650.87844907407</v>
      </c>
      <c r="D13" s="74" t="s">
        <v>534</v>
      </c>
      <c r="E13" s="74" t="s">
        <v>535</v>
      </c>
      <c r="F13" s="89">
        <v>20615.0</v>
      </c>
      <c r="G13" s="74">
        <v>2.0</v>
      </c>
      <c r="H13" s="76">
        <f t="shared" si="1"/>
        <v>67</v>
      </c>
      <c r="I13" s="76">
        <v>65.0</v>
      </c>
      <c r="J13" s="74">
        <v>1.0</v>
      </c>
      <c r="K13" s="74">
        <v>4.0</v>
      </c>
      <c r="L13" s="74">
        <v>0.0</v>
      </c>
      <c r="M13" s="74">
        <v>8.0</v>
      </c>
      <c r="N13" s="74">
        <v>1.0</v>
      </c>
      <c r="O13" s="74">
        <v>17.0</v>
      </c>
      <c r="P13" s="76">
        <v>4.0</v>
      </c>
      <c r="Q13" s="77">
        <v>0.0</v>
      </c>
      <c r="R13" s="90">
        <v>1.0</v>
      </c>
      <c r="S13" s="91">
        <v>148.0</v>
      </c>
      <c r="T13" s="76">
        <v>4.0</v>
      </c>
      <c r="U13" s="76">
        <v>5.0</v>
      </c>
      <c r="V13" s="76">
        <v>5.0</v>
      </c>
      <c r="W13" s="76">
        <v>4.0</v>
      </c>
      <c r="X13" s="76">
        <v>5.0</v>
      </c>
      <c r="Y13" s="92">
        <f t="shared" si="2"/>
        <v>4.6</v>
      </c>
      <c r="Z13" s="76">
        <v>4.0</v>
      </c>
      <c r="AA13" s="76">
        <v>3.0</v>
      </c>
      <c r="AB13" s="93">
        <v>3.0</v>
      </c>
      <c r="AC13" s="76">
        <v>5.0</v>
      </c>
      <c r="AD13" s="76">
        <v>3.0</v>
      </c>
      <c r="AE13" s="76">
        <v>2.0</v>
      </c>
      <c r="AF13" s="92">
        <f t="shared" si="3"/>
        <v>3.4</v>
      </c>
      <c r="AG13" s="76">
        <v>4.0</v>
      </c>
      <c r="AH13" s="74">
        <v>4.0</v>
      </c>
      <c r="AI13" s="93">
        <v>2.0</v>
      </c>
      <c r="AJ13" s="76">
        <v>5.0</v>
      </c>
      <c r="AK13" s="82">
        <f t="shared" si="4"/>
        <v>4.333333333</v>
      </c>
      <c r="AL13" s="74">
        <v>7.0</v>
      </c>
      <c r="AM13" s="74">
        <v>6.0</v>
      </c>
      <c r="AN13" s="81">
        <v>2.0</v>
      </c>
      <c r="AO13" s="84">
        <f t="shared" si="5"/>
        <v>6.5</v>
      </c>
      <c r="AP13" s="74">
        <v>6.0</v>
      </c>
      <c r="AQ13" s="81">
        <v>2.0</v>
      </c>
      <c r="AR13" s="74">
        <v>7.0</v>
      </c>
      <c r="AS13" s="84">
        <f t="shared" si="6"/>
        <v>6.5</v>
      </c>
      <c r="AT13" s="74">
        <v>7.0</v>
      </c>
      <c r="AU13" s="74">
        <v>6.0</v>
      </c>
      <c r="AV13" s="81">
        <v>2.0</v>
      </c>
      <c r="AW13" s="84">
        <f t="shared" si="7"/>
        <v>6.5</v>
      </c>
      <c r="AX13" s="74">
        <v>7.0</v>
      </c>
      <c r="AY13" s="81">
        <v>1.0</v>
      </c>
      <c r="AZ13" s="74">
        <v>7.0</v>
      </c>
      <c r="BA13" s="84">
        <f t="shared" si="8"/>
        <v>7</v>
      </c>
      <c r="BB13" s="74">
        <v>7.0</v>
      </c>
      <c r="BC13" s="74">
        <v>3.0</v>
      </c>
      <c r="BD13" s="81">
        <v>5.0</v>
      </c>
      <c r="BE13" s="84">
        <f t="shared" si="9"/>
        <v>5</v>
      </c>
      <c r="BF13" s="74">
        <v>45.0</v>
      </c>
      <c r="BG13" s="74">
        <v>2.0</v>
      </c>
      <c r="BH13" s="94" t="str">
        <f>vlookup(A13,'Fireplace Project_Cognitive Tes'!R:Z,9,FALSE)</f>
        <v>Google search, Siri, research librarian, vehicle with safety prompts, calm instructor, computer, disembodied companion, sound in the silence, help feature in an app</v>
      </c>
      <c r="BJ13" s="76">
        <v>2.0</v>
      </c>
      <c r="BK13" s="76">
        <v>2.0</v>
      </c>
      <c r="BL13" s="76">
        <v>2.0</v>
      </c>
      <c r="BM13" s="76">
        <v>2.0</v>
      </c>
      <c r="BN13" s="86">
        <v>2.0</v>
      </c>
      <c r="BO13" s="76">
        <v>2.0</v>
      </c>
      <c r="BP13" s="76">
        <v>3.0</v>
      </c>
      <c r="BQ13" s="76">
        <v>4.0</v>
      </c>
      <c r="BR13" s="76">
        <v>4.0</v>
      </c>
      <c r="BS13" s="86">
        <v>3.25</v>
      </c>
      <c r="BT13" s="76">
        <v>3.0</v>
      </c>
      <c r="BU13" s="76">
        <v>3.0</v>
      </c>
      <c r="BV13" s="76">
        <v>1.0</v>
      </c>
      <c r="BW13" s="76">
        <v>1.0</v>
      </c>
      <c r="BX13" s="86">
        <v>2.0</v>
      </c>
      <c r="BY13" s="76">
        <v>1.0</v>
      </c>
      <c r="BZ13" s="76">
        <v>1.0</v>
      </c>
      <c r="CA13" s="86">
        <v>1.0</v>
      </c>
      <c r="CB13" s="76">
        <v>3.0</v>
      </c>
      <c r="CC13" s="76">
        <v>4.0</v>
      </c>
      <c r="CD13" s="76">
        <v>4.0</v>
      </c>
      <c r="CE13" s="76">
        <v>3.0</v>
      </c>
      <c r="CF13" s="86">
        <v>3.5</v>
      </c>
      <c r="CG13" s="76">
        <v>3.0</v>
      </c>
      <c r="CH13" s="76">
        <v>2.0</v>
      </c>
      <c r="CI13" s="76">
        <v>2.0</v>
      </c>
      <c r="CJ13" s="76">
        <v>3.0</v>
      </c>
      <c r="CK13" s="86">
        <v>2.5</v>
      </c>
      <c r="CL13" s="76">
        <v>3.0</v>
      </c>
      <c r="CM13" s="76">
        <v>5.0</v>
      </c>
      <c r="CN13" s="76">
        <v>5.0</v>
      </c>
      <c r="CO13" s="76">
        <v>4.0</v>
      </c>
      <c r="CP13" s="86">
        <v>4.25</v>
      </c>
      <c r="CQ13" s="76">
        <v>2.0</v>
      </c>
      <c r="CR13" s="76">
        <v>2.0</v>
      </c>
      <c r="CS13" s="76">
        <v>2.0</v>
      </c>
      <c r="CT13" s="87">
        <v>2.0</v>
      </c>
      <c r="CU13" s="76">
        <v>2.0</v>
      </c>
      <c r="CV13" s="76">
        <v>2.0</v>
      </c>
      <c r="CW13" s="76">
        <v>1.0</v>
      </c>
      <c r="CX13" s="76">
        <v>3.0</v>
      </c>
      <c r="CY13" s="86">
        <v>2.0</v>
      </c>
      <c r="CZ13" s="76">
        <v>2.0</v>
      </c>
      <c r="DA13" s="76">
        <v>2.0</v>
      </c>
      <c r="DB13" s="76">
        <v>1.0</v>
      </c>
      <c r="DC13" s="76">
        <v>2.0</v>
      </c>
      <c r="DD13" s="76">
        <v>3.0</v>
      </c>
      <c r="DE13" s="86">
        <v>2.0</v>
      </c>
    </row>
    <row r="14">
      <c r="A14" s="73">
        <v>33.0</v>
      </c>
      <c r="C14" s="88">
        <v>44658.909733796296</v>
      </c>
      <c r="D14" s="74" t="s">
        <v>536</v>
      </c>
      <c r="E14" s="74" t="s">
        <v>537</v>
      </c>
      <c r="F14" s="89">
        <v>19385.0</v>
      </c>
      <c r="G14" s="74">
        <v>2.0</v>
      </c>
      <c r="H14" s="76">
        <f t="shared" si="1"/>
        <v>70</v>
      </c>
      <c r="I14" s="76">
        <v>69.0</v>
      </c>
      <c r="J14" s="74">
        <v>1.0</v>
      </c>
      <c r="K14" s="74">
        <v>4.0</v>
      </c>
      <c r="L14" s="74">
        <v>0.0</v>
      </c>
      <c r="M14" s="74">
        <v>7.0</v>
      </c>
      <c r="N14" s="74">
        <v>23.0</v>
      </c>
      <c r="O14" s="74">
        <v>12.0</v>
      </c>
      <c r="P14" s="76">
        <v>4.0</v>
      </c>
      <c r="Q14" s="77">
        <v>0.0</v>
      </c>
      <c r="R14" s="90">
        <v>1.0</v>
      </c>
      <c r="S14" s="91">
        <v>289.0</v>
      </c>
      <c r="T14" s="76">
        <v>4.0</v>
      </c>
      <c r="U14" s="76">
        <v>4.0</v>
      </c>
      <c r="V14" s="76">
        <v>4.0</v>
      </c>
      <c r="W14" s="76">
        <v>5.0</v>
      </c>
      <c r="X14" s="76">
        <v>4.0</v>
      </c>
      <c r="Y14" s="92">
        <f t="shared" si="2"/>
        <v>4.2</v>
      </c>
      <c r="Z14" s="76">
        <v>5.0</v>
      </c>
      <c r="AA14" s="74">
        <v>5.0</v>
      </c>
      <c r="AB14" s="93">
        <v>1.0</v>
      </c>
      <c r="AC14" s="76">
        <v>5.0</v>
      </c>
      <c r="AD14" s="76">
        <v>5.0</v>
      </c>
      <c r="AE14" s="76">
        <v>5.0</v>
      </c>
      <c r="AF14" s="92">
        <f t="shared" si="3"/>
        <v>5</v>
      </c>
      <c r="AG14" s="76">
        <v>5.0</v>
      </c>
      <c r="AH14" s="74">
        <v>5.0</v>
      </c>
      <c r="AI14" s="93">
        <v>1.0</v>
      </c>
      <c r="AJ14" s="76">
        <v>5.0</v>
      </c>
      <c r="AK14" s="82">
        <f t="shared" si="4"/>
        <v>5</v>
      </c>
      <c r="AL14" s="74">
        <v>6.0</v>
      </c>
      <c r="AM14" s="74">
        <v>5.0</v>
      </c>
      <c r="AN14" s="81">
        <v>3.0</v>
      </c>
      <c r="AO14" s="84">
        <f t="shared" si="5"/>
        <v>5.5</v>
      </c>
      <c r="AP14" s="74">
        <v>5.0</v>
      </c>
      <c r="AQ14" s="81">
        <v>3.0</v>
      </c>
      <c r="AR14" s="74">
        <v>5.0</v>
      </c>
      <c r="AS14" s="84">
        <f t="shared" si="6"/>
        <v>5</v>
      </c>
      <c r="AT14" s="74">
        <v>5.0</v>
      </c>
      <c r="AU14" s="74">
        <v>6.0</v>
      </c>
      <c r="AV14" s="81">
        <v>2.0</v>
      </c>
      <c r="AW14" s="84">
        <f t="shared" si="7"/>
        <v>5.5</v>
      </c>
      <c r="AX14" s="74">
        <v>4.0</v>
      </c>
      <c r="AY14" s="81">
        <v>4.0</v>
      </c>
      <c r="AZ14" s="74">
        <v>6.0</v>
      </c>
      <c r="BA14" s="84">
        <f t="shared" si="8"/>
        <v>5</v>
      </c>
      <c r="BB14" s="74">
        <v>5.0</v>
      </c>
      <c r="BC14" s="74">
        <v>3.0</v>
      </c>
      <c r="BD14" s="81">
        <v>5.0</v>
      </c>
      <c r="BE14" s="84">
        <f t="shared" si="9"/>
        <v>4</v>
      </c>
      <c r="BF14" s="74">
        <v>60.0</v>
      </c>
      <c r="BG14" s="74">
        <v>2.0</v>
      </c>
      <c r="BH14" s="94" t="str">
        <f>vlookup(A14,'Fireplace Project_Cognitive Tes'!R:Z,9,FALSE)</f>
        <v>Helpful technology</v>
      </c>
      <c r="BJ14" s="76">
        <v>4.0</v>
      </c>
      <c r="BK14" s="76">
        <v>4.0</v>
      </c>
      <c r="BL14" s="76">
        <v>3.0</v>
      </c>
      <c r="BM14" s="76">
        <v>4.0</v>
      </c>
      <c r="BN14" s="86">
        <v>3.75</v>
      </c>
      <c r="BO14" s="76">
        <v>3.0</v>
      </c>
      <c r="BP14" s="76">
        <v>4.0</v>
      </c>
      <c r="BQ14" s="76">
        <v>4.0</v>
      </c>
      <c r="BR14" s="76">
        <v>4.0</v>
      </c>
      <c r="BS14" s="86">
        <v>3.75</v>
      </c>
      <c r="BT14" s="76">
        <v>4.0</v>
      </c>
      <c r="BU14" s="76">
        <v>3.0</v>
      </c>
      <c r="BV14" s="76">
        <v>3.0</v>
      </c>
      <c r="BW14" s="76">
        <v>3.0</v>
      </c>
      <c r="BX14" s="86">
        <v>3.25</v>
      </c>
      <c r="BY14" s="76">
        <v>3.0</v>
      </c>
      <c r="BZ14" s="76">
        <v>3.0</v>
      </c>
      <c r="CA14" s="86">
        <v>3.0</v>
      </c>
      <c r="CB14" s="76">
        <v>4.0</v>
      </c>
      <c r="CC14" s="76">
        <v>4.0</v>
      </c>
      <c r="CD14" s="76">
        <v>4.0</v>
      </c>
      <c r="CE14" s="76">
        <v>4.0</v>
      </c>
      <c r="CF14" s="86">
        <v>4.0</v>
      </c>
      <c r="CG14" s="76">
        <v>4.0</v>
      </c>
      <c r="CH14" s="76">
        <v>2.0</v>
      </c>
      <c r="CI14" s="76">
        <v>2.0</v>
      </c>
      <c r="CJ14" s="76">
        <v>4.0</v>
      </c>
      <c r="CK14" s="86">
        <v>3.0</v>
      </c>
      <c r="CL14" s="76">
        <v>4.0</v>
      </c>
      <c r="CM14" s="76">
        <v>4.0</v>
      </c>
      <c r="CN14" s="76">
        <v>4.0</v>
      </c>
      <c r="CO14" s="76">
        <v>3.0</v>
      </c>
      <c r="CP14" s="86">
        <v>3.75</v>
      </c>
      <c r="CQ14" s="76">
        <v>3.0</v>
      </c>
      <c r="CR14" s="76">
        <v>3.0</v>
      </c>
      <c r="CS14" s="76">
        <v>3.0</v>
      </c>
      <c r="CT14" s="87">
        <v>3.0</v>
      </c>
      <c r="CU14" s="76">
        <v>3.0</v>
      </c>
      <c r="CV14" s="76">
        <v>4.0</v>
      </c>
      <c r="CW14" s="76">
        <v>3.0</v>
      </c>
      <c r="CX14" s="76">
        <v>3.0</v>
      </c>
      <c r="CY14" s="86">
        <v>3.25</v>
      </c>
      <c r="CZ14" s="76">
        <v>2.0</v>
      </c>
      <c r="DA14" s="76">
        <v>2.0</v>
      </c>
      <c r="DB14" s="76">
        <v>2.0</v>
      </c>
      <c r="DC14" s="76">
        <v>3.0</v>
      </c>
      <c r="DD14" s="76">
        <v>2.0</v>
      </c>
      <c r="DE14" s="86">
        <v>2.2</v>
      </c>
    </row>
    <row r="15">
      <c r="A15" s="73">
        <v>34.0</v>
      </c>
      <c r="C15" s="88">
        <v>44650.07067129629</v>
      </c>
      <c r="D15" s="74" t="s">
        <v>538</v>
      </c>
      <c r="E15" s="74" t="s">
        <v>539</v>
      </c>
      <c r="F15" s="89">
        <v>23906.0</v>
      </c>
      <c r="G15" s="74">
        <v>1.0</v>
      </c>
      <c r="H15" s="76">
        <f t="shared" si="1"/>
        <v>58</v>
      </c>
      <c r="I15" s="76">
        <v>56.0</v>
      </c>
      <c r="J15" s="74">
        <v>1.0</v>
      </c>
      <c r="K15" s="74">
        <v>4.0</v>
      </c>
      <c r="L15" s="74">
        <v>0.0</v>
      </c>
      <c r="M15" s="74">
        <v>7.0</v>
      </c>
      <c r="N15" s="74">
        <v>15.0</v>
      </c>
      <c r="O15" s="74">
        <v>13.0</v>
      </c>
      <c r="P15" s="76">
        <v>7.0</v>
      </c>
      <c r="Q15" s="77">
        <v>1.0</v>
      </c>
      <c r="R15" s="90">
        <v>0.75</v>
      </c>
      <c r="S15" s="91">
        <v>104.0</v>
      </c>
      <c r="T15" s="76">
        <v>2.0</v>
      </c>
      <c r="U15" s="76">
        <v>4.0</v>
      </c>
      <c r="V15" s="76">
        <v>4.0</v>
      </c>
      <c r="W15" s="76">
        <v>4.0</v>
      </c>
      <c r="X15" s="76">
        <v>4.0</v>
      </c>
      <c r="Y15" s="92">
        <f t="shared" si="2"/>
        <v>3.6</v>
      </c>
      <c r="Z15" s="76">
        <v>3.0</v>
      </c>
      <c r="AA15" s="76">
        <v>3.0</v>
      </c>
      <c r="AB15" s="93">
        <v>3.0</v>
      </c>
      <c r="AC15" s="76">
        <v>3.0</v>
      </c>
      <c r="AD15" s="76">
        <v>3.0</v>
      </c>
      <c r="AE15" s="76">
        <v>3.0</v>
      </c>
      <c r="AF15" s="92">
        <f t="shared" si="3"/>
        <v>3</v>
      </c>
      <c r="AG15" s="76">
        <v>4.0</v>
      </c>
      <c r="AH15" s="74">
        <v>2.0</v>
      </c>
      <c r="AI15" s="93">
        <v>4.0</v>
      </c>
      <c r="AJ15" s="76">
        <v>3.0</v>
      </c>
      <c r="AK15" s="82">
        <f t="shared" si="4"/>
        <v>3</v>
      </c>
      <c r="AL15" s="74">
        <v>3.0</v>
      </c>
      <c r="AM15" s="74">
        <v>3.0</v>
      </c>
      <c r="AN15" s="81">
        <v>5.0</v>
      </c>
      <c r="AO15" s="84">
        <f t="shared" si="5"/>
        <v>3</v>
      </c>
      <c r="AP15" s="74">
        <v>3.0</v>
      </c>
      <c r="AQ15" s="81">
        <v>5.0</v>
      </c>
      <c r="AR15" s="74">
        <v>6.0</v>
      </c>
      <c r="AS15" s="84">
        <f t="shared" si="6"/>
        <v>4.5</v>
      </c>
      <c r="AT15" s="74">
        <v>2.0</v>
      </c>
      <c r="AU15" s="74">
        <v>2.0</v>
      </c>
      <c r="AV15" s="81">
        <v>6.0</v>
      </c>
      <c r="AW15" s="84">
        <f t="shared" si="7"/>
        <v>2</v>
      </c>
      <c r="AX15" s="74">
        <v>3.0</v>
      </c>
      <c r="AY15" s="81">
        <v>5.0</v>
      </c>
      <c r="AZ15" s="74">
        <v>5.0</v>
      </c>
      <c r="BA15" s="84">
        <f t="shared" si="8"/>
        <v>4</v>
      </c>
      <c r="BB15" s="74">
        <v>6.0</v>
      </c>
      <c r="BC15" s="74">
        <v>3.0</v>
      </c>
      <c r="BD15" s="81">
        <v>5.0</v>
      </c>
      <c r="BE15" s="84">
        <f t="shared" si="9"/>
        <v>4.5</v>
      </c>
      <c r="BF15" s="74">
        <v>42.0</v>
      </c>
      <c r="BG15" s="74">
        <v>2.0</v>
      </c>
      <c r="BH15" s="94" t="str">
        <f>vlookup(A15,'Fireplace Project_Cognitive Tes'!R:Z,9,FALSE)</f>
        <v>learning assistant. companion. machine to help. voice in my head. font of knowledge. repetitive machine. an annoying 10 year old.</v>
      </c>
      <c r="BJ15" s="76">
        <v>2.0</v>
      </c>
      <c r="BK15" s="76">
        <v>2.0</v>
      </c>
      <c r="BL15" s="76">
        <v>2.0</v>
      </c>
      <c r="BM15" s="76">
        <v>2.0</v>
      </c>
      <c r="BN15" s="86">
        <v>2.0</v>
      </c>
      <c r="BO15" s="76">
        <v>1.0</v>
      </c>
      <c r="BP15" s="76">
        <v>3.0</v>
      </c>
      <c r="BQ15" s="76">
        <v>2.0</v>
      </c>
      <c r="BR15" s="76">
        <v>2.0</v>
      </c>
      <c r="BS15" s="86">
        <v>2.0</v>
      </c>
      <c r="BT15" s="76">
        <v>3.0</v>
      </c>
      <c r="BU15" s="76">
        <v>3.0</v>
      </c>
      <c r="BV15" s="76">
        <v>2.0</v>
      </c>
      <c r="BW15" s="76">
        <v>3.0</v>
      </c>
      <c r="BX15" s="86">
        <v>2.75</v>
      </c>
      <c r="BY15" s="76">
        <v>2.0</v>
      </c>
      <c r="BZ15" s="76">
        <v>3.0</v>
      </c>
      <c r="CA15" s="86">
        <v>2.5</v>
      </c>
      <c r="CB15" s="76">
        <v>4.0</v>
      </c>
      <c r="CC15" s="76">
        <v>4.0</v>
      </c>
      <c r="CD15" s="76">
        <v>4.0</v>
      </c>
      <c r="CE15" s="76">
        <v>4.0</v>
      </c>
      <c r="CF15" s="86">
        <v>4.0</v>
      </c>
      <c r="CG15" s="76">
        <v>4.0</v>
      </c>
      <c r="CH15" s="76">
        <v>2.0</v>
      </c>
      <c r="CI15" s="76">
        <v>1.0</v>
      </c>
      <c r="CJ15" s="76">
        <v>4.0</v>
      </c>
      <c r="CK15" s="86">
        <v>2.75</v>
      </c>
      <c r="CL15" s="76">
        <v>2.0</v>
      </c>
      <c r="CM15" s="76">
        <v>4.0</v>
      </c>
      <c r="CN15" s="76">
        <v>5.0</v>
      </c>
      <c r="CO15" s="76">
        <v>4.0</v>
      </c>
      <c r="CP15" s="86">
        <v>3.75</v>
      </c>
      <c r="CQ15" s="76">
        <v>5.0</v>
      </c>
      <c r="CR15" s="76">
        <v>5.0</v>
      </c>
      <c r="CS15" s="76">
        <v>5.0</v>
      </c>
      <c r="CT15" s="87">
        <v>5.0</v>
      </c>
      <c r="CU15" s="76">
        <v>2.0</v>
      </c>
      <c r="CV15" s="76">
        <v>3.0</v>
      </c>
      <c r="CW15" s="76">
        <v>2.0</v>
      </c>
      <c r="CX15" s="76">
        <v>4.0</v>
      </c>
      <c r="CY15" s="86">
        <v>2.75</v>
      </c>
      <c r="CZ15" s="76">
        <v>2.0</v>
      </c>
      <c r="DA15" s="76">
        <v>4.0</v>
      </c>
      <c r="DB15" s="76">
        <v>2.0</v>
      </c>
      <c r="DC15" s="76">
        <v>2.0</v>
      </c>
      <c r="DD15" s="76">
        <v>3.0</v>
      </c>
      <c r="DE15" s="86">
        <v>2.6</v>
      </c>
    </row>
    <row r="16">
      <c r="A16" s="96">
        <v>37.0</v>
      </c>
      <c r="B16" s="97"/>
      <c r="C16" s="98">
        <v>44667.63292824074</v>
      </c>
      <c r="D16" s="99" t="s">
        <v>540</v>
      </c>
      <c r="E16" s="99" t="s">
        <v>541</v>
      </c>
      <c r="F16" s="100">
        <v>21648.0</v>
      </c>
      <c r="G16" s="99">
        <v>1.0</v>
      </c>
      <c r="H16" s="101">
        <f t="shared" si="1"/>
        <v>64</v>
      </c>
      <c r="I16" s="99">
        <v>62.0</v>
      </c>
      <c r="J16" s="99">
        <v>1.0</v>
      </c>
      <c r="K16" s="99">
        <v>4.0</v>
      </c>
      <c r="L16" s="99">
        <v>0.0</v>
      </c>
      <c r="M16" s="99">
        <v>7.0</v>
      </c>
      <c r="N16" s="99">
        <v>8.0</v>
      </c>
      <c r="O16" s="99">
        <v>15.0</v>
      </c>
      <c r="P16" s="102">
        <v>4.0</v>
      </c>
      <c r="Q16" s="102">
        <v>0.0</v>
      </c>
      <c r="R16" s="90">
        <v>0.0</v>
      </c>
      <c r="S16" s="91">
        <v>73.0</v>
      </c>
      <c r="T16" s="102">
        <v>3.0</v>
      </c>
      <c r="U16" s="102">
        <v>3.0</v>
      </c>
      <c r="V16" s="102">
        <v>3.0</v>
      </c>
      <c r="W16" s="102">
        <v>4.0</v>
      </c>
      <c r="X16" s="102">
        <v>4.0</v>
      </c>
      <c r="Y16" s="101">
        <f t="shared" si="2"/>
        <v>3.4</v>
      </c>
      <c r="Z16" s="102">
        <v>5.0</v>
      </c>
      <c r="AA16" s="107">
        <v>5.0</v>
      </c>
      <c r="AB16" s="102">
        <v>1.0</v>
      </c>
      <c r="AC16" s="102">
        <v>3.0</v>
      </c>
      <c r="AD16" s="102">
        <v>5.0</v>
      </c>
      <c r="AE16" s="102">
        <v>5.0</v>
      </c>
      <c r="AF16" s="101">
        <f t="shared" si="3"/>
        <v>4.6</v>
      </c>
      <c r="AG16" s="102">
        <v>3.0</v>
      </c>
      <c r="AH16" s="102">
        <v>3.0</v>
      </c>
      <c r="AI16" s="102">
        <v>3.0</v>
      </c>
      <c r="AJ16" s="102">
        <v>5.0</v>
      </c>
      <c r="AK16" s="103">
        <f t="shared" si="4"/>
        <v>3.666666667</v>
      </c>
      <c r="AL16" s="104">
        <v>6.0</v>
      </c>
      <c r="AM16" s="104">
        <v>5.0</v>
      </c>
      <c r="AN16" s="105">
        <v>3.0</v>
      </c>
      <c r="AO16" s="84">
        <f t="shared" si="5"/>
        <v>5.5</v>
      </c>
      <c r="AP16" s="104">
        <v>2.0</v>
      </c>
      <c r="AQ16" s="105">
        <v>6.0</v>
      </c>
      <c r="AR16" s="104">
        <v>6.0</v>
      </c>
      <c r="AS16" s="84">
        <f t="shared" si="6"/>
        <v>4</v>
      </c>
      <c r="AT16" s="104">
        <v>7.0</v>
      </c>
      <c r="AU16" s="104">
        <v>7.0</v>
      </c>
      <c r="AV16" s="105">
        <v>1.0</v>
      </c>
      <c r="AW16" s="84">
        <f t="shared" si="7"/>
        <v>7</v>
      </c>
      <c r="AX16" s="104">
        <v>2.0</v>
      </c>
      <c r="AY16" s="105">
        <v>6.0</v>
      </c>
      <c r="AZ16" s="104">
        <v>5.0</v>
      </c>
      <c r="BA16" s="84">
        <f t="shared" si="8"/>
        <v>3.5</v>
      </c>
      <c r="BB16" s="104">
        <v>6.0</v>
      </c>
      <c r="BC16" s="104">
        <v>3.0</v>
      </c>
      <c r="BD16" s="105">
        <v>5.0</v>
      </c>
      <c r="BE16" s="84">
        <f t="shared" si="9"/>
        <v>4.5</v>
      </c>
      <c r="BF16" s="99">
        <v>50.0</v>
      </c>
      <c r="BG16" s="99">
        <v>2.0</v>
      </c>
      <c r="BH16" s="94" t="str">
        <f>vlookup(A16,'Fireplace Project_Cognitive Tes'!R:Z,9,FALSE)</f>
        <v>assistant, expressionless entity, annoying/boring person, detriment to the process </v>
      </c>
      <c r="BJ16" s="76">
        <v>1.0</v>
      </c>
      <c r="BK16" s="76">
        <v>1.0</v>
      </c>
      <c r="BL16" s="76">
        <v>1.0</v>
      </c>
      <c r="BM16" s="76">
        <v>1.0</v>
      </c>
      <c r="BN16" s="86">
        <v>1.0</v>
      </c>
      <c r="BO16" s="76">
        <v>3.0</v>
      </c>
      <c r="BP16" s="76">
        <v>4.0</v>
      </c>
      <c r="BQ16" s="76">
        <v>5.0</v>
      </c>
      <c r="BR16" s="76">
        <v>5.0</v>
      </c>
      <c r="BS16" s="86">
        <v>4.25</v>
      </c>
      <c r="BT16" s="76">
        <v>3.0</v>
      </c>
      <c r="BU16" s="76">
        <v>1.0</v>
      </c>
      <c r="BV16" s="76">
        <v>1.0</v>
      </c>
      <c r="BW16" s="76">
        <v>1.0</v>
      </c>
      <c r="BX16" s="86">
        <v>1.5</v>
      </c>
      <c r="BY16" s="76">
        <v>1.0</v>
      </c>
      <c r="BZ16" s="76">
        <v>1.0</v>
      </c>
      <c r="CA16" s="86">
        <v>1.0</v>
      </c>
      <c r="CB16" s="76">
        <v>3.0</v>
      </c>
      <c r="CC16" s="76">
        <v>5.0</v>
      </c>
      <c r="CD16" s="76">
        <v>3.0</v>
      </c>
      <c r="CE16" s="76">
        <v>1.0</v>
      </c>
      <c r="CF16" s="86">
        <v>3.0</v>
      </c>
      <c r="CG16" s="76">
        <v>5.0</v>
      </c>
      <c r="CH16" s="76">
        <v>3.0</v>
      </c>
      <c r="CI16" s="76">
        <v>5.0</v>
      </c>
      <c r="CJ16" s="76">
        <v>5.0</v>
      </c>
      <c r="CK16" s="86">
        <v>4.5</v>
      </c>
      <c r="CL16" s="76">
        <v>5.0</v>
      </c>
      <c r="CM16" s="76">
        <v>5.0</v>
      </c>
      <c r="CN16" s="76">
        <v>5.0</v>
      </c>
      <c r="CO16" s="76">
        <v>5.0</v>
      </c>
      <c r="CP16" s="86">
        <v>5.0</v>
      </c>
      <c r="CQ16" s="76">
        <v>1.0</v>
      </c>
      <c r="CR16" s="76">
        <v>1.0</v>
      </c>
      <c r="CS16" s="76">
        <v>1.0</v>
      </c>
      <c r="CT16" s="87">
        <v>1.0</v>
      </c>
      <c r="CU16" s="76">
        <v>3.0</v>
      </c>
      <c r="CV16" s="76">
        <v>3.0</v>
      </c>
      <c r="CW16" s="76">
        <v>3.0</v>
      </c>
      <c r="CX16" s="76">
        <v>3.0</v>
      </c>
      <c r="CY16" s="86">
        <v>3.0</v>
      </c>
      <c r="CZ16" s="76">
        <v>1.0</v>
      </c>
      <c r="DA16" s="76">
        <v>1.0</v>
      </c>
      <c r="DB16" s="76">
        <v>1.0</v>
      </c>
      <c r="DC16" s="76">
        <v>5.0</v>
      </c>
      <c r="DD16" s="76">
        <v>1.0</v>
      </c>
      <c r="DE16" s="86">
        <v>1.8</v>
      </c>
    </row>
    <row r="17">
      <c r="A17" s="73">
        <v>39.0</v>
      </c>
      <c r="C17" s="88">
        <v>44656.898680555554</v>
      </c>
      <c r="D17" s="74" t="s">
        <v>542</v>
      </c>
      <c r="E17" s="74" t="s">
        <v>543</v>
      </c>
      <c r="F17" s="89">
        <v>21677.0</v>
      </c>
      <c r="G17" s="74">
        <v>1.0</v>
      </c>
      <c r="H17" s="76">
        <f t="shared" si="1"/>
        <v>64</v>
      </c>
      <c r="I17" s="76">
        <v>62.0</v>
      </c>
      <c r="J17" s="74">
        <v>1.0</v>
      </c>
      <c r="K17" s="74">
        <v>4.0</v>
      </c>
      <c r="L17" s="74">
        <v>0.0</v>
      </c>
      <c r="M17" s="74">
        <v>5.0</v>
      </c>
      <c r="N17" s="74">
        <v>23.0</v>
      </c>
      <c r="O17" s="74">
        <v>5.0</v>
      </c>
      <c r="P17" s="76">
        <v>2.0</v>
      </c>
      <c r="Q17" s="77">
        <v>0.0</v>
      </c>
      <c r="R17" s="90">
        <v>1.25</v>
      </c>
      <c r="S17" s="91">
        <v>183.0</v>
      </c>
      <c r="T17" s="76">
        <v>4.0</v>
      </c>
      <c r="U17" s="76">
        <v>4.0</v>
      </c>
      <c r="V17" s="76">
        <v>5.0</v>
      </c>
      <c r="W17" s="76">
        <v>5.0</v>
      </c>
      <c r="X17" s="76">
        <v>5.0</v>
      </c>
      <c r="Y17" s="92">
        <f t="shared" si="2"/>
        <v>4.6</v>
      </c>
      <c r="Z17" s="76">
        <v>5.0</v>
      </c>
      <c r="AA17" s="74">
        <v>1.0</v>
      </c>
      <c r="AB17" s="93">
        <v>5.0</v>
      </c>
      <c r="AC17" s="76">
        <v>5.0</v>
      </c>
      <c r="AD17" s="76">
        <v>5.0</v>
      </c>
      <c r="AE17" s="76">
        <v>5.0</v>
      </c>
      <c r="AF17" s="92">
        <f t="shared" si="3"/>
        <v>4.2</v>
      </c>
      <c r="AG17" s="76">
        <v>5.0</v>
      </c>
      <c r="AH17" s="74">
        <v>5.0</v>
      </c>
      <c r="AI17" s="93">
        <v>1.0</v>
      </c>
      <c r="AJ17" s="76">
        <v>5.0</v>
      </c>
      <c r="AK17" s="82">
        <f t="shared" si="4"/>
        <v>5</v>
      </c>
      <c r="AL17" s="74">
        <v>7.0</v>
      </c>
      <c r="AM17" s="74">
        <v>6.0</v>
      </c>
      <c r="AN17" s="81">
        <v>2.0</v>
      </c>
      <c r="AO17" s="84">
        <f t="shared" si="5"/>
        <v>6.5</v>
      </c>
      <c r="AP17" s="74">
        <v>6.0</v>
      </c>
      <c r="AQ17" s="81">
        <v>2.0</v>
      </c>
      <c r="AR17" s="74">
        <v>7.0</v>
      </c>
      <c r="AS17" s="84">
        <f t="shared" si="6"/>
        <v>6.5</v>
      </c>
      <c r="AT17" s="74">
        <v>7.0</v>
      </c>
      <c r="AU17" s="74">
        <v>4.0</v>
      </c>
      <c r="AV17" s="81">
        <v>4.0</v>
      </c>
      <c r="AW17" s="84">
        <f t="shared" si="7"/>
        <v>5.5</v>
      </c>
      <c r="AX17" s="74">
        <v>6.0</v>
      </c>
      <c r="AY17" s="81">
        <v>2.0</v>
      </c>
      <c r="AZ17" s="74">
        <v>7.0</v>
      </c>
      <c r="BA17" s="84">
        <f t="shared" si="8"/>
        <v>6.5</v>
      </c>
      <c r="BB17" s="74">
        <v>7.0</v>
      </c>
      <c r="BC17" s="74">
        <v>7.0</v>
      </c>
      <c r="BD17" s="81">
        <v>1.0</v>
      </c>
      <c r="BE17" s="84">
        <f t="shared" si="9"/>
        <v>7</v>
      </c>
      <c r="BF17" s="74">
        <v>60.0</v>
      </c>
      <c r="BG17" s="74">
        <v>2.0</v>
      </c>
      <c r="BH17" s="94" t="str">
        <f>vlookup(A17,'Fireplace Project_Cognitive Tes'!R:Z,9,FALSE)</f>
        <v>Supervisor, Teacher, Therapist, Helper, Keeps you on task.</v>
      </c>
      <c r="BJ17" s="76">
        <v>4.0</v>
      </c>
      <c r="BK17" s="76">
        <v>3.0</v>
      </c>
      <c r="BL17" s="76">
        <v>3.0</v>
      </c>
      <c r="BM17" s="76">
        <v>4.0</v>
      </c>
      <c r="BN17" s="86">
        <v>3.5</v>
      </c>
      <c r="BO17" s="76">
        <v>4.0</v>
      </c>
      <c r="BP17" s="76">
        <v>4.0</v>
      </c>
      <c r="BQ17" s="76">
        <v>4.0</v>
      </c>
      <c r="BR17" s="76">
        <v>4.0</v>
      </c>
      <c r="BS17" s="86">
        <v>4.0</v>
      </c>
      <c r="BT17" s="76">
        <v>4.0</v>
      </c>
      <c r="BU17" s="76">
        <v>3.0</v>
      </c>
      <c r="BV17" s="76">
        <v>4.0</v>
      </c>
      <c r="BW17" s="76">
        <v>3.0</v>
      </c>
      <c r="BX17" s="86">
        <v>3.5</v>
      </c>
      <c r="BY17" s="76">
        <v>2.0</v>
      </c>
      <c r="BZ17" s="76">
        <v>2.0</v>
      </c>
      <c r="CA17" s="86">
        <v>2.0</v>
      </c>
      <c r="CB17" s="76">
        <v>3.0</v>
      </c>
      <c r="CC17" s="76">
        <v>4.0</v>
      </c>
      <c r="CD17" s="76">
        <v>2.0</v>
      </c>
      <c r="CE17" s="76">
        <v>4.0</v>
      </c>
      <c r="CF17" s="86">
        <v>3.25</v>
      </c>
      <c r="CG17" s="76">
        <v>4.0</v>
      </c>
      <c r="CH17" s="76">
        <v>4.0</v>
      </c>
      <c r="CI17" s="76">
        <v>2.0</v>
      </c>
      <c r="CJ17" s="76">
        <v>2.0</v>
      </c>
      <c r="CK17" s="86">
        <v>3.0</v>
      </c>
      <c r="CL17" s="76">
        <v>4.0</v>
      </c>
      <c r="CM17" s="76">
        <v>4.0</v>
      </c>
      <c r="CN17" s="76">
        <v>4.0</v>
      </c>
      <c r="CO17" s="76">
        <v>4.0</v>
      </c>
      <c r="CP17" s="86">
        <v>4.0</v>
      </c>
      <c r="CQ17" s="76">
        <v>4.0</v>
      </c>
      <c r="CR17" s="76">
        <v>4.0</v>
      </c>
      <c r="CS17" s="76">
        <v>4.0</v>
      </c>
      <c r="CT17" s="87">
        <v>4.0</v>
      </c>
      <c r="CU17" s="76">
        <v>3.0</v>
      </c>
      <c r="CV17" s="76">
        <v>3.0</v>
      </c>
      <c r="CW17" s="76">
        <v>4.0</v>
      </c>
      <c r="CX17" s="76">
        <v>4.0</v>
      </c>
      <c r="CY17" s="86">
        <v>3.5</v>
      </c>
      <c r="CZ17" s="76">
        <v>4.0</v>
      </c>
      <c r="DA17" s="76">
        <v>3.0</v>
      </c>
      <c r="DB17" s="76">
        <v>4.0</v>
      </c>
      <c r="DC17" s="76">
        <v>4.0</v>
      </c>
      <c r="DD17" s="76">
        <v>3.0</v>
      </c>
      <c r="DE17" s="86">
        <v>3.6</v>
      </c>
    </row>
    <row r="18">
      <c r="A18" s="73">
        <v>41.0</v>
      </c>
      <c r="C18" s="88">
        <v>44666.630208333336</v>
      </c>
      <c r="D18" s="74" t="s">
        <v>544</v>
      </c>
      <c r="E18" s="74" t="s">
        <v>545</v>
      </c>
      <c r="F18" s="89">
        <v>23157.0</v>
      </c>
      <c r="G18" s="74">
        <v>1.0</v>
      </c>
      <c r="H18" s="76">
        <f t="shared" si="1"/>
        <v>60</v>
      </c>
      <c r="I18" s="76">
        <v>58.0</v>
      </c>
      <c r="J18" s="74">
        <v>1.0</v>
      </c>
      <c r="K18" s="74">
        <v>4.0</v>
      </c>
      <c r="L18" s="74">
        <v>0.0</v>
      </c>
      <c r="M18" s="74">
        <v>6.0</v>
      </c>
      <c r="N18" s="74">
        <v>23.0</v>
      </c>
      <c r="O18" s="74">
        <v>15.0</v>
      </c>
      <c r="P18" s="76">
        <v>6.0</v>
      </c>
      <c r="Q18" s="77">
        <v>1.0</v>
      </c>
      <c r="R18" s="90">
        <v>1.0</v>
      </c>
      <c r="S18" s="91">
        <v>223.0</v>
      </c>
      <c r="T18" s="76">
        <v>5.0</v>
      </c>
      <c r="U18" s="76">
        <v>5.0</v>
      </c>
      <c r="V18" s="76">
        <v>5.0</v>
      </c>
      <c r="W18" s="76">
        <v>5.0</v>
      </c>
      <c r="X18" s="76">
        <v>5.0</v>
      </c>
      <c r="Y18" s="92">
        <f t="shared" si="2"/>
        <v>5</v>
      </c>
      <c r="Z18" s="76">
        <v>5.0</v>
      </c>
      <c r="AA18" s="76">
        <v>3.0</v>
      </c>
      <c r="AB18" s="93">
        <v>3.0</v>
      </c>
      <c r="AC18" s="76">
        <v>5.0</v>
      </c>
      <c r="AD18" s="76">
        <v>5.0</v>
      </c>
      <c r="AE18" s="76">
        <v>5.0</v>
      </c>
      <c r="AF18" s="92">
        <f t="shared" si="3"/>
        <v>4.6</v>
      </c>
      <c r="AG18" s="76">
        <v>3.0</v>
      </c>
      <c r="AH18" s="76">
        <v>3.0</v>
      </c>
      <c r="AI18" s="93">
        <v>3.0</v>
      </c>
      <c r="AJ18" s="76">
        <v>4.0</v>
      </c>
      <c r="AK18" s="82">
        <f t="shared" si="4"/>
        <v>3.333333333</v>
      </c>
      <c r="AL18" s="74">
        <v>4.0</v>
      </c>
      <c r="AM18" s="74">
        <v>3.0</v>
      </c>
      <c r="AN18" s="81">
        <v>5.0</v>
      </c>
      <c r="AO18" s="84">
        <f t="shared" si="5"/>
        <v>3.5</v>
      </c>
      <c r="AP18" s="74">
        <v>7.0</v>
      </c>
      <c r="AQ18" s="81">
        <v>1.0</v>
      </c>
      <c r="AR18" s="74">
        <v>7.0</v>
      </c>
      <c r="AS18" s="84">
        <f t="shared" si="6"/>
        <v>7</v>
      </c>
      <c r="AT18" s="74">
        <v>7.0</v>
      </c>
      <c r="AU18" s="74">
        <v>7.0</v>
      </c>
      <c r="AV18" s="81">
        <v>1.0</v>
      </c>
      <c r="AW18" s="84">
        <f t="shared" si="7"/>
        <v>7</v>
      </c>
      <c r="AX18" s="74">
        <v>2.0</v>
      </c>
      <c r="AY18" s="81">
        <v>6.0</v>
      </c>
      <c r="AZ18" s="74">
        <v>7.0</v>
      </c>
      <c r="BA18" s="84">
        <f t="shared" si="8"/>
        <v>4.5</v>
      </c>
      <c r="BB18" s="74">
        <v>6.0</v>
      </c>
      <c r="BC18" s="74">
        <v>7.0</v>
      </c>
      <c r="BD18" s="81">
        <v>1.0</v>
      </c>
      <c r="BE18" s="84">
        <f t="shared" si="9"/>
        <v>6.5</v>
      </c>
      <c r="BF18" s="74">
        <v>45.0</v>
      </c>
      <c r="BG18" s="74">
        <v>2.0</v>
      </c>
      <c r="BH18" s="94" t="str">
        <f>vlookup(A18,'Fireplace Project_Cognitive Tes'!R:Z,9,FALSE)</f>
        <v>personal assistant, understanding friend, alexa, weather helper </v>
      </c>
      <c r="BJ18" s="76">
        <v>5.0</v>
      </c>
      <c r="BK18" s="76">
        <v>4.0</v>
      </c>
      <c r="BL18" s="76">
        <v>4.0</v>
      </c>
      <c r="BM18" s="76">
        <v>4.0</v>
      </c>
      <c r="BN18" s="86">
        <v>4.25</v>
      </c>
      <c r="BO18" s="76">
        <v>4.0</v>
      </c>
      <c r="BP18" s="76">
        <v>5.0</v>
      </c>
      <c r="BQ18" s="76">
        <v>5.0</v>
      </c>
      <c r="BR18" s="76">
        <v>5.0</v>
      </c>
      <c r="BS18" s="86">
        <v>4.75</v>
      </c>
      <c r="BT18" s="76">
        <v>5.0</v>
      </c>
      <c r="BU18" s="76">
        <v>3.0</v>
      </c>
      <c r="BV18" s="76">
        <v>3.0</v>
      </c>
      <c r="BW18" s="76">
        <v>4.0</v>
      </c>
      <c r="BX18" s="86">
        <v>3.75</v>
      </c>
      <c r="BY18" s="76">
        <v>3.0</v>
      </c>
      <c r="BZ18" s="76">
        <v>3.0</v>
      </c>
      <c r="CA18" s="86">
        <v>3.0</v>
      </c>
      <c r="CB18" s="76">
        <v>3.0</v>
      </c>
      <c r="CC18" s="76">
        <v>5.0</v>
      </c>
      <c r="CD18" s="76">
        <v>3.0</v>
      </c>
      <c r="CE18" s="76">
        <v>4.0</v>
      </c>
      <c r="CF18" s="86">
        <v>3.75</v>
      </c>
      <c r="CG18" s="76">
        <v>5.0</v>
      </c>
      <c r="CH18" s="76">
        <v>3.0</v>
      </c>
      <c r="CI18" s="76">
        <v>2.0</v>
      </c>
      <c r="CJ18" s="76">
        <v>4.0</v>
      </c>
      <c r="CK18" s="86">
        <v>3.5</v>
      </c>
      <c r="CL18" s="76">
        <v>3.0</v>
      </c>
      <c r="CM18" s="76">
        <v>5.0</v>
      </c>
      <c r="CN18" s="76">
        <v>5.0</v>
      </c>
      <c r="CO18" s="76">
        <v>5.0</v>
      </c>
      <c r="CP18" s="86">
        <v>4.5</v>
      </c>
      <c r="CQ18" s="76">
        <v>3.0</v>
      </c>
      <c r="CR18" s="76">
        <v>3.0</v>
      </c>
      <c r="CS18" s="76">
        <v>3.0</v>
      </c>
      <c r="CT18" s="87">
        <v>3.0</v>
      </c>
      <c r="CU18" s="76">
        <v>3.0</v>
      </c>
      <c r="CV18" s="76">
        <v>5.0</v>
      </c>
      <c r="CW18" s="76">
        <v>3.0</v>
      </c>
      <c r="CX18" s="76">
        <v>4.0</v>
      </c>
      <c r="CY18" s="86">
        <v>3.75</v>
      </c>
      <c r="CZ18" s="76">
        <v>3.0</v>
      </c>
      <c r="DA18" s="76">
        <v>1.0</v>
      </c>
      <c r="DB18" s="76">
        <v>1.0</v>
      </c>
      <c r="DC18" s="76">
        <v>2.0</v>
      </c>
      <c r="DD18" s="76">
        <v>1.0</v>
      </c>
      <c r="DE18" s="86">
        <v>1.6</v>
      </c>
    </row>
    <row r="19">
      <c r="A19" s="73">
        <v>43.0</v>
      </c>
      <c r="C19" s="88">
        <v>44673.86039351852</v>
      </c>
      <c r="D19" s="74" t="s">
        <v>546</v>
      </c>
      <c r="E19" s="74" t="s">
        <v>547</v>
      </c>
      <c r="F19" s="89">
        <v>44674.0</v>
      </c>
      <c r="G19" s="74">
        <v>1.0</v>
      </c>
      <c r="H19" s="76">
        <f t="shared" si="1"/>
        <v>1</v>
      </c>
      <c r="I19" s="76">
        <v>62.0</v>
      </c>
      <c r="J19" s="74">
        <v>1.0</v>
      </c>
      <c r="K19" s="74">
        <v>4.0</v>
      </c>
      <c r="L19" s="74">
        <v>0.0</v>
      </c>
      <c r="M19" s="74">
        <v>7.0</v>
      </c>
      <c r="N19" s="74">
        <v>23.0</v>
      </c>
      <c r="O19" s="74">
        <v>12.0</v>
      </c>
      <c r="P19" s="76">
        <v>1.0</v>
      </c>
      <c r="Q19" s="77">
        <v>0.0</v>
      </c>
      <c r="R19" s="90">
        <v>0.0</v>
      </c>
      <c r="S19" s="91">
        <v>45.0</v>
      </c>
      <c r="T19" s="76">
        <v>3.0</v>
      </c>
      <c r="U19" s="76">
        <v>5.0</v>
      </c>
      <c r="V19" s="76">
        <v>5.0</v>
      </c>
      <c r="W19" s="76">
        <v>5.0</v>
      </c>
      <c r="X19" s="76">
        <v>5.0</v>
      </c>
      <c r="Y19" s="92">
        <f t="shared" si="2"/>
        <v>4.6</v>
      </c>
      <c r="Z19" s="76">
        <v>5.0</v>
      </c>
      <c r="AA19" s="76">
        <v>3.0</v>
      </c>
      <c r="AB19" s="93">
        <v>3.0</v>
      </c>
      <c r="AC19" s="76">
        <v>3.0</v>
      </c>
      <c r="AD19" s="76">
        <v>3.0</v>
      </c>
      <c r="AE19" s="76">
        <v>3.0</v>
      </c>
      <c r="AF19" s="92">
        <f t="shared" si="3"/>
        <v>3.4</v>
      </c>
      <c r="AG19" s="76">
        <v>3.0</v>
      </c>
      <c r="AH19" s="76">
        <v>3.0</v>
      </c>
      <c r="AI19" s="93">
        <v>3.0</v>
      </c>
      <c r="AJ19" s="76">
        <v>3.0</v>
      </c>
      <c r="AK19" s="82">
        <f t="shared" si="4"/>
        <v>3</v>
      </c>
      <c r="AL19" s="74">
        <v>4.0</v>
      </c>
      <c r="AM19" s="74">
        <v>4.0</v>
      </c>
      <c r="AN19" s="81">
        <v>4.0</v>
      </c>
      <c r="AO19" s="84">
        <f t="shared" si="5"/>
        <v>4</v>
      </c>
      <c r="AP19" s="74">
        <v>6.0</v>
      </c>
      <c r="AQ19" s="81">
        <v>2.0</v>
      </c>
      <c r="AR19" s="74">
        <v>4.0</v>
      </c>
      <c r="AS19" s="84">
        <f t="shared" si="6"/>
        <v>5</v>
      </c>
      <c r="AT19" s="74">
        <v>4.0</v>
      </c>
      <c r="AU19" s="74">
        <v>4.0</v>
      </c>
      <c r="AV19" s="81">
        <v>4.0</v>
      </c>
      <c r="AW19" s="84">
        <f t="shared" si="7"/>
        <v>4</v>
      </c>
      <c r="AX19" s="74">
        <v>6.0</v>
      </c>
      <c r="AY19" s="81">
        <v>2.0</v>
      </c>
      <c r="AZ19" s="74">
        <v>3.0</v>
      </c>
      <c r="BA19" s="84">
        <f t="shared" si="8"/>
        <v>4.5</v>
      </c>
      <c r="BB19" s="74">
        <v>4.0</v>
      </c>
      <c r="BC19" s="74">
        <v>7.0</v>
      </c>
      <c r="BD19" s="81">
        <v>1.0</v>
      </c>
      <c r="BE19" s="84">
        <f t="shared" si="9"/>
        <v>5.5</v>
      </c>
      <c r="BF19" s="74">
        <v>42.0</v>
      </c>
      <c r="BG19" s="74">
        <v>2.0</v>
      </c>
      <c r="BH19" s="94" t="str">
        <f>vlookup(A19,'Fireplace Project_Cognitive Tes'!R:Z,9,FALSE)</f>
        <v>Personal assistant, task simplifier </v>
      </c>
      <c r="BJ19" s="76">
        <v>3.0</v>
      </c>
      <c r="BK19" s="76">
        <v>3.0</v>
      </c>
      <c r="BL19" s="76">
        <v>3.0</v>
      </c>
      <c r="BM19" s="76">
        <v>3.0</v>
      </c>
      <c r="BN19" s="86">
        <v>3.0</v>
      </c>
      <c r="BO19" s="76">
        <v>3.0</v>
      </c>
      <c r="BP19" s="76">
        <v>4.0</v>
      </c>
      <c r="BQ19" s="76">
        <v>4.0</v>
      </c>
      <c r="BR19" s="76">
        <v>4.0</v>
      </c>
      <c r="BS19" s="86">
        <v>3.75</v>
      </c>
      <c r="BT19" s="76">
        <v>3.0</v>
      </c>
      <c r="BU19" s="76">
        <v>3.0</v>
      </c>
      <c r="BV19" s="76">
        <v>3.0</v>
      </c>
      <c r="BW19" s="76">
        <v>3.0</v>
      </c>
      <c r="BX19" s="86">
        <v>3.0</v>
      </c>
      <c r="BY19" s="76">
        <v>3.0</v>
      </c>
      <c r="BZ19" s="76">
        <v>4.0</v>
      </c>
      <c r="CA19" s="86">
        <v>3.5</v>
      </c>
      <c r="CB19" s="76">
        <v>3.0</v>
      </c>
      <c r="CC19" s="76">
        <v>4.0</v>
      </c>
      <c r="CD19" s="76">
        <v>3.0</v>
      </c>
      <c r="CE19" s="76">
        <v>3.0</v>
      </c>
      <c r="CF19" s="86">
        <v>3.25</v>
      </c>
      <c r="CG19" s="76">
        <v>4.0</v>
      </c>
      <c r="CH19" s="76">
        <v>3.0</v>
      </c>
      <c r="CI19" s="76">
        <v>3.0</v>
      </c>
      <c r="CJ19" s="76">
        <v>3.0</v>
      </c>
      <c r="CK19" s="86">
        <v>3.25</v>
      </c>
      <c r="CL19" s="76">
        <v>3.0</v>
      </c>
      <c r="CM19" s="76">
        <v>2.0</v>
      </c>
      <c r="CN19" s="76">
        <v>3.0</v>
      </c>
      <c r="CO19" s="76">
        <v>3.0</v>
      </c>
      <c r="CP19" s="86">
        <v>2.75</v>
      </c>
      <c r="CQ19" s="76">
        <v>3.0</v>
      </c>
      <c r="CR19" s="76">
        <v>3.0</v>
      </c>
      <c r="CS19" s="76">
        <v>3.0</v>
      </c>
      <c r="CT19" s="87">
        <v>3.0</v>
      </c>
      <c r="CU19" s="76">
        <v>3.0</v>
      </c>
      <c r="CV19" s="76">
        <v>3.0</v>
      </c>
      <c r="CW19" s="76">
        <v>3.0</v>
      </c>
      <c r="CX19" s="76">
        <v>3.0</v>
      </c>
      <c r="CY19" s="86">
        <v>3.0</v>
      </c>
      <c r="CZ19" s="76">
        <v>2.0</v>
      </c>
      <c r="DA19" s="76">
        <v>3.0</v>
      </c>
      <c r="DB19" s="76">
        <v>1.0</v>
      </c>
      <c r="DC19" s="76">
        <v>1.0</v>
      </c>
      <c r="DD19" s="76">
        <v>3.0</v>
      </c>
      <c r="DE19" s="86">
        <v>2.0</v>
      </c>
    </row>
    <row r="20">
      <c r="A20" s="73">
        <v>47.0</v>
      </c>
      <c r="C20" s="88">
        <v>44667.219351851854</v>
      </c>
      <c r="D20" s="74" t="s">
        <v>548</v>
      </c>
      <c r="E20" s="74" t="s">
        <v>549</v>
      </c>
      <c r="F20" s="89">
        <v>23040.0</v>
      </c>
      <c r="G20" s="74">
        <v>1.0</v>
      </c>
      <c r="H20" s="76">
        <f t="shared" si="1"/>
        <v>60</v>
      </c>
      <c r="I20" s="76">
        <v>59.0</v>
      </c>
      <c r="J20" s="74">
        <v>1.0</v>
      </c>
      <c r="K20" s="74">
        <v>4.0</v>
      </c>
      <c r="L20" s="74">
        <v>1.0</v>
      </c>
      <c r="M20" s="74">
        <v>8.0</v>
      </c>
      <c r="N20" s="74">
        <v>2.0</v>
      </c>
      <c r="O20" s="74">
        <v>20.0</v>
      </c>
      <c r="P20" s="76">
        <v>7.0</v>
      </c>
      <c r="Q20" s="77">
        <v>1.0</v>
      </c>
      <c r="R20" s="90">
        <v>0.5</v>
      </c>
      <c r="S20" s="91">
        <v>254.0</v>
      </c>
      <c r="T20" s="76">
        <v>4.0</v>
      </c>
      <c r="U20" s="76">
        <v>4.0</v>
      </c>
      <c r="V20" s="76">
        <v>4.0</v>
      </c>
      <c r="W20" s="76">
        <v>3.0</v>
      </c>
      <c r="X20" s="76">
        <v>4.0</v>
      </c>
      <c r="Y20" s="92">
        <f t="shared" si="2"/>
        <v>3.8</v>
      </c>
      <c r="Z20" s="76">
        <v>4.0</v>
      </c>
      <c r="AA20" s="74">
        <v>2.0</v>
      </c>
      <c r="AB20" s="93">
        <v>4.0</v>
      </c>
      <c r="AC20" s="76">
        <v>4.0</v>
      </c>
      <c r="AD20" s="76">
        <v>4.0</v>
      </c>
      <c r="AE20" s="76">
        <v>4.0</v>
      </c>
      <c r="AF20" s="92">
        <f t="shared" si="3"/>
        <v>3.6</v>
      </c>
      <c r="AG20" s="76">
        <v>3.0</v>
      </c>
      <c r="AH20" s="76">
        <v>3.0</v>
      </c>
      <c r="AI20" s="93">
        <v>3.0</v>
      </c>
      <c r="AJ20" s="76">
        <v>3.0</v>
      </c>
      <c r="AK20" s="82">
        <f t="shared" si="4"/>
        <v>3</v>
      </c>
      <c r="AL20" s="74">
        <v>2.0</v>
      </c>
      <c r="AM20" s="74">
        <v>3.0</v>
      </c>
      <c r="AN20" s="81">
        <v>5.0</v>
      </c>
      <c r="AO20" s="84">
        <f t="shared" si="5"/>
        <v>2.5</v>
      </c>
      <c r="AP20" s="74">
        <v>3.0</v>
      </c>
      <c r="AQ20" s="81">
        <v>5.0</v>
      </c>
      <c r="AR20" s="74">
        <v>4.0</v>
      </c>
      <c r="AS20" s="84">
        <f t="shared" si="6"/>
        <v>3.5</v>
      </c>
      <c r="AT20" s="74">
        <v>6.0</v>
      </c>
      <c r="AU20" s="74">
        <v>7.0</v>
      </c>
      <c r="AV20" s="81">
        <v>1.0</v>
      </c>
      <c r="AW20" s="84">
        <f t="shared" si="7"/>
        <v>6.5</v>
      </c>
      <c r="AX20" s="74">
        <v>3.0</v>
      </c>
      <c r="AY20" s="81">
        <v>5.0</v>
      </c>
      <c r="AZ20" s="74">
        <v>4.0</v>
      </c>
      <c r="BA20" s="84">
        <f t="shared" si="8"/>
        <v>3.5</v>
      </c>
      <c r="BB20" s="74">
        <v>5.0</v>
      </c>
      <c r="BC20" s="74">
        <v>3.0</v>
      </c>
      <c r="BD20" s="81">
        <v>5.0</v>
      </c>
      <c r="BE20" s="84">
        <f t="shared" si="9"/>
        <v>4</v>
      </c>
      <c r="BF20" s="74">
        <v>63.0</v>
      </c>
      <c r="BG20" s="74">
        <v>2.0</v>
      </c>
      <c r="BH20" s="94" t="str">
        <f>vlookup(A20,'Fireplace Project_Cognitive Tes'!R:Z,9,FALSE)</f>
        <v>1. Using Alexa at home.
2. a computerized phone answering services directing me when calling customer service.
3. a simple yes or no assistance
4. a not very life like interaction
5. bad imitation of a human being. Although can be very helpful and even fun, it can't be a substitute for a person... good and bad.
</v>
      </c>
      <c r="BJ20" s="76">
        <v>3.0</v>
      </c>
      <c r="BK20" s="76">
        <v>3.0</v>
      </c>
      <c r="BL20" s="76">
        <v>3.0</v>
      </c>
      <c r="BM20" s="76">
        <v>4.0</v>
      </c>
      <c r="BN20" s="86">
        <v>3.25</v>
      </c>
      <c r="BO20" s="76">
        <v>4.0</v>
      </c>
      <c r="BP20" s="76">
        <v>3.0</v>
      </c>
      <c r="BQ20" s="76">
        <v>4.0</v>
      </c>
      <c r="BR20" s="76">
        <v>4.0</v>
      </c>
      <c r="BS20" s="86">
        <v>3.75</v>
      </c>
      <c r="BT20" s="76">
        <v>4.0</v>
      </c>
      <c r="BU20" s="76">
        <v>4.0</v>
      </c>
      <c r="BV20" s="76">
        <v>4.0</v>
      </c>
      <c r="BW20" s="76">
        <v>3.0</v>
      </c>
      <c r="BX20" s="86">
        <v>3.75</v>
      </c>
      <c r="BY20" s="76">
        <v>2.0</v>
      </c>
      <c r="BZ20" s="76">
        <v>2.0</v>
      </c>
      <c r="CA20" s="86">
        <v>2.0</v>
      </c>
      <c r="CB20" s="76">
        <v>4.0</v>
      </c>
      <c r="CC20" s="76">
        <v>3.0</v>
      </c>
      <c r="CD20" s="76">
        <v>3.0</v>
      </c>
      <c r="CE20" s="76">
        <v>4.0</v>
      </c>
      <c r="CF20" s="86">
        <v>3.5</v>
      </c>
      <c r="CG20" s="76">
        <v>4.0</v>
      </c>
      <c r="CH20" s="76">
        <v>2.0</v>
      </c>
      <c r="CI20" s="76">
        <v>2.0</v>
      </c>
      <c r="CJ20" s="76">
        <v>4.0</v>
      </c>
      <c r="CK20" s="86">
        <v>3.0</v>
      </c>
      <c r="CL20" s="76">
        <v>4.0</v>
      </c>
      <c r="CM20" s="76">
        <v>4.0</v>
      </c>
      <c r="CN20" s="76">
        <v>5.0</v>
      </c>
      <c r="CO20" s="76">
        <v>5.0</v>
      </c>
      <c r="CP20" s="86">
        <v>4.5</v>
      </c>
      <c r="CQ20" s="76">
        <v>2.0</v>
      </c>
      <c r="CR20" s="76">
        <v>2.0</v>
      </c>
      <c r="CS20" s="76">
        <v>2.0</v>
      </c>
      <c r="CT20" s="87">
        <v>2.0</v>
      </c>
      <c r="CU20" s="76">
        <v>2.0</v>
      </c>
      <c r="CV20" s="76">
        <v>3.0</v>
      </c>
      <c r="CW20" s="76">
        <v>3.0</v>
      </c>
      <c r="CX20" s="76">
        <v>3.0</v>
      </c>
      <c r="CY20" s="86">
        <v>2.75</v>
      </c>
      <c r="CZ20" s="76">
        <v>2.0</v>
      </c>
      <c r="DA20" s="76">
        <v>2.0</v>
      </c>
      <c r="DB20" s="76">
        <v>2.0</v>
      </c>
      <c r="DC20" s="76">
        <v>2.0</v>
      </c>
      <c r="DD20" s="76">
        <v>2.0</v>
      </c>
      <c r="DE20" s="86">
        <v>2.0</v>
      </c>
    </row>
    <row r="21">
      <c r="A21" s="73">
        <v>48.0</v>
      </c>
      <c r="C21" s="88">
        <v>44666.98364583333</v>
      </c>
      <c r="D21" s="74" t="s">
        <v>550</v>
      </c>
      <c r="E21" s="74" t="s">
        <v>551</v>
      </c>
      <c r="F21" s="89">
        <v>19007.0</v>
      </c>
      <c r="G21" s="74">
        <v>2.0</v>
      </c>
      <c r="H21" s="76">
        <f t="shared" si="1"/>
        <v>71</v>
      </c>
      <c r="I21" s="76">
        <v>70.0</v>
      </c>
      <c r="J21" s="74">
        <v>1.0</v>
      </c>
      <c r="K21" s="74">
        <v>4.0</v>
      </c>
      <c r="L21" s="74">
        <v>1.0</v>
      </c>
      <c r="M21" s="74">
        <v>8.0</v>
      </c>
      <c r="N21" s="74">
        <v>23.0</v>
      </c>
      <c r="O21" s="74">
        <v>10.0</v>
      </c>
      <c r="P21" s="76">
        <v>6.0</v>
      </c>
      <c r="Q21" s="77">
        <v>1.0</v>
      </c>
      <c r="R21" s="90">
        <v>1.75</v>
      </c>
      <c r="S21" s="91">
        <v>640.0</v>
      </c>
      <c r="T21" s="76">
        <v>3.0</v>
      </c>
      <c r="U21" s="76">
        <v>5.0</v>
      </c>
      <c r="V21" s="76">
        <v>5.0</v>
      </c>
      <c r="W21" s="76">
        <v>5.0</v>
      </c>
      <c r="X21" s="76">
        <v>4.0</v>
      </c>
      <c r="Y21" s="92">
        <f t="shared" si="2"/>
        <v>4.4</v>
      </c>
      <c r="Z21" s="76">
        <v>4.0</v>
      </c>
      <c r="AA21" s="74">
        <v>4.0</v>
      </c>
      <c r="AB21" s="93">
        <v>2.0</v>
      </c>
      <c r="AC21" s="76">
        <v>4.0</v>
      </c>
      <c r="AD21" s="76">
        <v>4.0</v>
      </c>
      <c r="AE21" s="76">
        <v>4.0</v>
      </c>
      <c r="AF21" s="92">
        <f t="shared" si="3"/>
        <v>4</v>
      </c>
      <c r="AG21" s="76">
        <v>5.0</v>
      </c>
      <c r="AH21" s="74">
        <v>4.0</v>
      </c>
      <c r="AI21" s="93">
        <v>2.0</v>
      </c>
      <c r="AJ21" s="76">
        <v>5.0</v>
      </c>
      <c r="AK21" s="82">
        <f t="shared" si="4"/>
        <v>4.666666667</v>
      </c>
      <c r="AL21" s="74">
        <v>6.0</v>
      </c>
      <c r="AM21" s="74">
        <v>6.0</v>
      </c>
      <c r="AN21" s="81">
        <v>2.0</v>
      </c>
      <c r="AO21" s="84">
        <f t="shared" si="5"/>
        <v>6</v>
      </c>
      <c r="AP21" s="74">
        <v>6.0</v>
      </c>
      <c r="AQ21" s="81">
        <v>2.0</v>
      </c>
      <c r="AR21" s="74">
        <v>6.0</v>
      </c>
      <c r="AS21" s="84">
        <f t="shared" si="6"/>
        <v>6</v>
      </c>
      <c r="AT21" s="74">
        <v>6.0</v>
      </c>
      <c r="AU21" s="74">
        <v>6.0</v>
      </c>
      <c r="AV21" s="81">
        <v>2.0</v>
      </c>
      <c r="AW21" s="84">
        <f t="shared" si="7"/>
        <v>6</v>
      </c>
      <c r="AX21" s="74">
        <v>6.0</v>
      </c>
      <c r="AY21" s="81">
        <v>2.0</v>
      </c>
      <c r="AZ21" s="74">
        <v>6.0</v>
      </c>
      <c r="BA21" s="84">
        <f t="shared" si="8"/>
        <v>6</v>
      </c>
      <c r="BB21" s="74">
        <v>6.0</v>
      </c>
      <c r="BC21" s="74">
        <v>6.0</v>
      </c>
      <c r="BD21" s="81">
        <v>2.0</v>
      </c>
      <c r="BE21" s="84">
        <f t="shared" si="9"/>
        <v>6</v>
      </c>
      <c r="BF21" s="74">
        <v>56.0</v>
      </c>
      <c r="BG21" s="74">
        <v>2.0</v>
      </c>
      <c r="BH21" s="94" t="str">
        <f>vlookup(A21,'Fireplace Project_Cognitive Tes'!R:Z,9,FALSE)</f>
        <v>casper the friendly ghost, verbal encyclopedia, quiet butler</v>
      </c>
      <c r="BJ21" s="76">
        <v>3.0</v>
      </c>
      <c r="BK21" s="76">
        <v>3.0</v>
      </c>
      <c r="BL21" s="76">
        <v>3.0</v>
      </c>
      <c r="BM21" s="76">
        <v>3.0</v>
      </c>
      <c r="BN21" s="86">
        <v>3.0</v>
      </c>
      <c r="BO21" s="76">
        <v>4.0</v>
      </c>
      <c r="BP21" s="76">
        <v>4.0</v>
      </c>
      <c r="BQ21" s="76">
        <v>4.0</v>
      </c>
      <c r="BR21" s="76">
        <v>4.0</v>
      </c>
      <c r="BS21" s="86">
        <v>4.0</v>
      </c>
      <c r="BT21" s="76">
        <v>3.0</v>
      </c>
      <c r="BU21" s="76">
        <v>3.0</v>
      </c>
      <c r="BV21" s="76">
        <v>3.0</v>
      </c>
      <c r="BW21" s="76">
        <v>3.0</v>
      </c>
      <c r="BX21" s="86">
        <v>3.0</v>
      </c>
      <c r="BY21" s="76">
        <v>1.0</v>
      </c>
      <c r="BZ21" s="76">
        <v>1.0</v>
      </c>
      <c r="CA21" s="86">
        <v>1.0</v>
      </c>
      <c r="CB21" s="76">
        <v>4.0</v>
      </c>
      <c r="CC21" s="76">
        <v>4.0</v>
      </c>
      <c r="CD21" s="76">
        <v>3.0</v>
      </c>
      <c r="CE21" s="76">
        <v>3.0</v>
      </c>
      <c r="CF21" s="86">
        <v>3.5</v>
      </c>
      <c r="CG21" s="76">
        <v>3.0</v>
      </c>
      <c r="CH21" s="76">
        <v>2.0</v>
      </c>
      <c r="CI21" s="76">
        <v>3.0</v>
      </c>
      <c r="CJ21" s="76">
        <v>3.0</v>
      </c>
      <c r="CK21" s="86">
        <v>2.75</v>
      </c>
      <c r="CL21" s="76">
        <v>3.0</v>
      </c>
      <c r="CM21" s="76">
        <v>4.0</v>
      </c>
      <c r="CN21" s="76">
        <v>3.0</v>
      </c>
      <c r="CO21" s="76">
        <v>4.0</v>
      </c>
      <c r="CP21" s="86">
        <v>3.5</v>
      </c>
      <c r="CQ21" s="76">
        <v>1.0</v>
      </c>
      <c r="CR21" s="76">
        <v>1.0</v>
      </c>
      <c r="CS21" s="76">
        <v>1.0</v>
      </c>
      <c r="CT21" s="87">
        <v>1.0</v>
      </c>
      <c r="CU21" s="76">
        <v>4.0</v>
      </c>
      <c r="CV21" s="76">
        <v>4.0</v>
      </c>
      <c r="CW21" s="76">
        <v>3.0</v>
      </c>
      <c r="CX21" s="76">
        <v>3.0</v>
      </c>
      <c r="CY21" s="86">
        <v>3.5</v>
      </c>
      <c r="CZ21" s="76">
        <v>2.0</v>
      </c>
      <c r="DA21" s="76">
        <v>2.0</v>
      </c>
      <c r="DB21" s="76">
        <v>3.0</v>
      </c>
      <c r="DC21" s="76">
        <v>3.0</v>
      </c>
      <c r="DD21" s="76">
        <v>2.0</v>
      </c>
      <c r="DE21" s="86">
        <v>2.4</v>
      </c>
    </row>
    <row r="22">
      <c r="A22" s="73">
        <v>49.0</v>
      </c>
      <c r="C22" s="88">
        <v>44667.44032407407</v>
      </c>
      <c r="D22" s="74" t="s">
        <v>552</v>
      </c>
      <c r="E22" s="74" t="s">
        <v>553</v>
      </c>
      <c r="F22" s="89">
        <v>24615.0</v>
      </c>
      <c r="G22" s="74">
        <v>1.0</v>
      </c>
      <c r="H22" s="76">
        <f t="shared" si="1"/>
        <v>56</v>
      </c>
      <c r="I22" s="76">
        <v>54.0</v>
      </c>
      <c r="J22" s="74">
        <v>1.0</v>
      </c>
      <c r="K22" s="74">
        <v>4.0</v>
      </c>
      <c r="L22" s="74">
        <v>1.0</v>
      </c>
      <c r="M22" s="74">
        <v>7.0</v>
      </c>
      <c r="N22" s="74">
        <v>23.0</v>
      </c>
      <c r="O22" s="74">
        <v>20.0</v>
      </c>
      <c r="P22" s="76">
        <v>3.0</v>
      </c>
      <c r="Q22" s="77">
        <v>0.0</v>
      </c>
      <c r="R22" s="90">
        <v>0.75</v>
      </c>
      <c r="S22" s="91">
        <v>143.0</v>
      </c>
      <c r="T22" s="76">
        <v>3.0</v>
      </c>
      <c r="U22" s="76">
        <v>4.0</v>
      </c>
      <c r="V22" s="76">
        <v>4.0</v>
      </c>
      <c r="W22" s="76">
        <v>4.0</v>
      </c>
      <c r="X22" s="76">
        <v>4.0</v>
      </c>
      <c r="Y22" s="92">
        <f t="shared" si="2"/>
        <v>3.8</v>
      </c>
      <c r="Z22" s="76">
        <v>4.0</v>
      </c>
      <c r="AA22" s="76">
        <v>3.0</v>
      </c>
      <c r="AB22" s="93">
        <v>3.0</v>
      </c>
      <c r="AC22" s="76">
        <v>4.0</v>
      </c>
      <c r="AD22" s="76">
        <v>4.0</v>
      </c>
      <c r="AE22" s="76">
        <v>4.0</v>
      </c>
      <c r="AF22" s="92">
        <f t="shared" si="3"/>
        <v>3.8</v>
      </c>
      <c r="AG22" s="76">
        <v>3.0</v>
      </c>
      <c r="AH22" s="76">
        <v>3.0</v>
      </c>
      <c r="AI22" s="93">
        <v>3.0</v>
      </c>
      <c r="AJ22" s="76">
        <v>4.0</v>
      </c>
      <c r="AK22" s="82">
        <f t="shared" si="4"/>
        <v>3.333333333</v>
      </c>
      <c r="AL22" s="74">
        <v>6.0</v>
      </c>
      <c r="AM22" s="74">
        <v>3.0</v>
      </c>
      <c r="AN22" s="81">
        <v>5.0</v>
      </c>
      <c r="AO22" s="84">
        <f t="shared" si="5"/>
        <v>4.5</v>
      </c>
      <c r="AP22" s="74">
        <v>3.0</v>
      </c>
      <c r="AQ22" s="81">
        <v>5.0</v>
      </c>
      <c r="AR22" s="74">
        <v>6.0</v>
      </c>
      <c r="AS22" s="84">
        <f t="shared" si="6"/>
        <v>4.5</v>
      </c>
      <c r="AT22" s="74">
        <v>6.0</v>
      </c>
      <c r="AU22" s="74">
        <v>7.0</v>
      </c>
      <c r="AV22" s="81">
        <v>1.0</v>
      </c>
      <c r="AW22" s="84">
        <f t="shared" si="7"/>
        <v>6.5</v>
      </c>
      <c r="AX22" s="74">
        <v>7.0</v>
      </c>
      <c r="AY22" s="81">
        <v>1.0</v>
      </c>
      <c r="AZ22" s="74">
        <v>7.0</v>
      </c>
      <c r="BA22" s="84">
        <f t="shared" si="8"/>
        <v>7</v>
      </c>
      <c r="BB22" s="74">
        <v>6.0</v>
      </c>
      <c r="BC22" s="74">
        <v>6.0</v>
      </c>
      <c r="BD22" s="81">
        <v>2.0</v>
      </c>
      <c r="BE22" s="84">
        <f t="shared" si="9"/>
        <v>6</v>
      </c>
      <c r="BF22" s="74">
        <v>45.0</v>
      </c>
      <c r="BG22" s="74">
        <v>2.0</v>
      </c>
      <c r="BH22" s="94" t="str">
        <f>vlookup(A22,'Fireplace Project_Cognitive Tes'!R:Z,9,FALSE)</f>
        <v>robot, space odyssey 2001, the computer that took over the ship (reference to a movie...he could not recall title), not a human being, like a presence, a computer that was integrated throughout the whole thing, </v>
      </c>
      <c r="BJ22" s="76">
        <v>4.0</v>
      </c>
      <c r="BK22" s="76">
        <v>2.0</v>
      </c>
      <c r="BL22" s="76">
        <v>4.0</v>
      </c>
      <c r="BM22" s="76">
        <v>3.0</v>
      </c>
      <c r="BN22" s="86">
        <v>3.25</v>
      </c>
      <c r="BO22" s="76">
        <v>4.0</v>
      </c>
      <c r="BP22" s="76">
        <v>4.0</v>
      </c>
      <c r="BQ22" s="76">
        <v>4.0</v>
      </c>
      <c r="BR22" s="76">
        <v>4.0</v>
      </c>
      <c r="BS22" s="86">
        <v>4.0</v>
      </c>
      <c r="BT22" s="76">
        <v>3.0</v>
      </c>
      <c r="BU22" s="76">
        <v>2.0</v>
      </c>
      <c r="BV22" s="76">
        <v>3.0</v>
      </c>
      <c r="BW22" s="76">
        <v>4.0</v>
      </c>
      <c r="BX22" s="86">
        <v>3.0</v>
      </c>
      <c r="BY22" s="76">
        <v>4.0</v>
      </c>
      <c r="BZ22" s="76">
        <v>3.0</v>
      </c>
      <c r="CA22" s="86">
        <v>3.5</v>
      </c>
      <c r="CB22" s="76">
        <v>4.0</v>
      </c>
      <c r="CC22" s="76">
        <v>4.0</v>
      </c>
      <c r="CD22" s="76">
        <v>2.0</v>
      </c>
      <c r="CE22" s="76">
        <v>3.0</v>
      </c>
      <c r="CF22" s="86">
        <v>3.25</v>
      </c>
      <c r="CG22" s="76">
        <v>4.0</v>
      </c>
      <c r="CH22" s="76">
        <v>2.0</v>
      </c>
      <c r="CI22" s="76">
        <v>1.0</v>
      </c>
      <c r="CJ22" s="76">
        <v>3.0</v>
      </c>
      <c r="CK22" s="86">
        <v>2.5</v>
      </c>
      <c r="CL22" s="76">
        <v>3.0</v>
      </c>
      <c r="CM22" s="76">
        <v>2.0</v>
      </c>
      <c r="CN22" s="76">
        <v>3.0</v>
      </c>
      <c r="CO22" s="76">
        <v>4.0</v>
      </c>
      <c r="CP22" s="86">
        <v>3.0</v>
      </c>
      <c r="CQ22" s="76">
        <v>2.0</v>
      </c>
      <c r="CR22" s="76">
        <v>2.0</v>
      </c>
      <c r="CS22" s="76">
        <v>2.0</v>
      </c>
      <c r="CT22" s="87">
        <v>2.0</v>
      </c>
      <c r="CU22" s="76">
        <v>4.0</v>
      </c>
      <c r="CV22" s="76">
        <v>4.0</v>
      </c>
      <c r="CW22" s="76">
        <v>3.0</v>
      </c>
      <c r="CX22" s="76">
        <v>4.0</v>
      </c>
      <c r="CY22" s="86">
        <v>3.75</v>
      </c>
      <c r="CZ22" s="76">
        <v>1.0</v>
      </c>
      <c r="DA22" s="76">
        <v>2.0</v>
      </c>
      <c r="DB22" s="76">
        <v>4.0</v>
      </c>
      <c r="DC22" s="76">
        <v>2.0</v>
      </c>
      <c r="DD22" s="76">
        <v>1.0</v>
      </c>
      <c r="DE22" s="86">
        <v>2.0</v>
      </c>
    </row>
    <row r="23">
      <c r="A23" s="73">
        <v>50.0</v>
      </c>
      <c r="C23" s="88">
        <v>44670.58583333333</v>
      </c>
      <c r="D23" s="74" t="s">
        <v>554</v>
      </c>
      <c r="E23" s="74" t="s">
        <v>555</v>
      </c>
      <c r="F23" s="89">
        <v>25417.0</v>
      </c>
      <c r="G23" s="74">
        <v>1.0</v>
      </c>
      <c r="H23" s="76">
        <f t="shared" si="1"/>
        <v>54</v>
      </c>
      <c r="I23" s="76">
        <v>52.0</v>
      </c>
      <c r="J23" s="74">
        <v>1.0</v>
      </c>
      <c r="K23" s="74">
        <v>4.0</v>
      </c>
      <c r="L23" s="74">
        <v>1.0</v>
      </c>
      <c r="M23" s="74">
        <v>4.0</v>
      </c>
      <c r="N23" s="74">
        <v>20.0</v>
      </c>
      <c r="O23" s="74">
        <v>20.0</v>
      </c>
      <c r="P23" s="76">
        <v>6.0</v>
      </c>
      <c r="Q23" s="77">
        <v>1.0</v>
      </c>
      <c r="R23" s="90">
        <v>1.25</v>
      </c>
      <c r="S23" s="91">
        <v>446.0</v>
      </c>
      <c r="T23" s="76">
        <v>4.0</v>
      </c>
      <c r="U23" s="76">
        <v>4.0</v>
      </c>
      <c r="V23" s="76">
        <v>4.0</v>
      </c>
      <c r="W23" s="76">
        <v>4.0</v>
      </c>
      <c r="X23" s="76">
        <v>4.0</v>
      </c>
      <c r="Y23" s="92">
        <f t="shared" si="2"/>
        <v>4</v>
      </c>
      <c r="Z23" s="76">
        <v>4.0</v>
      </c>
      <c r="AA23" s="74">
        <v>4.0</v>
      </c>
      <c r="AB23" s="93">
        <v>2.0</v>
      </c>
      <c r="AC23" s="76">
        <v>4.0</v>
      </c>
      <c r="AD23" s="76">
        <v>4.0</v>
      </c>
      <c r="AE23" s="76">
        <v>4.0</v>
      </c>
      <c r="AF23" s="92">
        <f t="shared" si="3"/>
        <v>4</v>
      </c>
      <c r="AG23" s="76">
        <v>5.0</v>
      </c>
      <c r="AH23" s="76">
        <v>3.0</v>
      </c>
      <c r="AI23" s="93">
        <v>3.0</v>
      </c>
      <c r="AJ23" s="76">
        <v>4.0</v>
      </c>
      <c r="AK23" s="82">
        <f t="shared" si="4"/>
        <v>4</v>
      </c>
      <c r="AL23" s="74">
        <v>6.0</v>
      </c>
      <c r="AM23" s="74">
        <v>3.0</v>
      </c>
      <c r="AN23" s="81">
        <v>5.0</v>
      </c>
      <c r="AO23" s="84">
        <f t="shared" si="5"/>
        <v>4.5</v>
      </c>
      <c r="AP23" s="74">
        <v>4.0</v>
      </c>
      <c r="AQ23" s="81">
        <v>4.0</v>
      </c>
      <c r="AR23" s="74">
        <v>6.0</v>
      </c>
      <c r="AS23" s="84">
        <f t="shared" si="6"/>
        <v>5</v>
      </c>
      <c r="AT23" s="74">
        <v>6.0</v>
      </c>
      <c r="AU23" s="74">
        <v>3.0</v>
      </c>
      <c r="AV23" s="81">
        <v>5.0</v>
      </c>
      <c r="AW23" s="84">
        <f t="shared" si="7"/>
        <v>4.5</v>
      </c>
      <c r="AX23" s="74">
        <v>4.0</v>
      </c>
      <c r="AY23" s="81">
        <v>4.0</v>
      </c>
      <c r="AZ23" s="74">
        <v>6.0</v>
      </c>
      <c r="BA23" s="84">
        <f t="shared" si="8"/>
        <v>5</v>
      </c>
      <c r="BB23" s="74">
        <v>6.0</v>
      </c>
      <c r="BC23" s="74">
        <v>6.0</v>
      </c>
      <c r="BD23" s="81">
        <v>2.0</v>
      </c>
      <c r="BE23" s="84">
        <f t="shared" si="9"/>
        <v>6</v>
      </c>
      <c r="BF23" s="74">
        <v>35.0</v>
      </c>
      <c r="BG23" s="74">
        <v>2.0</v>
      </c>
      <c r="BH23" s="94" t="str">
        <f>vlookup(A23,'Fireplace Project_Cognitive Tes'!R:Z,9,FALSE)</f>
        <v>personal assistant, tool that when you provide more information the more it can help you, potential friend if you live alone </v>
      </c>
      <c r="BJ23" s="76">
        <v>4.0</v>
      </c>
      <c r="BK23" s="76">
        <v>4.0</v>
      </c>
      <c r="BL23" s="76">
        <v>4.0</v>
      </c>
      <c r="BM23" s="76">
        <v>3.0</v>
      </c>
      <c r="BN23" s="86">
        <v>3.75</v>
      </c>
      <c r="BO23" s="76">
        <v>4.0</v>
      </c>
      <c r="BP23" s="76">
        <v>5.0</v>
      </c>
      <c r="BQ23" s="76">
        <v>5.0</v>
      </c>
      <c r="BR23" s="76">
        <v>5.0</v>
      </c>
      <c r="BS23" s="86">
        <v>4.75</v>
      </c>
      <c r="BT23" s="76">
        <v>4.0</v>
      </c>
      <c r="BU23" s="76">
        <v>3.0</v>
      </c>
      <c r="BV23" s="76">
        <v>4.0</v>
      </c>
      <c r="BW23" s="76">
        <v>5.0</v>
      </c>
      <c r="BX23" s="86">
        <v>4.0</v>
      </c>
      <c r="BY23" s="76">
        <v>2.0</v>
      </c>
      <c r="BZ23" s="76">
        <v>4.0</v>
      </c>
      <c r="CA23" s="86">
        <v>3.0</v>
      </c>
      <c r="CB23" s="76">
        <v>5.0</v>
      </c>
      <c r="CC23" s="76">
        <v>5.0</v>
      </c>
      <c r="CD23" s="76">
        <v>3.0</v>
      </c>
      <c r="CE23" s="76">
        <v>4.0</v>
      </c>
      <c r="CF23" s="86">
        <v>4.25</v>
      </c>
      <c r="CG23" s="76">
        <v>4.0</v>
      </c>
      <c r="CH23" s="76">
        <v>2.0</v>
      </c>
      <c r="CI23" s="76">
        <v>2.0</v>
      </c>
      <c r="CJ23" s="76">
        <v>4.0</v>
      </c>
      <c r="CK23" s="86">
        <v>3.0</v>
      </c>
      <c r="CL23" s="76">
        <v>2.0</v>
      </c>
      <c r="CM23" s="76">
        <v>4.0</v>
      </c>
      <c r="CN23" s="76">
        <v>5.0</v>
      </c>
      <c r="CO23" s="76">
        <v>5.0</v>
      </c>
      <c r="CP23" s="86">
        <v>4.0</v>
      </c>
      <c r="CQ23" s="76">
        <v>4.0</v>
      </c>
      <c r="CR23" s="76">
        <v>4.0</v>
      </c>
      <c r="CS23" s="76">
        <v>4.0</v>
      </c>
      <c r="CT23" s="87">
        <v>4.0</v>
      </c>
      <c r="CU23" s="76">
        <v>2.0</v>
      </c>
      <c r="CV23" s="76">
        <v>4.0</v>
      </c>
      <c r="CW23" s="76">
        <v>2.0</v>
      </c>
      <c r="CX23" s="76">
        <v>4.0</v>
      </c>
      <c r="CY23" s="86">
        <v>3.0</v>
      </c>
      <c r="CZ23" s="76">
        <v>3.0</v>
      </c>
      <c r="DA23" s="76">
        <v>2.0</v>
      </c>
      <c r="DB23" s="76">
        <v>1.0</v>
      </c>
      <c r="DC23" s="76">
        <v>2.0</v>
      </c>
      <c r="DD23" s="76">
        <v>2.0</v>
      </c>
      <c r="DE23" s="86">
        <v>2.0</v>
      </c>
    </row>
    <row r="24">
      <c r="A24" s="73">
        <v>52.0</v>
      </c>
      <c r="C24" s="88">
        <v>44679.00167824074</v>
      </c>
      <c r="D24" s="74" t="s">
        <v>556</v>
      </c>
      <c r="E24" s="74" t="s">
        <v>557</v>
      </c>
      <c r="F24" s="89">
        <v>25237.0</v>
      </c>
      <c r="G24" s="74">
        <v>1.0</v>
      </c>
      <c r="H24" s="76">
        <f t="shared" si="1"/>
        <v>54</v>
      </c>
      <c r="I24" s="76">
        <v>53.0</v>
      </c>
      <c r="J24" s="74">
        <v>1.0</v>
      </c>
      <c r="K24" s="74">
        <v>4.0</v>
      </c>
      <c r="L24" s="74">
        <v>1.0</v>
      </c>
      <c r="M24" s="74">
        <v>7.0</v>
      </c>
      <c r="N24" s="74">
        <v>16.0</v>
      </c>
      <c r="O24" s="74">
        <v>9.0</v>
      </c>
      <c r="P24" s="76">
        <v>1.0</v>
      </c>
      <c r="Q24" s="77">
        <v>0.0</v>
      </c>
      <c r="R24" s="90">
        <v>1.5</v>
      </c>
      <c r="S24" s="91">
        <v>651.0</v>
      </c>
      <c r="T24" s="76">
        <v>3.0</v>
      </c>
      <c r="U24" s="76">
        <v>4.0</v>
      </c>
      <c r="V24" s="76">
        <v>4.0</v>
      </c>
      <c r="W24" s="76">
        <v>4.0</v>
      </c>
      <c r="X24" s="76">
        <v>4.0</v>
      </c>
      <c r="Y24" s="92">
        <f t="shared" si="2"/>
        <v>3.8</v>
      </c>
      <c r="Z24" s="76">
        <v>3.0</v>
      </c>
      <c r="AA24" s="76">
        <v>3.0</v>
      </c>
      <c r="AB24" s="93">
        <v>3.0</v>
      </c>
      <c r="AC24" s="76">
        <v>3.0</v>
      </c>
      <c r="AD24" s="76">
        <v>3.0</v>
      </c>
      <c r="AE24" s="76">
        <v>4.0</v>
      </c>
      <c r="AF24" s="92">
        <f t="shared" si="3"/>
        <v>3.2</v>
      </c>
      <c r="AG24" s="76">
        <v>5.0</v>
      </c>
      <c r="AH24" s="76">
        <v>3.0</v>
      </c>
      <c r="AI24" s="93">
        <v>3.0</v>
      </c>
      <c r="AJ24" s="76">
        <v>5.0</v>
      </c>
      <c r="AK24" s="82">
        <f t="shared" si="4"/>
        <v>4.333333333</v>
      </c>
      <c r="AL24" s="74">
        <v>2.0</v>
      </c>
      <c r="AM24" s="74">
        <v>3.0</v>
      </c>
      <c r="AN24" s="81">
        <v>5.0</v>
      </c>
      <c r="AO24" s="84">
        <f t="shared" si="5"/>
        <v>2.5</v>
      </c>
      <c r="AP24" s="74">
        <v>1.0</v>
      </c>
      <c r="AQ24" s="81">
        <v>7.0</v>
      </c>
      <c r="AR24" s="74">
        <v>4.0</v>
      </c>
      <c r="AS24" s="84">
        <f t="shared" si="6"/>
        <v>2.5</v>
      </c>
      <c r="AT24" s="74">
        <v>2.0</v>
      </c>
      <c r="AU24" s="74">
        <v>2.0</v>
      </c>
      <c r="AV24" s="81">
        <v>6.0</v>
      </c>
      <c r="AW24" s="84">
        <f t="shared" si="7"/>
        <v>2</v>
      </c>
      <c r="AX24" s="74">
        <v>3.0</v>
      </c>
      <c r="AY24" s="81">
        <v>5.0</v>
      </c>
      <c r="AZ24" s="74">
        <v>3.0</v>
      </c>
      <c r="BA24" s="84">
        <f t="shared" si="8"/>
        <v>3</v>
      </c>
      <c r="BB24" s="74">
        <v>5.0</v>
      </c>
      <c r="BC24" s="74">
        <v>4.0</v>
      </c>
      <c r="BD24" s="81">
        <v>4.0</v>
      </c>
      <c r="BE24" s="84">
        <f t="shared" si="9"/>
        <v>4.5</v>
      </c>
      <c r="BF24" s="74">
        <v>40.0</v>
      </c>
      <c r="BG24" s="74">
        <v>2.0</v>
      </c>
      <c r="BH24" s="94" t="str">
        <f>vlookup(A24,'Fireplace Project_Cognitive Tes'!R:Z,9,FALSE)</f>
        <v>pleasant companion, helpful friend, informative person, comforting voice, helpful assistant</v>
      </c>
      <c r="BJ24" s="76">
        <v>3.0</v>
      </c>
      <c r="BK24" s="76">
        <v>3.0</v>
      </c>
      <c r="BL24" s="76">
        <v>3.0</v>
      </c>
      <c r="BM24" s="76">
        <v>2.0</v>
      </c>
      <c r="BN24" s="86">
        <v>2.75</v>
      </c>
      <c r="BO24" s="76">
        <v>3.0</v>
      </c>
      <c r="BP24" s="76">
        <v>4.0</v>
      </c>
      <c r="BQ24" s="76">
        <v>3.0</v>
      </c>
      <c r="BR24" s="76">
        <v>3.0</v>
      </c>
      <c r="BS24" s="86">
        <v>3.25</v>
      </c>
      <c r="BT24" s="76">
        <v>3.0</v>
      </c>
      <c r="BU24" s="76">
        <v>3.0</v>
      </c>
      <c r="BV24" s="76">
        <v>3.0</v>
      </c>
      <c r="BW24" s="76">
        <v>3.0</v>
      </c>
      <c r="BX24" s="86">
        <v>3.0</v>
      </c>
      <c r="BY24" s="76">
        <v>1.0</v>
      </c>
      <c r="BZ24" s="76">
        <v>1.0</v>
      </c>
      <c r="CA24" s="86">
        <v>1.0</v>
      </c>
      <c r="CB24" s="76">
        <v>1.0</v>
      </c>
      <c r="CC24" s="76">
        <v>3.0</v>
      </c>
      <c r="CD24" s="76">
        <v>3.0</v>
      </c>
      <c r="CE24" s="76">
        <v>4.0</v>
      </c>
      <c r="CF24" s="86">
        <v>2.75</v>
      </c>
      <c r="CG24" s="76">
        <v>4.0</v>
      </c>
      <c r="CH24" s="76">
        <v>2.0</v>
      </c>
      <c r="CI24" s="76">
        <v>3.0</v>
      </c>
      <c r="CJ24" s="76">
        <v>4.0</v>
      </c>
      <c r="CK24" s="86">
        <v>3.25</v>
      </c>
      <c r="CL24" s="76">
        <v>3.0</v>
      </c>
      <c r="CM24" s="76">
        <v>3.0</v>
      </c>
      <c r="CN24" s="76">
        <v>3.0</v>
      </c>
      <c r="CO24" s="76">
        <v>2.0</v>
      </c>
      <c r="CP24" s="86">
        <v>2.75</v>
      </c>
      <c r="CQ24" s="76">
        <v>1.0</v>
      </c>
      <c r="CR24" s="76">
        <v>1.0</v>
      </c>
      <c r="CS24" s="76">
        <v>1.0</v>
      </c>
      <c r="CT24" s="87">
        <v>1.0</v>
      </c>
      <c r="CU24" s="76">
        <v>4.0</v>
      </c>
      <c r="CV24" s="76">
        <v>4.0</v>
      </c>
      <c r="CW24" s="76">
        <v>2.0</v>
      </c>
      <c r="CX24" s="76">
        <v>3.0</v>
      </c>
      <c r="CY24" s="86">
        <v>3.25</v>
      </c>
      <c r="CZ24" s="76">
        <v>2.0</v>
      </c>
      <c r="DA24" s="76">
        <v>4.0</v>
      </c>
      <c r="DB24" s="76">
        <v>4.0</v>
      </c>
      <c r="DC24" s="76">
        <v>3.0</v>
      </c>
      <c r="DD24" s="76">
        <v>2.0</v>
      </c>
      <c r="DE24" s="86">
        <v>3.0</v>
      </c>
    </row>
    <row r="25">
      <c r="A25" s="73">
        <v>53.0</v>
      </c>
      <c r="C25" s="88">
        <v>44680.75678240741</v>
      </c>
      <c r="D25" s="74" t="s">
        <v>558</v>
      </c>
      <c r="E25" s="74" t="s">
        <v>559</v>
      </c>
      <c r="F25" s="89">
        <v>26221.0</v>
      </c>
      <c r="G25" s="74">
        <v>1.0</v>
      </c>
      <c r="H25" s="76">
        <f t="shared" si="1"/>
        <v>52</v>
      </c>
      <c r="I25" s="76">
        <v>50.0</v>
      </c>
      <c r="J25" s="74">
        <v>1.0</v>
      </c>
      <c r="K25" s="74">
        <v>4.0</v>
      </c>
      <c r="L25" s="74">
        <v>1.0</v>
      </c>
      <c r="M25" s="74">
        <v>8.0</v>
      </c>
      <c r="N25" s="74">
        <v>11.0</v>
      </c>
      <c r="O25" s="74">
        <v>15.0</v>
      </c>
      <c r="P25" s="76">
        <v>5.0</v>
      </c>
      <c r="Q25" s="77">
        <v>1.0</v>
      </c>
      <c r="R25" s="90">
        <v>0.0</v>
      </c>
      <c r="S25" s="91">
        <v>19.0</v>
      </c>
      <c r="T25" s="76">
        <v>3.0</v>
      </c>
      <c r="U25" s="76">
        <v>3.0</v>
      </c>
      <c r="V25" s="76">
        <v>3.0</v>
      </c>
      <c r="W25" s="76">
        <v>3.0</v>
      </c>
      <c r="X25" s="76">
        <v>3.0</v>
      </c>
      <c r="Y25" s="92">
        <f t="shared" si="2"/>
        <v>3</v>
      </c>
      <c r="Z25" s="76">
        <v>3.0</v>
      </c>
      <c r="AA25" s="76">
        <v>3.0</v>
      </c>
      <c r="AB25" s="93">
        <v>3.0</v>
      </c>
      <c r="AC25" s="76">
        <v>3.0</v>
      </c>
      <c r="AD25" s="76">
        <v>3.0</v>
      </c>
      <c r="AE25" s="76">
        <v>3.0</v>
      </c>
      <c r="AF25" s="92">
        <f t="shared" si="3"/>
        <v>3</v>
      </c>
      <c r="AG25" s="76">
        <v>3.0</v>
      </c>
      <c r="AH25" s="76">
        <v>3.0</v>
      </c>
      <c r="AI25" s="93">
        <v>3.0</v>
      </c>
      <c r="AJ25" s="76">
        <v>3.0</v>
      </c>
      <c r="AK25" s="82">
        <f t="shared" si="4"/>
        <v>3</v>
      </c>
      <c r="AL25" s="74">
        <v>5.0</v>
      </c>
      <c r="AM25" s="74">
        <v>3.0</v>
      </c>
      <c r="AN25" s="81">
        <v>5.0</v>
      </c>
      <c r="AO25" s="84">
        <f t="shared" si="5"/>
        <v>4</v>
      </c>
      <c r="AP25" s="74">
        <v>3.0</v>
      </c>
      <c r="AQ25" s="81">
        <v>5.0</v>
      </c>
      <c r="AR25" s="74">
        <v>7.0</v>
      </c>
      <c r="AS25" s="84">
        <f t="shared" si="6"/>
        <v>5</v>
      </c>
      <c r="AT25" s="74">
        <v>7.0</v>
      </c>
      <c r="AU25" s="74">
        <v>3.0</v>
      </c>
      <c r="AV25" s="81">
        <v>5.0</v>
      </c>
      <c r="AW25" s="84">
        <f t="shared" si="7"/>
        <v>5</v>
      </c>
      <c r="AX25" s="74">
        <v>1.0</v>
      </c>
      <c r="AY25" s="81">
        <v>7.0</v>
      </c>
      <c r="AZ25" s="74">
        <v>5.0</v>
      </c>
      <c r="BA25" s="84">
        <f t="shared" si="8"/>
        <v>3</v>
      </c>
      <c r="BB25" s="74">
        <v>7.0</v>
      </c>
      <c r="BC25" s="74">
        <v>5.0</v>
      </c>
      <c r="BD25" s="81">
        <v>3.0</v>
      </c>
      <c r="BE25" s="84">
        <f t="shared" si="9"/>
        <v>6</v>
      </c>
      <c r="BF25" s="74">
        <v>80.0</v>
      </c>
      <c r="BG25" s="74">
        <v>2.0</v>
      </c>
      <c r="BH25" s="94" t="str">
        <f>vlookup(A25,'Fireplace Project_Cognitive Tes'!R:Z,9,FALSE)</f>
        <v>Alexa/Echo/Siri/Nest all wrapped up in one bow</v>
      </c>
      <c r="BJ25" s="76">
        <v>3.0</v>
      </c>
      <c r="BK25" s="76">
        <v>3.0</v>
      </c>
      <c r="BL25" s="76">
        <v>3.0</v>
      </c>
      <c r="BM25" s="76">
        <v>3.0</v>
      </c>
      <c r="BN25" s="86">
        <v>3.0</v>
      </c>
      <c r="BO25" s="76">
        <v>3.0</v>
      </c>
      <c r="BP25" s="76">
        <v>3.0</v>
      </c>
      <c r="BQ25" s="76">
        <v>3.0</v>
      </c>
      <c r="BR25" s="76">
        <v>3.0</v>
      </c>
      <c r="BS25" s="86">
        <v>3.0</v>
      </c>
      <c r="BT25" s="76">
        <v>3.0</v>
      </c>
      <c r="BU25" s="76">
        <v>3.0</v>
      </c>
      <c r="BV25" s="76">
        <v>3.0</v>
      </c>
      <c r="BW25" s="76">
        <v>3.0</v>
      </c>
      <c r="BX25" s="86">
        <v>3.0</v>
      </c>
      <c r="BY25" s="76">
        <v>3.0</v>
      </c>
      <c r="BZ25" s="76">
        <v>3.0</v>
      </c>
      <c r="CA25" s="86">
        <v>3.0</v>
      </c>
      <c r="CB25" s="76">
        <v>5.0</v>
      </c>
      <c r="CC25" s="76">
        <v>5.0</v>
      </c>
      <c r="CD25" s="76">
        <v>5.0</v>
      </c>
      <c r="CE25" s="76">
        <v>5.0</v>
      </c>
      <c r="CF25" s="86">
        <v>5.0</v>
      </c>
      <c r="CG25" s="76">
        <v>5.0</v>
      </c>
      <c r="CH25" s="76">
        <v>1.0</v>
      </c>
      <c r="CI25" s="76">
        <v>1.0</v>
      </c>
      <c r="CJ25" s="76">
        <v>5.0</v>
      </c>
      <c r="CK25" s="86">
        <v>3.0</v>
      </c>
      <c r="CL25" s="76">
        <v>5.0</v>
      </c>
      <c r="CM25" s="76">
        <v>5.0</v>
      </c>
      <c r="CN25" s="76">
        <v>5.0</v>
      </c>
      <c r="CO25" s="76">
        <v>5.0</v>
      </c>
      <c r="CP25" s="86">
        <v>5.0</v>
      </c>
      <c r="CQ25" s="76">
        <v>1.0</v>
      </c>
      <c r="CR25" s="76">
        <v>1.0</v>
      </c>
      <c r="CS25" s="76">
        <v>1.0</v>
      </c>
      <c r="CT25" s="87">
        <v>1.0</v>
      </c>
      <c r="CU25" s="76">
        <v>1.0</v>
      </c>
      <c r="CV25" s="76">
        <v>3.0</v>
      </c>
      <c r="CW25" s="76">
        <v>3.0</v>
      </c>
      <c r="CX25" s="76">
        <v>3.0</v>
      </c>
      <c r="CY25" s="86">
        <v>2.5</v>
      </c>
      <c r="CZ25" s="76">
        <v>3.0</v>
      </c>
      <c r="DA25" s="76">
        <v>3.0</v>
      </c>
      <c r="DB25" s="76">
        <v>3.0</v>
      </c>
      <c r="DC25" s="76">
        <v>3.0</v>
      </c>
      <c r="DD25" s="76">
        <v>3.0</v>
      </c>
      <c r="DE25" s="86">
        <v>3.0</v>
      </c>
    </row>
    <row r="26">
      <c r="A26" s="73">
        <v>54.0</v>
      </c>
      <c r="C26" s="88">
        <v>44696.99224537037</v>
      </c>
      <c r="D26" s="74" t="s">
        <v>560</v>
      </c>
      <c r="E26" s="74" t="s">
        <v>561</v>
      </c>
      <c r="F26" s="89">
        <v>24782.0</v>
      </c>
      <c r="G26" s="74">
        <v>1.0</v>
      </c>
      <c r="H26" s="76">
        <f t="shared" si="1"/>
        <v>56</v>
      </c>
      <c r="I26" s="76">
        <v>54.0</v>
      </c>
      <c r="J26" s="74">
        <v>1.0</v>
      </c>
      <c r="K26" s="74">
        <v>4.0</v>
      </c>
      <c r="L26" s="74">
        <v>1.0</v>
      </c>
      <c r="M26" s="74">
        <v>8.0</v>
      </c>
      <c r="N26" s="74">
        <v>7.0</v>
      </c>
      <c r="O26" s="74">
        <v>14.0</v>
      </c>
      <c r="P26" s="76">
        <v>1.0</v>
      </c>
      <c r="Q26" s="77">
        <v>0.0</v>
      </c>
      <c r="R26" s="90">
        <v>1.25</v>
      </c>
      <c r="S26" s="91">
        <v>564.0</v>
      </c>
      <c r="T26" s="76">
        <v>5.0</v>
      </c>
      <c r="U26" s="76">
        <v>5.0</v>
      </c>
      <c r="V26" s="76">
        <v>5.0</v>
      </c>
      <c r="W26" s="76">
        <v>5.0</v>
      </c>
      <c r="X26" s="76">
        <v>5.0</v>
      </c>
      <c r="Y26" s="92">
        <f t="shared" si="2"/>
        <v>5</v>
      </c>
      <c r="Z26" s="76">
        <v>5.0</v>
      </c>
      <c r="AA26" s="76">
        <v>3.0</v>
      </c>
      <c r="AB26" s="93">
        <v>3.0</v>
      </c>
      <c r="AC26" s="76">
        <v>5.0</v>
      </c>
      <c r="AD26" s="76">
        <v>3.0</v>
      </c>
      <c r="AE26" s="76">
        <v>5.0</v>
      </c>
      <c r="AF26" s="92">
        <f t="shared" si="3"/>
        <v>4.2</v>
      </c>
      <c r="AG26" s="76">
        <v>5.0</v>
      </c>
      <c r="AH26" s="76">
        <v>3.0</v>
      </c>
      <c r="AI26" s="93">
        <v>3.0</v>
      </c>
      <c r="AJ26" s="76">
        <v>5.0</v>
      </c>
      <c r="AK26" s="82">
        <f t="shared" si="4"/>
        <v>4.333333333</v>
      </c>
      <c r="AL26" s="74">
        <v>6.0</v>
      </c>
      <c r="AM26" s="74">
        <v>2.0</v>
      </c>
      <c r="AN26" s="81">
        <v>6.0</v>
      </c>
      <c r="AO26" s="84">
        <f t="shared" si="5"/>
        <v>4</v>
      </c>
      <c r="AP26" s="74">
        <v>3.0</v>
      </c>
      <c r="AQ26" s="81">
        <v>5.0</v>
      </c>
      <c r="AR26" s="74">
        <v>6.0</v>
      </c>
      <c r="AS26" s="84">
        <f t="shared" si="6"/>
        <v>4.5</v>
      </c>
      <c r="AT26" s="74">
        <v>5.0</v>
      </c>
      <c r="AU26" s="74">
        <v>3.0</v>
      </c>
      <c r="AV26" s="81">
        <v>5.0</v>
      </c>
      <c r="AW26" s="84">
        <f t="shared" si="7"/>
        <v>4</v>
      </c>
      <c r="AX26" s="74">
        <v>7.0</v>
      </c>
      <c r="AY26" s="81">
        <v>1.0</v>
      </c>
      <c r="AZ26" s="74">
        <v>7.0</v>
      </c>
      <c r="BA26" s="84">
        <f t="shared" si="8"/>
        <v>7</v>
      </c>
      <c r="BB26" s="74">
        <v>7.0</v>
      </c>
      <c r="BC26" s="74">
        <v>4.0</v>
      </c>
      <c r="BD26" s="81">
        <v>4.0</v>
      </c>
      <c r="BE26" s="84">
        <f t="shared" si="9"/>
        <v>5.5</v>
      </c>
      <c r="BF26" s="74">
        <v>35.0</v>
      </c>
      <c r="BG26" s="74">
        <v>2.0</v>
      </c>
      <c r="BH26" s="94" t="str">
        <f>vlookup(A26,'Fireplace Project_Cognitive Tes'!R:Z,9,FALSE)</f>
        <v>pleasant companion, caretaker, calm friend, helpful aide, nice assisant, efficient helper</v>
      </c>
      <c r="BJ26" s="76">
        <v>2.0</v>
      </c>
      <c r="BK26" s="76">
        <v>3.0</v>
      </c>
      <c r="BL26" s="76">
        <v>3.0</v>
      </c>
      <c r="BM26" s="76">
        <v>3.0</v>
      </c>
      <c r="BN26" s="86">
        <v>2.75</v>
      </c>
      <c r="BO26" s="76">
        <v>4.0</v>
      </c>
      <c r="BP26" s="76">
        <v>4.0</v>
      </c>
      <c r="BQ26" s="76">
        <v>5.0</v>
      </c>
      <c r="BR26" s="76">
        <v>5.0</v>
      </c>
      <c r="BS26" s="86">
        <v>4.5</v>
      </c>
      <c r="BT26" s="76">
        <v>5.0</v>
      </c>
      <c r="BU26" s="76">
        <v>4.0</v>
      </c>
      <c r="BV26" s="76">
        <v>4.0</v>
      </c>
      <c r="BW26" s="76">
        <v>4.0</v>
      </c>
      <c r="BX26" s="86">
        <v>4.25</v>
      </c>
      <c r="BY26" s="76">
        <v>3.0</v>
      </c>
      <c r="BZ26" s="76">
        <v>3.0</v>
      </c>
      <c r="CA26" s="86">
        <v>3.0</v>
      </c>
      <c r="CB26" s="76">
        <v>4.0</v>
      </c>
      <c r="CC26" s="76">
        <v>5.0</v>
      </c>
      <c r="CD26" s="76">
        <v>5.0</v>
      </c>
      <c r="CE26" s="76">
        <v>3.0</v>
      </c>
      <c r="CF26" s="86">
        <v>4.25</v>
      </c>
      <c r="CG26" s="76">
        <v>5.0</v>
      </c>
      <c r="CH26" s="76">
        <v>1.0</v>
      </c>
      <c r="CI26" s="76">
        <v>1.0</v>
      </c>
      <c r="CJ26" s="76">
        <v>3.0</v>
      </c>
      <c r="CK26" s="86">
        <v>2.5</v>
      </c>
      <c r="CL26" s="76">
        <v>5.0</v>
      </c>
      <c r="CM26" s="76">
        <v>5.0</v>
      </c>
      <c r="CN26" s="76">
        <v>5.0</v>
      </c>
      <c r="CO26" s="76">
        <v>5.0</v>
      </c>
      <c r="CP26" s="86">
        <v>5.0</v>
      </c>
      <c r="CQ26" s="76">
        <v>3.0</v>
      </c>
      <c r="CR26" s="76">
        <v>3.0</v>
      </c>
      <c r="CS26" s="76">
        <v>3.0</v>
      </c>
      <c r="CT26" s="87">
        <v>3.0</v>
      </c>
      <c r="CU26" s="76">
        <v>5.0</v>
      </c>
      <c r="CV26" s="76">
        <v>5.0</v>
      </c>
      <c r="CW26" s="76">
        <v>3.0</v>
      </c>
      <c r="CX26" s="76">
        <v>5.0</v>
      </c>
      <c r="CY26" s="86">
        <v>4.5</v>
      </c>
      <c r="CZ26" s="76">
        <v>2.0</v>
      </c>
      <c r="DA26" s="76">
        <v>3.0</v>
      </c>
      <c r="DB26" s="76">
        <v>3.0</v>
      </c>
      <c r="DC26" s="76">
        <v>3.0</v>
      </c>
      <c r="DD26" s="76">
        <v>4.0</v>
      </c>
      <c r="DE26" s="86">
        <v>3.0</v>
      </c>
    </row>
    <row r="27">
      <c r="A27" s="73">
        <v>55.0</v>
      </c>
      <c r="C27" s="88">
        <v>44697.83525462963</v>
      </c>
      <c r="D27" s="74" t="s">
        <v>562</v>
      </c>
      <c r="E27" s="74" t="s">
        <v>563</v>
      </c>
      <c r="F27" s="89">
        <v>21583.0</v>
      </c>
      <c r="G27" s="74">
        <v>1.0</v>
      </c>
      <c r="H27" s="76">
        <f t="shared" si="1"/>
        <v>64</v>
      </c>
      <c r="I27" s="76">
        <v>63.0</v>
      </c>
      <c r="J27" s="74">
        <v>1.0</v>
      </c>
      <c r="K27" s="74">
        <v>4.0</v>
      </c>
      <c r="L27" s="74">
        <v>1.0</v>
      </c>
      <c r="M27" s="74">
        <v>9.0</v>
      </c>
      <c r="N27" s="74">
        <v>23.0</v>
      </c>
      <c r="O27" s="74">
        <v>16.0</v>
      </c>
      <c r="P27" s="76">
        <v>4.0</v>
      </c>
      <c r="Q27" s="77">
        <v>0.0</v>
      </c>
      <c r="R27" s="90">
        <v>1.0</v>
      </c>
      <c r="S27" s="91">
        <v>278.0</v>
      </c>
      <c r="T27" s="76">
        <v>4.0</v>
      </c>
      <c r="U27" s="76">
        <v>4.0</v>
      </c>
      <c r="V27" s="76">
        <v>4.0</v>
      </c>
      <c r="W27" s="76">
        <v>4.0</v>
      </c>
      <c r="X27" s="76">
        <v>3.0</v>
      </c>
      <c r="Y27" s="92">
        <f t="shared" si="2"/>
        <v>3.8</v>
      </c>
      <c r="Z27" s="76">
        <v>4.0</v>
      </c>
      <c r="AA27" s="76">
        <v>3.0</v>
      </c>
      <c r="AB27" s="93">
        <v>3.0</v>
      </c>
      <c r="AC27" s="76">
        <v>4.0</v>
      </c>
      <c r="AD27" s="76">
        <v>3.0</v>
      </c>
      <c r="AE27" s="76">
        <v>3.0</v>
      </c>
      <c r="AF27" s="92">
        <f t="shared" si="3"/>
        <v>3.4</v>
      </c>
      <c r="AG27" s="76">
        <v>4.0</v>
      </c>
      <c r="AH27" s="76">
        <v>3.0</v>
      </c>
      <c r="AI27" s="93">
        <v>3.0</v>
      </c>
      <c r="AJ27" s="76">
        <v>4.0</v>
      </c>
      <c r="AK27" s="82">
        <f t="shared" si="4"/>
        <v>3.666666667</v>
      </c>
      <c r="AL27" s="74">
        <v>2.0</v>
      </c>
      <c r="AM27" s="74">
        <v>2.0</v>
      </c>
      <c r="AN27" s="81">
        <v>6.0</v>
      </c>
      <c r="AO27" s="84">
        <f t="shared" si="5"/>
        <v>2</v>
      </c>
      <c r="AP27" s="74">
        <v>6.0</v>
      </c>
      <c r="AQ27" s="81">
        <v>2.0</v>
      </c>
      <c r="AR27" s="74">
        <v>7.0</v>
      </c>
      <c r="AS27" s="84">
        <f t="shared" si="6"/>
        <v>6.5</v>
      </c>
      <c r="AT27" s="74">
        <v>6.0</v>
      </c>
      <c r="AU27" s="74">
        <v>6.0</v>
      </c>
      <c r="AV27" s="81">
        <v>2.0</v>
      </c>
      <c r="AW27" s="84">
        <f t="shared" si="7"/>
        <v>6</v>
      </c>
      <c r="AX27" s="74">
        <v>2.0</v>
      </c>
      <c r="AY27" s="81">
        <v>6.0</v>
      </c>
      <c r="AZ27" s="74">
        <v>5.0</v>
      </c>
      <c r="BA27" s="84">
        <f t="shared" si="8"/>
        <v>3.5</v>
      </c>
      <c r="BB27" s="74">
        <v>6.0</v>
      </c>
      <c r="BC27" s="74">
        <v>5.0</v>
      </c>
      <c r="BD27" s="81">
        <v>3.0</v>
      </c>
      <c r="BE27" s="84">
        <f t="shared" si="9"/>
        <v>5.5</v>
      </c>
      <c r="BF27" s="74">
        <v>60.0</v>
      </c>
      <c r="BG27" s="74">
        <v>2.0</v>
      </c>
      <c r="BH27" s="94" t="str">
        <f>vlookup(A27,'Fireplace Project_Cognitive Tes'!R:Z,9,FALSE)</f>
        <v>assistant, encyclopedia, helper to jog memory </v>
      </c>
      <c r="BJ27" s="76">
        <v>4.0</v>
      </c>
      <c r="BK27" s="76">
        <v>4.0</v>
      </c>
      <c r="BL27" s="76">
        <v>3.0</v>
      </c>
      <c r="BM27" s="76">
        <v>3.0</v>
      </c>
      <c r="BN27" s="86">
        <v>3.5</v>
      </c>
      <c r="BO27" s="76">
        <v>3.0</v>
      </c>
      <c r="BP27" s="76">
        <v>3.0</v>
      </c>
      <c r="BQ27" s="76">
        <v>4.0</v>
      </c>
      <c r="BR27" s="76">
        <v>4.0</v>
      </c>
      <c r="BS27" s="86">
        <v>3.5</v>
      </c>
      <c r="BT27" s="76">
        <v>4.0</v>
      </c>
      <c r="BU27" s="76">
        <v>3.0</v>
      </c>
      <c r="BV27" s="76">
        <v>4.0</v>
      </c>
      <c r="BW27" s="76">
        <v>4.0</v>
      </c>
      <c r="BX27" s="86">
        <v>3.75</v>
      </c>
      <c r="BY27" s="76">
        <v>3.0</v>
      </c>
      <c r="BZ27" s="76">
        <v>4.0</v>
      </c>
      <c r="CA27" s="86">
        <v>3.5</v>
      </c>
      <c r="CB27" s="76">
        <v>4.0</v>
      </c>
      <c r="CC27" s="76">
        <v>4.0</v>
      </c>
      <c r="CD27" s="76">
        <v>4.0</v>
      </c>
      <c r="CE27" s="76">
        <v>4.0</v>
      </c>
      <c r="CF27" s="86">
        <v>4.0</v>
      </c>
      <c r="CG27" s="76">
        <v>4.0</v>
      </c>
      <c r="CH27" s="76">
        <v>2.0</v>
      </c>
      <c r="CI27" s="76">
        <v>2.0</v>
      </c>
      <c r="CJ27" s="76">
        <v>4.0</v>
      </c>
      <c r="CK27" s="86">
        <v>3.0</v>
      </c>
      <c r="CL27" s="76">
        <v>4.0</v>
      </c>
      <c r="CM27" s="76">
        <v>4.0</v>
      </c>
      <c r="CN27" s="76">
        <v>4.0</v>
      </c>
      <c r="CO27" s="76">
        <v>4.0</v>
      </c>
      <c r="CP27" s="86">
        <v>4.0</v>
      </c>
      <c r="CQ27" s="76">
        <v>4.0</v>
      </c>
      <c r="CR27" s="76">
        <v>4.0</v>
      </c>
      <c r="CS27" s="76">
        <v>4.0</v>
      </c>
      <c r="CT27" s="87">
        <v>4.0</v>
      </c>
      <c r="CU27" s="76">
        <v>3.0</v>
      </c>
      <c r="CV27" s="76">
        <v>3.0</v>
      </c>
      <c r="CW27" s="76">
        <v>2.0</v>
      </c>
      <c r="CX27" s="76">
        <v>3.0</v>
      </c>
      <c r="CY27" s="86">
        <v>2.75</v>
      </c>
      <c r="CZ27" s="76">
        <v>2.0</v>
      </c>
      <c r="DA27" s="76">
        <v>3.0</v>
      </c>
      <c r="DB27" s="76">
        <v>3.0</v>
      </c>
      <c r="DC27" s="76">
        <v>2.0</v>
      </c>
      <c r="DD27" s="76">
        <v>2.0</v>
      </c>
      <c r="DE27" s="86">
        <v>2.4</v>
      </c>
    </row>
    <row r="28">
      <c r="A28" s="73">
        <v>56.0</v>
      </c>
      <c r="C28" s="88">
        <v>44705.7740162037</v>
      </c>
      <c r="D28" s="74" t="s">
        <v>560</v>
      </c>
      <c r="E28" s="74" t="s">
        <v>564</v>
      </c>
      <c r="F28" s="89">
        <v>22755.0</v>
      </c>
      <c r="G28" s="74">
        <v>1.0</v>
      </c>
      <c r="H28" s="76">
        <f t="shared" si="1"/>
        <v>61</v>
      </c>
      <c r="I28" s="76">
        <v>60.0</v>
      </c>
      <c r="J28" s="74">
        <v>1.0</v>
      </c>
      <c r="K28" s="74">
        <v>4.0</v>
      </c>
      <c r="L28" s="74">
        <v>1.0</v>
      </c>
      <c r="M28" s="74">
        <v>8.0</v>
      </c>
      <c r="N28" s="74">
        <v>1.0</v>
      </c>
      <c r="O28" s="74">
        <v>18.0</v>
      </c>
      <c r="P28" s="76">
        <v>4.0</v>
      </c>
      <c r="Q28" s="77">
        <v>0.0</v>
      </c>
      <c r="R28" s="90">
        <v>0.75</v>
      </c>
      <c r="S28" s="91">
        <v>154.0</v>
      </c>
      <c r="T28" s="76">
        <v>3.0</v>
      </c>
      <c r="U28" s="76">
        <v>3.0</v>
      </c>
      <c r="V28" s="76">
        <v>3.0</v>
      </c>
      <c r="W28" s="76">
        <v>3.0</v>
      </c>
      <c r="X28" s="76">
        <v>3.0</v>
      </c>
      <c r="Y28" s="92">
        <f t="shared" si="2"/>
        <v>3</v>
      </c>
      <c r="Z28" s="76">
        <v>3.0</v>
      </c>
      <c r="AA28" s="76">
        <v>3.0</v>
      </c>
      <c r="AB28" s="93">
        <v>3.0</v>
      </c>
      <c r="AC28" s="76">
        <v>3.0</v>
      </c>
      <c r="AD28" s="76">
        <v>3.0</v>
      </c>
      <c r="AE28" s="76">
        <v>3.0</v>
      </c>
      <c r="AF28" s="92">
        <f t="shared" si="3"/>
        <v>3</v>
      </c>
      <c r="AG28" s="76">
        <v>3.0</v>
      </c>
      <c r="AH28" s="76">
        <v>3.0</v>
      </c>
      <c r="AI28" s="93">
        <v>3.0</v>
      </c>
      <c r="AJ28" s="76">
        <v>3.0</v>
      </c>
      <c r="AK28" s="82">
        <f t="shared" si="4"/>
        <v>3</v>
      </c>
      <c r="AL28" s="74">
        <v>4.0</v>
      </c>
      <c r="AM28" s="74">
        <v>3.0</v>
      </c>
      <c r="AN28" s="81">
        <v>5.0</v>
      </c>
      <c r="AO28" s="84">
        <f t="shared" si="5"/>
        <v>3.5</v>
      </c>
      <c r="AP28" s="74">
        <v>4.0</v>
      </c>
      <c r="AQ28" s="81">
        <v>4.0</v>
      </c>
      <c r="AR28" s="74">
        <v>5.0</v>
      </c>
      <c r="AS28" s="84">
        <f t="shared" si="6"/>
        <v>4.5</v>
      </c>
      <c r="AT28" s="74">
        <v>6.0</v>
      </c>
      <c r="AU28" s="74">
        <v>5.0</v>
      </c>
      <c r="AV28" s="81">
        <v>3.0</v>
      </c>
      <c r="AW28" s="84">
        <f t="shared" si="7"/>
        <v>5.5</v>
      </c>
      <c r="AX28" s="74">
        <v>2.0</v>
      </c>
      <c r="AY28" s="81">
        <v>6.0</v>
      </c>
      <c r="AZ28" s="74">
        <v>4.0</v>
      </c>
      <c r="BA28" s="84">
        <f t="shared" si="8"/>
        <v>3</v>
      </c>
      <c r="BB28" s="74">
        <v>4.0</v>
      </c>
      <c r="BC28" s="74">
        <v>6.0</v>
      </c>
      <c r="BD28" s="81">
        <v>2.0</v>
      </c>
      <c r="BE28" s="84">
        <f t="shared" si="9"/>
        <v>5</v>
      </c>
      <c r="BF28" s="74">
        <v>64.0</v>
      </c>
      <c r="BG28" s="74">
        <v>2.0</v>
      </c>
      <c r="BH28" s="94" t="str">
        <f>vlookup(A28,'Fireplace Project_Cognitive Tes'!R:Z,9,FALSE)</f>
        <v>HAL 9000 from 2001: A Space Odyssey, voice activation/receptionist on the phone, cold helpline operator, administrative assistant for the home, intrusive to home environment </v>
      </c>
      <c r="BJ28" s="76">
        <v>3.0</v>
      </c>
      <c r="BK28" s="76">
        <v>3.0</v>
      </c>
      <c r="BL28" s="76">
        <v>3.0</v>
      </c>
      <c r="BM28" s="76">
        <v>3.0</v>
      </c>
      <c r="BN28" s="86">
        <v>3.0</v>
      </c>
      <c r="BO28" s="76">
        <v>3.0</v>
      </c>
      <c r="BP28" s="76">
        <v>4.0</v>
      </c>
      <c r="BQ28" s="76">
        <v>4.0</v>
      </c>
      <c r="BR28" s="76">
        <v>3.0</v>
      </c>
      <c r="BS28" s="86">
        <v>3.5</v>
      </c>
      <c r="BT28" s="76">
        <v>3.0</v>
      </c>
      <c r="BU28" s="76">
        <v>2.0</v>
      </c>
      <c r="BV28" s="76">
        <v>3.0</v>
      </c>
      <c r="BW28" s="76">
        <v>3.0</v>
      </c>
      <c r="BX28" s="86">
        <v>2.75</v>
      </c>
      <c r="BY28" s="76">
        <v>3.0</v>
      </c>
      <c r="BZ28" s="76">
        <v>3.0</v>
      </c>
      <c r="CA28" s="86">
        <v>3.0</v>
      </c>
      <c r="CB28" s="76">
        <v>4.0</v>
      </c>
      <c r="CC28" s="76">
        <v>4.0</v>
      </c>
      <c r="CD28" s="76">
        <v>3.0</v>
      </c>
      <c r="CE28" s="76">
        <v>4.0</v>
      </c>
      <c r="CF28" s="86">
        <v>3.75</v>
      </c>
      <c r="CG28" s="76">
        <v>4.0</v>
      </c>
      <c r="CH28" s="76">
        <v>4.0</v>
      </c>
      <c r="CI28" s="76">
        <v>3.0</v>
      </c>
      <c r="CJ28" s="76">
        <v>3.0</v>
      </c>
      <c r="CK28" s="86">
        <v>3.5</v>
      </c>
      <c r="CL28" s="76">
        <v>2.0</v>
      </c>
      <c r="CM28" s="76">
        <v>4.0</v>
      </c>
      <c r="CN28" s="76">
        <v>3.0</v>
      </c>
      <c r="CO28" s="76">
        <v>4.0</v>
      </c>
      <c r="CP28" s="86">
        <v>3.25</v>
      </c>
      <c r="CQ28" s="76">
        <v>1.0</v>
      </c>
      <c r="CR28" s="76">
        <v>1.0</v>
      </c>
      <c r="CS28" s="76">
        <v>1.0</v>
      </c>
      <c r="CT28" s="87">
        <v>1.0</v>
      </c>
      <c r="CU28" s="76">
        <v>3.0</v>
      </c>
      <c r="CV28" s="76">
        <v>3.0</v>
      </c>
      <c r="CW28" s="76">
        <v>1.0</v>
      </c>
      <c r="CX28" s="76">
        <v>3.0</v>
      </c>
      <c r="CY28" s="86">
        <v>2.5</v>
      </c>
      <c r="CZ28" s="76">
        <v>1.0</v>
      </c>
      <c r="DA28" s="76">
        <v>3.0</v>
      </c>
      <c r="DB28" s="76">
        <v>1.0</v>
      </c>
      <c r="DC28" s="76">
        <v>2.0</v>
      </c>
      <c r="DD28" s="76">
        <v>1.0</v>
      </c>
      <c r="DE28" s="86">
        <v>1.6</v>
      </c>
    </row>
    <row r="29">
      <c r="A29" s="73">
        <v>57.0</v>
      </c>
      <c r="C29" s="88">
        <v>44703.552569444444</v>
      </c>
      <c r="D29" s="74" t="s">
        <v>565</v>
      </c>
      <c r="E29" s="74" t="s">
        <v>566</v>
      </c>
      <c r="F29" s="89">
        <v>19964.0</v>
      </c>
      <c r="G29" s="74">
        <v>2.0</v>
      </c>
      <c r="H29" s="76">
        <f t="shared" si="1"/>
        <v>69</v>
      </c>
      <c r="I29" s="76">
        <v>67.0</v>
      </c>
      <c r="J29" s="74">
        <v>1.0</v>
      </c>
      <c r="K29" s="74">
        <v>4.0</v>
      </c>
      <c r="L29" s="74">
        <v>0.0</v>
      </c>
      <c r="M29" s="74">
        <v>7.0</v>
      </c>
      <c r="N29" s="74">
        <v>8.0</v>
      </c>
      <c r="O29" s="74">
        <v>13.0</v>
      </c>
      <c r="P29" s="76">
        <v>8.0</v>
      </c>
      <c r="Q29" s="77">
        <v>1.0</v>
      </c>
      <c r="R29" s="90">
        <v>1.0</v>
      </c>
      <c r="S29" s="91">
        <v>307.0</v>
      </c>
      <c r="T29" s="76">
        <v>5.0</v>
      </c>
      <c r="U29" s="76">
        <v>5.0</v>
      </c>
      <c r="V29" s="76">
        <v>5.0</v>
      </c>
      <c r="W29" s="76">
        <v>5.0</v>
      </c>
      <c r="X29" s="76">
        <v>5.0</v>
      </c>
      <c r="Y29" s="92">
        <f t="shared" si="2"/>
        <v>5</v>
      </c>
      <c r="Z29" s="76">
        <v>4.0</v>
      </c>
      <c r="AA29" s="74">
        <v>5.0</v>
      </c>
      <c r="AB29" s="93">
        <v>1.0</v>
      </c>
      <c r="AC29" s="76">
        <v>5.0</v>
      </c>
      <c r="AD29" s="76">
        <v>5.0</v>
      </c>
      <c r="AE29" s="76">
        <v>5.0</v>
      </c>
      <c r="AF29" s="92">
        <f t="shared" si="3"/>
        <v>4.8</v>
      </c>
      <c r="AG29" s="76">
        <v>5.0</v>
      </c>
      <c r="AH29" s="74">
        <v>4.0</v>
      </c>
      <c r="AI29" s="93">
        <v>2.0</v>
      </c>
      <c r="AJ29" s="76">
        <v>5.0</v>
      </c>
      <c r="AK29" s="82">
        <f t="shared" si="4"/>
        <v>4.666666667</v>
      </c>
      <c r="AL29" s="74">
        <v>5.0</v>
      </c>
      <c r="AM29" s="74">
        <v>5.0</v>
      </c>
      <c r="AN29" s="81">
        <v>3.0</v>
      </c>
      <c r="AO29" s="84">
        <f t="shared" si="5"/>
        <v>5</v>
      </c>
      <c r="AP29" s="74">
        <v>6.0</v>
      </c>
      <c r="AQ29" s="81">
        <v>2.0</v>
      </c>
      <c r="AR29" s="74">
        <v>7.0</v>
      </c>
      <c r="AS29" s="84">
        <f t="shared" si="6"/>
        <v>6.5</v>
      </c>
      <c r="AT29" s="74">
        <v>6.0</v>
      </c>
      <c r="AU29" s="74">
        <v>7.0</v>
      </c>
      <c r="AV29" s="81">
        <v>1.0</v>
      </c>
      <c r="AW29" s="84">
        <f t="shared" si="7"/>
        <v>6.5</v>
      </c>
      <c r="AX29" s="74">
        <v>4.0</v>
      </c>
      <c r="AY29" s="81">
        <v>4.0</v>
      </c>
      <c r="AZ29" s="74">
        <v>5.0</v>
      </c>
      <c r="BA29" s="84">
        <f t="shared" si="8"/>
        <v>4.5</v>
      </c>
      <c r="BB29" s="74">
        <v>7.0</v>
      </c>
      <c r="BC29" s="74">
        <v>6.0</v>
      </c>
      <c r="BD29" s="81">
        <v>2.0</v>
      </c>
      <c r="BE29" s="84">
        <f t="shared" si="9"/>
        <v>6.5</v>
      </c>
      <c r="BF29" s="74">
        <v>60.0</v>
      </c>
      <c r="BG29" s="74">
        <v>2.0</v>
      </c>
      <c r="BH29" s="94" t="str">
        <f>vlookup(A29,'Fireplace Project_Cognitive Tes'!R:Z,9,FALSE)</f>
        <v>nice person who seems to want to help. At times dealing with RAVA seemed awkward--it was never really a conversation. She did answer my questions, but I never felt like I needed the 30 second breaks! </v>
      </c>
      <c r="BJ29" s="76">
        <v>3.0</v>
      </c>
      <c r="BK29" s="76">
        <v>3.0</v>
      </c>
      <c r="BL29" s="76">
        <v>3.0</v>
      </c>
      <c r="BM29" s="76">
        <v>3.0</v>
      </c>
      <c r="BN29" s="86">
        <v>3.0</v>
      </c>
      <c r="BO29" s="76">
        <v>2.0</v>
      </c>
      <c r="BP29" s="76">
        <v>4.0</v>
      </c>
      <c r="BQ29" s="76">
        <v>4.0</v>
      </c>
      <c r="BR29" s="76">
        <v>4.0</v>
      </c>
      <c r="BS29" s="86">
        <v>3.5</v>
      </c>
      <c r="BT29" s="76">
        <v>5.0</v>
      </c>
      <c r="BU29" s="76">
        <v>3.0</v>
      </c>
      <c r="BV29" s="76">
        <v>3.0</v>
      </c>
      <c r="BW29" s="76">
        <v>3.0</v>
      </c>
      <c r="BX29" s="86">
        <v>3.5</v>
      </c>
      <c r="BY29" s="76">
        <v>1.0</v>
      </c>
      <c r="BZ29" s="76">
        <v>1.0</v>
      </c>
      <c r="CA29" s="86">
        <v>1.0</v>
      </c>
      <c r="CB29" s="76">
        <v>4.0</v>
      </c>
      <c r="CC29" s="76">
        <v>4.0</v>
      </c>
      <c r="CD29" s="76">
        <v>4.0</v>
      </c>
      <c r="CE29" s="76">
        <v>3.0</v>
      </c>
      <c r="CF29" s="86">
        <v>3.75</v>
      </c>
      <c r="CG29" s="76">
        <v>4.0</v>
      </c>
      <c r="CH29" s="76">
        <v>2.0</v>
      </c>
      <c r="CI29" s="76">
        <v>3.0</v>
      </c>
      <c r="CJ29" s="76">
        <v>4.0</v>
      </c>
      <c r="CK29" s="86">
        <v>3.25</v>
      </c>
      <c r="CL29" s="76">
        <v>2.0</v>
      </c>
      <c r="CM29" s="76">
        <v>5.0</v>
      </c>
      <c r="CN29" s="76">
        <v>5.0</v>
      </c>
      <c r="CO29" s="76">
        <v>4.0</v>
      </c>
      <c r="CP29" s="86">
        <v>4.0</v>
      </c>
      <c r="CQ29" s="76">
        <v>3.0</v>
      </c>
      <c r="CR29" s="76">
        <v>4.0</v>
      </c>
      <c r="CS29" s="76">
        <v>4.0</v>
      </c>
      <c r="CT29" s="87">
        <v>3.6666666666666665</v>
      </c>
      <c r="CU29" s="76">
        <v>3.0</v>
      </c>
      <c r="CV29" s="76">
        <v>4.0</v>
      </c>
      <c r="CW29" s="76">
        <v>1.0</v>
      </c>
      <c r="CX29" s="76">
        <v>4.0</v>
      </c>
      <c r="CY29" s="86">
        <v>3.0</v>
      </c>
      <c r="CZ29" s="76">
        <v>2.0</v>
      </c>
      <c r="DA29" s="76">
        <v>1.0</v>
      </c>
      <c r="DB29" s="76">
        <v>3.0</v>
      </c>
      <c r="DC29" s="76">
        <v>3.0</v>
      </c>
      <c r="DD29" s="76">
        <v>2.0</v>
      </c>
      <c r="DE29" s="86">
        <v>2.2</v>
      </c>
    </row>
    <row r="30">
      <c r="A30" s="73">
        <v>58.0</v>
      </c>
      <c r="C30" s="88">
        <v>44700.03057870371</v>
      </c>
      <c r="D30" s="74" t="s">
        <v>567</v>
      </c>
      <c r="E30" s="74" t="s">
        <v>568</v>
      </c>
      <c r="F30" s="89">
        <v>23003.0</v>
      </c>
      <c r="G30" s="74">
        <v>1.0</v>
      </c>
      <c r="H30" s="76">
        <f t="shared" si="1"/>
        <v>61</v>
      </c>
      <c r="I30" s="76">
        <v>59.0</v>
      </c>
      <c r="J30" s="74">
        <v>1.0</v>
      </c>
      <c r="K30" s="74">
        <v>4.0</v>
      </c>
      <c r="L30" s="74">
        <v>1.0</v>
      </c>
      <c r="M30" s="74">
        <v>9.0</v>
      </c>
      <c r="N30" s="74">
        <v>7.0</v>
      </c>
      <c r="O30" s="74">
        <v>15.0</v>
      </c>
      <c r="P30" s="76">
        <v>7.0</v>
      </c>
      <c r="Q30" s="77">
        <v>1.0</v>
      </c>
      <c r="R30" s="90">
        <v>0.75</v>
      </c>
      <c r="S30" s="91">
        <v>180.0</v>
      </c>
      <c r="T30" s="76">
        <v>1.0</v>
      </c>
      <c r="U30" s="76">
        <v>2.0</v>
      </c>
      <c r="V30" s="76">
        <v>3.0</v>
      </c>
      <c r="W30" s="76">
        <v>2.0</v>
      </c>
      <c r="X30" s="76">
        <v>3.0</v>
      </c>
      <c r="Y30" s="92">
        <f t="shared" si="2"/>
        <v>2.2</v>
      </c>
      <c r="Z30" s="76">
        <v>2.0</v>
      </c>
      <c r="AA30" s="76">
        <v>3.0</v>
      </c>
      <c r="AB30" s="93">
        <v>3.0</v>
      </c>
      <c r="AC30" s="76">
        <v>3.0</v>
      </c>
      <c r="AD30" s="76">
        <v>3.0</v>
      </c>
      <c r="AE30" s="76">
        <v>3.0</v>
      </c>
      <c r="AF30" s="92">
        <f t="shared" si="3"/>
        <v>2.8</v>
      </c>
      <c r="AG30" s="76">
        <v>3.0</v>
      </c>
      <c r="AH30" s="76">
        <v>3.0</v>
      </c>
      <c r="AI30" s="93">
        <v>3.0</v>
      </c>
      <c r="AJ30" s="76">
        <v>3.0</v>
      </c>
      <c r="AK30" s="82">
        <f t="shared" si="4"/>
        <v>3</v>
      </c>
      <c r="AL30" s="74">
        <v>2.0</v>
      </c>
      <c r="AM30" s="74">
        <v>5.0</v>
      </c>
      <c r="AN30" s="81">
        <v>3.0</v>
      </c>
      <c r="AO30" s="84">
        <f t="shared" si="5"/>
        <v>3.5</v>
      </c>
      <c r="AP30" s="74">
        <v>6.0</v>
      </c>
      <c r="AQ30" s="81">
        <v>2.0</v>
      </c>
      <c r="AR30" s="74">
        <v>6.0</v>
      </c>
      <c r="AS30" s="84">
        <f t="shared" si="6"/>
        <v>6</v>
      </c>
      <c r="AT30" s="74">
        <v>3.0</v>
      </c>
      <c r="AU30" s="74">
        <v>3.0</v>
      </c>
      <c r="AV30" s="81">
        <v>5.0</v>
      </c>
      <c r="AW30" s="84">
        <f t="shared" si="7"/>
        <v>3</v>
      </c>
      <c r="AX30" s="74">
        <v>5.0</v>
      </c>
      <c r="AY30" s="81">
        <v>3.0</v>
      </c>
      <c r="AZ30" s="74">
        <v>3.0</v>
      </c>
      <c r="BA30" s="84">
        <f t="shared" si="8"/>
        <v>4</v>
      </c>
      <c r="BB30" s="74">
        <v>7.0</v>
      </c>
      <c r="BC30" s="74">
        <v>6.0</v>
      </c>
      <c r="BD30" s="81">
        <v>2.0</v>
      </c>
      <c r="BE30" s="84">
        <f t="shared" si="9"/>
        <v>6.5</v>
      </c>
      <c r="BF30" s="74">
        <v>59.0</v>
      </c>
      <c r="BG30" s="74">
        <v>2.0</v>
      </c>
      <c r="BH30" s="94" t="str">
        <f>vlookup(A30,'Fireplace Project_Cognitive Tes'!R:Z,9,FALSE)</f>
        <v>Computer, SIRI, hamburger bun (shape), slow responder </v>
      </c>
      <c r="BJ30" s="76">
        <v>2.0</v>
      </c>
      <c r="BK30" s="76">
        <v>1.0</v>
      </c>
      <c r="BL30" s="76">
        <v>1.0</v>
      </c>
      <c r="BM30" s="76">
        <v>1.0</v>
      </c>
      <c r="BN30" s="86">
        <v>1.25</v>
      </c>
      <c r="BO30" s="76">
        <v>2.0</v>
      </c>
      <c r="BP30" s="76">
        <v>3.0</v>
      </c>
      <c r="BQ30" s="76">
        <v>3.0</v>
      </c>
      <c r="BR30" s="76">
        <v>3.0</v>
      </c>
      <c r="BS30" s="86">
        <v>2.75</v>
      </c>
      <c r="BT30" s="76">
        <v>2.0</v>
      </c>
      <c r="BU30" s="76">
        <v>1.0</v>
      </c>
      <c r="BV30" s="76">
        <v>1.0</v>
      </c>
      <c r="BW30" s="76">
        <v>1.0</v>
      </c>
      <c r="BX30" s="86">
        <v>1.25</v>
      </c>
      <c r="BY30" s="76">
        <v>1.0</v>
      </c>
      <c r="BZ30" s="76">
        <v>1.0</v>
      </c>
      <c r="CA30" s="86">
        <v>1.0</v>
      </c>
      <c r="CB30" s="76">
        <v>4.0</v>
      </c>
      <c r="CC30" s="76">
        <v>4.0</v>
      </c>
      <c r="CD30" s="76">
        <v>4.0</v>
      </c>
      <c r="CE30" s="76">
        <v>4.0</v>
      </c>
      <c r="CF30" s="86">
        <v>4.0</v>
      </c>
      <c r="CG30" s="76">
        <v>4.0</v>
      </c>
      <c r="CH30" s="76">
        <v>2.0</v>
      </c>
      <c r="CI30" s="76">
        <v>2.0</v>
      </c>
      <c r="CJ30" s="76">
        <v>4.0</v>
      </c>
      <c r="CK30" s="86">
        <v>3.0</v>
      </c>
      <c r="CL30" s="76">
        <v>4.0</v>
      </c>
      <c r="CM30" s="76">
        <v>4.0</v>
      </c>
      <c r="CN30" s="76">
        <v>4.0</v>
      </c>
      <c r="CO30" s="76">
        <v>4.0</v>
      </c>
      <c r="CP30" s="86">
        <v>4.0</v>
      </c>
      <c r="CQ30" s="76">
        <v>1.0</v>
      </c>
      <c r="CR30" s="76">
        <v>1.0</v>
      </c>
      <c r="CS30" s="76">
        <v>1.0</v>
      </c>
      <c r="CT30" s="87">
        <v>1.0</v>
      </c>
      <c r="CU30" s="76">
        <v>1.0</v>
      </c>
      <c r="CV30" s="76">
        <v>1.0</v>
      </c>
      <c r="CW30" s="76">
        <v>1.0</v>
      </c>
      <c r="CX30" s="76">
        <v>2.0</v>
      </c>
      <c r="CY30" s="86">
        <v>1.25</v>
      </c>
      <c r="CZ30" s="76">
        <v>1.0</v>
      </c>
      <c r="DA30" s="76">
        <v>2.0</v>
      </c>
      <c r="DB30" s="76">
        <v>1.0</v>
      </c>
      <c r="DC30" s="76">
        <v>1.0</v>
      </c>
      <c r="DD30" s="76">
        <v>1.0</v>
      </c>
      <c r="DE30" s="86">
        <v>1.2</v>
      </c>
    </row>
    <row r="31">
      <c r="A31" s="73">
        <v>59.0</v>
      </c>
      <c r="C31" s="88">
        <v>44705.017372685186</v>
      </c>
      <c r="D31" s="74" t="s">
        <v>550</v>
      </c>
      <c r="E31" s="74" t="s">
        <v>569</v>
      </c>
      <c r="F31" s="89">
        <v>14554.0</v>
      </c>
      <c r="G31" s="74">
        <v>2.0</v>
      </c>
      <c r="H31" s="76">
        <f t="shared" si="1"/>
        <v>84</v>
      </c>
      <c r="I31" s="76">
        <v>82.0</v>
      </c>
      <c r="J31" s="74">
        <v>1.0</v>
      </c>
      <c r="K31" s="74">
        <v>4.0</v>
      </c>
      <c r="L31" s="74">
        <v>1.0</v>
      </c>
      <c r="M31" s="74">
        <v>5.0</v>
      </c>
      <c r="N31" s="74">
        <v>4.0</v>
      </c>
      <c r="O31" s="74">
        <v>20.0</v>
      </c>
      <c r="P31" s="76">
        <v>8.0</v>
      </c>
      <c r="Q31" s="77">
        <v>1.0</v>
      </c>
      <c r="R31" s="90">
        <v>0.0</v>
      </c>
      <c r="S31" s="91">
        <v>35.0</v>
      </c>
      <c r="T31" s="76">
        <v>1.0</v>
      </c>
      <c r="U31" s="76">
        <v>1.0</v>
      </c>
      <c r="V31" s="76">
        <v>1.0</v>
      </c>
      <c r="W31" s="76">
        <v>1.0</v>
      </c>
      <c r="X31" s="76">
        <v>3.0</v>
      </c>
      <c r="Y31" s="92">
        <f t="shared" si="2"/>
        <v>1.4</v>
      </c>
      <c r="Z31" s="76">
        <v>3.0</v>
      </c>
      <c r="AA31" s="74">
        <v>2.0</v>
      </c>
      <c r="AB31" s="93">
        <v>4.0</v>
      </c>
      <c r="AC31" s="76">
        <v>3.0</v>
      </c>
      <c r="AD31" s="76">
        <v>2.0</v>
      </c>
      <c r="AE31" s="76">
        <v>3.0</v>
      </c>
      <c r="AF31" s="92">
        <f t="shared" si="3"/>
        <v>2.6</v>
      </c>
      <c r="AG31" s="76">
        <v>3.0</v>
      </c>
      <c r="AH31" s="76">
        <v>3.0</v>
      </c>
      <c r="AI31" s="93">
        <v>3.0</v>
      </c>
      <c r="AJ31" s="76">
        <v>3.0</v>
      </c>
      <c r="AK31" s="82">
        <f t="shared" si="4"/>
        <v>3</v>
      </c>
      <c r="AL31" s="74">
        <v>7.0</v>
      </c>
      <c r="AM31" s="74">
        <v>6.0</v>
      </c>
      <c r="AN31" s="81">
        <v>2.0</v>
      </c>
      <c r="AO31" s="84">
        <f t="shared" si="5"/>
        <v>6.5</v>
      </c>
      <c r="AP31" s="74">
        <v>1.0</v>
      </c>
      <c r="AQ31" s="81">
        <v>7.0</v>
      </c>
      <c r="AR31" s="74">
        <v>4.0</v>
      </c>
      <c r="AS31" s="84">
        <f t="shared" si="6"/>
        <v>2.5</v>
      </c>
      <c r="AT31" s="74">
        <v>7.0</v>
      </c>
      <c r="AU31" s="74">
        <v>4.0</v>
      </c>
      <c r="AV31" s="81">
        <v>4.0</v>
      </c>
      <c r="AW31" s="84">
        <f t="shared" si="7"/>
        <v>5.5</v>
      </c>
      <c r="AX31" s="74">
        <v>4.0</v>
      </c>
      <c r="AY31" s="81">
        <v>4.0</v>
      </c>
      <c r="AZ31" s="74">
        <v>5.0</v>
      </c>
      <c r="BA31" s="84">
        <f t="shared" si="8"/>
        <v>4.5</v>
      </c>
      <c r="BB31" s="74">
        <v>6.0</v>
      </c>
      <c r="BC31" s="74">
        <v>6.0</v>
      </c>
      <c r="BD31" s="81">
        <v>2.0</v>
      </c>
      <c r="BE31" s="84">
        <f t="shared" si="9"/>
        <v>6</v>
      </c>
      <c r="BF31" s="74">
        <v>70.0</v>
      </c>
      <c r="BG31" s="74">
        <v>2.0</v>
      </c>
      <c r="BH31" s="94" t="str">
        <f>vlookup(A31,'Fireplace Project_Cognitive Tes'!R:Z,9,FALSE)</f>
        <v>Giant pain in the butt</v>
      </c>
      <c r="BJ31" s="76">
        <v>1.0</v>
      </c>
      <c r="BK31" s="76">
        <v>1.0</v>
      </c>
      <c r="BL31" s="76">
        <v>1.0</v>
      </c>
      <c r="BM31" s="76">
        <v>1.0</v>
      </c>
      <c r="BN31" s="86">
        <v>1.0</v>
      </c>
      <c r="BO31" s="76">
        <v>1.0</v>
      </c>
      <c r="BP31" s="76">
        <v>3.0</v>
      </c>
      <c r="BQ31" s="76">
        <v>3.0</v>
      </c>
      <c r="BR31" s="76">
        <v>3.0</v>
      </c>
      <c r="BS31" s="86">
        <v>2.5</v>
      </c>
      <c r="BT31" s="76">
        <v>1.0</v>
      </c>
      <c r="BU31" s="76">
        <v>1.0</v>
      </c>
      <c r="BV31" s="76">
        <v>1.0</v>
      </c>
      <c r="BW31" s="76">
        <v>1.0</v>
      </c>
      <c r="BX31" s="86">
        <v>1.0</v>
      </c>
      <c r="BY31" s="76">
        <v>1.0</v>
      </c>
      <c r="BZ31" s="76">
        <v>1.0</v>
      </c>
      <c r="CA31" s="86">
        <v>1.0</v>
      </c>
      <c r="CB31" s="76">
        <v>5.0</v>
      </c>
      <c r="CC31" s="76">
        <v>5.0</v>
      </c>
      <c r="CD31" s="76">
        <v>3.0</v>
      </c>
      <c r="CE31" s="76">
        <v>1.0</v>
      </c>
      <c r="CF31" s="86">
        <v>3.5</v>
      </c>
      <c r="CG31" s="76">
        <v>1.0</v>
      </c>
      <c r="CH31" s="76">
        <v>5.0</v>
      </c>
      <c r="CI31" s="76">
        <v>5.0</v>
      </c>
      <c r="CJ31" s="76">
        <v>1.0</v>
      </c>
      <c r="CK31" s="86">
        <v>3.0</v>
      </c>
      <c r="CL31" s="76">
        <v>5.0</v>
      </c>
      <c r="CM31" s="76">
        <v>1.0</v>
      </c>
      <c r="CN31" s="76">
        <v>1.0</v>
      </c>
      <c r="CO31" s="76">
        <v>1.0</v>
      </c>
      <c r="CP31" s="86">
        <v>2.0</v>
      </c>
      <c r="CQ31" s="76">
        <v>1.0</v>
      </c>
      <c r="CR31" s="76">
        <v>1.0</v>
      </c>
      <c r="CS31" s="76">
        <v>1.0</v>
      </c>
      <c r="CT31" s="87">
        <v>1.0</v>
      </c>
      <c r="CU31" s="76">
        <v>1.0</v>
      </c>
      <c r="CV31" s="76">
        <v>1.0</v>
      </c>
      <c r="CW31" s="76">
        <v>1.0</v>
      </c>
      <c r="CX31" s="76">
        <v>1.0</v>
      </c>
      <c r="CY31" s="86">
        <v>1.0</v>
      </c>
      <c r="CZ31" s="76">
        <v>1.0</v>
      </c>
      <c r="DA31" s="76">
        <v>5.0</v>
      </c>
      <c r="DB31" s="76">
        <v>3.0</v>
      </c>
      <c r="DC31" s="76">
        <v>3.0</v>
      </c>
      <c r="DD31" s="76">
        <v>1.0</v>
      </c>
      <c r="DE31" s="86">
        <v>2.6</v>
      </c>
    </row>
    <row r="32">
      <c r="A32" s="73">
        <v>61.0</v>
      </c>
      <c r="C32" s="88">
        <v>44706.59668981482</v>
      </c>
      <c r="D32" s="74" t="s">
        <v>570</v>
      </c>
      <c r="E32" s="74" t="s">
        <v>571</v>
      </c>
      <c r="F32" s="89">
        <v>21207.0</v>
      </c>
      <c r="G32" s="74">
        <v>1.0</v>
      </c>
      <c r="H32" s="108">
        <f t="shared" si="1"/>
        <v>65</v>
      </c>
      <c r="I32" s="109">
        <v>64.0</v>
      </c>
      <c r="J32" s="74">
        <v>1.0</v>
      </c>
      <c r="K32" s="74">
        <v>4.0</v>
      </c>
      <c r="L32" s="74">
        <v>1.0</v>
      </c>
      <c r="M32" s="74">
        <v>8.0</v>
      </c>
      <c r="N32" s="74">
        <v>23.0</v>
      </c>
      <c r="O32" s="74">
        <v>14.0</v>
      </c>
      <c r="P32" s="76">
        <v>3.0</v>
      </c>
      <c r="Q32" s="77">
        <v>0.0</v>
      </c>
      <c r="R32" s="90">
        <v>1.0</v>
      </c>
      <c r="S32" s="91">
        <v>345.0</v>
      </c>
      <c r="T32" s="76">
        <v>3.0</v>
      </c>
      <c r="U32" s="76">
        <v>3.0</v>
      </c>
      <c r="V32" s="76">
        <v>3.0</v>
      </c>
      <c r="W32" s="76">
        <v>3.0</v>
      </c>
      <c r="X32" s="76">
        <v>3.0</v>
      </c>
      <c r="Y32" s="92">
        <f t="shared" si="2"/>
        <v>3</v>
      </c>
      <c r="Z32" s="76">
        <v>2.0</v>
      </c>
      <c r="AA32" s="74">
        <v>2.0</v>
      </c>
      <c r="AB32" s="93">
        <v>4.0</v>
      </c>
      <c r="AC32" s="76">
        <v>3.0</v>
      </c>
      <c r="AD32" s="76">
        <v>3.0</v>
      </c>
      <c r="AE32" s="76">
        <v>2.0</v>
      </c>
      <c r="AF32" s="92">
        <f t="shared" si="3"/>
        <v>2.4</v>
      </c>
      <c r="AG32" s="76">
        <v>3.0</v>
      </c>
      <c r="AH32" s="76">
        <v>3.0</v>
      </c>
      <c r="AI32" s="93">
        <v>3.0</v>
      </c>
      <c r="AJ32" s="76">
        <v>3.0</v>
      </c>
      <c r="AK32" s="82">
        <f t="shared" si="4"/>
        <v>3</v>
      </c>
      <c r="AL32" s="74">
        <v>2.0</v>
      </c>
      <c r="AM32" s="74">
        <v>3.0</v>
      </c>
      <c r="AN32" s="81">
        <v>5.0</v>
      </c>
      <c r="AO32" s="84">
        <f t="shared" si="5"/>
        <v>2.5</v>
      </c>
      <c r="AP32" s="74">
        <v>6.0</v>
      </c>
      <c r="AQ32" s="81">
        <v>2.0</v>
      </c>
      <c r="AR32" s="74">
        <v>5.0</v>
      </c>
      <c r="AS32" s="84">
        <f t="shared" si="6"/>
        <v>5.5</v>
      </c>
      <c r="AT32" s="74">
        <v>6.0</v>
      </c>
      <c r="AU32" s="74">
        <v>7.0</v>
      </c>
      <c r="AV32" s="81">
        <v>1.0</v>
      </c>
      <c r="AW32" s="84">
        <f t="shared" si="7"/>
        <v>6.5</v>
      </c>
      <c r="AX32" s="74">
        <v>4.0</v>
      </c>
      <c r="AY32" s="81">
        <v>4.0</v>
      </c>
      <c r="AZ32" s="74">
        <v>4.0</v>
      </c>
      <c r="BA32" s="84">
        <f t="shared" si="8"/>
        <v>4</v>
      </c>
      <c r="BB32" s="74">
        <v>5.0</v>
      </c>
      <c r="BC32" s="74">
        <v>4.0</v>
      </c>
      <c r="BD32" s="81">
        <v>4.0</v>
      </c>
      <c r="BE32" s="84">
        <f t="shared" si="9"/>
        <v>4.5</v>
      </c>
      <c r="BF32" s="74">
        <v>64.0</v>
      </c>
      <c r="BG32" s="74">
        <v>2.0</v>
      </c>
      <c r="BH32" s="94" t="str">
        <f>vlookup(A32,'Fireplace Project_Cognitive Tes'!R:Z,9,FALSE)</f>
        <v>mushroom, something I don't enjoy but others do, and technology that is likely useful but not interesting to me. </v>
      </c>
      <c r="BJ32" s="76">
        <v>2.0</v>
      </c>
      <c r="BK32" s="76">
        <v>1.0</v>
      </c>
      <c r="BL32" s="76">
        <v>1.0</v>
      </c>
      <c r="BM32" s="76">
        <v>1.0</v>
      </c>
      <c r="BN32" s="86">
        <v>1.25</v>
      </c>
      <c r="BO32" s="76">
        <v>1.0</v>
      </c>
      <c r="BP32" s="76">
        <v>3.0</v>
      </c>
      <c r="BQ32" s="76">
        <v>3.0</v>
      </c>
      <c r="BR32" s="76">
        <v>3.0</v>
      </c>
      <c r="BS32" s="86">
        <v>2.5</v>
      </c>
      <c r="BT32" s="76">
        <v>3.0</v>
      </c>
      <c r="BU32" s="76">
        <v>1.0</v>
      </c>
      <c r="BV32" s="76">
        <v>3.0</v>
      </c>
      <c r="BW32" s="76">
        <v>1.0</v>
      </c>
      <c r="BX32" s="86">
        <v>2.0</v>
      </c>
      <c r="BY32" s="76">
        <v>3.0</v>
      </c>
      <c r="BZ32" s="76">
        <v>1.0</v>
      </c>
      <c r="CA32" s="86">
        <v>2.0</v>
      </c>
      <c r="CB32" s="76">
        <v>4.0</v>
      </c>
      <c r="CC32" s="76">
        <v>3.0</v>
      </c>
      <c r="CD32" s="76">
        <v>3.0</v>
      </c>
      <c r="CE32" s="76">
        <v>3.0</v>
      </c>
      <c r="CF32" s="86">
        <v>3.25</v>
      </c>
      <c r="CG32" s="76">
        <v>4.0</v>
      </c>
      <c r="CH32" s="76">
        <v>3.0</v>
      </c>
      <c r="CI32" s="76">
        <v>3.0</v>
      </c>
      <c r="CJ32" s="76">
        <v>3.0</v>
      </c>
      <c r="CK32" s="86">
        <v>3.25</v>
      </c>
      <c r="CL32" s="76">
        <v>4.0</v>
      </c>
      <c r="CM32" s="76">
        <v>3.0</v>
      </c>
      <c r="CN32" s="76">
        <v>3.0</v>
      </c>
      <c r="CO32" s="76">
        <v>5.0</v>
      </c>
      <c r="CP32" s="86">
        <v>3.75</v>
      </c>
      <c r="CQ32" s="76">
        <v>1.0</v>
      </c>
      <c r="CR32" s="76">
        <v>1.0</v>
      </c>
      <c r="CS32" s="76">
        <v>1.0</v>
      </c>
      <c r="CT32" s="87">
        <v>1.0</v>
      </c>
      <c r="CU32" s="76">
        <v>2.0</v>
      </c>
      <c r="CV32" s="76">
        <v>3.0</v>
      </c>
      <c r="CW32" s="76">
        <v>1.0</v>
      </c>
      <c r="CX32" s="76">
        <v>2.0</v>
      </c>
      <c r="CY32" s="86">
        <v>2.0</v>
      </c>
      <c r="CZ32" s="76">
        <v>1.0</v>
      </c>
      <c r="DA32" s="76">
        <v>3.0</v>
      </c>
      <c r="DB32" s="76">
        <v>1.0</v>
      </c>
      <c r="DC32" s="76">
        <v>3.0</v>
      </c>
      <c r="DD32" s="76">
        <v>1.0</v>
      </c>
      <c r="DE32" s="86">
        <v>1.8</v>
      </c>
    </row>
    <row r="33">
      <c r="A33" s="73">
        <v>63.0</v>
      </c>
      <c r="C33" s="88">
        <v>44708.48050925926</v>
      </c>
      <c r="D33" s="74" t="s">
        <v>572</v>
      </c>
      <c r="E33" s="74" t="s">
        <v>571</v>
      </c>
      <c r="F33" s="89">
        <v>21975.0</v>
      </c>
      <c r="G33" s="74">
        <v>1.0</v>
      </c>
      <c r="H33" s="108">
        <f t="shared" si="1"/>
        <v>63</v>
      </c>
      <c r="I33" s="109">
        <v>62.0</v>
      </c>
      <c r="J33" s="74">
        <v>1.0</v>
      </c>
      <c r="K33" s="74">
        <v>4.0</v>
      </c>
      <c r="L33" s="74">
        <v>0.0</v>
      </c>
      <c r="M33" s="74">
        <v>8.0</v>
      </c>
      <c r="N33" s="74">
        <v>7.0</v>
      </c>
      <c r="O33" s="74">
        <v>14.0</v>
      </c>
      <c r="P33" s="76">
        <v>7.0</v>
      </c>
      <c r="Q33" s="77">
        <v>1.0</v>
      </c>
      <c r="R33" s="90">
        <v>1.0</v>
      </c>
      <c r="S33" s="91">
        <v>281.0</v>
      </c>
      <c r="T33" s="76">
        <v>3.0</v>
      </c>
      <c r="U33" s="76">
        <v>2.0</v>
      </c>
      <c r="V33" s="76">
        <v>3.0</v>
      </c>
      <c r="W33" s="76">
        <v>3.0</v>
      </c>
      <c r="X33" s="76">
        <v>2.0</v>
      </c>
      <c r="Y33" s="92">
        <f t="shared" si="2"/>
        <v>2.6</v>
      </c>
      <c r="Z33" s="76">
        <v>4.0</v>
      </c>
      <c r="AA33" s="74">
        <v>4.0</v>
      </c>
      <c r="AB33" s="93">
        <v>2.0</v>
      </c>
      <c r="AC33" s="76">
        <v>4.0</v>
      </c>
      <c r="AD33" s="76">
        <v>4.0</v>
      </c>
      <c r="AE33" s="76">
        <v>4.0</v>
      </c>
      <c r="AF33" s="92">
        <f t="shared" si="3"/>
        <v>4</v>
      </c>
      <c r="AG33" s="76">
        <v>3.0</v>
      </c>
      <c r="AH33" s="74">
        <v>4.0</v>
      </c>
      <c r="AI33" s="93">
        <v>2.0</v>
      </c>
      <c r="AJ33" s="76">
        <v>3.0</v>
      </c>
      <c r="AK33" s="82">
        <f t="shared" si="4"/>
        <v>3.333333333</v>
      </c>
      <c r="AL33" s="74">
        <v>5.0</v>
      </c>
      <c r="AM33" s="74">
        <v>3.0</v>
      </c>
      <c r="AN33" s="81">
        <v>5.0</v>
      </c>
      <c r="AO33" s="84">
        <f t="shared" si="5"/>
        <v>4</v>
      </c>
      <c r="AP33" s="74">
        <v>7.0</v>
      </c>
      <c r="AQ33" s="81">
        <v>1.0</v>
      </c>
      <c r="AR33" s="74">
        <v>7.0</v>
      </c>
      <c r="AS33" s="84">
        <f t="shared" si="6"/>
        <v>7</v>
      </c>
      <c r="AT33" s="74">
        <v>6.0</v>
      </c>
      <c r="AU33" s="74">
        <v>7.0</v>
      </c>
      <c r="AV33" s="81">
        <v>1.0</v>
      </c>
      <c r="AW33" s="84">
        <f t="shared" si="7"/>
        <v>6.5</v>
      </c>
      <c r="AX33" s="74">
        <v>6.0</v>
      </c>
      <c r="AY33" s="81">
        <v>2.0</v>
      </c>
      <c r="AZ33" s="74">
        <v>7.0</v>
      </c>
      <c r="BA33" s="84">
        <f t="shared" si="8"/>
        <v>6.5</v>
      </c>
      <c r="BB33" s="74">
        <v>6.0</v>
      </c>
      <c r="BC33" s="74">
        <v>6.0</v>
      </c>
      <c r="BD33" s="81">
        <v>2.0</v>
      </c>
      <c r="BE33" s="84">
        <f t="shared" si="9"/>
        <v>6</v>
      </c>
      <c r="BF33" s="74">
        <v>45.0</v>
      </c>
      <c r="BG33" s="74">
        <v>2.0</v>
      </c>
      <c r="BH33" s="95" t="str">
        <f>vlookup(A33,'Fireplace Project_Cognitive Tes'!R:Z,9,FALSE)</f>
        <v>#N/A</v>
      </c>
      <c r="BJ33" s="76">
        <v>4.0</v>
      </c>
      <c r="BK33" s="76">
        <v>3.0</v>
      </c>
      <c r="BL33" s="76">
        <v>2.0</v>
      </c>
      <c r="BM33" s="76">
        <v>2.0</v>
      </c>
      <c r="BN33" s="86">
        <v>2.75</v>
      </c>
      <c r="BO33" s="76">
        <v>3.0</v>
      </c>
      <c r="BP33" s="76">
        <v>4.0</v>
      </c>
      <c r="BQ33" s="76">
        <v>4.0</v>
      </c>
      <c r="BR33" s="76">
        <v>4.0</v>
      </c>
      <c r="BS33" s="86">
        <v>3.75</v>
      </c>
      <c r="BT33" s="76">
        <v>2.0</v>
      </c>
      <c r="BU33" s="76">
        <v>2.0</v>
      </c>
      <c r="BV33" s="76">
        <v>3.0</v>
      </c>
      <c r="BW33" s="76">
        <v>2.0</v>
      </c>
      <c r="BX33" s="86">
        <v>2.25</v>
      </c>
      <c r="BY33" s="76">
        <v>3.0</v>
      </c>
      <c r="BZ33" s="76">
        <v>2.0</v>
      </c>
      <c r="CA33" s="86">
        <v>2.5</v>
      </c>
      <c r="CB33" s="76">
        <v>4.0</v>
      </c>
      <c r="CC33" s="76">
        <v>4.0</v>
      </c>
      <c r="CD33" s="76">
        <v>3.0</v>
      </c>
      <c r="CE33" s="76">
        <v>4.0</v>
      </c>
      <c r="CF33" s="86">
        <v>3.75</v>
      </c>
      <c r="CG33" s="76">
        <v>4.0</v>
      </c>
      <c r="CH33" s="76">
        <v>2.0</v>
      </c>
      <c r="CI33" s="76">
        <v>4.0</v>
      </c>
      <c r="CJ33" s="76">
        <v>4.0</v>
      </c>
      <c r="CK33" s="86">
        <v>3.5</v>
      </c>
      <c r="CL33" s="76">
        <v>2.0</v>
      </c>
      <c r="CM33" s="76">
        <v>4.0</v>
      </c>
      <c r="CN33" s="76">
        <v>4.0</v>
      </c>
      <c r="CO33" s="76">
        <v>2.0</v>
      </c>
      <c r="CP33" s="86">
        <v>3.0</v>
      </c>
      <c r="CQ33" s="76">
        <v>1.0</v>
      </c>
      <c r="CR33" s="76">
        <v>1.0</v>
      </c>
      <c r="CS33" s="76">
        <v>1.0</v>
      </c>
      <c r="CT33" s="87">
        <v>1.0</v>
      </c>
      <c r="CU33" s="76">
        <v>2.0</v>
      </c>
      <c r="CV33" s="76">
        <v>2.0</v>
      </c>
      <c r="CW33" s="76">
        <v>3.0</v>
      </c>
      <c r="CX33" s="76">
        <v>3.0</v>
      </c>
      <c r="CY33" s="86">
        <v>2.5</v>
      </c>
      <c r="CZ33" s="76">
        <v>1.0</v>
      </c>
      <c r="DA33" s="76">
        <v>4.0</v>
      </c>
      <c r="DB33" s="76">
        <v>2.0</v>
      </c>
      <c r="DC33" s="76">
        <v>2.0</v>
      </c>
      <c r="DD33" s="76">
        <v>2.0</v>
      </c>
      <c r="DE33" s="86">
        <v>2.2</v>
      </c>
    </row>
    <row r="34">
      <c r="A34" s="73">
        <v>64.0</v>
      </c>
      <c r="C34" s="88">
        <v>44708.07324074074</v>
      </c>
      <c r="D34" s="74" t="s">
        <v>573</v>
      </c>
      <c r="E34" s="74" t="s">
        <v>574</v>
      </c>
      <c r="F34" s="89">
        <v>21665.0</v>
      </c>
      <c r="G34" s="74">
        <v>1.0</v>
      </c>
      <c r="H34" s="108">
        <f t="shared" si="1"/>
        <v>64</v>
      </c>
      <c r="I34" s="109">
        <v>63.0</v>
      </c>
      <c r="J34" s="74">
        <v>1.0</v>
      </c>
      <c r="K34" s="74">
        <v>4.0</v>
      </c>
      <c r="L34" s="74">
        <v>1.0</v>
      </c>
      <c r="M34" s="74">
        <v>4.0</v>
      </c>
      <c r="N34" s="74">
        <v>1.0</v>
      </c>
      <c r="O34" s="74">
        <v>15.0</v>
      </c>
      <c r="P34" s="76">
        <v>6.0</v>
      </c>
      <c r="Q34" s="77">
        <v>1.0</v>
      </c>
      <c r="R34" s="90">
        <v>1.0</v>
      </c>
      <c r="S34" s="91">
        <v>352.0</v>
      </c>
      <c r="T34" s="76">
        <v>5.0</v>
      </c>
      <c r="U34" s="76">
        <v>5.0</v>
      </c>
      <c r="V34" s="76">
        <v>5.0</v>
      </c>
      <c r="W34" s="76">
        <v>5.0</v>
      </c>
      <c r="X34" s="76">
        <v>4.0</v>
      </c>
      <c r="Y34" s="92">
        <f t="shared" si="2"/>
        <v>4.8</v>
      </c>
      <c r="Z34" s="76">
        <v>4.0</v>
      </c>
      <c r="AA34" s="76">
        <v>3.0</v>
      </c>
      <c r="AB34" s="93">
        <v>3.0</v>
      </c>
      <c r="AC34" s="76">
        <v>4.0</v>
      </c>
      <c r="AD34" s="76">
        <v>3.0</v>
      </c>
      <c r="AE34" s="76">
        <v>4.0</v>
      </c>
      <c r="AF34" s="92">
        <f t="shared" si="3"/>
        <v>3.6</v>
      </c>
      <c r="AG34" s="76">
        <v>4.0</v>
      </c>
      <c r="AH34" s="76">
        <v>3.0</v>
      </c>
      <c r="AI34" s="93">
        <v>3.0</v>
      </c>
      <c r="AJ34" s="76">
        <v>5.0</v>
      </c>
      <c r="AK34" s="82">
        <f t="shared" si="4"/>
        <v>4</v>
      </c>
      <c r="AL34" s="74">
        <v>6.0</v>
      </c>
      <c r="AM34" s="74">
        <v>2.0</v>
      </c>
      <c r="AN34" s="81">
        <v>6.0</v>
      </c>
      <c r="AO34" s="84">
        <f t="shared" si="5"/>
        <v>4</v>
      </c>
      <c r="AP34" s="74">
        <v>6.0</v>
      </c>
      <c r="AQ34" s="81">
        <v>2.0</v>
      </c>
      <c r="AR34" s="74">
        <v>6.0</v>
      </c>
      <c r="AS34" s="84">
        <f t="shared" si="6"/>
        <v>6</v>
      </c>
      <c r="AT34" s="74">
        <v>6.0</v>
      </c>
      <c r="AU34" s="74">
        <v>7.0</v>
      </c>
      <c r="AV34" s="81">
        <v>1.0</v>
      </c>
      <c r="AW34" s="84">
        <f t="shared" si="7"/>
        <v>6.5</v>
      </c>
      <c r="AX34" s="74">
        <v>5.0</v>
      </c>
      <c r="AY34" s="81">
        <v>3.0</v>
      </c>
      <c r="AZ34" s="74">
        <v>4.0</v>
      </c>
      <c r="BA34" s="84">
        <f t="shared" si="8"/>
        <v>4.5</v>
      </c>
      <c r="BB34" s="74">
        <v>6.0</v>
      </c>
      <c r="BC34" s="74">
        <v>6.0</v>
      </c>
      <c r="BD34" s="81">
        <v>2.0</v>
      </c>
      <c r="BE34" s="84">
        <f t="shared" si="9"/>
        <v>6</v>
      </c>
      <c r="BF34" s="74">
        <v>50.0</v>
      </c>
      <c r="BG34" s="74">
        <v>2.0</v>
      </c>
      <c r="BH34" s="95" t="str">
        <f>vlookup(A34,'Fireplace Project_Cognitive Tes'!R:Z,9,FALSE)</f>
        <v>#N/A</v>
      </c>
      <c r="BJ34" s="76">
        <v>4.0</v>
      </c>
      <c r="BK34" s="76">
        <v>3.0</v>
      </c>
      <c r="BL34" s="76">
        <v>3.0</v>
      </c>
      <c r="BM34" s="76">
        <v>4.0</v>
      </c>
      <c r="BN34" s="86">
        <v>3.5</v>
      </c>
      <c r="BO34" s="76">
        <v>4.0</v>
      </c>
      <c r="BP34" s="76">
        <v>5.0</v>
      </c>
      <c r="BQ34" s="76">
        <v>5.0</v>
      </c>
      <c r="BR34" s="76">
        <v>5.0</v>
      </c>
      <c r="BS34" s="86">
        <v>4.75</v>
      </c>
      <c r="BT34" s="76">
        <v>4.0</v>
      </c>
      <c r="BU34" s="76">
        <v>4.0</v>
      </c>
      <c r="BV34" s="76">
        <v>4.0</v>
      </c>
      <c r="BW34" s="76">
        <v>4.0</v>
      </c>
      <c r="BX34" s="86">
        <v>4.0</v>
      </c>
      <c r="BY34" s="76">
        <v>3.0</v>
      </c>
      <c r="BZ34" s="76">
        <v>3.0</v>
      </c>
      <c r="CA34" s="86">
        <v>3.0</v>
      </c>
      <c r="CB34" s="76">
        <v>4.0</v>
      </c>
      <c r="CC34" s="76">
        <v>5.0</v>
      </c>
      <c r="CD34" s="76">
        <v>3.0</v>
      </c>
      <c r="CE34" s="76">
        <v>3.0</v>
      </c>
      <c r="CF34" s="86">
        <v>3.75</v>
      </c>
      <c r="CG34" s="76">
        <v>4.0</v>
      </c>
      <c r="CH34" s="76">
        <v>3.0</v>
      </c>
      <c r="CI34" s="76">
        <v>4.0</v>
      </c>
      <c r="CJ34" s="76">
        <v>4.0</v>
      </c>
      <c r="CK34" s="86">
        <v>3.75</v>
      </c>
      <c r="CL34" s="76">
        <v>5.0</v>
      </c>
      <c r="CM34" s="76">
        <v>4.0</v>
      </c>
      <c r="CN34" s="76">
        <v>5.0</v>
      </c>
      <c r="CO34" s="76">
        <v>5.0</v>
      </c>
      <c r="CP34" s="86">
        <v>4.75</v>
      </c>
      <c r="CQ34" s="76">
        <v>3.0</v>
      </c>
      <c r="CR34" s="76">
        <v>3.0</v>
      </c>
      <c r="CS34" s="76">
        <v>3.0</v>
      </c>
      <c r="CT34" s="87">
        <v>3.0</v>
      </c>
      <c r="CU34" s="76">
        <v>5.0</v>
      </c>
      <c r="CV34" s="76">
        <v>5.0</v>
      </c>
      <c r="CW34" s="76">
        <v>1.0</v>
      </c>
      <c r="CX34" s="76">
        <v>5.0</v>
      </c>
      <c r="CY34" s="86">
        <v>4.0</v>
      </c>
      <c r="CZ34" s="76">
        <v>3.0</v>
      </c>
      <c r="DA34" s="76">
        <v>2.0</v>
      </c>
      <c r="DB34" s="76">
        <v>1.0</v>
      </c>
      <c r="DC34" s="76">
        <v>1.0</v>
      </c>
      <c r="DD34" s="76">
        <v>1.0</v>
      </c>
      <c r="DE34" s="86">
        <v>1.6</v>
      </c>
    </row>
    <row r="35">
      <c r="A35" s="73">
        <v>65.0</v>
      </c>
      <c r="C35" s="88">
        <v>44707.99184027778</v>
      </c>
      <c r="D35" s="74" t="s">
        <v>575</v>
      </c>
      <c r="E35" s="74" t="s">
        <v>576</v>
      </c>
      <c r="F35" s="89">
        <v>24675.0</v>
      </c>
      <c r="G35" s="74">
        <v>1.0</v>
      </c>
      <c r="H35" s="108">
        <f t="shared" si="1"/>
        <v>56</v>
      </c>
      <c r="I35" s="109">
        <v>54.0</v>
      </c>
      <c r="J35" s="74">
        <v>1.0</v>
      </c>
      <c r="K35" s="74">
        <v>4.0</v>
      </c>
      <c r="L35" s="74">
        <v>1.0</v>
      </c>
      <c r="M35" s="74">
        <v>6.0</v>
      </c>
      <c r="N35" s="74">
        <v>13.0</v>
      </c>
      <c r="O35" s="74">
        <v>12.0</v>
      </c>
      <c r="P35" s="76">
        <v>2.0</v>
      </c>
      <c r="Q35" s="77">
        <v>0.0</v>
      </c>
      <c r="R35" s="90">
        <v>1.75</v>
      </c>
      <c r="S35" s="91">
        <v>301.0</v>
      </c>
      <c r="T35" s="76">
        <v>4.0</v>
      </c>
      <c r="U35" s="76">
        <v>4.0</v>
      </c>
      <c r="V35" s="76">
        <v>4.0</v>
      </c>
      <c r="W35" s="76">
        <v>4.0</v>
      </c>
      <c r="X35" s="76">
        <v>4.0</v>
      </c>
      <c r="Y35" s="92">
        <f t="shared" si="2"/>
        <v>4</v>
      </c>
      <c r="Z35" s="76">
        <v>4.0</v>
      </c>
      <c r="AA35" s="74">
        <v>4.0</v>
      </c>
      <c r="AB35" s="93">
        <v>2.0</v>
      </c>
      <c r="AC35" s="76">
        <v>4.0</v>
      </c>
      <c r="AD35" s="76">
        <v>3.0</v>
      </c>
      <c r="AE35" s="76">
        <v>4.0</v>
      </c>
      <c r="AF35" s="92">
        <f t="shared" si="3"/>
        <v>3.8</v>
      </c>
      <c r="AG35" s="76">
        <v>5.0</v>
      </c>
      <c r="AH35" s="74">
        <v>4.0</v>
      </c>
      <c r="AI35" s="93">
        <v>2.0</v>
      </c>
      <c r="AJ35" s="76">
        <v>5.0</v>
      </c>
      <c r="AK35" s="82">
        <f t="shared" si="4"/>
        <v>4.666666667</v>
      </c>
      <c r="AL35" s="74">
        <v>5.0</v>
      </c>
      <c r="AM35" s="74">
        <v>3.0</v>
      </c>
      <c r="AN35" s="81">
        <v>5.0</v>
      </c>
      <c r="AO35" s="84">
        <f t="shared" si="5"/>
        <v>4</v>
      </c>
      <c r="AP35" s="74">
        <v>4.0</v>
      </c>
      <c r="AQ35" s="81">
        <v>4.0</v>
      </c>
      <c r="AR35" s="74">
        <v>5.0</v>
      </c>
      <c r="AS35" s="84">
        <f t="shared" si="6"/>
        <v>4.5</v>
      </c>
      <c r="AT35" s="74">
        <v>4.0</v>
      </c>
      <c r="AU35" s="74">
        <v>4.0</v>
      </c>
      <c r="AV35" s="81">
        <v>4.0</v>
      </c>
      <c r="AW35" s="84">
        <f t="shared" si="7"/>
        <v>4</v>
      </c>
      <c r="AX35" s="74">
        <v>3.0</v>
      </c>
      <c r="AY35" s="81">
        <v>5.0</v>
      </c>
      <c r="AZ35" s="74">
        <v>4.0</v>
      </c>
      <c r="BA35" s="84">
        <f t="shared" si="8"/>
        <v>3.5</v>
      </c>
      <c r="BB35" s="74">
        <v>6.0</v>
      </c>
      <c r="BC35" s="74">
        <v>6.0</v>
      </c>
      <c r="BD35" s="81">
        <v>2.0</v>
      </c>
      <c r="BE35" s="84">
        <f t="shared" si="9"/>
        <v>6</v>
      </c>
      <c r="BF35" s="74">
        <v>55.0</v>
      </c>
      <c r="BG35" s="74">
        <v>2.0</v>
      </c>
      <c r="BH35" s="94" t="str">
        <f>vlookup(A35,'Fireplace Project_Cognitive Tes'!R:Z,9,FALSE)</f>
        <v>voice assistant, siri, helper at home, tool to make life simpler, essential new technology, robot, object used at work or home</v>
      </c>
      <c r="BJ35" s="76">
        <v>4.0</v>
      </c>
      <c r="BK35" s="76">
        <v>4.0</v>
      </c>
      <c r="BL35" s="76">
        <v>4.0</v>
      </c>
      <c r="BM35" s="76">
        <v>4.0</v>
      </c>
      <c r="BN35" s="86">
        <v>4.0</v>
      </c>
      <c r="BO35" s="76">
        <v>4.0</v>
      </c>
      <c r="BP35" s="76">
        <v>4.0</v>
      </c>
      <c r="BQ35" s="76">
        <v>4.0</v>
      </c>
      <c r="BR35" s="76">
        <v>4.0</v>
      </c>
      <c r="BS35" s="86">
        <v>4.0</v>
      </c>
      <c r="BT35" s="76">
        <v>4.0</v>
      </c>
      <c r="BU35" s="76">
        <v>4.0</v>
      </c>
      <c r="BV35" s="76">
        <v>4.0</v>
      </c>
      <c r="BW35" s="76">
        <v>4.0</v>
      </c>
      <c r="BX35" s="86">
        <v>4.0</v>
      </c>
      <c r="BY35" s="76">
        <v>3.0</v>
      </c>
      <c r="BZ35" s="76">
        <v>3.0</v>
      </c>
      <c r="CA35" s="86">
        <v>3.0</v>
      </c>
      <c r="CB35" s="76">
        <v>4.0</v>
      </c>
      <c r="CC35" s="76">
        <v>4.0</v>
      </c>
      <c r="CD35" s="76">
        <v>3.0</v>
      </c>
      <c r="CE35" s="76">
        <v>4.0</v>
      </c>
      <c r="CF35" s="86">
        <v>3.75</v>
      </c>
      <c r="CG35" s="76">
        <v>4.0</v>
      </c>
      <c r="CH35" s="76">
        <v>2.0</v>
      </c>
      <c r="CI35" s="76">
        <v>2.0</v>
      </c>
      <c r="CJ35" s="76">
        <v>4.0</v>
      </c>
      <c r="CK35" s="86">
        <v>3.0</v>
      </c>
      <c r="CL35" s="76">
        <v>4.0</v>
      </c>
      <c r="CM35" s="76">
        <v>3.0</v>
      </c>
      <c r="CN35" s="76">
        <v>3.0</v>
      </c>
      <c r="CO35" s="76">
        <v>3.0</v>
      </c>
      <c r="CP35" s="86">
        <v>3.25</v>
      </c>
      <c r="CQ35" s="76">
        <v>2.0</v>
      </c>
      <c r="CR35" s="76">
        <v>2.0</v>
      </c>
      <c r="CS35" s="76">
        <v>2.0</v>
      </c>
      <c r="CT35" s="87">
        <v>2.0</v>
      </c>
      <c r="CU35" s="76">
        <v>4.0</v>
      </c>
      <c r="CV35" s="76">
        <v>4.0</v>
      </c>
      <c r="CW35" s="76">
        <v>2.0</v>
      </c>
      <c r="CX35" s="76">
        <v>3.0</v>
      </c>
      <c r="CY35" s="86">
        <v>3.25</v>
      </c>
      <c r="CZ35" s="76">
        <v>2.0</v>
      </c>
      <c r="DA35" s="76">
        <v>3.0</v>
      </c>
      <c r="DB35" s="76">
        <v>2.0</v>
      </c>
      <c r="DC35" s="76">
        <v>1.0</v>
      </c>
      <c r="DD35" s="76">
        <v>2.0</v>
      </c>
      <c r="DE35" s="86">
        <v>2.0</v>
      </c>
    </row>
    <row r="36">
      <c r="A36" s="73">
        <v>66.0</v>
      </c>
      <c r="C36" s="88">
        <v>44710.70957175926</v>
      </c>
      <c r="D36" s="74" t="s">
        <v>577</v>
      </c>
      <c r="E36" s="74" t="s">
        <v>578</v>
      </c>
      <c r="F36" s="89">
        <v>26010.0</v>
      </c>
      <c r="G36" s="74">
        <v>1.0</v>
      </c>
      <c r="H36" s="108">
        <f t="shared" si="1"/>
        <v>52</v>
      </c>
      <c r="I36" s="109">
        <v>51.0</v>
      </c>
      <c r="J36" s="74">
        <v>1.0</v>
      </c>
      <c r="K36" s="74">
        <v>4.0</v>
      </c>
      <c r="L36" s="74">
        <v>1.0</v>
      </c>
      <c r="M36" s="74">
        <v>7.0</v>
      </c>
      <c r="N36" s="74">
        <v>5.0</v>
      </c>
      <c r="O36" s="74">
        <v>7.0</v>
      </c>
      <c r="P36" s="76">
        <v>8.0</v>
      </c>
      <c r="Q36" s="77">
        <v>1.0</v>
      </c>
      <c r="R36" s="90">
        <v>1.0</v>
      </c>
      <c r="S36" s="91">
        <v>287.0</v>
      </c>
      <c r="T36" s="76">
        <v>3.0</v>
      </c>
      <c r="U36" s="76">
        <v>3.0</v>
      </c>
      <c r="V36" s="76">
        <v>3.0</v>
      </c>
      <c r="W36" s="76">
        <v>3.0</v>
      </c>
      <c r="X36" s="76">
        <v>3.0</v>
      </c>
      <c r="Y36" s="92">
        <f t="shared" si="2"/>
        <v>3</v>
      </c>
      <c r="Z36" s="76">
        <v>3.0</v>
      </c>
      <c r="AA36" s="76">
        <v>3.0</v>
      </c>
      <c r="AB36" s="93">
        <v>3.0</v>
      </c>
      <c r="AC36" s="76">
        <v>3.0</v>
      </c>
      <c r="AD36" s="76">
        <v>3.0</v>
      </c>
      <c r="AE36" s="76">
        <v>3.0</v>
      </c>
      <c r="AF36" s="92">
        <f t="shared" si="3"/>
        <v>3</v>
      </c>
      <c r="AG36" s="76">
        <v>3.0</v>
      </c>
      <c r="AH36" s="76">
        <v>3.0</v>
      </c>
      <c r="AI36" s="93">
        <v>3.0</v>
      </c>
      <c r="AJ36" s="76">
        <v>3.0</v>
      </c>
      <c r="AK36" s="82">
        <f t="shared" si="4"/>
        <v>3</v>
      </c>
      <c r="AL36" s="74">
        <v>5.0</v>
      </c>
      <c r="AM36" s="74">
        <v>1.0</v>
      </c>
      <c r="AN36" s="81">
        <v>7.0</v>
      </c>
      <c r="AO36" s="84">
        <f t="shared" si="5"/>
        <v>3</v>
      </c>
      <c r="AP36" s="74">
        <v>6.0</v>
      </c>
      <c r="AQ36" s="81">
        <v>2.0</v>
      </c>
      <c r="AR36" s="74">
        <v>7.0</v>
      </c>
      <c r="AS36" s="84">
        <f t="shared" si="6"/>
        <v>6.5</v>
      </c>
      <c r="AT36" s="74">
        <v>6.0</v>
      </c>
      <c r="AU36" s="74">
        <v>7.0</v>
      </c>
      <c r="AV36" s="81">
        <v>1.0</v>
      </c>
      <c r="AW36" s="84">
        <f t="shared" si="7"/>
        <v>6.5</v>
      </c>
      <c r="AX36" s="74">
        <v>4.0</v>
      </c>
      <c r="AY36" s="81">
        <v>4.0</v>
      </c>
      <c r="AZ36" s="74">
        <v>2.0</v>
      </c>
      <c r="BA36" s="84">
        <f t="shared" si="8"/>
        <v>3</v>
      </c>
      <c r="BB36" s="74">
        <v>5.0</v>
      </c>
      <c r="BC36" s="74">
        <v>7.0</v>
      </c>
      <c r="BD36" s="81">
        <v>1.0</v>
      </c>
      <c r="BE36" s="84">
        <f t="shared" si="9"/>
        <v>6</v>
      </c>
      <c r="BF36" s="74">
        <v>51.0</v>
      </c>
      <c r="BG36" s="74">
        <v>2.0</v>
      </c>
      <c r="BH36" s="94" t="str">
        <f>vlookup(A36,'Fireplace Project_Cognitive Tes'!R:Z,9,FALSE)</f>
        <v>Good source of information, entertainer, helper, comedian</v>
      </c>
      <c r="BJ36" s="76">
        <v>4.0</v>
      </c>
      <c r="BK36" s="76">
        <v>3.0</v>
      </c>
      <c r="BL36" s="76">
        <v>3.0</v>
      </c>
      <c r="BM36" s="76">
        <v>3.0</v>
      </c>
      <c r="BN36" s="86">
        <v>3.25</v>
      </c>
      <c r="BO36" s="76">
        <v>3.0</v>
      </c>
      <c r="BP36" s="76">
        <v>4.0</v>
      </c>
      <c r="BQ36" s="76">
        <v>4.0</v>
      </c>
      <c r="BR36" s="76">
        <v>4.0</v>
      </c>
      <c r="BS36" s="86">
        <v>3.75</v>
      </c>
      <c r="BT36" s="76">
        <v>4.0</v>
      </c>
      <c r="BU36" s="76">
        <v>4.0</v>
      </c>
      <c r="BV36" s="76">
        <v>4.0</v>
      </c>
      <c r="BW36" s="76">
        <v>3.0</v>
      </c>
      <c r="BX36" s="86">
        <v>3.75</v>
      </c>
      <c r="BY36" s="76">
        <v>3.0</v>
      </c>
      <c r="BZ36" s="76">
        <v>3.0</v>
      </c>
      <c r="CA36" s="86">
        <v>3.0</v>
      </c>
      <c r="CB36" s="76">
        <v>4.0</v>
      </c>
      <c r="CC36" s="76">
        <v>4.0</v>
      </c>
      <c r="CD36" s="76">
        <v>4.0</v>
      </c>
      <c r="CE36" s="76">
        <v>2.0</v>
      </c>
      <c r="CF36" s="86">
        <v>3.5</v>
      </c>
      <c r="CG36" s="76">
        <v>4.0</v>
      </c>
      <c r="CH36" s="76">
        <v>3.0</v>
      </c>
      <c r="CI36" s="76">
        <v>3.0</v>
      </c>
      <c r="CJ36" s="76">
        <v>3.0</v>
      </c>
      <c r="CK36" s="86">
        <v>3.25</v>
      </c>
      <c r="CL36" s="76">
        <v>4.0</v>
      </c>
      <c r="CM36" s="76">
        <v>4.0</v>
      </c>
      <c r="CN36" s="76">
        <v>4.0</v>
      </c>
      <c r="CO36" s="76">
        <v>4.0</v>
      </c>
      <c r="CP36" s="86">
        <v>4.0</v>
      </c>
      <c r="CQ36" s="76">
        <v>2.0</v>
      </c>
      <c r="CR36" s="76">
        <v>2.0</v>
      </c>
      <c r="CS36" s="76">
        <v>2.0</v>
      </c>
      <c r="CT36" s="87">
        <v>2.0</v>
      </c>
      <c r="CU36" s="76">
        <v>3.0</v>
      </c>
      <c r="CV36" s="76">
        <v>3.0</v>
      </c>
      <c r="CW36" s="76">
        <v>2.0</v>
      </c>
      <c r="CX36" s="76">
        <v>3.0</v>
      </c>
      <c r="CY36" s="86">
        <v>2.75</v>
      </c>
      <c r="CZ36" s="76">
        <v>1.0</v>
      </c>
      <c r="DA36" s="76">
        <v>1.0</v>
      </c>
      <c r="DB36" s="76">
        <v>1.0</v>
      </c>
      <c r="DC36" s="76">
        <v>2.0</v>
      </c>
      <c r="DD36" s="76">
        <v>1.0</v>
      </c>
      <c r="DE36" s="86">
        <v>1.2</v>
      </c>
    </row>
    <row r="37">
      <c r="A37" s="73">
        <v>67.0</v>
      </c>
      <c r="C37" s="88">
        <v>44709.406539351854</v>
      </c>
      <c r="D37" s="74" t="s">
        <v>579</v>
      </c>
      <c r="E37" s="74" t="s">
        <v>580</v>
      </c>
      <c r="F37" s="89">
        <v>25973.0</v>
      </c>
      <c r="G37" s="74">
        <v>1.0</v>
      </c>
      <c r="H37" s="110">
        <f t="shared" si="1"/>
        <v>52</v>
      </c>
      <c r="I37" s="111">
        <v>54.0</v>
      </c>
      <c r="J37" s="74">
        <v>1.0</v>
      </c>
      <c r="K37" s="74">
        <v>4.0</v>
      </c>
      <c r="L37" s="74">
        <v>0.0</v>
      </c>
      <c r="M37" s="74">
        <v>8.0</v>
      </c>
      <c r="N37" s="74">
        <v>7.0</v>
      </c>
      <c r="O37" s="74">
        <v>12.0</v>
      </c>
      <c r="P37" s="76">
        <v>5.0</v>
      </c>
      <c r="Q37" s="77">
        <v>1.0</v>
      </c>
      <c r="R37" s="90">
        <v>1.0</v>
      </c>
      <c r="S37" s="91">
        <v>318.0</v>
      </c>
      <c r="T37" s="76">
        <v>3.0</v>
      </c>
      <c r="U37" s="76">
        <v>4.0</v>
      </c>
      <c r="V37" s="76">
        <v>4.0</v>
      </c>
      <c r="W37" s="76">
        <v>4.0</v>
      </c>
      <c r="X37" s="76">
        <v>4.0</v>
      </c>
      <c r="Y37" s="92">
        <f t="shared" si="2"/>
        <v>3.8</v>
      </c>
      <c r="Z37" s="76">
        <v>3.0</v>
      </c>
      <c r="AA37" s="76">
        <v>3.0</v>
      </c>
      <c r="AB37" s="93">
        <v>3.0</v>
      </c>
      <c r="AC37" s="76">
        <v>4.0</v>
      </c>
      <c r="AD37" s="76">
        <v>3.0</v>
      </c>
      <c r="AE37" s="76">
        <v>3.0</v>
      </c>
      <c r="AF37" s="92">
        <f t="shared" si="3"/>
        <v>3.2</v>
      </c>
      <c r="AG37" s="76">
        <v>4.0</v>
      </c>
      <c r="AH37" s="74">
        <v>4.0</v>
      </c>
      <c r="AI37" s="93">
        <v>2.0</v>
      </c>
      <c r="AJ37" s="76">
        <v>3.0</v>
      </c>
      <c r="AK37" s="82">
        <f t="shared" si="4"/>
        <v>3.666666667</v>
      </c>
      <c r="AL37" s="74">
        <v>3.0</v>
      </c>
      <c r="AM37" s="74">
        <v>3.0</v>
      </c>
      <c r="AN37" s="81">
        <v>5.0</v>
      </c>
      <c r="AO37" s="84">
        <f t="shared" si="5"/>
        <v>3</v>
      </c>
      <c r="AP37" s="74">
        <v>6.0</v>
      </c>
      <c r="AQ37" s="81">
        <v>2.0</v>
      </c>
      <c r="AR37" s="74">
        <v>6.0</v>
      </c>
      <c r="AS37" s="84">
        <f t="shared" si="6"/>
        <v>6</v>
      </c>
      <c r="AT37" s="74">
        <v>7.0</v>
      </c>
      <c r="AU37" s="74">
        <v>5.0</v>
      </c>
      <c r="AV37" s="81">
        <v>3.0</v>
      </c>
      <c r="AW37" s="84">
        <f t="shared" si="7"/>
        <v>6</v>
      </c>
      <c r="AX37" s="74">
        <v>1.0</v>
      </c>
      <c r="AY37" s="81">
        <v>7.0</v>
      </c>
      <c r="AZ37" s="74">
        <v>4.0</v>
      </c>
      <c r="BA37" s="84">
        <f t="shared" si="8"/>
        <v>2.5</v>
      </c>
      <c r="BB37" s="74">
        <v>5.0</v>
      </c>
      <c r="BC37" s="74">
        <v>2.0</v>
      </c>
      <c r="BD37" s="81">
        <v>6.0</v>
      </c>
      <c r="BE37" s="84">
        <f t="shared" si="9"/>
        <v>3.5</v>
      </c>
      <c r="BF37" s="74">
        <v>51.0</v>
      </c>
      <c r="BG37" s="74">
        <v>2.0</v>
      </c>
      <c r="BH37" s="94" t="str">
        <f>vlookup(A37,'Fireplace Project_Cognitive Tes'!R:Z,9,FALSE)</f>
        <v>helper, guide, companion, knowledge base, friend, assistant, extra family member (someone to contact)</v>
      </c>
      <c r="BJ37" s="76">
        <v>3.0</v>
      </c>
      <c r="BK37" s="76">
        <v>3.0</v>
      </c>
      <c r="BL37" s="76">
        <v>3.0</v>
      </c>
      <c r="BM37" s="76">
        <v>3.0</v>
      </c>
      <c r="BN37" s="86">
        <v>3.0</v>
      </c>
      <c r="BO37" s="76">
        <v>4.0</v>
      </c>
      <c r="BP37" s="76">
        <v>2.0</v>
      </c>
      <c r="BQ37" s="76">
        <v>3.0</v>
      </c>
      <c r="BR37" s="76">
        <v>2.0</v>
      </c>
      <c r="BS37" s="86">
        <v>2.75</v>
      </c>
      <c r="BT37" s="76">
        <v>3.0</v>
      </c>
      <c r="BU37" s="76">
        <v>3.0</v>
      </c>
      <c r="BV37" s="76">
        <v>3.0</v>
      </c>
      <c r="BW37" s="76">
        <v>3.0</v>
      </c>
      <c r="BX37" s="86">
        <v>3.0</v>
      </c>
      <c r="BY37" s="76">
        <v>4.0</v>
      </c>
      <c r="BZ37" s="76">
        <v>4.0</v>
      </c>
      <c r="CA37" s="86">
        <v>4.0</v>
      </c>
      <c r="CB37" s="76">
        <v>4.0</v>
      </c>
      <c r="CC37" s="76">
        <v>4.0</v>
      </c>
      <c r="CD37" s="76">
        <v>3.0</v>
      </c>
      <c r="CE37" s="76">
        <v>4.0</v>
      </c>
      <c r="CF37" s="86">
        <v>3.75</v>
      </c>
      <c r="CG37" s="76">
        <v>5.0</v>
      </c>
      <c r="CH37" s="76">
        <v>1.0</v>
      </c>
      <c r="CI37" s="76">
        <v>2.0</v>
      </c>
      <c r="CJ37" s="76">
        <v>4.0</v>
      </c>
      <c r="CK37" s="86">
        <v>3.0</v>
      </c>
      <c r="CL37" s="76">
        <v>2.0</v>
      </c>
      <c r="CM37" s="76">
        <v>4.0</v>
      </c>
      <c r="CN37" s="76">
        <v>3.0</v>
      </c>
      <c r="CO37" s="76">
        <v>2.0</v>
      </c>
      <c r="CP37" s="86">
        <v>2.75</v>
      </c>
      <c r="CQ37" s="76">
        <v>3.0</v>
      </c>
      <c r="CR37" s="76">
        <v>3.0</v>
      </c>
      <c r="CS37" s="76">
        <v>3.0</v>
      </c>
      <c r="CT37" s="87">
        <v>3.0</v>
      </c>
      <c r="CU37" s="76">
        <v>4.0</v>
      </c>
      <c r="CV37" s="76">
        <v>4.0</v>
      </c>
      <c r="CW37" s="76">
        <v>4.0</v>
      </c>
      <c r="CX37" s="76">
        <v>4.0</v>
      </c>
      <c r="CY37" s="86">
        <v>4.0</v>
      </c>
      <c r="CZ37" s="76">
        <v>4.0</v>
      </c>
      <c r="DA37" s="76">
        <v>4.0</v>
      </c>
      <c r="DB37" s="76">
        <v>3.0</v>
      </c>
      <c r="DC37" s="76">
        <v>2.0</v>
      </c>
      <c r="DD37" s="76">
        <v>3.0</v>
      </c>
      <c r="DE37" s="86">
        <v>3.2</v>
      </c>
    </row>
    <row r="38">
      <c r="A38" s="73">
        <v>69.0</v>
      </c>
      <c r="C38" s="88">
        <v>44714.46790509259</v>
      </c>
      <c r="D38" s="74" t="s">
        <v>581</v>
      </c>
      <c r="E38" s="74" t="s">
        <v>582</v>
      </c>
      <c r="F38" s="89">
        <v>18989.0</v>
      </c>
      <c r="G38" s="74">
        <v>2.0</v>
      </c>
      <c r="H38" s="108">
        <f t="shared" si="1"/>
        <v>72</v>
      </c>
      <c r="I38" s="109">
        <v>70.0</v>
      </c>
      <c r="J38" s="74">
        <v>1.0</v>
      </c>
      <c r="K38" s="74">
        <v>4.0</v>
      </c>
      <c r="L38" s="74">
        <v>1.0</v>
      </c>
      <c r="M38" s="74">
        <v>5.0</v>
      </c>
      <c r="N38" s="74">
        <v>23.0</v>
      </c>
      <c r="O38" s="74">
        <v>2.0</v>
      </c>
      <c r="P38" s="76">
        <v>8.0</v>
      </c>
      <c r="Q38" s="77">
        <v>1.0</v>
      </c>
      <c r="R38" s="90">
        <v>1.0</v>
      </c>
      <c r="S38" s="91">
        <v>158.0</v>
      </c>
      <c r="T38" s="76">
        <v>5.0</v>
      </c>
      <c r="U38" s="76">
        <v>5.0</v>
      </c>
      <c r="V38" s="76">
        <v>5.0</v>
      </c>
      <c r="W38" s="76">
        <v>5.0</v>
      </c>
      <c r="X38" s="76">
        <v>4.0</v>
      </c>
      <c r="Y38" s="92">
        <f t="shared" si="2"/>
        <v>4.8</v>
      </c>
      <c r="Z38" s="76">
        <v>4.0</v>
      </c>
      <c r="AA38" s="74">
        <v>5.0</v>
      </c>
      <c r="AB38" s="93">
        <v>1.0</v>
      </c>
      <c r="AC38" s="76">
        <v>5.0</v>
      </c>
      <c r="AD38" s="76">
        <v>5.0</v>
      </c>
      <c r="AE38" s="76">
        <v>5.0</v>
      </c>
      <c r="AF38" s="92">
        <f t="shared" si="3"/>
        <v>4.8</v>
      </c>
      <c r="AG38" s="76">
        <v>5.0</v>
      </c>
      <c r="AH38" s="76">
        <v>3.0</v>
      </c>
      <c r="AI38" s="93">
        <v>3.0</v>
      </c>
      <c r="AJ38" s="76">
        <v>5.0</v>
      </c>
      <c r="AK38" s="82">
        <f t="shared" si="4"/>
        <v>4.333333333</v>
      </c>
      <c r="AL38" s="74">
        <v>5.0</v>
      </c>
      <c r="AM38" s="74">
        <v>3.0</v>
      </c>
      <c r="AN38" s="81">
        <v>5.0</v>
      </c>
      <c r="AO38" s="84">
        <f t="shared" si="5"/>
        <v>4</v>
      </c>
      <c r="AP38" s="74">
        <v>6.0</v>
      </c>
      <c r="AQ38" s="81">
        <v>2.0</v>
      </c>
      <c r="AR38" s="74">
        <v>7.0</v>
      </c>
      <c r="AS38" s="84">
        <f t="shared" si="6"/>
        <v>6.5</v>
      </c>
      <c r="AT38" s="74">
        <v>5.0</v>
      </c>
      <c r="AU38" s="74">
        <v>3.0</v>
      </c>
      <c r="AV38" s="81">
        <v>5.0</v>
      </c>
      <c r="AW38" s="84">
        <f t="shared" si="7"/>
        <v>4</v>
      </c>
      <c r="AX38" s="74">
        <v>7.0</v>
      </c>
      <c r="AY38" s="81">
        <v>1.0</v>
      </c>
      <c r="AZ38" s="74">
        <v>7.0</v>
      </c>
      <c r="BA38" s="84">
        <f t="shared" si="8"/>
        <v>7</v>
      </c>
      <c r="BB38" s="74">
        <v>7.0</v>
      </c>
      <c r="BC38" s="74">
        <v>4.0</v>
      </c>
      <c r="BD38" s="81">
        <v>4.0</v>
      </c>
      <c r="BE38" s="84">
        <f t="shared" si="9"/>
        <v>5.5</v>
      </c>
      <c r="BF38" s="74">
        <v>70.0</v>
      </c>
      <c r="BG38" s="74">
        <v>2.0</v>
      </c>
      <c r="BH38" s="94" t="str">
        <f>vlookup(A38,'Fireplace Project_Cognitive Tes'!R:Z,9,FALSE)</f>
        <v>personal assistant, helper</v>
      </c>
      <c r="BJ38" s="76">
        <v>4.0</v>
      </c>
      <c r="BK38" s="76">
        <v>4.0</v>
      </c>
      <c r="BL38" s="76">
        <v>4.0</v>
      </c>
      <c r="BM38" s="76">
        <v>3.0</v>
      </c>
      <c r="BN38" s="86">
        <v>3.75</v>
      </c>
      <c r="BO38" s="76">
        <v>4.0</v>
      </c>
      <c r="BP38" s="76">
        <v>4.0</v>
      </c>
      <c r="BQ38" s="76">
        <v>4.0</v>
      </c>
      <c r="BR38" s="76">
        <v>4.0</v>
      </c>
      <c r="BS38" s="86">
        <v>4.0</v>
      </c>
      <c r="BT38" s="76">
        <v>4.0</v>
      </c>
      <c r="BU38" s="76">
        <v>4.0</v>
      </c>
      <c r="BV38" s="76">
        <v>3.0</v>
      </c>
      <c r="BW38" s="76">
        <v>4.0</v>
      </c>
      <c r="BX38" s="86">
        <v>3.75</v>
      </c>
      <c r="BY38" s="76">
        <v>2.0</v>
      </c>
      <c r="BZ38" s="76">
        <v>2.0</v>
      </c>
      <c r="CA38" s="86">
        <v>2.0</v>
      </c>
      <c r="CB38" s="76">
        <v>4.0</v>
      </c>
      <c r="CC38" s="76">
        <v>4.0</v>
      </c>
      <c r="CD38" s="76">
        <v>4.0</v>
      </c>
      <c r="CE38" s="76">
        <v>4.0</v>
      </c>
      <c r="CF38" s="86">
        <v>4.0</v>
      </c>
      <c r="CG38" s="76">
        <v>4.0</v>
      </c>
      <c r="CH38" s="76">
        <v>2.0</v>
      </c>
      <c r="CI38" s="76">
        <v>2.0</v>
      </c>
      <c r="CJ38" s="76">
        <v>4.0</v>
      </c>
      <c r="CK38" s="86">
        <v>3.0</v>
      </c>
      <c r="CL38" s="76">
        <v>4.0</v>
      </c>
      <c r="CM38" s="76">
        <v>4.0</v>
      </c>
      <c r="CN38" s="76">
        <v>4.0</v>
      </c>
      <c r="CO38" s="76">
        <v>4.0</v>
      </c>
      <c r="CP38" s="86">
        <v>4.0</v>
      </c>
      <c r="CQ38" s="76">
        <v>4.0</v>
      </c>
      <c r="CR38" s="76">
        <v>4.0</v>
      </c>
      <c r="CS38" s="76">
        <v>4.0</v>
      </c>
      <c r="CT38" s="87">
        <v>4.0</v>
      </c>
      <c r="CU38" s="76">
        <v>4.0</v>
      </c>
      <c r="CV38" s="76">
        <v>4.0</v>
      </c>
      <c r="CW38" s="76">
        <v>4.0</v>
      </c>
      <c r="CX38" s="76">
        <v>4.0</v>
      </c>
      <c r="CY38" s="86">
        <v>4.0</v>
      </c>
      <c r="CZ38" s="76">
        <v>4.0</v>
      </c>
      <c r="DA38" s="76">
        <v>2.0</v>
      </c>
      <c r="DB38" s="76">
        <v>3.0</v>
      </c>
      <c r="DC38" s="76">
        <v>2.0</v>
      </c>
      <c r="DD38" s="76">
        <v>3.0</v>
      </c>
      <c r="DE38" s="86">
        <v>2.8</v>
      </c>
    </row>
    <row r="39">
      <c r="A39" s="73">
        <v>70.0</v>
      </c>
      <c r="C39" s="88">
        <v>44719.07034722222</v>
      </c>
      <c r="D39" s="74" t="s">
        <v>583</v>
      </c>
      <c r="E39" s="74" t="s">
        <v>584</v>
      </c>
      <c r="F39" s="89">
        <v>19091.0</v>
      </c>
      <c r="G39" s="74">
        <v>2.0</v>
      </c>
      <c r="H39" s="108">
        <f t="shared" si="1"/>
        <v>71</v>
      </c>
      <c r="I39" s="109">
        <v>70.0</v>
      </c>
      <c r="J39" s="74">
        <v>1.0</v>
      </c>
      <c r="K39" s="74">
        <v>4.0</v>
      </c>
      <c r="L39" s="74">
        <v>0.0</v>
      </c>
      <c r="M39" s="74">
        <v>4.0</v>
      </c>
      <c r="N39" s="74">
        <v>23.0</v>
      </c>
      <c r="O39" s="74">
        <v>12.0</v>
      </c>
      <c r="P39" s="76">
        <v>7.0</v>
      </c>
      <c r="Q39" s="77">
        <v>1.0</v>
      </c>
      <c r="R39" s="90">
        <v>0.75</v>
      </c>
      <c r="S39" s="91">
        <v>89.0</v>
      </c>
      <c r="T39" s="76">
        <v>3.0</v>
      </c>
      <c r="U39" s="76">
        <v>5.0</v>
      </c>
      <c r="V39" s="76">
        <v>5.0</v>
      </c>
      <c r="W39" s="76">
        <v>5.0</v>
      </c>
      <c r="X39" s="76">
        <v>5.0</v>
      </c>
      <c r="Y39" s="92">
        <f t="shared" si="2"/>
        <v>4.6</v>
      </c>
      <c r="Z39" s="76">
        <v>5.0</v>
      </c>
      <c r="AA39" s="74">
        <v>5.0</v>
      </c>
      <c r="AB39" s="93">
        <v>1.0</v>
      </c>
      <c r="AC39" s="76">
        <v>3.0</v>
      </c>
      <c r="AD39" s="76">
        <v>5.0</v>
      </c>
      <c r="AE39" s="76">
        <v>5.0</v>
      </c>
      <c r="AF39" s="92">
        <f t="shared" si="3"/>
        <v>4.6</v>
      </c>
      <c r="AG39" s="76">
        <v>5.0</v>
      </c>
      <c r="AH39" s="74">
        <v>4.0</v>
      </c>
      <c r="AI39" s="93">
        <v>2.0</v>
      </c>
      <c r="AJ39" s="76">
        <v>5.0</v>
      </c>
      <c r="AK39" s="82">
        <f t="shared" si="4"/>
        <v>4.666666667</v>
      </c>
      <c r="AL39" s="74">
        <v>5.0</v>
      </c>
      <c r="AM39" s="74">
        <v>5.0</v>
      </c>
      <c r="AN39" s="81">
        <v>3.0</v>
      </c>
      <c r="AO39" s="84">
        <f t="shared" si="5"/>
        <v>5</v>
      </c>
      <c r="AP39" s="74">
        <v>6.0</v>
      </c>
      <c r="AQ39" s="81">
        <v>2.0</v>
      </c>
      <c r="AR39" s="74">
        <v>7.0</v>
      </c>
      <c r="AS39" s="84">
        <f t="shared" si="6"/>
        <v>6.5</v>
      </c>
      <c r="AT39" s="74">
        <v>6.0</v>
      </c>
      <c r="AU39" s="74">
        <v>6.0</v>
      </c>
      <c r="AV39" s="81">
        <v>2.0</v>
      </c>
      <c r="AW39" s="84">
        <f t="shared" si="7"/>
        <v>6</v>
      </c>
      <c r="AX39" s="74">
        <v>5.0</v>
      </c>
      <c r="AY39" s="81">
        <v>3.0</v>
      </c>
      <c r="AZ39" s="74">
        <v>7.0</v>
      </c>
      <c r="BA39" s="84">
        <f t="shared" si="8"/>
        <v>6</v>
      </c>
      <c r="BB39" s="74">
        <v>5.0</v>
      </c>
      <c r="BC39" s="74">
        <v>6.0</v>
      </c>
      <c r="BD39" s="81">
        <v>2.0</v>
      </c>
      <c r="BE39" s="84">
        <f t="shared" si="9"/>
        <v>5.5</v>
      </c>
      <c r="BF39" s="74">
        <v>60.0</v>
      </c>
      <c r="BG39" s="74">
        <v>2.0</v>
      </c>
      <c r="BH39" s="94" t="str">
        <f>vlookup(A39,'Fireplace Project_Cognitive Tes'!R:Z,9,FALSE)</f>
        <v>extra person in the room</v>
      </c>
      <c r="BJ39" s="76">
        <v>3.0</v>
      </c>
      <c r="BK39" s="76">
        <v>3.0</v>
      </c>
      <c r="BL39" s="76">
        <v>3.0</v>
      </c>
      <c r="BM39" s="76">
        <v>3.0</v>
      </c>
      <c r="BN39" s="86">
        <v>3.0</v>
      </c>
      <c r="BO39" s="76">
        <v>4.0</v>
      </c>
      <c r="BP39" s="76">
        <v>5.0</v>
      </c>
      <c r="BQ39" s="76">
        <v>5.0</v>
      </c>
      <c r="BR39" s="76">
        <v>5.0</v>
      </c>
      <c r="BS39" s="86">
        <v>4.75</v>
      </c>
      <c r="BT39" s="76">
        <v>5.0</v>
      </c>
      <c r="BU39" s="76">
        <v>4.0</v>
      </c>
      <c r="BV39" s="76">
        <v>4.0</v>
      </c>
      <c r="BW39" s="76">
        <v>4.0</v>
      </c>
      <c r="BX39" s="86">
        <v>4.25</v>
      </c>
      <c r="BY39" s="76">
        <v>3.0</v>
      </c>
      <c r="BZ39" s="76">
        <v>4.0</v>
      </c>
      <c r="CA39" s="86">
        <v>3.5</v>
      </c>
      <c r="CB39" s="76">
        <v>3.0</v>
      </c>
      <c r="CC39" s="76">
        <v>5.0</v>
      </c>
      <c r="CD39" s="76">
        <v>3.0</v>
      </c>
      <c r="CE39" s="76">
        <v>4.0</v>
      </c>
      <c r="CF39" s="86">
        <v>3.75</v>
      </c>
      <c r="CG39" s="76">
        <v>5.0</v>
      </c>
      <c r="CH39" s="76">
        <v>1.0</v>
      </c>
      <c r="CI39" s="76">
        <v>1.0</v>
      </c>
      <c r="CJ39" s="76">
        <v>5.0</v>
      </c>
      <c r="CK39" s="86">
        <v>3.0</v>
      </c>
      <c r="CL39" s="76">
        <v>5.0</v>
      </c>
      <c r="CM39" s="76">
        <v>3.0</v>
      </c>
      <c r="CN39" s="76">
        <v>3.0</v>
      </c>
      <c r="CO39" s="76">
        <v>3.0</v>
      </c>
      <c r="CP39" s="86">
        <v>3.5</v>
      </c>
      <c r="CQ39" s="76">
        <v>3.0</v>
      </c>
      <c r="CR39" s="76">
        <v>3.0</v>
      </c>
      <c r="CS39" s="76">
        <v>3.0</v>
      </c>
      <c r="CT39" s="87">
        <v>3.0</v>
      </c>
      <c r="CU39" s="76">
        <v>1.0</v>
      </c>
      <c r="CV39" s="76">
        <v>3.0</v>
      </c>
      <c r="CW39" s="76">
        <v>3.0</v>
      </c>
      <c r="CX39" s="76">
        <v>3.0</v>
      </c>
      <c r="CY39" s="86">
        <v>2.5</v>
      </c>
      <c r="CZ39" s="76">
        <v>1.0</v>
      </c>
      <c r="DA39" s="76">
        <v>4.0</v>
      </c>
      <c r="DB39" s="76">
        <v>1.0</v>
      </c>
      <c r="DC39" s="76">
        <v>3.0</v>
      </c>
      <c r="DD39" s="76">
        <v>1.0</v>
      </c>
      <c r="DE39" s="86">
        <v>2.0</v>
      </c>
    </row>
    <row r="40">
      <c r="A40" s="73">
        <v>71.0</v>
      </c>
      <c r="C40" s="88">
        <v>44719.090578703705</v>
      </c>
      <c r="D40" s="74" t="s">
        <v>585</v>
      </c>
      <c r="E40" s="74" t="s">
        <v>584</v>
      </c>
      <c r="F40" s="89">
        <v>44718.0</v>
      </c>
      <c r="G40" s="74">
        <v>2.0</v>
      </c>
      <c r="H40" s="108">
        <f t="shared" si="1"/>
        <v>1</v>
      </c>
      <c r="I40" s="109">
        <v>74.0</v>
      </c>
      <c r="J40" s="74">
        <v>1.0</v>
      </c>
      <c r="K40" s="74">
        <v>4.0</v>
      </c>
      <c r="L40" s="74">
        <v>1.0</v>
      </c>
      <c r="M40" s="74">
        <v>5.0</v>
      </c>
      <c r="N40" s="74">
        <v>20.0</v>
      </c>
      <c r="O40" s="74">
        <v>12.0</v>
      </c>
      <c r="P40" s="76">
        <v>7.0</v>
      </c>
      <c r="Q40" s="77">
        <v>1.0</v>
      </c>
      <c r="R40" s="90">
        <v>1.0</v>
      </c>
      <c r="S40" s="91">
        <v>173.0</v>
      </c>
      <c r="T40" s="76">
        <v>3.0</v>
      </c>
      <c r="U40" s="76">
        <v>3.0</v>
      </c>
      <c r="V40" s="76">
        <v>3.0</v>
      </c>
      <c r="W40" s="76">
        <v>4.0</v>
      </c>
      <c r="X40" s="76">
        <v>3.0</v>
      </c>
      <c r="Y40" s="92">
        <f t="shared" si="2"/>
        <v>3.2</v>
      </c>
      <c r="Z40" s="76">
        <v>4.0</v>
      </c>
      <c r="AA40" s="76">
        <v>3.0</v>
      </c>
      <c r="AB40" s="93">
        <v>3.0</v>
      </c>
      <c r="AC40" s="76">
        <v>4.0</v>
      </c>
      <c r="AD40" s="76">
        <v>4.0</v>
      </c>
      <c r="AE40" s="76">
        <v>3.0</v>
      </c>
      <c r="AF40" s="92">
        <f t="shared" si="3"/>
        <v>3.6</v>
      </c>
      <c r="AG40" s="76">
        <v>3.0</v>
      </c>
      <c r="AH40" s="76">
        <v>3.0</v>
      </c>
      <c r="AI40" s="93">
        <v>3.0</v>
      </c>
      <c r="AJ40" s="76">
        <v>3.0</v>
      </c>
      <c r="AK40" s="82">
        <f t="shared" si="4"/>
        <v>3</v>
      </c>
      <c r="AL40" s="74">
        <v>6.0</v>
      </c>
      <c r="AM40" s="74">
        <v>5.0</v>
      </c>
      <c r="AN40" s="81">
        <v>3.0</v>
      </c>
      <c r="AO40" s="84">
        <f t="shared" si="5"/>
        <v>5.5</v>
      </c>
      <c r="AP40" s="74">
        <v>3.0</v>
      </c>
      <c r="AQ40" s="81">
        <v>5.0</v>
      </c>
      <c r="AR40" s="74">
        <v>6.0</v>
      </c>
      <c r="AS40" s="84">
        <f t="shared" si="6"/>
        <v>4.5</v>
      </c>
      <c r="AT40" s="74">
        <v>6.0</v>
      </c>
      <c r="AU40" s="74">
        <v>6.0</v>
      </c>
      <c r="AV40" s="81">
        <v>2.0</v>
      </c>
      <c r="AW40" s="84">
        <f t="shared" si="7"/>
        <v>6</v>
      </c>
      <c r="AX40" s="74">
        <v>3.0</v>
      </c>
      <c r="AY40" s="81">
        <v>5.0</v>
      </c>
      <c r="AZ40" s="74">
        <v>4.0</v>
      </c>
      <c r="BA40" s="84">
        <f t="shared" si="8"/>
        <v>3.5</v>
      </c>
      <c r="BB40" s="74">
        <v>6.0</v>
      </c>
      <c r="BC40" s="74">
        <v>7.0</v>
      </c>
      <c r="BD40" s="81">
        <v>1.0</v>
      </c>
      <c r="BE40" s="84">
        <f t="shared" si="9"/>
        <v>6.5</v>
      </c>
      <c r="BF40" s="74">
        <v>70.0</v>
      </c>
      <c r="BG40" s="74">
        <v>2.0</v>
      </c>
      <c r="BH40" s="94" t="str">
        <f>vlookup(A40,'Fireplace Project_Cognitive Tes'!R:Z,9,FALSE)</f>
        <v>tool,good oven timer,music player, tv schedule guide,electronic robot</v>
      </c>
      <c r="BJ40" s="76">
        <v>4.0</v>
      </c>
      <c r="BK40" s="76">
        <v>4.0</v>
      </c>
      <c r="BL40" s="76">
        <v>3.0</v>
      </c>
      <c r="BM40" s="76">
        <v>3.0</v>
      </c>
      <c r="BN40" s="86">
        <v>3.5</v>
      </c>
      <c r="BO40" s="76">
        <v>4.0</v>
      </c>
      <c r="BP40" s="76">
        <v>4.0</v>
      </c>
      <c r="BQ40" s="76">
        <v>4.0</v>
      </c>
      <c r="BR40" s="76">
        <v>5.0</v>
      </c>
      <c r="BS40" s="86">
        <v>4.25</v>
      </c>
      <c r="BT40" s="76">
        <v>5.0</v>
      </c>
      <c r="BU40" s="76">
        <v>3.0</v>
      </c>
      <c r="BV40" s="76">
        <v>3.0</v>
      </c>
      <c r="BW40" s="76">
        <v>3.0</v>
      </c>
      <c r="BX40" s="86">
        <v>3.5</v>
      </c>
      <c r="BY40" s="76">
        <v>3.0</v>
      </c>
      <c r="BZ40" s="76">
        <v>3.0</v>
      </c>
      <c r="CA40" s="86">
        <v>3.0</v>
      </c>
      <c r="CB40" s="76">
        <v>5.0</v>
      </c>
      <c r="CC40" s="76">
        <v>5.0</v>
      </c>
      <c r="CD40" s="76">
        <v>4.0</v>
      </c>
      <c r="CE40" s="76">
        <v>3.0</v>
      </c>
      <c r="CF40" s="86">
        <v>4.25</v>
      </c>
      <c r="CG40" s="76">
        <v>4.0</v>
      </c>
      <c r="CH40" s="76">
        <v>2.0</v>
      </c>
      <c r="CI40" s="76">
        <v>3.0</v>
      </c>
      <c r="CJ40" s="76">
        <v>3.0</v>
      </c>
      <c r="CK40" s="86">
        <v>3.0</v>
      </c>
      <c r="CL40" s="76">
        <v>5.0</v>
      </c>
      <c r="CM40" s="76">
        <v>4.0</v>
      </c>
      <c r="CN40" s="76">
        <v>5.0</v>
      </c>
      <c r="CO40" s="76">
        <v>3.0</v>
      </c>
      <c r="CP40" s="86">
        <v>4.25</v>
      </c>
      <c r="CQ40" s="76">
        <v>1.0</v>
      </c>
      <c r="CR40" s="76">
        <v>1.0</v>
      </c>
      <c r="CS40" s="76">
        <v>1.0</v>
      </c>
      <c r="CT40" s="87">
        <v>1.0</v>
      </c>
      <c r="CU40" s="76">
        <v>1.0</v>
      </c>
      <c r="CV40" s="76">
        <v>3.0</v>
      </c>
      <c r="CW40" s="76">
        <v>3.0</v>
      </c>
      <c r="CX40" s="76">
        <v>3.0</v>
      </c>
      <c r="CY40" s="86">
        <v>2.5</v>
      </c>
      <c r="CZ40" s="76">
        <v>2.0</v>
      </c>
      <c r="DA40" s="76">
        <v>4.0</v>
      </c>
      <c r="DB40" s="76">
        <v>1.0</v>
      </c>
      <c r="DC40" s="76">
        <v>5.0</v>
      </c>
      <c r="DD40" s="76">
        <v>1.0</v>
      </c>
      <c r="DE40" s="86">
        <v>2.6</v>
      </c>
    </row>
    <row r="41">
      <c r="A41" s="73">
        <v>72.0</v>
      </c>
      <c r="C41" s="88">
        <v>44719.158229166664</v>
      </c>
      <c r="D41" s="74" t="s">
        <v>586</v>
      </c>
      <c r="E41" s="74" t="s">
        <v>587</v>
      </c>
      <c r="F41" s="89">
        <v>24051.0</v>
      </c>
      <c r="G41" s="74">
        <v>1.0</v>
      </c>
      <c r="H41" s="108">
        <f t="shared" si="1"/>
        <v>58</v>
      </c>
      <c r="I41" s="109">
        <v>56.0</v>
      </c>
      <c r="J41" s="74">
        <v>1.0</v>
      </c>
      <c r="K41" s="74">
        <v>4.0</v>
      </c>
      <c r="L41" s="74">
        <v>0.0</v>
      </c>
      <c r="M41" s="74">
        <v>7.0</v>
      </c>
      <c r="N41" s="74">
        <v>7.0</v>
      </c>
      <c r="O41" s="74">
        <v>14.0</v>
      </c>
      <c r="P41" s="76">
        <v>8.0</v>
      </c>
      <c r="Q41" s="77">
        <v>1.0</v>
      </c>
      <c r="R41" s="90">
        <v>1.0</v>
      </c>
      <c r="S41" s="91">
        <v>372.0</v>
      </c>
      <c r="T41" s="76">
        <v>5.0</v>
      </c>
      <c r="U41" s="76">
        <v>5.0</v>
      </c>
      <c r="V41" s="76">
        <v>5.0</v>
      </c>
      <c r="W41" s="76">
        <v>5.0</v>
      </c>
      <c r="X41" s="76">
        <v>5.0</v>
      </c>
      <c r="Y41" s="92">
        <f t="shared" si="2"/>
        <v>5</v>
      </c>
      <c r="Z41" s="76">
        <v>5.0</v>
      </c>
      <c r="AA41" s="74">
        <v>5.0</v>
      </c>
      <c r="AB41" s="93">
        <v>1.0</v>
      </c>
      <c r="AC41" s="76">
        <v>5.0</v>
      </c>
      <c r="AD41" s="76">
        <v>5.0</v>
      </c>
      <c r="AE41" s="76">
        <v>5.0</v>
      </c>
      <c r="AF41" s="92">
        <f t="shared" si="3"/>
        <v>5</v>
      </c>
      <c r="AG41" s="76">
        <v>5.0</v>
      </c>
      <c r="AH41" s="74">
        <v>5.0</v>
      </c>
      <c r="AI41" s="93">
        <v>1.0</v>
      </c>
      <c r="AJ41" s="76">
        <v>5.0</v>
      </c>
      <c r="AK41" s="82">
        <f t="shared" si="4"/>
        <v>5</v>
      </c>
      <c r="AL41" s="74">
        <v>4.0</v>
      </c>
      <c r="AM41" s="74">
        <v>2.0</v>
      </c>
      <c r="AN41" s="81">
        <v>6.0</v>
      </c>
      <c r="AO41" s="84">
        <f t="shared" si="5"/>
        <v>3</v>
      </c>
      <c r="AP41" s="74">
        <v>4.0</v>
      </c>
      <c r="AQ41" s="81">
        <v>4.0</v>
      </c>
      <c r="AR41" s="74">
        <v>5.0</v>
      </c>
      <c r="AS41" s="84">
        <f t="shared" si="6"/>
        <v>4.5</v>
      </c>
      <c r="AT41" s="74">
        <v>6.0</v>
      </c>
      <c r="AU41" s="74">
        <v>6.0</v>
      </c>
      <c r="AV41" s="81">
        <v>2.0</v>
      </c>
      <c r="AW41" s="84">
        <f t="shared" si="7"/>
        <v>6</v>
      </c>
      <c r="AX41" s="74">
        <v>3.0</v>
      </c>
      <c r="AY41" s="81">
        <v>5.0</v>
      </c>
      <c r="AZ41" s="74">
        <v>4.0</v>
      </c>
      <c r="BA41" s="84">
        <f t="shared" si="8"/>
        <v>3.5</v>
      </c>
      <c r="BB41" s="74">
        <v>2.0</v>
      </c>
      <c r="BC41" s="74">
        <v>2.0</v>
      </c>
      <c r="BD41" s="81">
        <v>6.0</v>
      </c>
      <c r="BE41" s="84">
        <f t="shared" si="9"/>
        <v>2</v>
      </c>
      <c r="BF41" s="74">
        <v>50.0</v>
      </c>
      <c r="BG41" s="74">
        <v>2.0</v>
      </c>
      <c r="BH41" s="94" t="str">
        <f>vlookup(A41,'Fireplace Project_Cognitive Tes'!R:Z,9,FALSE)</f>
        <v>another person in the room, helper-only there when needed, an assistant to explain things, a resource for information</v>
      </c>
      <c r="BJ41" s="76">
        <v>4.0</v>
      </c>
      <c r="BK41" s="76">
        <v>3.0</v>
      </c>
      <c r="BL41" s="76">
        <v>2.0</v>
      </c>
      <c r="BM41" s="76">
        <v>2.0</v>
      </c>
      <c r="BN41" s="86">
        <v>2.75</v>
      </c>
      <c r="BO41" s="76">
        <v>4.0</v>
      </c>
      <c r="BP41" s="76">
        <v>4.0</v>
      </c>
      <c r="BQ41" s="76">
        <v>4.0</v>
      </c>
      <c r="BR41" s="76">
        <v>4.0</v>
      </c>
      <c r="BS41" s="86">
        <v>4.0</v>
      </c>
      <c r="BT41" s="76">
        <v>4.0</v>
      </c>
      <c r="BU41" s="76">
        <v>3.0</v>
      </c>
      <c r="BV41" s="76">
        <v>3.0</v>
      </c>
      <c r="BW41" s="76">
        <v>3.0</v>
      </c>
      <c r="BX41" s="86">
        <v>3.25</v>
      </c>
      <c r="BY41" s="76">
        <v>2.0</v>
      </c>
      <c r="BZ41" s="76">
        <v>2.0</v>
      </c>
      <c r="CA41" s="86">
        <v>2.0</v>
      </c>
      <c r="CB41" s="76">
        <v>5.0</v>
      </c>
      <c r="CC41" s="76">
        <v>5.0</v>
      </c>
      <c r="CD41" s="76">
        <v>5.0</v>
      </c>
      <c r="CE41" s="76">
        <v>3.0</v>
      </c>
      <c r="CF41" s="86">
        <v>4.5</v>
      </c>
      <c r="CG41" s="76">
        <v>3.0</v>
      </c>
      <c r="CH41" s="76">
        <v>2.0</v>
      </c>
      <c r="CI41" s="76">
        <v>2.0</v>
      </c>
      <c r="CJ41" s="76">
        <v>4.0</v>
      </c>
      <c r="CK41" s="86">
        <v>2.75</v>
      </c>
      <c r="CL41" s="76">
        <v>4.0</v>
      </c>
      <c r="CM41" s="76">
        <v>4.0</v>
      </c>
      <c r="CN41" s="76">
        <v>4.0</v>
      </c>
      <c r="CO41" s="76">
        <v>3.0</v>
      </c>
      <c r="CP41" s="86">
        <v>3.75</v>
      </c>
      <c r="CQ41" s="76">
        <v>2.0</v>
      </c>
      <c r="CR41" s="76">
        <v>2.0</v>
      </c>
      <c r="CS41" s="76">
        <v>2.0</v>
      </c>
      <c r="CT41" s="87">
        <v>2.0</v>
      </c>
      <c r="CU41" s="76">
        <v>3.0</v>
      </c>
      <c r="CV41" s="76">
        <v>4.0</v>
      </c>
      <c r="CW41" s="76">
        <v>4.0</v>
      </c>
      <c r="CX41" s="76">
        <v>4.0</v>
      </c>
      <c r="CY41" s="86">
        <v>3.75</v>
      </c>
      <c r="CZ41" s="76">
        <v>4.0</v>
      </c>
      <c r="DA41" s="76">
        <v>4.0</v>
      </c>
      <c r="DB41" s="76">
        <v>1.0</v>
      </c>
      <c r="DC41" s="76">
        <v>2.0</v>
      </c>
      <c r="DD41" s="76">
        <v>4.0</v>
      </c>
      <c r="DE41" s="86">
        <v>3.0</v>
      </c>
    </row>
    <row r="42">
      <c r="A42" s="73">
        <v>73.0</v>
      </c>
      <c r="C42" s="88">
        <v>44717.01121527778</v>
      </c>
      <c r="D42" s="74" t="s">
        <v>588</v>
      </c>
      <c r="E42" s="74" t="s">
        <v>589</v>
      </c>
      <c r="F42" s="89">
        <v>15344.0</v>
      </c>
      <c r="G42" s="74">
        <v>2.0</v>
      </c>
      <c r="H42" s="108">
        <f t="shared" si="1"/>
        <v>81</v>
      </c>
      <c r="I42" s="109">
        <v>80.0</v>
      </c>
      <c r="J42" s="74">
        <v>1.0</v>
      </c>
      <c r="K42" s="74">
        <v>4.0</v>
      </c>
      <c r="L42" s="74">
        <v>1.0</v>
      </c>
      <c r="M42" s="74">
        <v>5.0</v>
      </c>
      <c r="N42" s="74">
        <v>23.0</v>
      </c>
      <c r="O42" s="74">
        <v>12.0</v>
      </c>
      <c r="P42" s="76">
        <v>2.0</v>
      </c>
      <c r="Q42" s="77">
        <v>0.0</v>
      </c>
      <c r="R42" s="90">
        <v>0.0</v>
      </c>
      <c r="S42" s="91">
        <v>82.0</v>
      </c>
      <c r="T42" s="76">
        <v>3.0</v>
      </c>
      <c r="U42" s="76">
        <v>3.0</v>
      </c>
      <c r="V42" s="76">
        <v>3.0</v>
      </c>
      <c r="W42" s="76">
        <v>4.0</v>
      </c>
      <c r="X42" s="76">
        <v>2.0</v>
      </c>
      <c r="Y42" s="92">
        <f t="shared" si="2"/>
        <v>3</v>
      </c>
      <c r="Z42" s="76">
        <v>4.0</v>
      </c>
      <c r="AA42" s="76">
        <v>3.0</v>
      </c>
      <c r="AB42" s="93">
        <v>3.0</v>
      </c>
      <c r="AC42" s="76">
        <v>4.0</v>
      </c>
      <c r="AD42" s="76">
        <v>4.0</v>
      </c>
      <c r="AE42" s="76">
        <v>4.0</v>
      </c>
      <c r="AF42" s="92">
        <f t="shared" si="3"/>
        <v>3.8</v>
      </c>
      <c r="AG42" s="76">
        <v>3.0</v>
      </c>
      <c r="AH42" s="76">
        <v>3.0</v>
      </c>
      <c r="AI42" s="93">
        <v>3.0</v>
      </c>
      <c r="AJ42" s="76">
        <v>4.0</v>
      </c>
      <c r="AK42" s="82">
        <f t="shared" si="4"/>
        <v>3.333333333</v>
      </c>
      <c r="AL42" s="74">
        <v>4.0</v>
      </c>
      <c r="AM42" s="74">
        <v>5.0</v>
      </c>
      <c r="AN42" s="81">
        <v>3.0</v>
      </c>
      <c r="AO42" s="84">
        <f t="shared" si="5"/>
        <v>4.5</v>
      </c>
      <c r="AP42" s="74">
        <v>6.0</v>
      </c>
      <c r="AQ42" s="81">
        <v>2.0</v>
      </c>
      <c r="AR42" s="74">
        <v>5.0</v>
      </c>
      <c r="AS42" s="84">
        <f t="shared" si="6"/>
        <v>5.5</v>
      </c>
      <c r="AT42" s="74">
        <v>5.0</v>
      </c>
      <c r="AU42" s="74">
        <v>6.0</v>
      </c>
      <c r="AV42" s="81">
        <v>2.0</v>
      </c>
      <c r="AW42" s="84">
        <f t="shared" si="7"/>
        <v>5.5</v>
      </c>
      <c r="AX42" s="74">
        <v>6.0</v>
      </c>
      <c r="AY42" s="81">
        <v>2.0</v>
      </c>
      <c r="AZ42" s="74">
        <v>5.0</v>
      </c>
      <c r="BA42" s="84">
        <f t="shared" si="8"/>
        <v>5.5</v>
      </c>
      <c r="BB42" s="74">
        <v>5.0</v>
      </c>
      <c r="BC42" s="74">
        <v>6.0</v>
      </c>
      <c r="BD42" s="81">
        <v>2.0</v>
      </c>
      <c r="BE42" s="84">
        <f t="shared" si="9"/>
        <v>5.5</v>
      </c>
      <c r="BF42" s="74">
        <v>80.0</v>
      </c>
      <c r="BG42" s="74">
        <v>2.0</v>
      </c>
      <c r="BH42" s="94" t="str">
        <f>vlookup(A42,'Fireplace Project_Cognitive Tes'!R:Z,9,FALSE)</f>
        <v>my aunt Dorothy</v>
      </c>
      <c r="BJ42" s="76">
        <v>3.0</v>
      </c>
      <c r="BK42" s="76">
        <v>4.0</v>
      </c>
      <c r="BL42" s="76">
        <v>4.0</v>
      </c>
      <c r="BM42" s="76">
        <v>4.0</v>
      </c>
      <c r="BN42" s="86">
        <v>3.75</v>
      </c>
      <c r="BO42" s="76">
        <v>4.0</v>
      </c>
      <c r="BP42" s="76">
        <v>4.0</v>
      </c>
      <c r="BQ42" s="76">
        <v>3.0</v>
      </c>
      <c r="BR42" s="76">
        <v>3.0</v>
      </c>
      <c r="BS42" s="86">
        <v>3.5</v>
      </c>
      <c r="BT42" s="76">
        <v>4.0</v>
      </c>
      <c r="BU42" s="76">
        <v>3.0</v>
      </c>
      <c r="BV42" s="76">
        <v>4.0</v>
      </c>
      <c r="BW42" s="76">
        <v>3.0</v>
      </c>
      <c r="BX42" s="86">
        <v>3.5</v>
      </c>
      <c r="BY42" s="76">
        <v>3.0</v>
      </c>
      <c r="BZ42" s="76">
        <v>3.0</v>
      </c>
      <c r="CA42" s="86">
        <v>3.0</v>
      </c>
      <c r="CB42" s="76">
        <v>4.0</v>
      </c>
      <c r="CC42" s="76">
        <v>4.0</v>
      </c>
      <c r="CD42" s="76">
        <v>3.0</v>
      </c>
      <c r="CE42" s="76">
        <v>3.0</v>
      </c>
      <c r="CF42" s="86">
        <v>3.5</v>
      </c>
      <c r="CG42" s="76">
        <v>4.0</v>
      </c>
      <c r="CH42" s="76">
        <v>3.0</v>
      </c>
      <c r="CI42" s="76">
        <v>2.0</v>
      </c>
      <c r="CJ42" s="76">
        <v>4.0</v>
      </c>
      <c r="CK42" s="86">
        <v>3.25</v>
      </c>
      <c r="CL42" s="76">
        <v>2.0</v>
      </c>
      <c r="CM42" s="76">
        <v>2.0</v>
      </c>
      <c r="CN42" s="76">
        <v>2.0</v>
      </c>
      <c r="CO42" s="76">
        <v>3.0</v>
      </c>
      <c r="CP42" s="86">
        <v>2.25</v>
      </c>
      <c r="CQ42" s="76">
        <v>3.0</v>
      </c>
      <c r="CR42" s="76">
        <v>3.0</v>
      </c>
      <c r="CS42" s="76">
        <v>3.0</v>
      </c>
      <c r="CT42" s="87">
        <v>3.0</v>
      </c>
      <c r="CU42" s="76">
        <v>4.0</v>
      </c>
      <c r="CV42" s="76">
        <v>4.0</v>
      </c>
      <c r="CW42" s="76">
        <v>2.0</v>
      </c>
      <c r="CX42" s="76">
        <v>4.0</v>
      </c>
      <c r="CY42" s="86">
        <v>3.5</v>
      </c>
      <c r="CZ42" s="76">
        <v>3.0</v>
      </c>
      <c r="DA42" s="76">
        <v>4.0</v>
      </c>
      <c r="DB42" s="76">
        <v>3.0</v>
      </c>
      <c r="DC42" s="76">
        <v>2.0</v>
      </c>
      <c r="DD42" s="76">
        <v>4.0</v>
      </c>
      <c r="DE42" s="86">
        <v>3.2</v>
      </c>
    </row>
    <row r="43">
      <c r="A43" s="73">
        <v>74.0</v>
      </c>
      <c r="C43" s="88">
        <v>44734.54751157408</v>
      </c>
      <c r="D43" s="74" t="s">
        <v>590</v>
      </c>
      <c r="E43" s="74" t="s">
        <v>591</v>
      </c>
      <c r="F43" s="89">
        <v>22916.0</v>
      </c>
      <c r="G43" s="74">
        <v>1.0</v>
      </c>
      <c r="H43" s="108">
        <f t="shared" si="1"/>
        <v>61</v>
      </c>
      <c r="I43" s="109">
        <v>59.0</v>
      </c>
      <c r="J43" s="74">
        <v>1.0</v>
      </c>
      <c r="K43" s="74">
        <v>4.0</v>
      </c>
      <c r="L43" s="74">
        <v>1.0</v>
      </c>
      <c r="M43" s="74">
        <v>8.0</v>
      </c>
      <c r="N43" s="74">
        <v>7.0</v>
      </c>
      <c r="O43" s="74">
        <v>8.0</v>
      </c>
      <c r="P43" s="76">
        <v>5.0</v>
      </c>
      <c r="Q43" s="77">
        <v>1.0</v>
      </c>
      <c r="R43" s="90">
        <v>0.75</v>
      </c>
      <c r="S43" s="91">
        <v>149.0</v>
      </c>
      <c r="T43" s="76">
        <v>3.0</v>
      </c>
      <c r="U43" s="76">
        <v>3.0</v>
      </c>
      <c r="V43" s="76">
        <v>3.0</v>
      </c>
      <c r="W43" s="76">
        <v>3.0</v>
      </c>
      <c r="X43" s="76">
        <v>3.0</v>
      </c>
      <c r="Y43" s="92">
        <f t="shared" si="2"/>
        <v>3</v>
      </c>
      <c r="Z43" s="76">
        <v>3.0</v>
      </c>
      <c r="AA43" s="76">
        <v>3.0</v>
      </c>
      <c r="AB43" s="93">
        <v>3.0</v>
      </c>
      <c r="AC43" s="76">
        <v>3.0</v>
      </c>
      <c r="AD43" s="76">
        <v>3.0</v>
      </c>
      <c r="AE43" s="76">
        <v>3.0</v>
      </c>
      <c r="AF43" s="92">
        <f t="shared" si="3"/>
        <v>3</v>
      </c>
      <c r="AG43" s="76">
        <v>3.0</v>
      </c>
      <c r="AH43" s="76">
        <v>3.0</v>
      </c>
      <c r="AI43" s="93">
        <v>3.0</v>
      </c>
      <c r="AJ43" s="76">
        <v>3.0</v>
      </c>
      <c r="AK43" s="82">
        <f t="shared" si="4"/>
        <v>3</v>
      </c>
      <c r="AL43" s="74">
        <v>3.0</v>
      </c>
      <c r="AM43" s="74">
        <v>3.0</v>
      </c>
      <c r="AN43" s="81">
        <v>5.0</v>
      </c>
      <c r="AO43" s="84">
        <f t="shared" si="5"/>
        <v>3</v>
      </c>
      <c r="AP43" s="74">
        <v>4.0</v>
      </c>
      <c r="AQ43" s="81">
        <v>4.0</v>
      </c>
      <c r="AR43" s="74">
        <v>4.0</v>
      </c>
      <c r="AS43" s="84">
        <f t="shared" si="6"/>
        <v>4</v>
      </c>
      <c r="AT43" s="74">
        <v>6.0</v>
      </c>
      <c r="AU43" s="74">
        <v>5.0</v>
      </c>
      <c r="AV43" s="81">
        <v>3.0</v>
      </c>
      <c r="AW43" s="84">
        <f t="shared" si="7"/>
        <v>5.5</v>
      </c>
      <c r="AX43" s="74">
        <v>5.0</v>
      </c>
      <c r="AY43" s="81">
        <v>3.0</v>
      </c>
      <c r="AZ43" s="74">
        <v>5.0</v>
      </c>
      <c r="BA43" s="84">
        <f t="shared" si="8"/>
        <v>5</v>
      </c>
      <c r="BB43" s="74">
        <v>5.0</v>
      </c>
      <c r="BC43" s="74">
        <v>5.0</v>
      </c>
      <c r="BD43" s="81">
        <v>3.0</v>
      </c>
      <c r="BE43" s="84">
        <f t="shared" si="9"/>
        <v>5</v>
      </c>
      <c r="BF43" s="74">
        <v>59.0</v>
      </c>
      <c r="BG43" s="74">
        <v>2.0</v>
      </c>
      <c r="BH43" s="94" t="str">
        <f>vlookup(A43,'Fireplace Project_Cognitive Tes'!R:Z,9,FALSE)</f>
        <v>input processor, machine, Siri, Google assistant, translator, keyboard, telephone operator, telegraph operator, computer operator, device from the future, secretary, helper, assistant.</v>
      </c>
      <c r="BJ43" s="76">
        <v>3.0</v>
      </c>
      <c r="BK43" s="76">
        <v>4.0</v>
      </c>
      <c r="BL43" s="76">
        <v>4.0</v>
      </c>
      <c r="BM43" s="76">
        <v>3.0</v>
      </c>
      <c r="BN43" s="86">
        <v>3.5</v>
      </c>
      <c r="BO43" s="76">
        <v>5.0</v>
      </c>
      <c r="BP43" s="76">
        <v>5.0</v>
      </c>
      <c r="BQ43" s="76">
        <v>5.0</v>
      </c>
      <c r="BR43" s="76">
        <v>5.0</v>
      </c>
      <c r="BS43" s="86">
        <v>5.0</v>
      </c>
      <c r="BT43" s="76">
        <v>3.0</v>
      </c>
      <c r="BU43" s="76">
        <v>5.0</v>
      </c>
      <c r="BV43" s="76">
        <v>5.0</v>
      </c>
      <c r="BW43" s="76">
        <v>3.0</v>
      </c>
      <c r="BX43" s="86">
        <v>4.0</v>
      </c>
      <c r="BY43" s="76">
        <v>3.0</v>
      </c>
      <c r="BZ43" s="76">
        <v>3.0</v>
      </c>
      <c r="CA43" s="86">
        <v>3.0</v>
      </c>
      <c r="CB43" s="76">
        <v>5.0</v>
      </c>
      <c r="CC43" s="76">
        <v>5.0</v>
      </c>
      <c r="CD43" s="76">
        <v>5.0</v>
      </c>
      <c r="CE43" s="76">
        <v>5.0</v>
      </c>
      <c r="CF43" s="86">
        <v>5.0</v>
      </c>
      <c r="CG43" s="76">
        <v>5.0</v>
      </c>
      <c r="CH43" s="76">
        <v>1.0</v>
      </c>
      <c r="CI43" s="76">
        <v>1.0</v>
      </c>
      <c r="CJ43" s="76">
        <v>5.0</v>
      </c>
      <c r="CK43" s="86">
        <v>3.0</v>
      </c>
      <c r="CL43" s="76">
        <v>5.0</v>
      </c>
      <c r="CM43" s="76">
        <v>4.0</v>
      </c>
      <c r="CN43" s="76">
        <v>4.0</v>
      </c>
      <c r="CO43" s="76">
        <v>5.0</v>
      </c>
      <c r="CP43" s="86">
        <v>4.5</v>
      </c>
      <c r="CQ43" s="76">
        <v>3.0</v>
      </c>
      <c r="CR43" s="76">
        <v>3.0</v>
      </c>
      <c r="CS43" s="76">
        <v>3.0</v>
      </c>
      <c r="CT43" s="87">
        <v>3.0</v>
      </c>
      <c r="CU43" s="76">
        <v>3.0</v>
      </c>
      <c r="CV43" s="76">
        <v>3.0</v>
      </c>
      <c r="CW43" s="76">
        <v>1.0</v>
      </c>
      <c r="CX43" s="76">
        <v>1.0</v>
      </c>
      <c r="CY43" s="86">
        <v>2.0</v>
      </c>
      <c r="CZ43" s="76">
        <v>1.0</v>
      </c>
      <c r="DA43" s="76">
        <v>4.0</v>
      </c>
      <c r="DB43" s="76">
        <v>1.0</v>
      </c>
      <c r="DC43" s="76">
        <v>5.0</v>
      </c>
      <c r="DD43" s="76">
        <v>1.0</v>
      </c>
      <c r="DE43" s="86">
        <v>2.4</v>
      </c>
    </row>
    <row r="44">
      <c r="A44" s="73">
        <v>75.0</v>
      </c>
      <c r="C44" s="88">
        <v>44720.95773148148</v>
      </c>
      <c r="D44" s="74" t="s">
        <v>512</v>
      </c>
      <c r="E44" s="74" t="s">
        <v>592</v>
      </c>
      <c r="F44" s="89">
        <v>25065.0</v>
      </c>
      <c r="G44" s="74">
        <v>1.0</v>
      </c>
      <c r="H44" s="108">
        <f t="shared" si="1"/>
        <v>55</v>
      </c>
      <c r="I44" s="109">
        <v>53.0</v>
      </c>
      <c r="J44" s="74">
        <v>1.0</v>
      </c>
      <c r="K44" s="74">
        <v>4.0</v>
      </c>
      <c r="L44" s="74">
        <v>0.0</v>
      </c>
      <c r="M44" s="74">
        <v>7.0</v>
      </c>
      <c r="N44" s="74">
        <v>15.0</v>
      </c>
      <c r="O44" s="74">
        <v>13.0</v>
      </c>
      <c r="P44" s="76">
        <v>1.0</v>
      </c>
      <c r="Q44" s="77">
        <v>0.0</v>
      </c>
      <c r="R44" s="90">
        <v>1.5</v>
      </c>
      <c r="S44" s="91">
        <v>291.0</v>
      </c>
      <c r="T44" s="76">
        <v>4.0</v>
      </c>
      <c r="U44" s="76">
        <v>4.0</v>
      </c>
      <c r="V44" s="76">
        <v>4.0</v>
      </c>
      <c r="W44" s="76">
        <v>4.0</v>
      </c>
      <c r="X44" s="76">
        <v>4.0</v>
      </c>
      <c r="Y44" s="92">
        <f t="shared" si="2"/>
        <v>4</v>
      </c>
      <c r="Z44" s="76">
        <v>4.0</v>
      </c>
      <c r="AA44" s="74">
        <v>4.0</v>
      </c>
      <c r="AB44" s="93">
        <v>2.0</v>
      </c>
      <c r="AC44" s="76">
        <v>4.0</v>
      </c>
      <c r="AD44" s="76">
        <v>3.0</v>
      </c>
      <c r="AE44" s="76">
        <v>4.0</v>
      </c>
      <c r="AF44" s="92">
        <f t="shared" si="3"/>
        <v>3.8</v>
      </c>
      <c r="AG44" s="76">
        <v>4.0</v>
      </c>
      <c r="AH44" s="76">
        <v>3.0</v>
      </c>
      <c r="AI44" s="93">
        <v>3.0</v>
      </c>
      <c r="AJ44" s="76">
        <v>4.0</v>
      </c>
      <c r="AK44" s="82">
        <f t="shared" si="4"/>
        <v>3.666666667</v>
      </c>
      <c r="AL44" s="74">
        <v>7.0</v>
      </c>
      <c r="AM44" s="74">
        <v>6.0</v>
      </c>
      <c r="AN44" s="81">
        <v>2.0</v>
      </c>
      <c r="AO44" s="84">
        <f t="shared" si="5"/>
        <v>6.5</v>
      </c>
      <c r="AP44" s="74">
        <v>4.0</v>
      </c>
      <c r="AQ44" s="81">
        <v>4.0</v>
      </c>
      <c r="AR44" s="74">
        <v>6.0</v>
      </c>
      <c r="AS44" s="84">
        <f t="shared" si="6"/>
        <v>5</v>
      </c>
      <c r="AT44" s="74">
        <v>6.0</v>
      </c>
      <c r="AU44" s="74">
        <v>7.0</v>
      </c>
      <c r="AV44" s="81">
        <v>1.0</v>
      </c>
      <c r="AW44" s="84">
        <f t="shared" si="7"/>
        <v>6.5</v>
      </c>
      <c r="AX44" s="74">
        <v>3.0</v>
      </c>
      <c r="AY44" s="81">
        <v>5.0</v>
      </c>
      <c r="AZ44" s="74">
        <v>6.0</v>
      </c>
      <c r="BA44" s="84">
        <f t="shared" si="8"/>
        <v>4.5</v>
      </c>
      <c r="BB44" s="74">
        <v>7.0</v>
      </c>
      <c r="BC44" s="74">
        <v>6.0</v>
      </c>
      <c r="BD44" s="81">
        <v>2.0</v>
      </c>
      <c r="BE44" s="84">
        <f t="shared" si="9"/>
        <v>6.5</v>
      </c>
      <c r="BF44" s="74">
        <v>45.0</v>
      </c>
      <c r="BG44" s="74">
        <v>2.0</v>
      </c>
      <c r="BH44" s="94" t="str">
        <f>vlookup(A44,'Fireplace Project_Cognitive Tes'!R:Z,9,FALSE)</f>
        <v>person that does what I'm thinking, way to save steps, means to communicate without texting or calling </v>
      </c>
      <c r="BJ44" s="76">
        <v>3.0</v>
      </c>
      <c r="BK44" s="76">
        <v>3.0</v>
      </c>
      <c r="BL44" s="76">
        <v>3.0</v>
      </c>
      <c r="BM44" s="76">
        <v>3.0</v>
      </c>
      <c r="BN44" s="86">
        <v>3.0</v>
      </c>
      <c r="BO44" s="76">
        <v>4.0</v>
      </c>
      <c r="BP44" s="76">
        <v>3.0</v>
      </c>
      <c r="BQ44" s="76">
        <v>3.0</v>
      </c>
      <c r="BR44" s="76">
        <v>4.0</v>
      </c>
      <c r="BS44" s="86">
        <v>3.5</v>
      </c>
      <c r="BT44" s="76">
        <v>3.0</v>
      </c>
      <c r="BU44" s="76">
        <v>3.0</v>
      </c>
      <c r="BV44" s="76">
        <v>3.0</v>
      </c>
      <c r="BW44" s="76">
        <v>3.0</v>
      </c>
      <c r="BX44" s="86">
        <v>3.0</v>
      </c>
      <c r="BY44" s="76">
        <v>3.0</v>
      </c>
      <c r="BZ44" s="76">
        <v>3.0</v>
      </c>
      <c r="CA44" s="86">
        <v>3.0</v>
      </c>
      <c r="CB44" s="76">
        <v>3.0</v>
      </c>
      <c r="CC44" s="76">
        <v>4.0</v>
      </c>
      <c r="CD44" s="76">
        <v>3.0</v>
      </c>
      <c r="CE44" s="76">
        <v>3.0</v>
      </c>
      <c r="CF44" s="86">
        <v>3.25</v>
      </c>
      <c r="CG44" s="76">
        <v>3.0</v>
      </c>
      <c r="CH44" s="76">
        <v>2.0</v>
      </c>
      <c r="CI44" s="76">
        <v>3.0</v>
      </c>
      <c r="CJ44" s="76">
        <v>4.0</v>
      </c>
      <c r="CK44" s="86">
        <v>3.0</v>
      </c>
      <c r="CL44" s="76">
        <v>2.0</v>
      </c>
      <c r="CM44" s="76">
        <v>3.0</v>
      </c>
      <c r="CN44" s="76">
        <v>3.0</v>
      </c>
      <c r="CO44" s="76">
        <v>4.0</v>
      </c>
      <c r="CP44" s="86">
        <v>3.0</v>
      </c>
      <c r="CQ44" s="76">
        <v>2.0</v>
      </c>
      <c r="CR44" s="76">
        <v>2.0</v>
      </c>
      <c r="CS44" s="76">
        <v>2.0</v>
      </c>
      <c r="CT44" s="87">
        <v>2.0</v>
      </c>
      <c r="CU44" s="76">
        <v>3.0</v>
      </c>
      <c r="CV44" s="76">
        <v>4.0</v>
      </c>
      <c r="CW44" s="76">
        <v>3.0</v>
      </c>
      <c r="CX44" s="76">
        <v>4.0</v>
      </c>
      <c r="CY44" s="86">
        <v>3.5</v>
      </c>
      <c r="CZ44" s="76">
        <v>3.0</v>
      </c>
      <c r="DA44" s="76">
        <v>4.0</v>
      </c>
      <c r="DB44" s="76">
        <v>2.0</v>
      </c>
      <c r="DC44" s="76">
        <v>3.0</v>
      </c>
      <c r="DD44" s="76">
        <v>3.0</v>
      </c>
      <c r="DE44" s="86">
        <v>3.0</v>
      </c>
    </row>
    <row r="45">
      <c r="A45" s="73">
        <v>76.0</v>
      </c>
      <c r="C45" s="88">
        <v>44724.775983796295</v>
      </c>
      <c r="D45" s="74" t="s">
        <v>593</v>
      </c>
      <c r="E45" s="74" t="s">
        <v>594</v>
      </c>
      <c r="F45" s="89">
        <v>16645.0</v>
      </c>
      <c r="G45" s="74">
        <v>2.0</v>
      </c>
      <c r="H45" s="108">
        <f t="shared" si="1"/>
        <v>78</v>
      </c>
      <c r="I45" s="109">
        <v>76.0</v>
      </c>
      <c r="J45" s="74">
        <v>1.0</v>
      </c>
      <c r="K45" s="74">
        <v>4.0</v>
      </c>
      <c r="L45" s="74">
        <v>0.0</v>
      </c>
      <c r="M45" s="74">
        <v>8.0</v>
      </c>
      <c r="N45" s="74">
        <v>2.0</v>
      </c>
      <c r="O45" s="74">
        <v>17.0</v>
      </c>
      <c r="P45" s="76">
        <v>6.0</v>
      </c>
      <c r="Q45" s="77">
        <v>1.0</v>
      </c>
      <c r="R45" s="90">
        <v>1.25</v>
      </c>
      <c r="S45" s="91">
        <v>625.0</v>
      </c>
      <c r="T45" s="76">
        <v>4.0</v>
      </c>
      <c r="U45" s="76">
        <v>5.0</v>
      </c>
      <c r="V45" s="76">
        <v>4.0</v>
      </c>
      <c r="W45" s="76">
        <v>5.0</v>
      </c>
      <c r="X45" s="76">
        <v>4.0</v>
      </c>
      <c r="Y45" s="92">
        <f t="shared" si="2"/>
        <v>4.4</v>
      </c>
      <c r="Z45" s="76">
        <v>4.0</v>
      </c>
      <c r="AA45" s="74">
        <v>4.0</v>
      </c>
      <c r="AB45" s="93">
        <v>2.0</v>
      </c>
      <c r="AC45" s="76">
        <v>4.0</v>
      </c>
      <c r="AD45" s="76">
        <v>4.0</v>
      </c>
      <c r="AE45" s="76">
        <v>3.0</v>
      </c>
      <c r="AF45" s="92">
        <f t="shared" si="3"/>
        <v>3.8</v>
      </c>
      <c r="AG45" s="76">
        <v>5.0</v>
      </c>
      <c r="AH45" s="74">
        <v>2.0</v>
      </c>
      <c r="AI45" s="93">
        <v>4.0</v>
      </c>
      <c r="AJ45" s="76">
        <v>5.0</v>
      </c>
      <c r="AK45" s="82">
        <f t="shared" si="4"/>
        <v>4</v>
      </c>
      <c r="AL45" s="74">
        <v>7.0</v>
      </c>
      <c r="AM45" s="74">
        <v>7.0</v>
      </c>
      <c r="AN45" s="81">
        <v>1.0</v>
      </c>
      <c r="AO45" s="84">
        <f t="shared" si="5"/>
        <v>7</v>
      </c>
      <c r="AP45" s="74">
        <v>6.0</v>
      </c>
      <c r="AQ45" s="81">
        <v>2.0</v>
      </c>
      <c r="AR45" s="74">
        <v>6.0</v>
      </c>
      <c r="AS45" s="84">
        <f t="shared" si="6"/>
        <v>6</v>
      </c>
      <c r="AT45" s="74">
        <v>7.0</v>
      </c>
      <c r="AU45" s="74">
        <v>7.0</v>
      </c>
      <c r="AV45" s="81">
        <v>1.0</v>
      </c>
      <c r="AW45" s="84">
        <f t="shared" si="7"/>
        <v>7</v>
      </c>
      <c r="AX45" s="74">
        <v>6.0</v>
      </c>
      <c r="AY45" s="81">
        <v>2.0</v>
      </c>
      <c r="AZ45" s="74">
        <v>6.0</v>
      </c>
      <c r="BA45" s="84">
        <f t="shared" si="8"/>
        <v>6</v>
      </c>
      <c r="BB45" s="74">
        <v>4.0</v>
      </c>
      <c r="BC45" s="74">
        <v>2.0</v>
      </c>
      <c r="BD45" s="81">
        <v>6.0</v>
      </c>
      <c r="BE45" s="84">
        <f t="shared" si="9"/>
        <v>3</v>
      </c>
      <c r="BF45" s="74">
        <v>65.0</v>
      </c>
      <c r="BG45" s="74">
        <v>2.0</v>
      </c>
      <c r="BH45" s="94" t="str">
        <f>vlookup(A45,'Fireplace Project_Cognitive Tes'!R:Z,9,FALSE)</f>
        <v>SIRI/Alexa, helper, slow-reacter, understanding person, pleasanton person.</v>
      </c>
      <c r="BJ45" s="76">
        <v>2.0</v>
      </c>
      <c r="BK45" s="76">
        <v>3.0</v>
      </c>
      <c r="BL45" s="76">
        <v>2.0</v>
      </c>
      <c r="BM45" s="76">
        <v>3.0</v>
      </c>
      <c r="BN45" s="86">
        <v>2.5</v>
      </c>
      <c r="BO45" s="76">
        <v>4.0</v>
      </c>
      <c r="BP45" s="76">
        <v>3.0</v>
      </c>
      <c r="BQ45" s="76">
        <v>4.0</v>
      </c>
      <c r="BR45" s="76">
        <v>4.0</v>
      </c>
      <c r="BS45" s="86">
        <v>3.75</v>
      </c>
      <c r="BT45" s="76">
        <v>3.0</v>
      </c>
      <c r="BU45" s="76">
        <v>3.0</v>
      </c>
      <c r="BV45" s="76">
        <v>2.0</v>
      </c>
      <c r="BW45" s="76">
        <v>2.0</v>
      </c>
      <c r="BX45" s="86">
        <v>2.5</v>
      </c>
      <c r="BY45" s="76">
        <v>1.0</v>
      </c>
      <c r="BZ45" s="76">
        <v>1.0</v>
      </c>
      <c r="CA45" s="86">
        <v>1.0</v>
      </c>
      <c r="CB45" s="76">
        <v>4.0</v>
      </c>
      <c r="CC45" s="76">
        <v>4.0</v>
      </c>
      <c r="CD45" s="76">
        <v>4.0</v>
      </c>
      <c r="CE45" s="76">
        <v>4.0</v>
      </c>
      <c r="CF45" s="86">
        <v>4.0</v>
      </c>
      <c r="CG45" s="76">
        <v>4.0</v>
      </c>
      <c r="CH45" s="76">
        <v>2.0</v>
      </c>
      <c r="CI45" s="76">
        <v>3.0</v>
      </c>
      <c r="CJ45" s="76">
        <v>4.0</v>
      </c>
      <c r="CK45" s="86">
        <v>3.25</v>
      </c>
      <c r="CL45" s="76">
        <v>5.0</v>
      </c>
      <c r="CM45" s="76">
        <v>4.0</v>
      </c>
      <c r="CN45" s="76">
        <v>4.0</v>
      </c>
      <c r="CO45" s="76">
        <v>4.0</v>
      </c>
      <c r="CP45" s="86">
        <v>4.25</v>
      </c>
      <c r="CQ45" s="76">
        <v>1.0</v>
      </c>
      <c r="CR45" s="76">
        <v>1.0</v>
      </c>
      <c r="CS45" s="76">
        <v>1.0</v>
      </c>
      <c r="CT45" s="87">
        <v>1.0</v>
      </c>
      <c r="CU45" s="76">
        <v>3.0</v>
      </c>
      <c r="CV45" s="76">
        <v>4.0</v>
      </c>
      <c r="CW45" s="76">
        <v>2.0</v>
      </c>
      <c r="CX45" s="76">
        <v>4.0</v>
      </c>
      <c r="CY45" s="86">
        <v>3.25</v>
      </c>
      <c r="CZ45" s="76">
        <v>1.0</v>
      </c>
      <c r="DA45" s="76">
        <v>1.0</v>
      </c>
      <c r="DB45" s="76">
        <v>2.0</v>
      </c>
      <c r="DC45" s="76">
        <v>1.0</v>
      </c>
      <c r="DD45" s="76">
        <v>1.0</v>
      </c>
      <c r="DE45" s="86">
        <v>1.2</v>
      </c>
    </row>
    <row r="46">
      <c r="A46" s="73">
        <v>77.0</v>
      </c>
      <c r="C46" s="88">
        <v>44721.64748842592</v>
      </c>
      <c r="D46" s="74" t="s">
        <v>595</v>
      </c>
      <c r="E46" s="74" t="s">
        <v>596</v>
      </c>
      <c r="F46" s="89">
        <v>18335.0</v>
      </c>
      <c r="G46" s="74">
        <v>2.0</v>
      </c>
      <c r="H46" s="108">
        <f t="shared" si="1"/>
        <v>73</v>
      </c>
      <c r="I46" s="109">
        <v>72.0</v>
      </c>
      <c r="J46" s="74">
        <v>1.0</v>
      </c>
      <c r="K46" s="74">
        <v>4.0</v>
      </c>
      <c r="L46" s="74">
        <v>1.0</v>
      </c>
      <c r="M46" s="74">
        <v>9.0</v>
      </c>
      <c r="N46" s="74">
        <v>7.0</v>
      </c>
      <c r="O46" s="74">
        <v>15.0</v>
      </c>
      <c r="P46" s="76">
        <v>4.0</v>
      </c>
      <c r="Q46" s="77">
        <v>0.0</v>
      </c>
      <c r="R46" s="90">
        <v>1.0</v>
      </c>
      <c r="S46" s="91">
        <v>496.0</v>
      </c>
      <c r="T46" s="76">
        <v>4.0</v>
      </c>
      <c r="U46" s="76">
        <v>4.0</v>
      </c>
      <c r="V46" s="76">
        <v>4.0</v>
      </c>
      <c r="W46" s="76">
        <v>4.0</v>
      </c>
      <c r="X46" s="76">
        <v>5.0</v>
      </c>
      <c r="Y46" s="92">
        <f t="shared" si="2"/>
        <v>4.2</v>
      </c>
      <c r="Z46" s="76">
        <v>5.0</v>
      </c>
      <c r="AA46" s="76">
        <v>3.0</v>
      </c>
      <c r="AB46" s="93">
        <v>3.0</v>
      </c>
      <c r="AC46" s="76">
        <v>2.0</v>
      </c>
      <c r="AD46" s="76">
        <v>4.0</v>
      </c>
      <c r="AE46" s="76">
        <v>5.0</v>
      </c>
      <c r="AF46" s="92">
        <f t="shared" si="3"/>
        <v>3.8</v>
      </c>
      <c r="AG46" s="76">
        <v>4.0</v>
      </c>
      <c r="AH46" s="76">
        <v>4.0</v>
      </c>
      <c r="AI46" s="81">
        <v>2.0</v>
      </c>
      <c r="AJ46" s="76">
        <v>5.0</v>
      </c>
      <c r="AK46" s="82">
        <f t="shared" si="4"/>
        <v>4.333333333</v>
      </c>
      <c r="AL46" s="74">
        <v>2.0</v>
      </c>
      <c r="AM46" s="74">
        <v>2.0</v>
      </c>
      <c r="AN46" s="81">
        <v>6.0</v>
      </c>
      <c r="AO46" s="84">
        <f t="shared" si="5"/>
        <v>2</v>
      </c>
      <c r="AP46" s="74">
        <v>7.0</v>
      </c>
      <c r="AQ46" s="81">
        <v>1.0</v>
      </c>
      <c r="AR46" s="74">
        <v>7.0</v>
      </c>
      <c r="AS46" s="84">
        <f t="shared" si="6"/>
        <v>7</v>
      </c>
      <c r="AT46" s="74">
        <v>6.0</v>
      </c>
      <c r="AU46" s="74">
        <v>6.0</v>
      </c>
      <c r="AV46" s="81">
        <v>2.0</v>
      </c>
      <c r="AW46" s="84">
        <f t="shared" si="7"/>
        <v>6</v>
      </c>
      <c r="AX46" s="74">
        <v>3.0</v>
      </c>
      <c r="AY46" s="81">
        <v>5.0</v>
      </c>
      <c r="AZ46" s="74">
        <v>5.0</v>
      </c>
      <c r="BA46" s="84">
        <f t="shared" si="8"/>
        <v>4</v>
      </c>
      <c r="BB46" s="74">
        <v>5.0</v>
      </c>
      <c r="BC46" s="74">
        <v>5.0</v>
      </c>
      <c r="BD46" s="81">
        <v>3.0</v>
      </c>
      <c r="BE46" s="84">
        <f t="shared" si="9"/>
        <v>5</v>
      </c>
      <c r="BF46" s="74">
        <v>65.0</v>
      </c>
      <c r="BG46" s="74">
        <v>2.0</v>
      </c>
      <c r="BH46" s="94" t="str">
        <f>vlookup(A46,'Fireplace Project_Cognitive Tes'!R:Z,9,FALSE)</f>
        <v>my car voice help for gps-radio-music-etc.,similar to voice activated remote, can be helpful in may ways</v>
      </c>
      <c r="BJ46" s="76">
        <v>4.0</v>
      </c>
      <c r="BK46" s="76">
        <v>4.0</v>
      </c>
      <c r="BL46" s="76">
        <v>4.0</v>
      </c>
      <c r="BM46" s="76">
        <v>5.0</v>
      </c>
      <c r="BN46" s="86">
        <v>4.25</v>
      </c>
      <c r="BO46" s="76">
        <v>4.0</v>
      </c>
      <c r="BP46" s="76">
        <v>3.0</v>
      </c>
      <c r="BQ46" s="76">
        <v>4.0</v>
      </c>
      <c r="BR46" s="76">
        <v>4.0</v>
      </c>
      <c r="BS46" s="86">
        <v>3.75</v>
      </c>
      <c r="BT46" s="76">
        <v>5.0</v>
      </c>
      <c r="BU46" s="76">
        <v>3.0</v>
      </c>
      <c r="BV46" s="76">
        <v>4.0</v>
      </c>
      <c r="BW46" s="76">
        <v>4.0</v>
      </c>
      <c r="BX46" s="86">
        <v>4.0</v>
      </c>
      <c r="BY46" s="76">
        <v>4.0</v>
      </c>
      <c r="BZ46" s="76">
        <v>4.0</v>
      </c>
      <c r="CA46" s="86">
        <v>4.0</v>
      </c>
      <c r="CB46" s="76">
        <v>5.0</v>
      </c>
      <c r="CC46" s="76">
        <v>3.0</v>
      </c>
      <c r="CD46" s="76">
        <v>4.0</v>
      </c>
      <c r="CE46" s="76">
        <v>5.0</v>
      </c>
      <c r="CF46" s="86">
        <v>4.25</v>
      </c>
      <c r="CG46" s="76">
        <v>3.0</v>
      </c>
      <c r="CH46" s="76">
        <v>2.0</v>
      </c>
      <c r="CI46" s="76">
        <v>1.0</v>
      </c>
      <c r="CJ46" s="76">
        <v>3.0</v>
      </c>
      <c r="CK46" s="86">
        <v>2.25</v>
      </c>
      <c r="CL46" s="76">
        <v>4.0</v>
      </c>
      <c r="CM46" s="76">
        <v>5.0</v>
      </c>
      <c r="CN46" s="76">
        <v>3.0</v>
      </c>
      <c r="CO46" s="76">
        <v>3.0</v>
      </c>
      <c r="CP46" s="86">
        <v>3.75</v>
      </c>
      <c r="CQ46" s="76">
        <v>3.0</v>
      </c>
      <c r="CR46" s="76">
        <v>3.0</v>
      </c>
      <c r="CS46" s="76">
        <v>3.0</v>
      </c>
      <c r="CT46" s="87">
        <v>3.0</v>
      </c>
      <c r="CU46" s="76">
        <v>4.0</v>
      </c>
      <c r="CV46" s="76">
        <v>4.0</v>
      </c>
      <c r="CW46" s="76">
        <v>3.0</v>
      </c>
      <c r="CX46" s="76">
        <v>4.0</v>
      </c>
      <c r="CY46" s="86">
        <v>3.75</v>
      </c>
      <c r="CZ46" s="76">
        <v>4.0</v>
      </c>
      <c r="DA46" s="76">
        <v>3.0</v>
      </c>
      <c r="DB46" s="76">
        <v>4.0</v>
      </c>
      <c r="DC46" s="76">
        <v>3.0</v>
      </c>
      <c r="DD46" s="76">
        <v>4.0</v>
      </c>
      <c r="DE46" s="86">
        <v>3.6</v>
      </c>
    </row>
    <row r="47">
      <c r="A47" s="73">
        <v>78.0</v>
      </c>
      <c r="C47" s="88">
        <v>44721.791493055556</v>
      </c>
      <c r="D47" s="74" t="s">
        <v>597</v>
      </c>
      <c r="E47" s="74" t="s">
        <v>596</v>
      </c>
      <c r="F47" s="89">
        <v>18288.0</v>
      </c>
      <c r="G47" s="74">
        <v>2.0</v>
      </c>
      <c r="H47" s="108">
        <f t="shared" si="1"/>
        <v>73</v>
      </c>
      <c r="I47" s="109">
        <v>72.0</v>
      </c>
      <c r="J47" s="74">
        <v>1.0</v>
      </c>
      <c r="K47" s="74">
        <v>4.0</v>
      </c>
      <c r="L47" s="74">
        <v>0.0</v>
      </c>
      <c r="M47" s="74">
        <v>8.0</v>
      </c>
      <c r="N47" s="74">
        <v>9.0</v>
      </c>
      <c r="O47" s="74">
        <v>15.0</v>
      </c>
      <c r="P47" s="76">
        <v>2.0</v>
      </c>
      <c r="Q47" s="77">
        <v>0.0</v>
      </c>
      <c r="R47" s="90">
        <v>1.0</v>
      </c>
      <c r="S47" s="91">
        <v>363.0</v>
      </c>
      <c r="T47" s="76">
        <v>4.0</v>
      </c>
      <c r="U47" s="76">
        <v>3.0</v>
      </c>
      <c r="V47" s="76">
        <v>4.0</v>
      </c>
      <c r="W47" s="76">
        <v>4.0</v>
      </c>
      <c r="X47" s="76">
        <v>4.0</v>
      </c>
      <c r="Y47" s="92">
        <f t="shared" si="2"/>
        <v>3.8</v>
      </c>
      <c r="Z47" s="76">
        <v>4.0</v>
      </c>
      <c r="AA47" s="76">
        <v>3.0</v>
      </c>
      <c r="AB47" s="93">
        <v>3.0</v>
      </c>
      <c r="AC47" s="76">
        <v>4.0</v>
      </c>
      <c r="AD47" s="76">
        <v>3.0</v>
      </c>
      <c r="AE47" s="76">
        <v>4.0</v>
      </c>
      <c r="AF47" s="92">
        <f t="shared" si="3"/>
        <v>3.6</v>
      </c>
      <c r="AG47" s="76">
        <v>4.0</v>
      </c>
      <c r="AH47" s="76">
        <v>3.0</v>
      </c>
      <c r="AI47" s="93">
        <v>3.0</v>
      </c>
      <c r="AJ47" s="76">
        <v>5.0</v>
      </c>
      <c r="AK47" s="82">
        <f t="shared" si="4"/>
        <v>4</v>
      </c>
      <c r="AL47" s="74">
        <v>6.0</v>
      </c>
      <c r="AM47" s="74">
        <v>3.0</v>
      </c>
      <c r="AN47" s="81">
        <v>5.0</v>
      </c>
      <c r="AO47" s="84">
        <f t="shared" si="5"/>
        <v>4.5</v>
      </c>
      <c r="AP47" s="74">
        <v>3.0</v>
      </c>
      <c r="AQ47" s="81">
        <v>5.0</v>
      </c>
      <c r="AR47" s="74">
        <v>7.0</v>
      </c>
      <c r="AS47" s="84">
        <f t="shared" si="6"/>
        <v>5</v>
      </c>
      <c r="AT47" s="74">
        <v>7.0</v>
      </c>
      <c r="AU47" s="74">
        <v>7.0</v>
      </c>
      <c r="AV47" s="81">
        <v>1.0</v>
      </c>
      <c r="AW47" s="84">
        <f t="shared" si="7"/>
        <v>7</v>
      </c>
      <c r="AX47" s="74">
        <v>5.0</v>
      </c>
      <c r="AY47" s="81">
        <v>3.0</v>
      </c>
      <c r="AZ47" s="74">
        <v>6.0</v>
      </c>
      <c r="BA47" s="84">
        <f t="shared" si="8"/>
        <v>5.5</v>
      </c>
      <c r="BB47" s="74">
        <v>5.0</v>
      </c>
      <c r="BC47" s="74">
        <v>5.0</v>
      </c>
      <c r="BD47" s="81">
        <v>3.0</v>
      </c>
      <c r="BE47" s="84">
        <f t="shared" si="9"/>
        <v>5</v>
      </c>
      <c r="BF47" s="74">
        <v>65.0</v>
      </c>
      <c r="BG47" s="74">
        <v>2.0</v>
      </c>
      <c r="BH47" s="94" t="str">
        <f>vlookup(A47,'Fireplace Project_Cognitive Tes'!R:Z,9,FALSE)</f>
        <v>asistant, helper, company if you're alone, way to learn new technology.</v>
      </c>
      <c r="BJ47" s="76">
        <v>4.0</v>
      </c>
      <c r="BK47" s="76">
        <v>3.0</v>
      </c>
      <c r="BL47" s="76">
        <v>3.0</v>
      </c>
      <c r="BM47" s="76">
        <v>3.0</v>
      </c>
      <c r="BN47" s="86">
        <v>3.25</v>
      </c>
      <c r="BO47" s="76">
        <v>4.0</v>
      </c>
      <c r="BP47" s="76">
        <v>5.0</v>
      </c>
      <c r="BQ47" s="76">
        <v>4.0</v>
      </c>
      <c r="BR47" s="76">
        <v>4.0</v>
      </c>
      <c r="BS47" s="86">
        <v>4.25</v>
      </c>
      <c r="BT47" s="76">
        <v>3.0</v>
      </c>
      <c r="BU47" s="76">
        <v>3.0</v>
      </c>
      <c r="BV47" s="76">
        <v>5.0</v>
      </c>
      <c r="BW47" s="76">
        <v>3.0</v>
      </c>
      <c r="BX47" s="86">
        <v>3.5</v>
      </c>
      <c r="BY47" s="76">
        <v>3.0</v>
      </c>
      <c r="BZ47" s="76">
        <v>3.0</v>
      </c>
      <c r="CA47" s="86">
        <v>3.0</v>
      </c>
      <c r="CB47" s="76">
        <v>5.0</v>
      </c>
      <c r="CC47" s="76">
        <v>5.0</v>
      </c>
      <c r="CD47" s="76">
        <v>3.0</v>
      </c>
      <c r="CE47" s="76">
        <v>4.0</v>
      </c>
      <c r="CF47" s="86">
        <v>4.25</v>
      </c>
      <c r="CG47" s="76">
        <v>3.0</v>
      </c>
      <c r="CH47" s="76">
        <v>2.0</v>
      </c>
      <c r="CI47" s="76">
        <v>3.0</v>
      </c>
      <c r="CJ47" s="76">
        <v>3.0</v>
      </c>
      <c r="CK47" s="86">
        <v>2.75</v>
      </c>
      <c r="CL47" s="76">
        <v>4.0</v>
      </c>
      <c r="CM47" s="76">
        <v>3.0</v>
      </c>
      <c r="CN47" s="76">
        <v>2.0</v>
      </c>
      <c r="CO47" s="76">
        <v>3.0</v>
      </c>
      <c r="CP47" s="86">
        <v>3.0</v>
      </c>
      <c r="CQ47" s="76">
        <v>3.0</v>
      </c>
      <c r="CR47" s="76">
        <v>4.0</v>
      </c>
      <c r="CS47" s="76">
        <v>3.0</v>
      </c>
      <c r="CT47" s="87">
        <v>3.3333333333333335</v>
      </c>
      <c r="CU47" s="76">
        <v>4.0</v>
      </c>
      <c r="CV47" s="76">
        <v>4.0</v>
      </c>
      <c r="CW47" s="76">
        <v>3.0</v>
      </c>
      <c r="CX47" s="76">
        <v>4.0</v>
      </c>
      <c r="CY47" s="86">
        <v>3.75</v>
      </c>
      <c r="CZ47" s="76">
        <v>3.0</v>
      </c>
      <c r="DA47" s="76">
        <v>4.0</v>
      </c>
      <c r="DB47" s="76">
        <v>2.0</v>
      </c>
      <c r="DC47" s="76">
        <v>2.0</v>
      </c>
      <c r="DD47" s="76">
        <v>3.0</v>
      </c>
      <c r="DE47" s="86">
        <v>2.8</v>
      </c>
    </row>
    <row r="48">
      <c r="A48" s="73">
        <v>79.0</v>
      </c>
      <c r="C48" s="88">
        <v>44722.59363425926</v>
      </c>
      <c r="D48" s="74" t="s">
        <v>598</v>
      </c>
      <c r="E48" s="74" t="s">
        <v>599</v>
      </c>
      <c r="F48" s="89">
        <v>16390.0</v>
      </c>
      <c r="G48" s="74">
        <v>2.0</v>
      </c>
      <c r="H48" s="108">
        <f t="shared" si="1"/>
        <v>79</v>
      </c>
      <c r="I48" s="109">
        <v>77.0</v>
      </c>
      <c r="J48" s="74">
        <v>1.0</v>
      </c>
      <c r="K48" s="74">
        <v>4.0</v>
      </c>
      <c r="L48" s="74">
        <v>0.0</v>
      </c>
      <c r="M48" s="74">
        <v>8.0</v>
      </c>
      <c r="N48" s="74">
        <v>23.0</v>
      </c>
      <c r="O48" s="74">
        <v>15.0</v>
      </c>
      <c r="P48" s="76">
        <v>7.0</v>
      </c>
      <c r="Q48" s="77">
        <v>1.0</v>
      </c>
      <c r="R48" s="90">
        <v>1.0</v>
      </c>
      <c r="S48" s="91">
        <v>295.0</v>
      </c>
      <c r="T48" s="76">
        <v>2.0</v>
      </c>
      <c r="U48" s="76">
        <v>2.0</v>
      </c>
      <c r="V48" s="76">
        <v>4.0</v>
      </c>
      <c r="W48" s="76">
        <v>3.0</v>
      </c>
      <c r="X48" s="76">
        <v>3.0</v>
      </c>
      <c r="Y48" s="92">
        <f t="shared" si="2"/>
        <v>2.8</v>
      </c>
      <c r="Z48" s="76">
        <v>4.0</v>
      </c>
      <c r="AA48" s="76">
        <v>3.0</v>
      </c>
      <c r="AB48" s="93">
        <v>3.0</v>
      </c>
      <c r="AC48" s="76">
        <v>4.0</v>
      </c>
      <c r="AD48" s="76">
        <v>3.0</v>
      </c>
      <c r="AE48" s="76">
        <v>3.0</v>
      </c>
      <c r="AF48" s="92">
        <f t="shared" si="3"/>
        <v>3.4</v>
      </c>
      <c r="AG48" s="76">
        <v>2.0</v>
      </c>
      <c r="AH48" s="74">
        <v>4.0</v>
      </c>
      <c r="AI48" s="93">
        <v>2.0</v>
      </c>
      <c r="AJ48" s="76">
        <v>3.0</v>
      </c>
      <c r="AK48" s="82">
        <f t="shared" si="4"/>
        <v>3</v>
      </c>
      <c r="AL48" s="74">
        <v>3.0</v>
      </c>
      <c r="AM48" s="74">
        <v>2.0</v>
      </c>
      <c r="AN48" s="81">
        <v>6.0</v>
      </c>
      <c r="AO48" s="84">
        <f t="shared" si="5"/>
        <v>2.5</v>
      </c>
      <c r="AP48" s="74">
        <v>4.0</v>
      </c>
      <c r="AQ48" s="81">
        <v>4.0</v>
      </c>
      <c r="AR48" s="74">
        <v>5.0</v>
      </c>
      <c r="AS48" s="84">
        <f t="shared" si="6"/>
        <v>4.5</v>
      </c>
      <c r="AT48" s="74">
        <v>6.0</v>
      </c>
      <c r="AU48" s="74">
        <v>3.0</v>
      </c>
      <c r="AV48" s="81">
        <v>5.0</v>
      </c>
      <c r="AW48" s="84">
        <f t="shared" si="7"/>
        <v>4.5</v>
      </c>
      <c r="AX48" s="74">
        <v>5.0</v>
      </c>
      <c r="AY48" s="81">
        <v>3.0</v>
      </c>
      <c r="AZ48" s="74">
        <v>6.0</v>
      </c>
      <c r="BA48" s="84">
        <f t="shared" si="8"/>
        <v>5.5</v>
      </c>
      <c r="BB48" s="74">
        <v>6.0</v>
      </c>
      <c r="BC48" s="74">
        <v>4.0</v>
      </c>
      <c r="BD48" s="81">
        <v>4.0</v>
      </c>
      <c r="BE48" s="84">
        <f t="shared" si="9"/>
        <v>5</v>
      </c>
      <c r="BF48" s="74">
        <v>77.0</v>
      </c>
      <c r="BG48" s="74">
        <v>2.0</v>
      </c>
      <c r="BH48" s="94" t="str">
        <f>vlookup(A48,'Fireplace Project_Cognitive Tes'!R:Z,9,FALSE)</f>
        <v>bank teller, phone salesmen, help desk, clerk in a store, teaching assistant/aid </v>
      </c>
      <c r="BJ48" s="76">
        <v>2.0</v>
      </c>
      <c r="BK48" s="76">
        <v>3.0</v>
      </c>
      <c r="BL48" s="76">
        <v>4.0</v>
      </c>
      <c r="BM48" s="76">
        <v>2.0</v>
      </c>
      <c r="BN48" s="86">
        <v>2.75</v>
      </c>
      <c r="BO48" s="76">
        <v>3.0</v>
      </c>
      <c r="BP48" s="76">
        <v>4.0</v>
      </c>
      <c r="BQ48" s="76">
        <v>4.0</v>
      </c>
      <c r="BR48" s="76">
        <v>4.0</v>
      </c>
      <c r="BS48" s="86">
        <v>3.75</v>
      </c>
      <c r="BT48" s="76">
        <v>3.0</v>
      </c>
      <c r="BU48" s="76">
        <v>2.0</v>
      </c>
      <c r="BV48" s="76">
        <v>2.0</v>
      </c>
      <c r="BW48" s="76">
        <v>3.0</v>
      </c>
      <c r="BX48" s="86">
        <v>2.5</v>
      </c>
      <c r="BY48" s="76">
        <v>2.0</v>
      </c>
      <c r="BZ48" s="76">
        <v>2.0</v>
      </c>
      <c r="CA48" s="86">
        <v>2.0</v>
      </c>
      <c r="CB48" s="76">
        <v>4.0</v>
      </c>
      <c r="CC48" s="76">
        <v>4.0</v>
      </c>
      <c r="CD48" s="76">
        <v>3.0</v>
      </c>
      <c r="CE48" s="76">
        <v>4.0</v>
      </c>
      <c r="CF48" s="86">
        <v>3.75</v>
      </c>
      <c r="CG48" s="76">
        <v>4.0</v>
      </c>
      <c r="CH48" s="76">
        <v>2.0</v>
      </c>
      <c r="CI48" s="76">
        <v>2.0</v>
      </c>
      <c r="CJ48" s="76">
        <v>4.0</v>
      </c>
      <c r="CK48" s="86">
        <v>3.0</v>
      </c>
      <c r="CL48" s="76">
        <v>3.0</v>
      </c>
      <c r="CM48" s="76">
        <v>4.0</v>
      </c>
      <c r="CN48" s="76">
        <v>4.0</v>
      </c>
      <c r="CO48" s="76">
        <v>3.0</v>
      </c>
      <c r="CP48" s="86">
        <v>3.5</v>
      </c>
      <c r="CQ48" s="76">
        <v>1.0</v>
      </c>
      <c r="CR48" s="76">
        <v>1.0</v>
      </c>
      <c r="CS48" s="76">
        <v>1.0</v>
      </c>
      <c r="CT48" s="87">
        <v>1.0</v>
      </c>
      <c r="CU48" s="76">
        <v>2.0</v>
      </c>
      <c r="CV48" s="76">
        <v>3.0</v>
      </c>
      <c r="CW48" s="76">
        <v>3.0</v>
      </c>
      <c r="CX48" s="76">
        <v>3.0</v>
      </c>
      <c r="CY48" s="86">
        <v>2.75</v>
      </c>
      <c r="CZ48" s="76">
        <v>1.0</v>
      </c>
      <c r="DA48" s="76">
        <v>3.0</v>
      </c>
      <c r="DB48" s="76">
        <v>1.0</v>
      </c>
      <c r="DC48" s="76">
        <v>2.0</v>
      </c>
      <c r="DD48" s="76">
        <v>1.0</v>
      </c>
      <c r="DE48" s="86">
        <v>1.6</v>
      </c>
    </row>
    <row r="49">
      <c r="A49" s="73">
        <v>80.0</v>
      </c>
      <c r="C49" s="88">
        <v>44739.734189814815</v>
      </c>
      <c r="D49" s="74" t="s">
        <v>514</v>
      </c>
      <c r="E49" s="74" t="s">
        <v>600</v>
      </c>
      <c r="F49" s="89">
        <v>19358.0</v>
      </c>
      <c r="G49" s="74">
        <v>2.0</v>
      </c>
      <c r="H49" s="108">
        <f t="shared" si="1"/>
        <v>71</v>
      </c>
      <c r="I49" s="109">
        <v>69.0</v>
      </c>
      <c r="J49" s="74">
        <v>1.0</v>
      </c>
      <c r="K49" s="74">
        <v>4.0</v>
      </c>
      <c r="L49" s="74">
        <v>0.0</v>
      </c>
      <c r="M49" s="74">
        <v>7.0</v>
      </c>
      <c r="N49" s="74">
        <v>8.0</v>
      </c>
      <c r="O49" s="74">
        <v>5.0</v>
      </c>
      <c r="P49" s="76">
        <v>2.0</v>
      </c>
      <c r="Q49" s="77">
        <v>0.0</v>
      </c>
      <c r="R49" s="90">
        <v>1.25</v>
      </c>
      <c r="S49" s="91">
        <v>182.0</v>
      </c>
      <c r="T49" s="76">
        <v>4.0</v>
      </c>
      <c r="U49" s="76">
        <v>5.0</v>
      </c>
      <c r="V49" s="76">
        <v>5.0</v>
      </c>
      <c r="W49" s="76">
        <v>3.0</v>
      </c>
      <c r="X49" s="76">
        <v>3.0</v>
      </c>
      <c r="Y49" s="92">
        <f t="shared" si="2"/>
        <v>4</v>
      </c>
      <c r="Z49" s="76">
        <v>3.0</v>
      </c>
      <c r="AA49" s="76">
        <v>3.0</v>
      </c>
      <c r="AB49" s="93">
        <v>3.0</v>
      </c>
      <c r="AC49" s="76">
        <v>3.0</v>
      </c>
      <c r="AD49" s="76">
        <v>3.0</v>
      </c>
      <c r="AE49" s="76">
        <v>3.0</v>
      </c>
      <c r="AF49" s="92">
        <f t="shared" si="3"/>
        <v>3</v>
      </c>
      <c r="AG49" s="76">
        <v>5.0</v>
      </c>
      <c r="AH49" s="76">
        <v>3.0</v>
      </c>
      <c r="AI49" s="93">
        <v>3.0</v>
      </c>
      <c r="AJ49" s="76">
        <v>5.0</v>
      </c>
      <c r="AK49" s="82">
        <f t="shared" si="4"/>
        <v>4.333333333</v>
      </c>
      <c r="AL49" s="74">
        <v>6.0</v>
      </c>
      <c r="AM49" s="74">
        <v>4.0</v>
      </c>
      <c r="AN49" s="81">
        <v>4.0</v>
      </c>
      <c r="AO49" s="84">
        <f t="shared" si="5"/>
        <v>5</v>
      </c>
      <c r="AP49" s="74">
        <v>7.0</v>
      </c>
      <c r="AQ49" s="81">
        <v>1.0</v>
      </c>
      <c r="AR49" s="74">
        <v>6.0</v>
      </c>
      <c r="AS49" s="84">
        <f t="shared" si="6"/>
        <v>6.5</v>
      </c>
      <c r="AT49" s="74">
        <v>7.0</v>
      </c>
      <c r="AU49" s="74">
        <v>6.0</v>
      </c>
      <c r="AV49" s="81">
        <v>2.0</v>
      </c>
      <c r="AW49" s="84">
        <f t="shared" si="7"/>
        <v>6.5</v>
      </c>
      <c r="AX49" s="74">
        <v>4.0</v>
      </c>
      <c r="AY49" s="81">
        <v>4.0</v>
      </c>
      <c r="AZ49" s="74">
        <v>7.0</v>
      </c>
      <c r="BA49" s="84">
        <f t="shared" si="8"/>
        <v>5.5</v>
      </c>
      <c r="BB49" s="74">
        <v>7.0</v>
      </c>
      <c r="BC49" s="74">
        <v>7.0</v>
      </c>
      <c r="BD49" s="81">
        <v>1.0</v>
      </c>
      <c r="BE49" s="84">
        <f t="shared" si="9"/>
        <v>7</v>
      </c>
      <c r="BF49" s="74">
        <v>27.0</v>
      </c>
      <c r="BG49" s="74">
        <v>2.0</v>
      </c>
      <c r="BH49" s="94" t="str">
        <f>vlookup(A49,'Fireplace Project_Cognitive Tes'!R:Z,9,FALSE)</f>
        <v>Rosy the Robot on the Jetsons, robotic presence but very helpful, pleasant robot</v>
      </c>
      <c r="BJ49" s="76">
        <v>5.0</v>
      </c>
      <c r="BK49" s="76">
        <v>5.0</v>
      </c>
      <c r="BL49" s="76">
        <v>5.0</v>
      </c>
      <c r="BM49" s="76">
        <v>4.0</v>
      </c>
      <c r="BN49" s="86">
        <v>4.75</v>
      </c>
      <c r="BO49" s="76">
        <v>5.0</v>
      </c>
      <c r="BP49" s="76">
        <v>5.0</v>
      </c>
      <c r="BQ49" s="76">
        <v>4.0</v>
      </c>
      <c r="BR49" s="76">
        <v>4.0</v>
      </c>
      <c r="BS49" s="86">
        <v>4.5</v>
      </c>
      <c r="BT49" s="76">
        <v>5.0</v>
      </c>
      <c r="BU49" s="76">
        <v>3.0</v>
      </c>
      <c r="BV49" s="76">
        <v>3.0</v>
      </c>
      <c r="BW49" s="76">
        <v>3.0</v>
      </c>
      <c r="BX49" s="86">
        <v>3.5</v>
      </c>
      <c r="BY49" s="76">
        <v>1.0</v>
      </c>
      <c r="BZ49" s="76">
        <v>1.0</v>
      </c>
      <c r="CA49" s="86">
        <v>1.0</v>
      </c>
      <c r="CB49" s="76">
        <v>3.0</v>
      </c>
      <c r="CC49" s="76">
        <v>4.0</v>
      </c>
      <c r="CD49" s="76">
        <v>5.0</v>
      </c>
      <c r="CE49" s="76">
        <v>3.0</v>
      </c>
      <c r="CF49" s="86">
        <v>3.75</v>
      </c>
      <c r="CG49" s="76">
        <v>3.0</v>
      </c>
      <c r="CH49" s="76">
        <v>3.0</v>
      </c>
      <c r="CI49" s="76">
        <v>3.0</v>
      </c>
      <c r="CJ49" s="76">
        <v>3.0</v>
      </c>
      <c r="CK49" s="86">
        <v>3.0</v>
      </c>
      <c r="CL49" s="76">
        <v>5.0</v>
      </c>
      <c r="CM49" s="76">
        <v>3.0</v>
      </c>
      <c r="CN49" s="76">
        <v>5.0</v>
      </c>
      <c r="CO49" s="76">
        <v>4.0</v>
      </c>
      <c r="CP49" s="86">
        <v>4.25</v>
      </c>
      <c r="CQ49" s="76">
        <v>1.0</v>
      </c>
      <c r="CR49" s="76">
        <v>1.0</v>
      </c>
      <c r="CS49" s="76">
        <v>1.0</v>
      </c>
      <c r="CT49" s="87">
        <v>1.0</v>
      </c>
      <c r="CU49" s="76">
        <v>3.0</v>
      </c>
      <c r="CV49" s="76">
        <v>4.0</v>
      </c>
      <c r="CW49" s="76">
        <v>1.0</v>
      </c>
      <c r="CX49" s="76">
        <v>3.0</v>
      </c>
      <c r="CY49" s="86">
        <v>2.75</v>
      </c>
      <c r="CZ49" s="76">
        <v>1.0</v>
      </c>
      <c r="DA49" s="76">
        <v>1.0</v>
      </c>
      <c r="DB49" s="76">
        <v>1.0</v>
      </c>
      <c r="DC49" s="76">
        <v>1.0</v>
      </c>
      <c r="DD49" s="76">
        <v>1.0</v>
      </c>
      <c r="DE49" s="86">
        <v>1.0</v>
      </c>
    </row>
    <row r="50">
      <c r="A50" s="73">
        <v>81.0</v>
      </c>
      <c r="C50" s="88">
        <v>44722.55458333333</v>
      </c>
      <c r="D50" s="74" t="s">
        <v>532</v>
      </c>
      <c r="E50" s="74" t="s">
        <v>601</v>
      </c>
      <c r="F50" s="89">
        <v>16627.0</v>
      </c>
      <c r="G50" s="74">
        <v>2.0</v>
      </c>
      <c r="H50" s="108">
        <f t="shared" si="1"/>
        <v>78</v>
      </c>
      <c r="I50" s="109">
        <v>76.0</v>
      </c>
      <c r="J50" s="74">
        <v>1.0</v>
      </c>
      <c r="K50" s="74">
        <v>4.0</v>
      </c>
      <c r="L50" s="74">
        <v>0.0</v>
      </c>
      <c r="M50" s="74">
        <v>8.0</v>
      </c>
      <c r="N50" s="74">
        <v>7.0</v>
      </c>
      <c r="O50" s="74">
        <v>10.0</v>
      </c>
      <c r="P50" s="76">
        <v>3.0</v>
      </c>
      <c r="Q50" s="77">
        <v>0.0</v>
      </c>
      <c r="R50" s="90">
        <v>1.0</v>
      </c>
      <c r="S50" s="91">
        <v>340.0</v>
      </c>
      <c r="T50" s="76">
        <v>4.0</v>
      </c>
      <c r="U50" s="76">
        <v>5.0</v>
      </c>
      <c r="V50" s="76">
        <v>5.0</v>
      </c>
      <c r="W50" s="76">
        <v>5.0</v>
      </c>
      <c r="X50" s="76">
        <v>5.0</v>
      </c>
      <c r="Y50" s="92">
        <f t="shared" si="2"/>
        <v>4.8</v>
      </c>
      <c r="Z50" s="76">
        <v>5.0</v>
      </c>
      <c r="AA50" s="74">
        <v>5.0</v>
      </c>
      <c r="AB50" s="93">
        <v>1.0</v>
      </c>
      <c r="AC50" s="76">
        <v>4.0</v>
      </c>
      <c r="AD50" s="76">
        <v>4.0</v>
      </c>
      <c r="AE50" s="76">
        <v>4.0</v>
      </c>
      <c r="AF50" s="92">
        <f t="shared" si="3"/>
        <v>4.4</v>
      </c>
      <c r="AG50" s="76">
        <v>5.0</v>
      </c>
      <c r="AH50" s="76">
        <v>3.0</v>
      </c>
      <c r="AI50" s="93">
        <v>3.0</v>
      </c>
      <c r="AJ50" s="76">
        <v>5.0</v>
      </c>
      <c r="AK50" s="82">
        <f t="shared" si="4"/>
        <v>4.333333333</v>
      </c>
      <c r="AL50" s="74">
        <v>3.0</v>
      </c>
      <c r="AM50" s="74">
        <v>3.0</v>
      </c>
      <c r="AN50" s="81">
        <v>5.0</v>
      </c>
      <c r="AO50" s="84">
        <f t="shared" si="5"/>
        <v>3</v>
      </c>
      <c r="AP50" s="74">
        <v>6.0</v>
      </c>
      <c r="AQ50" s="81">
        <v>2.0</v>
      </c>
      <c r="AR50" s="74">
        <v>5.0</v>
      </c>
      <c r="AS50" s="84">
        <f t="shared" si="6"/>
        <v>5.5</v>
      </c>
      <c r="AT50" s="74">
        <v>6.0</v>
      </c>
      <c r="AU50" s="74">
        <v>3.0</v>
      </c>
      <c r="AV50" s="81">
        <v>5.0</v>
      </c>
      <c r="AW50" s="84">
        <f t="shared" si="7"/>
        <v>4.5</v>
      </c>
      <c r="AX50" s="74">
        <v>6.0</v>
      </c>
      <c r="AY50" s="81">
        <v>2.0</v>
      </c>
      <c r="AZ50" s="74">
        <v>5.0</v>
      </c>
      <c r="BA50" s="84">
        <f t="shared" si="8"/>
        <v>5.5</v>
      </c>
      <c r="BB50" s="74">
        <v>7.0</v>
      </c>
      <c r="BC50" s="74">
        <v>5.0</v>
      </c>
      <c r="BD50" s="81">
        <v>3.0</v>
      </c>
      <c r="BE50" s="84">
        <f t="shared" si="9"/>
        <v>6</v>
      </c>
      <c r="BF50" s="74">
        <v>50.0</v>
      </c>
      <c r="BG50" s="74">
        <v>2.0</v>
      </c>
      <c r="BH50" s="94" t="str">
        <f>vlookup(A50,'Fireplace Project_Cognitive Tes'!R:Z,9,FALSE)</f>
        <v>robot talking to me and giving me directions, helper to get things accomplished on the ipad, a little voice in my head to help me figure out the ipad, a way to get help without a real person</v>
      </c>
      <c r="BJ50" s="76">
        <v>4.0</v>
      </c>
      <c r="BK50" s="76">
        <v>3.0</v>
      </c>
      <c r="BL50" s="76">
        <v>3.0</v>
      </c>
      <c r="BM50" s="76">
        <v>4.0</v>
      </c>
      <c r="BN50" s="86">
        <v>3.5</v>
      </c>
      <c r="BO50" s="76">
        <v>4.0</v>
      </c>
      <c r="BP50" s="76">
        <v>2.0</v>
      </c>
      <c r="BQ50" s="76">
        <v>4.0</v>
      </c>
      <c r="BR50" s="76">
        <v>3.0</v>
      </c>
      <c r="BS50" s="86">
        <v>3.25</v>
      </c>
      <c r="BT50" s="76">
        <v>5.0</v>
      </c>
      <c r="BU50" s="76">
        <v>4.0</v>
      </c>
      <c r="BV50" s="76">
        <v>3.0</v>
      </c>
      <c r="BW50" s="76">
        <v>3.0</v>
      </c>
      <c r="BX50" s="86">
        <v>3.75</v>
      </c>
      <c r="BY50" s="76">
        <v>1.0</v>
      </c>
      <c r="BZ50" s="76">
        <v>1.0</v>
      </c>
      <c r="CA50" s="86">
        <v>1.0</v>
      </c>
      <c r="CB50" s="76">
        <v>4.0</v>
      </c>
      <c r="CC50" s="76">
        <v>4.0</v>
      </c>
      <c r="CD50" s="76">
        <v>5.0</v>
      </c>
      <c r="CE50" s="76">
        <v>4.0</v>
      </c>
      <c r="CF50" s="86">
        <v>4.25</v>
      </c>
      <c r="CG50" s="76">
        <v>4.0</v>
      </c>
      <c r="CH50" s="76">
        <v>4.0</v>
      </c>
      <c r="CI50" s="76">
        <v>2.0</v>
      </c>
      <c r="CJ50" s="76">
        <v>4.0</v>
      </c>
      <c r="CK50" s="86">
        <v>3.5</v>
      </c>
      <c r="CL50" s="76">
        <v>4.0</v>
      </c>
      <c r="CM50" s="76">
        <v>4.0</v>
      </c>
      <c r="CN50" s="76">
        <v>3.0</v>
      </c>
      <c r="CO50" s="76">
        <v>2.0</v>
      </c>
      <c r="CP50" s="86">
        <v>3.25</v>
      </c>
      <c r="CQ50" s="76">
        <v>2.0</v>
      </c>
      <c r="CR50" s="76">
        <v>2.0</v>
      </c>
      <c r="CS50" s="76">
        <v>2.0</v>
      </c>
      <c r="CT50" s="87">
        <v>2.0</v>
      </c>
      <c r="CU50" s="76">
        <v>4.0</v>
      </c>
      <c r="CV50" s="76">
        <v>4.0</v>
      </c>
      <c r="CW50" s="76">
        <v>4.0</v>
      </c>
      <c r="CX50" s="76">
        <v>4.0</v>
      </c>
      <c r="CY50" s="86">
        <v>4.0</v>
      </c>
      <c r="CZ50" s="76">
        <v>2.0</v>
      </c>
      <c r="DA50" s="76">
        <v>2.0</v>
      </c>
      <c r="DB50" s="76">
        <v>2.0</v>
      </c>
      <c r="DC50" s="76">
        <v>2.0</v>
      </c>
      <c r="DD50" s="76">
        <v>2.0</v>
      </c>
      <c r="DE50" s="86">
        <v>2.0</v>
      </c>
    </row>
    <row r="51">
      <c r="A51" s="73">
        <v>82.0</v>
      </c>
      <c r="C51" s="88">
        <v>44725.64179398148</v>
      </c>
      <c r="D51" s="74" t="s">
        <v>602</v>
      </c>
      <c r="E51" s="74" t="s">
        <v>603</v>
      </c>
      <c r="F51" s="89">
        <v>21538.0</v>
      </c>
      <c r="G51" s="74">
        <v>1.0</v>
      </c>
      <c r="H51" s="108">
        <f t="shared" si="1"/>
        <v>65</v>
      </c>
      <c r="I51" s="109">
        <v>63.0</v>
      </c>
      <c r="J51" s="74">
        <v>1.0</v>
      </c>
      <c r="K51" s="74">
        <v>4.0</v>
      </c>
      <c r="L51" s="74">
        <v>0.0</v>
      </c>
      <c r="M51" s="74">
        <v>8.0</v>
      </c>
      <c r="N51" s="74">
        <v>7.0</v>
      </c>
      <c r="O51" s="74">
        <v>13.0</v>
      </c>
      <c r="P51" s="76">
        <v>6.0</v>
      </c>
      <c r="Q51" s="77">
        <v>1.0</v>
      </c>
      <c r="R51" s="90">
        <v>1.0</v>
      </c>
      <c r="S51" s="91">
        <v>417.0</v>
      </c>
      <c r="T51" s="76">
        <v>2.0</v>
      </c>
      <c r="U51" s="76">
        <v>3.0</v>
      </c>
      <c r="V51" s="76">
        <v>4.0</v>
      </c>
      <c r="W51" s="76">
        <v>3.0</v>
      </c>
      <c r="X51" s="76">
        <v>3.0</v>
      </c>
      <c r="Y51" s="92">
        <f t="shared" si="2"/>
        <v>3</v>
      </c>
      <c r="Z51" s="76">
        <v>4.0</v>
      </c>
      <c r="AA51" s="76">
        <v>3.0</v>
      </c>
      <c r="AB51" s="93">
        <v>3.0</v>
      </c>
      <c r="AC51" s="76">
        <v>3.0</v>
      </c>
      <c r="AD51" s="76">
        <v>3.0</v>
      </c>
      <c r="AE51" s="76">
        <v>3.0</v>
      </c>
      <c r="AF51" s="92">
        <f t="shared" si="3"/>
        <v>3.2</v>
      </c>
      <c r="AG51" s="76">
        <v>3.0</v>
      </c>
      <c r="AH51" s="76">
        <v>3.0</v>
      </c>
      <c r="AI51" s="93">
        <v>3.0</v>
      </c>
      <c r="AJ51" s="76">
        <v>4.0</v>
      </c>
      <c r="AK51" s="82">
        <f t="shared" si="4"/>
        <v>3.333333333</v>
      </c>
      <c r="AL51" s="74">
        <v>5.0</v>
      </c>
      <c r="AM51" s="74">
        <v>4.0</v>
      </c>
      <c r="AN51" s="81">
        <v>4.0</v>
      </c>
      <c r="AO51" s="84">
        <f t="shared" si="5"/>
        <v>4.5</v>
      </c>
      <c r="AP51" s="74">
        <v>6.0</v>
      </c>
      <c r="AQ51" s="81">
        <v>2.0</v>
      </c>
      <c r="AR51" s="74">
        <v>6.0</v>
      </c>
      <c r="AS51" s="84">
        <f t="shared" si="6"/>
        <v>6</v>
      </c>
      <c r="AT51" s="74">
        <v>7.0</v>
      </c>
      <c r="AU51" s="74">
        <v>6.0</v>
      </c>
      <c r="AV51" s="81">
        <v>2.0</v>
      </c>
      <c r="AW51" s="84">
        <f t="shared" si="7"/>
        <v>6.5</v>
      </c>
      <c r="AX51" s="74">
        <v>3.0</v>
      </c>
      <c r="AY51" s="81">
        <v>5.0</v>
      </c>
      <c r="AZ51" s="74">
        <v>5.0</v>
      </c>
      <c r="BA51" s="84">
        <f t="shared" si="8"/>
        <v>4</v>
      </c>
      <c r="BB51" s="74">
        <v>5.0</v>
      </c>
      <c r="BC51" s="74">
        <v>5.0</v>
      </c>
      <c r="BD51" s="81">
        <v>3.0</v>
      </c>
      <c r="BE51" s="84">
        <f t="shared" si="9"/>
        <v>5</v>
      </c>
      <c r="BF51" s="74">
        <v>60.0</v>
      </c>
      <c r="BG51" s="74">
        <v>2.0</v>
      </c>
      <c r="BH51" s="94" t="str">
        <f>vlookup(A51,'Fireplace Project_Cognitive Tes'!R:Z,9,FALSE)</f>
        <v>A robot trying to be friendly.
An unnecessary tool for me.
I have no other frame of reference for what it was supposed to be - but it didn't have an answer for my questions, had to call in another actual human.</v>
      </c>
      <c r="BJ51" s="76">
        <v>2.0</v>
      </c>
      <c r="BK51" s="76">
        <v>2.0</v>
      </c>
      <c r="BL51" s="76">
        <v>2.0</v>
      </c>
      <c r="BM51" s="76">
        <v>2.0</v>
      </c>
      <c r="BN51" s="86">
        <v>2.0</v>
      </c>
      <c r="BO51" s="76">
        <v>3.0</v>
      </c>
      <c r="BP51" s="76">
        <v>4.0</v>
      </c>
      <c r="BQ51" s="76">
        <v>4.0</v>
      </c>
      <c r="BR51" s="76">
        <v>4.0</v>
      </c>
      <c r="BS51" s="86">
        <v>3.75</v>
      </c>
      <c r="BT51" s="76">
        <v>3.0</v>
      </c>
      <c r="BU51" s="76">
        <v>2.0</v>
      </c>
      <c r="BV51" s="76">
        <v>2.0</v>
      </c>
      <c r="BW51" s="76">
        <v>2.0</v>
      </c>
      <c r="BX51" s="86">
        <v>2.25</v>
      </c>
      <c r="BY51" s="76">
        <v>3.0</v>
      </c>
      <c r="BZ51" s="76">
        <v>3.0</v>
      </c>
      <c r="CA51" s="86">
        <v>3.0</v>
      </c>
      <c r="CB51" s="76">
        <v>4.0</v>
      </c>
      <c r="CC51" s="76">
        <v>4.0</v>
      </c>
      <c r="CD51" s="76">
        <v>3.0</v>
      </c>
      <c r="CE51" s="76">
        <v>4.0</v>
      </c>
      <c r="CF51" s="86">
        <v>3.75</v>
      </c>
      <c r="CG51" s="76">
        <v>3.0</v>
      </c>
      <c r="CH51" s="76">
        <v>2.0</v>
      </c>
      <c r="CI51" s="76">
        <v>3.0</v>
      </c>
      <c r="CJ51" s="76">
        <v>3.0</v>
      </c>
      <c r="CK51" s="86">
        <v>2.75</v>
      </c>
      <c r="CL51" s="76">
        <v>4.0</v>
      </c>
      <c r="CM51" s="76">
        <v>4.0</v>
      </c>
      <c r="CN51" s="76">
        <v>4.0</v>
      </c>
      <c r="CO51" s="76">
        <v>4.0</v>
      </c>
      <c r="CP51" s="86">
        <v>4.0</v>
      </c>
      <c r="CQ51" s="76">
        <v>1.0</v>
      </c>
      <c r="CR51" s="76">
        <v>1.0</v>
      </c>
      <c r="CS51" s="76">
        <v>1.0</v>
      </c>
      <c r="CT51" s="87">
        <v>1.0</v>
      </c>
      <c r="CU51" s="76">
        <v>3.0</v>
      </c>
      <c r="CV51" s="76">
        <v>3.0</v>
      </c>
      <c r="CW51" s="76">
        <v>2.0</v>
      </c>
      <c r="CX51" s="76">
        <v>3.0</v>
      </c>
      <c r="CY51" s="86">
        <v>2.75</v>
      </c>
      <c r="CZ51" s="76">
        <v>3.0</v>
      </c>
      <c r="DA51" s="76">
        <v>2.0</v>
      </c>
      <c r="DB51" s="76">
        <v>1.0</v>
      </c>
      <c r="DC51" s="76">
        <v>1.0</v>
      </c>
      <c r="DD51" s="76">
        <v>1.0</v>
      </c>
      <c r="DE51" s="86">
        <v>1.6</v>
      </c>
    </row>
    <row r="52">
      <c r="A52" s="73">
        <v>83.0</v>
      </c>
      <c r="C52" s="88">
        <v>44724.90363425926</v>
      </c>
      <c r="D52" s="74" t="s">
        <v>585</v>
      </c>
      <c r="E52" s="74" t="s">
        <v>594</v>
      </c>
      <c r="F52" s="89">
        <v>16115.0</v>
      </c>
      <c r="G52" s="74">
        <v>2.0</v>
      </c>
      <c r="H52" s="108">
        <f t="shared" si="1"/>
        <v>79</v>
      </c>
      <c r="I52" s="109">
        <v>78.0</v>
      </c>
      <c r="J52" s="74">
        <v>1.0</v>
      </c>
      <c r="K52" s="74">
        <v>4.0</v>
      </c>
      <c r="L52" s="74">
        <v>1.0</v>
      </c>
      <c r="M52" s="74">
        <v>7.0</v>
      </c>
      <c r="N52" s="74">
        <v>22.0</v>
      </c>
      <c r="O52" s="74">
        <v>17.0</v>
      </c>
      <c r="P52" s="76">
        <v>1.0</v>
      </c>
      <c r="Q52" s="77">
        <v>0.0</v>
      </c>
      <c r="R52" s="90">
        <v>1.0</v>
      </c>
      <c r="S52" s="91">
        <v>386.0</v>
      </c>
      <c r="T52" s="76">
        <v>2.0</v>
      </c>
      <c r="U52" s="76">
        <v>3.0</v>
      </c>
      <c r="V52" s="76">
        <v>3.0</v>
      </c>
      <c r="W52" s="76">
        <v>4.0</v>
      </c>
      <c r="X52" s="76">
        <v>3.0</v>
      </c>
      <c r="Y52" s="92">
        <f t="shared" si="2"/>
        <v>3</v>
      </c>
      <c r="Z52" s="76">
        <v>4.0</v>
      </c>
      <c r="AA52" s="76">
        <v>3.0</v>
      </c>
      <c r="AB52" s="93">
        <v>3.0</v>
      </c>
      <c r="AC52" s="76">
        <v>4.0</v>
      </c>
      <c r="AD52" s="76">
        <v>4.0</v>
      </c>
      <c r="AE52" s="76">
        <v>4.0</v>
      </c>
      <c r="AF52" s="92">
        <f t="shared" si="3"/>
        <v>3.8</v>
      </c>
      <c r="AG52" s="76">
        <v>4.0</v>
      </c>
      <c r="AH52" s="76">
        <v>3.0</v>
      </c>
      <c r="AI52" s="93">
        <v>3.0</v>
      </c>
      <c r="AJ52" s="76">
        <v>4.0</v>
      </c>
      <c r="AK52" s="82">
        <f t="shared" si="4"/>
        <v>3.666666667</v>
      </c>
      <c r="AL52" s="74">
        <v>6.0</v>
      </c>
      <c r="AM52" s="74">
        <v>7.0</v>
      </c>
      <c r="AN52" s="81">
        <v>1.0</v>
      </c>
      <c r="AO52" s="84">
        <f t="shared" si="5"/>
        <v>6.5</v>
      </c>
      <c r="AP52" s="74">
        <v>6.0</v>
      </c>
      <c r="AQ52" s="81">
        <v>2.0</v>
      </c>
      <c r="AR52" s="74">
        <v>4.0</v>
      </c>
      <c r="AS52" s="84">
        <f t="shared" si="6"/>
        <v>5</v>
      </c>
      <c r="AT52" s="74">
        <v>7.0</v>
      </c>
      <c r="AU52" s="74">
        <v>7.0</v>
      </c>
      <c r="AV52" s="81">
        <v>1.0</v>
      </c>
      <c r="AW52" s="84">
        <f t="shared" si="7"/>
        <v>7</v>
      </c>
      <c r="AX52" s="74">
        <v>7.0</v>
      </c>
      <c r="AY52" s="81">
        <v>1.0</v>
      </c>
      <c r="AZ52" s="74">
        <v>3.0</v>
      </c>
      <c r="BA52" s="84">
        <f t="shared" si="8"/>
        <v>5</v>
      </c>
      <c r="BB52" s="74">
        <v>2.0</v>
      </c>
      <c r="BC52" s="74">
        <v>2.0</v>
      </c>
      <c r="BD52" s="81">
        <v>6.0</v>
      </c>
      <c r="BE52" s="84">
        <f t="shared" si="9"/>
        <v>2</v>
      </c>
      <c r="BF52" s="74">
        <v>65.0</v>
      </c>
      <c r="BG52" s="74">
        <v>2.0</v>
      </c>
      <c r="BH52" s="94" t="str">
        <f>vlookup(A52,'Fireplace Project_Cognitive Tes'!R:Z,9,FALSE)</f>
        <v>experience with Siri. I didn't really have any questions that I needed to ask. Siri did answer when I asked about the scale for referring to the adjectives.</v>
      </c>
      <c r="BJ52" s="76">
        <v>2.0</v>
      </c>
      <c r="BK52" s="76">
        <v>3.0</v>
      </c>
      <c r="BL52" s="76">
        <v>2.0</v>
      </c>
      <c r="BM52" s="76">
        <v>2.0</v>
      </c>
      <c r="BN52" s="86">
        <v>2.25</v>
      </c>
      <c r="BO52" s="76">
        <v>3.0</v>
      </c>
      <c r="BP52" s="76">
        <v>3.0</v>
      </c>
      <c r="BQ52" s="76">
        <v>4.0</v>
      </c>
      <c r="BR52" s="76">
        <v>3.0</v>
      </c>
      <c r="BS52" s="86">
        <v>3.25</v>
      </c>
      <c r="BT52" s="76">
        <v>4.0</v>
      </c>
      <c r="BU52" s="76">
        <v>3.0</v>
      </c>
      <c r="BV52" s="76">
        <v>2.0</v>
      </c>
      <c r="BW52" s="76">
        <v>2.0</v>
      </c>
      <c r="BX52" s="86">
        <v>2.75</v>
      </c>
      <c r="BY52" s="76">
        <v>2.0</v>
      </c>
      <c r="BZ52" s="76">
        <v>2.0</v>
      </c>
      <c r="CA52" s="86">
        <v>2.0</v>
      </c>
      <c r="CB52" s="76">
        <v>4.0</v>
      </c>
      <c r="CC52" s="76">
        <v>4.0</v>
      </c>
      <c r="CD52" s="76">
        <v>3.0</v>
      </c>
      <c r="CE52" s="76">
        <v>3.0</v>
      </c>
      <c r="CF52" s="86">
        <v>3.5</v>
      </c>
      <c r="CG52" s="76">
        <v>4.0</v>
      </c>
      <c r="CH52" s="76">
        <v>2.0</v>
      </c>
      <c r="CI52" s="76">
        <v>3.0</v>
      </c>
      <c r="CJ52" s="76">
        <v>3.0</v>
      </c>
      <c r="CK52" s="86">
        <v>3.0</v>
      </c>
      <c r="CL52" s="76">
        <v>4.0</v>
      </c>
      <c r="CM52" s="76">
        <v>4.0</v>
      </c>
      <c r="CN52" s="76">
        <v>4.0</v>
      </c>
      <c r="CO52" s="76">
        <v>4.0</v>
      </c>
      <c r="CP52" s="86">
        <v>4.0</v>
      </c>
      <c r="CQ52" s="76">
        <v>2.0</v>
      </c>
      <c r="CR52" s="76">
        <v>2.0</v>
      </c>
      <c r="CS52" s="76">
        <v>2.0</v>
      </c>
      <c r="CT52" s="87">
        <v>2.0</v>
      </c>
      <c r="CU52" s="76">
        <v>2.0</v>
      </c>
      <c r="CV52" s="76">
        <v>3.0</v>
      </c>
      <c r="CW52" s="76">
        <v>2.0</v>
      </c>
      <c r="CX52" s="76">
        <v>3.0</v>
      </c>
      <c r="CY52" s="86">
        <v>2.5</v>
      </c>
      <c r="CZ52" s="76">
        <v>2.0</v>
      </c>
      <c r="DA52" s="76">
        <v>2.0</v>
      </c>
      <c r="DB52" s="76">
        <v>2.0</v>
      </c>
      <c r="DC52" s="76">
        <v>2.0</v>
      </c>
      <c r="DD52" s="76">
        <v>2.0</v>
      </c>
      <c r="DE52" s="86">
        <v>2.0</v>
      </c>
    </row>
    <row r="53">
      <c r="A53" s="73">
        <v>84.0</v>
      </c>
      <c r="C53" s="88">
        <v>44728.627650462964</v>
      </c>
      <c r="D53" s="74" t="s">
        <v>604</v>
      </c>
      <c r="E53" s="74" t="s">
        <v>605</v>
      </c>
      <c r="F53" s="89">
        <v>17470.0</v>
      </c>
      <c r="G53" s="74">
        <v>2.0</v>
      </c>
      <c r="H53" s="108">
        <f t="shared" si="1"/>
        <v>76</v>
      </c>
      <c r="I53" s="109">
        <v>74.0</v>
      </c>
      <c r="J53" s="74">
        <v>1.0</v>
      </c>
      <c r="K53" s="74">
        <v>4.0</v>
      </c>
      <c r="L53" s="74">
        <v>0.0</v>
      </c>
      <c r="M53" s="74">
        <v>9.0</v>
      </c>
      <c r="N53" s="74">
        <v>7.0</v>
      </c>
      <c r="O53" s="74">
        <v>17.0</v>
      </c>
      <c r="P53" s="76">
        <v>5.0</v>
      </c>
      <c r="Q53" s="77">
        <v>1.0</v>
      </c>
      <c r="R53" s="90">
        <v>1.25</v>
      </c>
      <c r="S53" s="91">
        <v>343.0</v>
      </c>
      <c r="T53" s="76">
        <v>3.0</v>
      </c>
      <c r="U53" s="76">
        <v>4.0</v>
      </c>
      <c r="V53" s="76">
        <v>4.0</v>
      </c>
      <c r="W53" s="76">
        <v>5.0</v>
      </c>
      <c r="X53" s="76">
        <v>5.0</v>
      </c>
      <c r="Y53" s="92">
        <f t="shared" si="2"/>
        <v>4.2</v>
      </c>
      <c r="Z53" s="76">
        <v>3.0</v>
      </c>
      <c r="AA53" s="74">
        <v>4.0</v>
      </c>
      <c r="AB53" s="93">
        <v>2.0</v>
      </c>
      <c r="AC53" s="76">
        <v>3.0</v>
      </c>
      <c r="AD53" s="76">
        <v>3.0</v>
      </c>
      <c r="AE53" s="76">
        <v>4.0</v>
      </c>
      <c r="AF53" s="92">
        <f t="shared" si="3"/>
        <v>3.4</v>
      </c>
      <c r="AG53" s="76">
        <v>5.0</v>
      </c>
      <c r="AH53" s="76">
        <v>3.0</v>
      </c>
      <c r="AI53" s="93">
        <v>3.0</v>
      </c>
      <c r="AJ53" s="76">
        <v>5.0</v>
      </c>
      <c r="AK53" s="82">
        <f t="shared" si="4"/>
        <v>4.333333333</v>
      </c>
      <c r="AL53" s="74">
        <v>2.0</v>
      </c>
      <c r="AM53" s="74">
        <v>3.0</v>
      </c>
      <c r="AN53" s="81">
        <v>5.0</v>
      </c>
      <c r="AO53" s="84">
        <f t="shared" si="5"/>
        <v>2.5</v>
      </c>
      <c r="AP53" s="74">
        <v>5.0</v>
      </c>
      <c r="AQ53" s="81">
        <v>3.0</v>
      </c>
      <c r="AR53" s="74">
        <v>5.0</v>
      </c>
      <c r="AS53" s="84">
        <f t="shared" si="6"/>
        <v>5</v>
      </c>
      <c r="AT53" s="74">
        <v>6.0</v>
      </c>
      <c r="AU53" s="74">
        <v>6.0</v>
      </c>
      <c r="AV53" s="81">
        <v>2.0</v>
      </c>
      <c r="AW53" s="84">
        <f t="shared" si="7"/>
        <v>6</v>
      </c>
      <c r="AX53" s="74">
        <v>4.0</v>
      </c>
      <c r="AY53" s="81">
        <v>4.0</v>
      </c>
      <c r="AZ53" s="74">
        <v>5.0</v>
      </c>
      <c r="BA53" s="84">
        <f t="shared" si="8"/>
        <v>4.5</v>
      </c>
      <c r="BB53" s="74">
        <v>5.0</v>
      </c>
      <c r="BC53" s="74">
        <v>3.0</v>
      </c>
      <c r="BD53" s="81">
        <v>5.0</v>
      </c>
      <c r="BE53" s="84">
        <f t="shared" si="9"/>
        <v>4</v>
      </c>
      <c r="BF53" s="74">
        <v>74.0</v>
      </c>
      <c r="BG53" s="74">
        <v>2.0</v>
      </c>
      <c r="BH53" s="94" t="str">
        <f>vlookup(A53,'Fireplace Project_Cognitive Tes'!R:Z,9,FALSE)</f>
        <v>convenient,supportive,present,helpful,occasionally hard of hearing,predictable</v>
      </c>
      <c r="BJ53" s="76">
        <v>2.0</v>
      </c>
      <c r="BK53" s="76">
        <v>2.0</v>
      </c>
      <c r="BL53" s="76">
        <v>3.0</v>
      </c>
      <c r="BM53" s="76">
        <v>3.0</v>
      </c>
      <c r="BN53" s="86">
        <v>2.5</v>
      </c>
      <c r="BO53" s="76">
        <v>3.0</v>
      </c>
      <c r="BP53" s="76">
        <v>3.0</v>
      </c>
      <c r="BQ53" s="76">
        <v>3.0</v>
      </c>
      <c r="BR53" s="76">
        <v>3.0</v>
      </c>
      <c r="BS53" s="86">
        <v>3.0</v>
      </c>
      <c r="BT53" s="76">
        <v>2.0</v>
      </c>
      <c r="BU53" s="76">
        <v>2.0</v>
      </c>
      <c r="BV53" s="76">
        <v>3.0</v>
      </c>
      <c r="BW53" s="76">
        <v>3.0</v>
      </c>
      <c r="BX53" s="86">
        <v>2.5</v>
      </c>
      <c r="BY53" s="76">
        <v>3.0</v>
      </c>
      <c r="BZ53" s="76">
        <v>4.0</v>
      </c>
      <c r="CA53" s="86">
        <v>3.5</v>
      </c>
      <c r="CB53" s="76">
        <v>4.0</v>
      </c>
      <c r="CC53" s="76">
        <v>4.0</v>
      </c>
      <c r="CD53" s="76">
        <v>4.0</v>
      </c>
      <c r="CE53" s="76">
        <v>4.0</v>
      </c>
      <c r="CF53" s="86">
        <v>4.0</v>
      </c>
      <c r="CG53" s="76">
        <v>3.0</v>
      </c>
      <c r="CH53" s="76">
        <v>2.0</v>
      </c>
      <c r="CI53" s="76">
        <v>2.0</v>
      </c>
      <c r="CJ53" s="76">
        <v>3.0</v>
      </c>
      <c r="CK53" s="86">
        <v>2.5</v>
      </c>
      <c r="CL53" s="76">
        <v>3.0</v>
      </c>
      <c r="CM53" s="76">
        <v>3.0</v>
      </c>
      <c r="CN53" s="76">
        <v>3.0</v>
      </c>
      <c r="CO53" s="76">
        <v>2.0</v>
      </c>
      <c r="CP53" s="86">
        <v>2.75</v>
      </c>
      <c r="CQ53" s="76">
        <v>2.0</v>
      </c>
      <c r="CR53" s="76">
        <v>2.0</v>
      </c>
      <c r="CS53" s="76">
        <v>2.0</v>
      </c>
      <c r="CT53" s="87">
        <v>2.0</v>
      </c>
      <c r="CU53" s="76">
        <v>3.0</v>
      </c>
      <c r="CV53" s="76">
        <v>3.0</v>
      </c>
      <c r="CW53" s="76">
        <v>3.0</v>
      </c>
      <c r="CX53" s="76">
        <v>3.0</v>
      </c>
      <c r="CY53" s="86">
        <v>3.0</v>
      </c>
      <c r="CZ53" s="76">
        <v>2.0</v>
      </c>
      <c r="DA53" s="76">
        <v>2.0</v>
      </c>
      <c r="DB53" s="76">
        <v>2.0</v>
      </c>
      <c r="DC53" s="76">
        <v>2.0</v>
      </c>
      <c r="DD53" s="76">
        <v>3.0</v>
      </c>
      <c r="DE53" s="86">
        <v>2.2</v>
      </c>
    </row>
    <row r="54">
      <c r="A54" s="73">
        <v>85.0</v>
      </c>
      <c r="C54" s="88">
        <v>44740.0399537037</v>
      </c>
      <c r="D54" s="74" t="s">
        <v>563</v>
      </c>
      <c r="E54" s="74" t="s">
        <v>606</v>
      </c>
      <c r="F54" s="89">
        <v>25554.0</v>
      </c>
      <c r="G54" s="74">
        <v>1.0</v>
      </c>
      <c r="H54" s="108">
        <f t="shared" si="1"/>
        <v>54</v>
      </c>
      <c r="I54" s="109">
        <v>52.0</v>
      </c>
      <c r="J54" s="74">
        <v>1.0</v>
      </c>
      <c r="K54" s="74">
        <v>4.0</v>
      </c>
      <c r="L54" s="74">
        <v>0.0</v>
      </c>
      <c r="M54" s="74">
        <v>8.0</v>
      </c>
      <c r="N54" s="74">
        <v>7.0</v>
      </c>
      <c r="O54" s="74">
        <v>20.0</v>
      </c>
      <c r="P54" s="76">
        <v>3.0</v>
      </c>
      <c r="Q54" s="77">
        <v>0.0</v>
      </c>
      <c r="R54" s="90">
        <v>0.0</v>
      </c>
      <c r="S54" s="91">
        <v>247.0</v>
      </c>
      <c r="T54" s="76">
        <v>3.0</v>
      </c>
      <c r="U54" s="76">
        <v>3.0</v>
      </c>
      <c r="V54" s="76">
        <v>3.0</v>
      </c>
      <c r="W54" s="76">
        <v>4.0</v>
      </c>
      <c r="X54" s="76">
        <v>3.0</v>
      </c>
      <c r="Y54" s="92">
        <f t="shared" si="2"/>
        <v>3.2</v>
      </c>
      <c r="Z54" s="76">
        <v>3.0</v>
      </c>
      <c r="AA54" s="76">
        <v>3.0</v>
      </c>
      <c r="AB54" s="93">
        <v>3.0</v>
      </c>
      <c r="AC54" s="76">
        <v>3.0</v>
      </c>
      <c r="AD54" s="76">
        <v>2.0</v>
      </c>
      <c r="AE54" s="76">
        <v>3.0</v>
      </c>
      <c r="AF54" s="92">
        <f t="shared" si="3"/>
        <v>2.8</v>
      </c>
      <c r="AG54" s="76">
        <v>3.0</v>
      </c>
      <c r="AH54" s="74">
        <v>4.0</v>
      </c>
      <c r="AI54" s="93">
        <v>2.0</v>
      </c>
      <c r="AJ54" s="76">
        <v>4.0</v>
      </c>
      <c r="AK54" s="82">
        <f t="shared" si="4"/>
        <v>3.666666667</v>
      </c>
      <c r="AL54" s="74">
        <v>4.0</v>
      </c>
      <c r="AM54" s="74">
        <v>3.0</v>
      </c>
      <c r="AN54" s="81">
        <v>5.0</v>
      </c>
      <c r="AO54" s="84">
        <f t="shared" si="5"/>
        <v>3.5</v>
      </c>
      <c r="AP54" s="74">
        <v>7.0</v>
      </c>
      <c r="AQ54" s="81">
        <v>1.0</v>
      </c>
      <c r="AR54" s="74">
        <v>7.0</v>
      </c>
      <c r="AS54" s="84">
        <f t="shared" si="6"/>
        <v>7</v>
      </c>
      <c r="AT54" s="74">
        <v>5.0</v>
      </c>
      <c r="AU54" s="74">
        <v>5.0</v>
      </c>
      <c r="AV54" s="81">
        <v>3.0</v>
      </c>
      <c r="AW54" s="84">
        <f t="shared" si="7"/>
        <v>5</v>
      </c>
      <c r="AX54" s="74">
        <v>6.0</v>
      </c>
      <c r="AY54" s="81">
        <v>2.0</v>
      </c>
      <c r="AZ54" s="74">
        <v>5.0</v>
      </c>
      <c r="BA54" s="84">
        <f t="shared" si="8"/>
        <v>5.5</v>
      </c>
      <c r="BB54" s="74">
        <v>6.0</v>
      </c>
      <c r="BC54" s="74">
        <v>5.0</v>
      </c>
      <c r="BD54" s="81">
        <v>3.0</v>
      </c>
      <c r="BE54" s="84">
        <f t="shared" si="9"/>
        <v>5.5</v>
      </c>
      <c r="BF54" s="74">
        <v>30.0</v>
      </c>
      <c r="BG54" s="74">
        <v>2.0</v>
      </c>
      <c r="BH54" s="94" t="str">
        <f>vlookup(A54,'Fireplace Project_Cognitive Tes'!R:Z,9,FALSE)</f>
        <v>elmo talking about himself. A smart phone or speaker that can respond to verbal commands. Friendly sound but slightly more impersonal than a person to talk to. </v>
      </c>
      <c r="BJ54" s="76">
        <v>3.0</v>
      </c>
      <c r="BK54" s="76">
        <v>3.0</v>
      </c>
      <c r="BL54" s="76">
        <v>3.0</v>
      </c>
      <c r="BM54" s="76">
        <v>3.0</v>
      </c>
      <c r="BN54" s="86">
        <v>3.0</v>
      </c>
      <c r="BO54" s="76">
        <v>3.0</v>
      </c>
      <c r="BP54" s="76">
        <v>4.0</v>
      </c>
      <c r="BQ54" s="76">
        <v>4.0</v>
      </c>
      <c r="BR54" s="76">
        <v>4.0</v>
      </c>
      <c r="BS54" s="86">
        <v>3.75</v>
      </c>
      <c r="BT54" s="76">
        <v>4.0</v>
      </c>
      <c r="BU54" s="76">
        <v>3.0</v>
      </c>
      <c r="BV54" s="76">
        <v>3.0</v>
      </c>
      <c r="BW54" s="76">
        <v>3.0</v>
      </c>
      <c r="BX54" s="86">
        <v>3.25</v>
      </c>
      <c r="BY54" s="76">
        <v>2.0</v>
      </c>
      <c r="BZ54" s="76">
        <v>2.0</v>
      </c>
      <c r="CA54" s="86">
        <v>2.0</v>
      </c>
      <c r="CB54" s="76">
        <v>3.0</v>
      </c>
      <c r="CC54" s="76">
        <v>4.0</v>
      </c>
      <c r="CD54" s="76">
        <v>3.0</v>
      </c>
      <c r="CE54" s="76">
        <v>3.0</v>
      </c>
      <c r="CF54" s="86">
        <v>3.25</v>
      </c>
      <c r="CG54" s="76">
        <v>4.0</v>
      </c>
      <c r="CH54" s="76">
        <v>2.0</v>
      </c>
      <c r="CI54" s="76">
        <v>4.0</v>
      </c>
      <c r="CJ54" s="76">
        <v>4.0</v>
      </c>
      <c r="CK54" s="86">
        <v>3.5</v>
      </c>
      <c r="CL54" s="76">
        <v>4.0</v>
      </c>
      <c r="CM54" s="76">
        <v>4.0</v>
      </c>
      <c r="CN54" s="76">
        <v>4.0</v>
      </c>
      <c r="CO54" s="76">
        <v>5.0</v>
      </c>
      <c r="CP54" s="86">
        <v>4.25</v>
      </c>
      <c r="CQ54" s="76">
        <v>2.0</v>
      </c>
      <c r="CR54" s="76">
        <v>2.0</v>
      </c>
      <c r="CS54" s="76">
        <v>2.0</v>
      </c>
      <c r="CT54" s="87">
        <v>2.0</v>
      </c>
      <c r="CU54" s="76">
        <v>4.0</v>
      </c>
      <c r="CV54" s="76">
        <v>3.0</v>
      </c>
      <c r="CW54" s="76">
        <v>3.0</v>
      </c>
      <c r="CX54" s="76">
        <v>3.0</v>
      </c>
      <c r="CY54" s="86">
        <v>3.25</v>
      </c>
      <c r="CZ54" s="76">
        <v>2.0</v>
      </c>
      <c r="DA54" s="76">
        <v>2.0</v>
      </c>
      <c r="DB54" s="76">
        <v>2.0</v>
      </c>
      <c r="DC54" s="76">
        <v>2.0</v>
      </c>
      <c r="DD54" s="76">
        <v>2.0</v>
      </c>
      <c r="DE54" s="86">
        <v>2.0</v>
      </c>
    </row>
    <row r="55">
      <c r="A55" s="73">
        <v>86.0</v>
      </c>
      <c r="C55" s="88">
        <v>44734.749293981484</v>
      </c>
      <c r="D55" s="74" t="s">
        <v>607</v>
      </c>
      <c r="E55" s="74" t="s">
        <v>608</v>
      </c>
      <c r="F55" s="89">
        <v>17671.0</v>
      </c>
      <c r="G55" s="74">
        <v>2.0</v>
      </c>
      <c r="H55" s="108">
        <f t="shared" si="1"/>
        <v>75</v>
      </c>
      <c r="I55" s="109">
        <v>74.0</v>
      </c>
      <c r="J55" s="74">
        <v>1.0</v>
      </c>
      <c r="K55" s="74">
        <v>4.0</v>
      </c>
      <c r="L55" s="74">
        <v>0.0</v>
      </c>
      <c r="M55" s="74">
        <v>7.0</v>
      </c>
      <c r="N55" s="74">
        <v>11.0</v>
      </c>
      <c r="O55" s="74">
        <v>9.0</v>
      </c>
      <c r="P55" s="76">
        <v>6.0</v>
      </c>
      <c r="Q55" s="77">
        <v>1.0</v>
      </c>
      <c r="R55" s="90">
        <v>1.0</v>
      </c>
      <c r="S55" s="91">
        <v>380.0</v>
      </c>
      <c r="T55" s="76">
        <v>5.0</v>
      </c>
      <c r="U55" s="76">
        <v>5.0</v>
      </c>
      <c r="V55" s="76">
        <v>5.0</v>
      </c>
      <c r="W55" s="76">
        <v>5.0</v>
      </c>
      <c r="X55" s="76">
        <v>4.0</v>
      </c>
      <c r="Y55" s="92">
        <f t="shared" si="2"/>
        <v>4.8</v>
      </c>
      <c r="Z55" s="76">
        <v>4.0</v>
      </c>
      <c r="AA55" s="76">
        <v>3.0</v>
      </c>
      <c r="AB55" s="93">
        <v>3.0</v>
      </c>
      <c r="AC55" s="76">
        <v>3.0</v>
      </c>
      <c r="AD55" s="76">
        <v>3.0</v>
      </c>
      <c r="AE55" s="76">
        <v>3.0</v>
      </c>
      <c r="AF55" s="92">
        <f t="shared" si="3"/>
        <v>3.2</v>
      </c>
      <c r="AG55" s="76">
        <v>3.0</v>
      </c>
      <c r="AH55" s="76">
        <v>3.0</v>
      </c>
      <c r="AI55" s="93">
        <v>3.0</v>
      </c>
      <c r="AJ55" s="76">
        <v>3.0</v>
      </c>
      <c r="AK55" s="82">
        <f t="shared" si="4"/>
        <v>3</v>
      </c>
      <c r="AL55" s="74">
        <v>5.0</v>
      </c>
      <c r="AM55" s="74">
        <v>6.0</v>
      </c>
      <c r="AN55" s="81">
        <v>2.0</v>
      </c>
      <c r="AO55" s="84">
        <f t="shared" si="5"/>
        <v>5.5</v>
      </c>
      <c r="AP55" s="74">
        <v>7.0</v>
      </c>
      <c r="AQ55" s="81">
        <v>1.0</v>
      </c>
      <c r="AR55" s="74">
        <v>6.0</v>
      </c>
      <c r="AS55" s="84">
        <f t="shared" si="6"/>
        <v>6.5</v>
      </c>
      <c r="AT55" s="74">
        <v>5.0</v>
      </c>
      <c r="AU55" s="74">
        <v>5.0</v>
      </c>
      <c r="AV55" s="81">
        <v>3.0</v>
      </c>
      <c r="AW55" s="84">
        <f t="shared" si="7"/>
        <v>5</v>
      </c>
      <c r="AX55" s="74">
        <v>6.0</v>
      </c>
      <c r="AY55" s="81">
        <v>2.0</v>
      </c>
      <c r="AZ55" s="74">
        <v>6.0</v>
      </c>
      <c r="BA55" s="84">
        <f t="shared" si="8"/>
        <v>6</v>
      </c>
      <c r="BB55" s="74">
        <v>7.0</v>
      </c>
      <c r="BC55" s="74">
        <v>7.0</v>
      </c>
      <c r="BD55" s="81">
        <v>1.0</v>
      </c>
      <c r="BE55" s="84">
        <f t="shared" si="9"/>
        <v>7</v>
      </c>
      <c r="BF55" s="74">
        <v>45.0</v>
      </c>
      <c r="BG55" s="74">
        <v>2.0</v>
      </c>
      <c r="BH55" s="94" t="str">
        <f>vlookup(A55,'Fireplace Project_Cognitive Tes'!R:Z,9,FALSE)</f>
        <v>servant
alarm clock
helper
safety device </v>
      </c>
      <c r="BJ55" s="76">
        <v>4.0</v>
      </c>
      <c r="BK55" s="76">
        <v>3.0</v>
      </c>
      <c r="BL55" s="76">
        <v>3.0</v>
      </c>
      <c r="BM55" s="76">
        <v>4.0</v>
      </c>
      <c r="BN55" s="86">
        <v>3.5</v>
      </c>
      <c r="BO55" s="76">
        <v>2.0</v>
      </c>
      <c r="BP55" s="76">
        <v>4.0</v>
      </c>
      <c r="BQ55" s="76">
        <v>4.0</v>
      </c>
      <c r="BR55" s="76">
        <v>3.0</v>
      </c>
      <c r="BS55" s="86">
        <v>3.25</v>
      </c>
      <c r="BT55" s="76">
        <v>5.0</v>
      </c>
      <c r="BU55" s="76">
        <v>3.0</v>
      </c>
      <c r="BV55" s="76">
        <v>3.0</v>
      </c>
      <c r="BW55" s="76">
        <v>3.0</v>
      </c>
      <c r="BX55" s="86">
        <v>3.5</v>
      </c>
      <c r="BY55" s="76">
        <v>3.0</v>
      </c>
      <c r="BZ55" s="76">
        <v>3.0</v>
      </c>
      <c r="CA55" s="86">
        <v>3.0</v>
      </c>
      <c r="CB55" s="76">
        <v>4.0</v>
      </c>
      <c r="CC55" s="76">
        <v>4.0</v>
      </c>
      <c r="CD55" s="76">
        <v>3.0</v>
      </c>
      <c r="CE55" s="76">
        <v>3.0</v>
      </c>
      <c r="CF55" s="86">
        <v>3.5</v>
      </c>
      <c r="CG55" s="76">
        <v>4.0</v>
      </c>
      <c r="CH55" s="76">
        <v>2.0</v>
      </c>
      <c r="CI55" s="76">
        <v>3.0</v>
      </c>
      <c r="CJ55" s="76">
        <v>3.0</v>
      </c>
      <c r="CK55" s="86">
        <v>3.0</v>
      </c>
      <c r="CL55" s="76">
        <v>5.0</v>
      </c>
      <c r="CM55" s="76">
        <v>5.0</v>
      </c>
      <c r="CN55" s="76">
        <v>5.0</v>
      </c>
      <c r="CO55" s="76">
        <v>5.0</v>
      </c>
      <c r="CP55" s="86">
        <v>5.0</v>
      </c>
      <c r="CQ55" s="76">
        <v>3.0</v>
      </c>
      <c r="CR55" s="76">
        <v>3.0</v>
      </c>
      <c r="CS55" s="76">
        <v>2.0</v>
      </c>
      <c r="CT55" s="87">
        <v>2.6666666666666665</v>
      </c>
      <c r="CU55" s="76">
        <v>3.0</v>
      </c>
      <c r="CV55" s="76">
        <v>3.0</v>
      </c>
      <c r="CW55" s="76">
        <v>3.0</v>
      </c>
      <c r="CX55" s="76">
        <v>3.0</v>
      </c>
      <c r="CY55" s="86">
        <v>3.0</v>
      </c>
      <c r="CZ55" s="76">
        <v>4.0</v>
      </c>
      <c r="DA55" s="76">
        <v>1.0</v>
      </c>
      <c r="DB55" s="76">
        <v>2.0</v>
      </c>
      <c r="DC55" s="76">
        <v>2.0</v>
      </c>
      <c r="DD55" s="76">
        <v>2.0</v>
      </c>
      <c r="DE55" s="86">
        <v>2.2</v>
      </c>
    </row>
    <row r="56">
      <c r="A56" s="73">
        <v>87.0</v>
      </c>
      <c r="C56" s="88">
        <v>44734.518645833334</v>
      </c>
      <c r="D56" s="74" t="s">
        <v>609</v>
      </c>
      <c r="E56" s="74" t="s">
        <v>610</v>
      </c>
      <c r="F56" s="89">
        <v>23108.0</v>
      </c>
      <c r="G56" s="74">
        <v>1.0</v>
      </c>
      <c r="H56" s="108">
        <f t="shared" si="1"/>
        <v>60</v>
      </c>
      <c r="I56" s="109">
        <v>59.0</v>
      </c>
      <c r="J56" s="74">
        <v>1.0</v>
      </c>
      <c r="K56" s="74">
        <v>4.0</v>
      </c>
      <c r="L56" s="74">
        <v>1.0</v>
      </c>
      <c r="M56" s="74">
        <v>5.0</v>
      </c>
      <c r="N56" s="74">
        <v>23.0</v>
      </c>
      <c r="O56" s="74">
        <v>20.0</v>
      </c>
      <c r="P56" s="76">
        <v>2.0</v>
      </c>
      <c r="Q56" s="77">
        <v>0.0</v>
      </c>
      <c r="R56" s="90">
        <v>2.0</v>
      </c>
      <c r="S56" s="91">
        <v>619.0</v>
      </c>
      <c r="T56" s="76">
        <v>2.0</v>
      </c>
      <c r="U56" s="76">
        <v>2.0</v>
      </c>
      <c r="V56" s="76">
        <v>2.0</v>
      </c>
      <c r="W56" s="76">
        <v>3.0</v>
      </c>
      <c r="X56" s="76">
        <v>2.0</v>
      </c>
      <c r="Y56" s="92">
        <f t="shared" si="2"/>
        <v>2.2</v>
      </c>
      <c r="Z56" s="76">
        <v>5.0</v>
      </c>
      <c r="AA56" s="76">
        <v>3.0</v>
      </c>
      <c r="AB56" s="93">
        <v>3.0</v>
      </c>
      <c r="AC56" s="76">
        <v>3.0</v>
      </c>
      <c r="AD56" s="76">
        <v>3.0</v>
      </c>
      <c r="AE56" s="76">
        <v>5.0</v>
      </c>
      <c r="AF56" s="92">
        <f t="shared" si="3"/>
        <v>3.8</v>
      </c>
      <c r="AG56" s="76">
        <v>3.0</v>
      </c>
      <c r="AH56" s="76">
        <v>3.0</v>
      </c>
      <c r="AI56" s="93">
        <v>3.0</v>
      </c>
      <c r="AJ56" s="76">
        <v>2.0</v>
      </c>
      <c r="AK56" s="82">
        <f t="shared" si="4"/>
        <v>2.666666667</v>
      </c>
      <c r="AL56" s="74">
        <v>7.0</v>
      </c>
      <c r="AM56" s="74">
        <v>3.0</v>
      </c>
      <c r="AN56" s="81">
        <v>5.0</v>
      </c>
      <c r="AO56" s="84">
        <f t="shared" si="5"/>
        <v>5</v>
      </c>
      <c r="AP56" s="74">
        <v>7.0</v>
      </c>
      <c r="AQ56" s="81">
        <v>1.0</v>
      </c>
      <c r="AR56" s="74">
        <v>7.0</v>
      </c>
      <c r="AS56" s="84">
        <f t="shared" si="6"/>
        <v>7</v>
      </c>
      <c r="AT56" s="74">
        <v>7.0</v>
      </c>
      <c r="AU56" s="74">
        <v>3.0</v>
      </c>
      <c r="AV56" s="81">
        <v>5.0</v>
      </c>
      <c r="AW56" s="84">
        <f t="shared" si="7"/>
        <v>5</v>
      </c>
      <c r="AX56" s="74">
        <v>7.0</v>
      </c>
      <c r="AY56" s="81">
        <v>1.0</v>
      </c>
      <c r="AZ56" s="74">
        <v>6.0</v>
      </c>
      <c r="BA56" s="84">
        <f t="shared" si="8"/>
        <v>6.5</v>
      </c>
      <c r="BB56" s="74">
        <v>7.0</v>
      </c>
      <c r="BC56" s="74">
        <v>7.0</v>
      </c>
      <c r="BD56" s="81">
        <v>1.0</v>
      </c>
      <c r="BE56" s="84">
        <f t="shared" si="9"/>
        <v>7</v>
      </c>
      <c r="BF56" s="74">
        <v>40.0</v>
      </c>
      <c r="BG56" s="74">
        <v>2.0</v>
      </c>
      <c r="BH56" s="94" t="str">
        <f>vlookup(A56,'Fireplace Project_Cognitive Tes'!R:Z,9,FALSE)</f>
        <v>Rava constantly reminds me about data collecting.
Rava reminds me of AI.
Using Rava while not unpleasant was somewhat unsettling.
I could tell Rava was programmed, so I was wondering about all of that.
Rava did remind me of a house of a friend I visit who has Alexa.</v>
      </c>
      <c r="BJ56" s="76">
        <v>2.0</v>
      </c>
      <c r="BK56" s="76">
        <v>3.0</v>
      </c>
      <c r="BL56" s="76">
        <v>3.0</v>
      </c>
      <c r="BM56" s="76">
        <v>2.0</v>
      </c>
      <c r="BN56" s="86">
        <v>2.5</v>
      </c>
      <c r="BO56" s="76">
        <v>4.0</v>
      </c>
      <c r="BP56" s="76">
        <v>4.0</v>
      </c>
      <c r="BQ56" s="76">
        <v>3.0</v>
      </c>
      <c r="BR56" s="76">
        <v>3.0</v>
      </c>
      <c r="BS56" s="86">
        <v>3.5</v>
      </c>
      <c r="BT56" s="76">
        <v>3.0</v>
      </c>
      <c r="BU56" s="76">
        <v>3.0</v>
      </c>
      <c r="BV56" s="76">
        <v>3.0</v>
      </c>
      <c r="BW56" s="76">
        <v>3.0</v>
      </c>
      <c r="BX56" s="86">
        <v>3.0</v>
      </c>
      <c r="BY56" s="76">
        <v>2.0</v>
      </c>
      <c r="BZ56" s="76">
        <v>2.0</v>
      </c>
      <c r="CA56" s="86">
        <v>2.0</v>
      </c>
      <c r="CB56" s="76">
        <v>4.0</v>
      </c>
      <c r="CC56" s="76">
        <v>4.0</v>
      </c>
      <c r="CD56" s="76">
        <v>4.0</v>
      </c>
      <c r="CE56" s="76">
        <v>3.0</v>
      </c>
      <c r="CF56" s="86">
        <v>3.75</v>
      </c>
      <c r="CG56" s="76">
        <v>3.0</v>
      </c>
      <c r="CH56" s="76">
        <v>3.0</v>
      </c>
      <c r="CI56" s="76">
        <v>3.0</v>
      </c>
      <c r="CJ56" s="76">
        <v>3.0</v>
      </c>
      <c r="CK56" s="86">
        <v>3.0</v>
      </c>
      <c r="CL56" s="76">
        <v>2.0</v>
      </c>
      <c r="CM56" s="76">
        <v>2.0</v>
      </c>
      <c r="CN56" s="76">
        <v>3.0</v>
      </c>
      <c r="CO56" s="76">
        <v>3.0</v>
      </c>
      <c r="CP56" s="86">
        <v>2.5</v>
      </c>
      <c r="CQ56" s="76">
        <v>1.0</v>
      </c>
      <c r="CR56" s="76">
        <v>1.0</v>
      </c>
      <c r="CS56" s="76">
        <v>1.0</v>
      </c>
      <c r="CT56" s="87">
        <v>1.0</v>
      </c>
      <c r="CU56" s="76">
        <v>3.0</v>
      </c>
      <c r="CV56" s="76">
        <v>3.0</v>
      </c>
      <c r="CW56" s="76">
        <v>1.0</v>
      </c>
      <c r="CX56" s="76">
        <v>3.0</v>
      </c>
      <c r="CY56" s="86">
        <v>2.5</v>
      </c>
      <c r="CZ56" s="76">
        <v>3.0</v>
      </c>
      <c r="DA56" s="76">
        <v>3.0</v>
      </c>
      <c r="DB56" s="76">
        <v>2.0</v>
      </c>
      <c r="DC56" s="76">
        <v>2.0</v>
      </c>
      <c r="DD56" s="76">
        <v>3.0</v>
      </c>
      <c r="DE56" s="86">
        <v>2.6</v>
      </c>
    </row>
    <row r="57">
      <c r="A57" s="73">
        <v>88.0</v>
      </c>
      <c r="C57" s="88">
        <v>44735.65769675926</v>
      </c>
      <c r="D57" s="74" t="s">
        <v>611</v>
      </c>
      <c r="E57" s="74" t="s">
        <v>610</v>
      </c>
      <c r="F57" s="89">
        <v>22817.0</v>
      </c>
      <c r="G57" s="74">
        <v>1.0</v>
      </c>
      <c r="H57" s="108">
        <f t="shared" si="1"/>
        <v>61</v>
      </c>
      <c r="I57" s="109">
        <v>60.0</v>
      </c>
      <c r="J57" s="74">
        <v>1.0</v>
      </c>
      <c r="K57" s="74">
        <v>4.0</v>
      </c>
      <c r="L57" s="74">
        <v>0.0</v>
      </c>
      <c r="M57" s="74">
        <v>5.0</v>
      </c>
      <c r="N57" s="74">
        <v>14.0</v>
      </c>
      <c r="O57" s="74">
        <v>14.0</v>
      </c>
      <c r="P57" s="76">
        <v>5.0</v>
      </c>
      <c r="Q57" s="77">
        <v>1.0</v>
      </c>
      <c r="R57" s="90">
        <v>0.5</v>
      </c>
      <c r="S57" s="91">
        <v>128.0</v>
      </c>
      <c r="T57" s="76">
        <v>2.0</v>
      </c>
      <c r="U57" s="76">
        <v>4.0</v>
      </c>
      <c r="V57" s="76">
        <v>5.0</v>
      </c>
      <c r="W57" s="76">
        <v>5.0</v>
      </c>
      <c r="X57" s="76">
        <v>5.0</v>
      </c>
      <c r="Y57" s="92">
        <f t="shared" si="2"/>
        <v>4.2</v>
      </c>
      <c r="Z57" s="76">
        <v>4.0</v>
      </c>
      <c r="AA57" s="74">
        <v>2.0</v>
      </c>
      <c r="AB57" s="93">
        <v>4.0</v>
      </c>
      <c r="AC57" s="76">
        <v>4.0</v>
      </c>
      <c r="AD57" s="76">
        <v>4.0</v>
      </c>
      <c r="AE57" s="76">
        <v>4.0</v>
      </c>
      <c r="AF57" s="92">
        <f t="shared" si="3"/>
        <v>3.6</v>
      </c>
      <c r="AG57" s="76">
        <v>5.0</v>
      </c>
      <c r="AH57" s="74">
        <v>4.0</v>
      </c>
      <c r="AI57" s="93">
        <v>2.0</v>
      </c>
      <c r="AJ57" s="76">
        <v>5.0</v>
      </c>
      <c r="AK57" s="82">
        <f t="shared" si="4"/>
        <v>4.666666667</v>
      </c>
      <c r="AL57" s="74">
        <v>5.0</v>
      </c>
      <c r="AM57" s="74">
        <v>5.0</v>
      </c>
      <c r="AN57" s="81">
        <v>3.0</v>
      </c>
      <c r="AO57" s="84">
        <f t="shared" si="5"/>
        <v>5</v>
      </c>
      <c r="AP57" s="74">
        <v>4.0</v>
      </c>
      <c r="AQ57" s="81">
        <v>4.0</v>
      </c>
      <c r="AR57" s="74">
        <v>5.0</v>
      </c>
      <c r="AS57" s="84">
        <f t="shared" si="6"/>
        <v>4.5</v>
      </c>
      <c r="AT57" s="74">
        <v>7.0</v>
      </c>
      <c r="AU57" s="74">
        <v>6.0</v>
      </c>
      <c r="AV57" s="81">
        <v>2.0</v>
      </c>
      <c r="AW57" s="84">
        <f t="shared" si="7"/>
        <v>6.5</v>
      </c>
      <c r="AX57" s="74">
        <v>3.0</v>
      </c>
      <c r="AY57" s="81">
        <v>5.0</v>
      </c>
      <c r="AZ57" s="74">
        <v>5.0</v>
      </c>
      <c r="BA57" s="84">
        <f t="shared" si="8"/>
        <v>4</v>
      </c>
      <c r="BB57" s="74">
        <v>6.0</v>
      </c>
      <c r="BC57" s="74">
        <v>4.0</v>
      </c>
      <c r="BD57" s="81">
        <v>4.0</v>
      </c>
      <c r="BE57" s="84">
        <f t="shared" si="9"/>
        <v>5</v>
      </c>
      <c r="BF57" s="74">
        <v>50.0</v>
      </c>
      <c r="BG57" s="74">
        <v>2.0</v>
      </c>
      <c r="BH57" s="94" t="str">
        <f>vlookup(A57,'Fireplace Project_Cognitive Tes'!R:Z,9,FALSE)</f>
        <v>robot, assistant, annoyance, useful tool for some but not for me, convenience, invasion of privacy, mechanical device </v>
      </c>
      <c r="BJ57" s="76">
        <v>2.0</v>
      </c>
      <c r="BK57" s="76">
        <v>3.0</v>
      </c>
      <c r="BL57" s="76">
        <v>2.0</v>
      </c>
      <c r="BM57" s="76">
        <v>2.0</v>
      </c>
      <c r="BN57" s="86">
        <v>2.25</v>
      </c>
      <c r="BO57" s="76">
        <v>3.0</v>
      </c>
      <c r="BP57" s="76">
        <v>4.0</v>
      </c>
      <c r="BQ57" s="76">
        <v>4.0</v>
      </c>
      <c r="BR57" s="76">
        <v>4.0</v>
      </c>
      <c r="BS57" s="86">
        <v>3.75</v>
      </c>
      <c r="BT57" s="76">
        <v>3.0</v>
      </c>
      <c r="BU57" s="76">
        <v>2.0</v>
      </c>
      <c r="BV57" s="76">
        <v>2.0</v>
      </c>
      <c r="BW57" s="76">
        <v>2.0</v>
      </c>
      <c r="BX57" s="86">
        <v>2.25</v>
      </c>
      <c r="BY57" s="76">
        <v>3.0</v>
      </c>
      <c r="BZ57" s="76">
        <v>3.0</v>
      </c>
      <c r="CA57" s="86">
        <v>3.0</v>
      </c>
      <c r="CB57" s="76">
        <v>5.0</v>
      </c>
      <c r="CC57" s="76">
        <v>5.0</v>
      </c>
      <c r="CD57" s="76">
        <v>2.0</v>
      </c>
      <c r="CE57" s="76">
        <v>4.0</v>
      </c>
      <c r="CF57" s="86">
        <v>4.0</v>
      </c>
      <c r="CG57" s="76">
        <v>4.0</v>
      </c>
      <c r="CH57" s="76">
        <v>2.0</v>
      </c>
      <c r="CI57" s="76">
        <v>2.0</v>
      </c>
      <c r="CJ57" s="76">
        <v>4.0</v>
      </c>
      <c r="CK57" s="86">
        <v>3.0</v>
      </c>
      <c r="CL57" s="76">
        <v>4.0</v>
      </c>
      <c r="CM57" s="76">
        <v>4.0</v>
      </c>
      <c r="CN57" s="76">
        <v>4.0</v>
      </c>
      <c r="CO57" s="76">
        <v>4.0</v>
      </c>
      <c r="CP57" s="86">
        <v>4.0</v>
      </c>
      <c r="CQ57" s="76">
        <v>1.0</v>
      </c>
      <c r="CR57" s="76">
        <v>1.0</v>
      </c>
      <c r="CS57" s="76">
        <v>1.0</v>
      </c>
      <c r="CT57" s="87">
        <v>1.0</v>
      </c>
      <c r="CU57" s="76">
        <v>3.0</v>
      </c>
      <c r="CV57" s="76">
        <v>4.0</v>
      </c>
      <c r="CW57" s="76">
        <v>3.0</v>
      </c>
      <c r="CX57" s="76">
        <v>3.0</v>
      </c>
      <c r="CY57" s="86">
        <v>3.25</v>
      </c>
      <c r="CZ57" s="76">
        <v>2.0</v>
      </c>
      <c r="DA57" s="76">
        <v>4.0</v>
      </c>
      <c r="DB57" s="76">
        <v>2.0</v>
      </c>
      <c r="DC57" s="76">
        <v>2.0</v>
      </c>
      <c r="DD57" s="76">
        <v>2.0</v>
      </c>
      <c r="DE57" s="86">
        <v>2.4</v>
      </c>
    </row>
    <row r="58">
      <c r="A58" s="73">
        <v>89.0</v>
      </c>
      <c r="C58" s="88">
        <v>44760.91211805555</v>
      </c>
      <c r="D58" s="74" t="s">
        <v>612</v>
      </c>
      <c r="E58" s="74" t="s">
        <v>613</v>
      </c>
      <c r="F58" s="89">
        <v>18976.0</v>
      </c>
      <c r="G58" s="74">
        <v>2.0</v>
      </c>
      <c r="H58" s="108">
        <f t="shared" si="1"/>
        <v>72</v>
      </c>
      <c r="I58" s="109">
        <v>70.0</v>
      </c>
      <c r="J58" s="74">
        <v>1.0</v>
      </c>
      <c r="K58" s="74">
        <v>4.0</v>
      </c>
      <c r="L58" s="74">
        <v>1.0</v>
      </c>
      <c r="M58" s="74">
        <v>7.0</v>
      </c>
      <c r="N58" s="74">
        <v>23.0</v>
      </c>
      <c r="O58" s="74">
        <v>20.0</v>
      </c>
      <c r="P58" s="76">
        <v>3.0</v>
      </c>
      <c r="Q58" s="77">
        <v>0.0</v>
      </c>
      <c r="R58" s="90">
        <v>1.75</v>
      </c>
      <c r="S58" s="91">
        <v>223.0</v>
      </c>
      <c r="T58" s="76">
        <v>2.0</v>
      </c>
      <c r="U58" s="76">
        <v>4.0</v>
      </c>
      <c r="V58" s="76">
        <v>3.0</v>
      </c>
      <c r="W58" s="76">
        <v>4.0</v>
      </c>
      <c r="X58" s="76">
        <v>3.0</v>
      </c>
      <c r="Y58" s="92">
        <f t="shared" si="2"/>
        <v>3.2</v>
      </c>
      <c r="Z58" s="76">
        <v>3.0</v>
      </c>
      <c r="AA58" s="76">
        <v>3.0</v>
      </c>
      <c r="AB58" s="93">
        <v>3.0</v>
      </c>
      <c r="AC58" s="76">
        <v>3.0</v>
      </c>
      <c r="AD58" s="76">
        <v>3.0</v>
      </c>
      <c r="AE58" s="76">
        <v>4.0</v>
      </c>
      <c r="AF58" s="92">
        <f t="shared" si="3"/>
        <v>3.2</v>
      </c>
      <c r="AG58" s="76">
        <v>3.0</v>
      </c>
      <c r="AH58" s="76">
        <v>3.0</v>
      </c>
      <c r="AI58" s="93">
        <v>3.0</v>
      </c>
      <c r="AJ58" s="76">
        <v>3.0</v>
      </c>
      <c r="AK58" s="82">
        <f t="shared" si="4"/>
        <v>3</v>
      </c>
      <c r="AL58" s="74">
        <v>6.0</v>
      </c>
      <c r="AM58" s="74">
        <v>2.0</v>
      </c>
      <c r="AN58" s="81">
        <v>6.0</v>
      </c>
      <c r="AO58" s="84">
        <f t="shared" si="5"/>
        <v>4</v>
      </c>
      <c r="AP58" s="74">
        <v>4.0</v>
      </c>
      <c r="AQ58" s="81">
        <v>4.0</v>
      </c>
      <c r="AR58" s="74">
        <v>6.0</v>
      </c>
      <c r="AS58" s="84">
        <f t="shared" si="6"/>
        <v>5</v>
      </c>
      <c r="AT58" s="74">
        <v>4.0</v>
      </c>
      <c r="AU58" s="74">
        <v>3.0</v>
      </c>
      <c r="AV58" s="81">
        <v>5.0</v>
      </c>
      <c r="AW58" s="84">
        <f t="shared" si="7"/>
        <v>3.5</v>
      </c>
      <c r="AX58" s="74">
        <v>6.0</v>
      </c>
      <c r="AY58" s="81">
        <v>2.0</v>
      </c>
      <c r="AZ58" s="74">
        <v>6.0</v>
      </c>
      <c r="BA58" s="84">
        <f t="shared" si="8"/>
        <v>6</v>
      </c>
      <c r="BB58" s="74">
        <v>6.0</v>
      </c>
      <c r="BC58" s="74">
        <v>7.0</v>
      </c>
      <c r="BD58" s="81">
        <v>1.0</v>
      </c>
      <c r="BE58" s="84">
        <f t="shared" si="9"/>
        <v>6.5</v>
      </c>
      <c r="BF58" s="74">
        <v>65.0</v>
      </c>
      <c r="BG58" s="74">
        <v>2.0</v>
      </c>
      <c r="BH58" s="94" t="str">
        <f>vlookup(A58,'Fireplace Project_Cognitive Tes'!R:Z,9,FALSE)</f>
        <v>AI, a tester, a programmed voice, a smart search engine, a tool to improve communication in people with impaired abilities, a smart speaker</v>
      </c>
      <c r="BJ58" s="76">
        <v>3.0</v>
      </c>
      <c r="BK58" s="76">
        <v>2.0</v>
      </c>
      <c r="BL58" s="76">
        <v>2.0</v>
      </c>
      <c r="BM58" s="76">
        <v>2.0</v>
      </c>
      <c r="BN58" s="86">
        <v>2.25</v>
      </c>
      <c r="BO58" s="76">
        <v>3.0</v>
      </c>
      <c r="BP58" s="76">
        <v>4.0</v>
      </c>
      <c r="BQ58" s="76">
        <v>4.0</v>
      </c>
      <c r="BR58" s="76">
        <v>4.0</v>
      </c>
      <c r="BS58" s="86">
        <v>3.75</v>
      </c>
      <c r="BT58" s="76">
        <v>4.0</v>
      </c>
      <c r="BU58" s="76">
        <v>3.0</v>
      </c>
      <c r="BV58" s="76">
        <v>3.0</v>
      </c>
      <c r="BW58" s="76">
        <v>3.0</v>
      </c>
      <c r="BX58" s="86">
        <v>3.25</v>
      </c>
      <c r="BY58" s="76">
        <v>1.0</v>
      </c>
      <c r="BZ58" s="76">
        <v>1.0</v>
      </c>
      <c r="CA58" s="86">
        <v>1.0</v>
      </c>
      <c r="CB58" s="76">
        <v>5.0</v>
      </c>
      <c r="CC58" s="76">
        <v>5.0</v>
      </c>
      <c r="CD58" s="76">
        <v>3.0</v>
      </c>
      <c r="CE58" s="76">
        <v>2.0</v>
      </c>
      <c r="CF58" s="86">
        <v>3.75</v>
      </c>
      <c r="CG58" s="76">
        <v>3.0</v>
      </c>
      <c r="CH58" s="76">
        <v>2.0</v>
      </c>
      <c r="CI58" s="76">
        <v>3.0</v>
      </c>
      <c r="CJ58" s="76">
        <v>3.0</v>
      </c>
      <c r="CK58" s="86">
        <v>2.75</v>
      </c>
      <c r="CL58" s="76">
        <v>4.0</v>
      </c>
      <c r="CM58" s="76">
        <v>2.0</v>
      </c>
      <c r="CN58" s="76">
        <v>3.0</v>
      </c>
      <c r="CO58" s="76">
        <v>5.0</v>
      </c>
      <c r="CP58" s="86">
        <v>3.5</v>
      </c>
      <c r="CQ58" s="76">
        <v>1.0</v>
      </c>
      <c r="CR58" s="76">
        <v>1.0</v>
      </c>
      <c r="CS58" s="76">
        <v>1.0</v>
      </c>
      <c r="CT58" s="87">
        <v>1.0</v>
      </c>
      <c r="CU58" s="76">
        <v>2.0</v>
      </c>
      <c r="CV58" s="76">
        <v>2.0</v>
      </c>
      <c r="CW58" s="76">
        <v>1.0</v>
      </c>
      <c r="CX58" s="76">
        <v>4.0</v>
      </c>
      <c r="CY58" s="86">
        <v>2.25</v>
      </c>
      <c r="CZ58" s="76">
        <v>1.0</v>
      </c>
      <c r="DA58" s="76">
        <v>2.0</v>
      </c>
      <c r="DB58" s="76">
        <v>4.0</v>
      </c>
      <c r="DC58" s="76">
        <v>1.0</v>
      </c>
      <c r="DD58" s="76">
        <v>1.0</v>
      </c>
      <c r="DE58" s="86">
        <v>1.8</v>
      </c>
    </row>
    <row r="59">
      <c r="A59" s="73">
        <v>90.0</v>
      </c>
      <c r="C59" s="88">
        <v>44741.84826388889</v>
      </c>
      <c r="D59" s="74" t="s">
        <v>614</v>
      </c>
      <c r="E59" s="74" t="s">
        <v>615</v>
      </c>
      <c r="F59" s="89">
        <v>22014.0</v>
      </c>
      <c r="G59" s="74">
        <v>1.0</v>
      </c>
      <c r="H59" s="108">
        <f t="shared" si="1"/>
        <v>63</v>
      </c>
      <c r="I59" s="109">
        <v>61.0</v>
      </c>
      <c r="J59" s="74">
        <v>1.0</v>
      </c>
      <c r="K59" s="74">
        <v>4.0</v>
      </c>
      <c r="L59" s="74">
        <v>0.0</v>
      </c>
      <c r="M59" s="74">
        <v>6.0</v>
      </c>
      <c r="N59" s="74">
        <v>12.0</v>
      </c>
      <c r="O59" s="74">
        <v>8.0</v>
      </c>
      <c r="P59" s="76">
        <v>0.0</v>
      </c>
      <c r="Q59" s="77">
        <v>0.0</v>
      </c>
      <c r="R59" s="90">
        <v>1.75</v>
      </c>
      <c r="S59" s="91">
        <v>466.0</v>
      </c>
      <c r="T59" s="76">
        <v>5.0</v>
      </c>
      <c r="U59" s="76">
        <v>5.0</v>
      </c>
      <c r="V59" s="76">
        <v>5.0</v>
      </c>
      <c r="W59" s="76">
        <v>5.0</v>
      </c>
      <c r="X59" s="76">
        <v>5.0</v>
      </c>
      <c r="Y59" s="92">
        <f t="shared" si="2"/>
        <v>5</v>
      </c>
      <c r="Z59" s="76">
        <v>5.0</v>
      </c>
      <c r="AA59" s="74">
        <v>5.0</v>
      </c>
      <c r="AB59" s="93">
        <v>1.0</v>
      </c>
      <c r="AC59" s="76">
        <v>4.0</v>
      </c>
      <c r="AD59" s="76">
        <v>4.0</v>
      </c>
      <c r="AE59" s="76">
        <v>4.0</v>
      </c>
      <c r="AF59" s="92">
        <f t="shared" si="3"/>
        <v>4.4</v>
      </c>
      <c r="AG59" s="76">
        <v>5.0</v>
      </c>
      <c r="AH59" s="76">
        <v>3.0</v>
      </c>
      <c r="AI59" s="93">
        <v>3.0</v>
      </c>
      <c r="AJ59" s="76">
        <v>5.0</v>
      </c>
      <c r="AK59" s="82">
        <f t="shared" si="4"/>
        <v>4.333333333</v>
      </c>
      <c r="AL59" s="74">
        <v>5.0</v>
      </c>
      <c r="AM59" s="74">
        <v>7.0</v>
      </c>
      <c r="AN59" s="81">
        <v>1.0</v>
      </c>
      <c r="AO59" s="84">
        <f t="shared" si="5"/>
        <v>6</v>
      </c>
      <c r="AP59" s="74">
        <v>3.0</v>
      </c>
      <c r="AQ59" s="81">
        <v>5.0</v>
      </c>
      <c r="AR59" s="74">
        <v>4.0</v>
      </c>
      <c r="AS59" s="84">
        <f t="shared" si="6"/>
        <v>3.5</v>
      </c>
      <c r="AT59" s="74">
        <v>6.0</v>
      </c>
      <c r="AU59" s="74">
        <v>7.0</v>
      </c>
      <c r="AV59" s="81">
        <v>1.0</v>
      </c>
      <c r="AW59" s="84">
        <f t="shared" si="7"/>
        <v>6.5</v>
      </c>
      <c r="AX59" s="74">
        <v>3.0</v>
      </c>
      <c r="AY59" s="81">
        <v>5.0</v>
      </c>
      <c r="AZ59" s="74">
        <v>4.0</v>
      </c>
      <c r="BA59" s="84">
        <f t="shared" si="8"/>
        <v>3.5</v>
      </c>
      <c r="BB59" s="74">
        <v>6.0</v>
      </c>
      <c r="BC59" s="74">
        <v>7.0</v>
      </c>
      <c r="BD59" s="81">
        <v>1.0</v>
      </c>
      <c r="BE59" s="84">
        <f t="shared" si="9"/>
        <v>6.5</v>
      </c>
      <c r="BF59" s="74">
        <v>50.0</v>
      </c>
      <c r="BG59" s="74">
        <v>2.0</v>
      </c>
      <c r="BH59" s="94" t="str">
        <f>vlookup(A59,'Fireplace Project_Cognitive Tes'!R:Z,9,FALSE)</f>
        <v>back up in case I fall, timer to help me cook, helper for my outfit (weather wise) what to wear, music pal, timer when to go to bed, alarm clock, reminder of somethings for the next day, connection to my sisters, reminder about deliveries from Amazon. </v>
      </c>
      <c r="BJ59" s="76">
        <v>5.0</v>
      </c>
      <c r="BK59" s="76">
        <v>4.0</v>
      </c>
      <c r="BL59" s="76">
        <v>4.0</v>
      </c>
      <c r="BM59" s="76">
        <v>4.0</v>
      </c>
      <c r="BN59" s="86">
        <v>4.25</v>
      </c>
      <c r="BO59" s="76">
        <v>4.0</v>
      </c>
      <c r="BP59" s="76">
        <v>4.0</v>
      </c>
      <c r="BQ59" s="76">
        <v>5.0</v>
      </c>
      <c r="BR59" s="76">
        <v>5.0</v>
      </c>
      <c r="BS59" s="86">
        <v>4.5</v>
      </c>
      <c r="BT59" s="76">
        <v>5.0</v>
      </c>
      <c r="BU59" s="76">
        <v>3.0</v>
      </c>
      <c r="BV59" s="76">
        <v>5.0</v>
      </c>
      <c r="BW59" s="76">
        <v>5.0</v>
      </c>
      <c r="BX59" s="86">
        <v>4.5</v>
      </c>
      <c r="BY59" s="76">
        <v>3.0</v>
      </c>
      <c r="BZ59" s="76">
        <v>5.0</v>
      </c>
      <c r="CA59" s="86">
        <v>4.0</v>
      </c>
      <c r="CB59" s="76">
        <v>5.0</v>
      </c>
      <c r="CC59" s="76">
        <v>5.0</v>
      </c>
      <c r="CD59" s="76">
        <v>3.0</v>
      </c>
      <c r="CE59" s="76">
        <v>3.0</v>
      </c>
      <c r="CF59" s="86">
        <v>4.0</v>
      </c>
      <c r="CG59" s="76">
        <v>5.0</v>
      </c>
      <c r="CH59" s="76">
        <v>3.0</v>
      </c>
      <c r="CI59" s="76">
        <v>3.0</v>
      </c>
      <c r="CJ59" s="76">
        <v>3.0</v>
      </c>
      <c r="CK59" s="86">
        <v>3.5</v>
      </c>
      <c r="CL59" s="76">
        <v>5.0</v>
      </c>
      <c r="CM59" s="76">
        <v>5.0</v>
      </c>
      <c r="CN59" s="76">
        <v>5.0</v>
      </c>
      <c r="CO59" s="76">
        <v>5.0</v>
      </c>
      <c r="CP59" s="86">
        <v>5.0</v>
      </c>
      <c r="CQ59" s="76">
        <v>3.0</v>
      </c>
      <c r="CR59" s="76">
        <v>3.0</v>
      </c>
      <c r="CS59" s="76">
        <v>3.0</v>
      </c>
      <c r="CT59" s="87">
        <v>3.0</v>
      </c>
      <c r="CU59" s="76">
        <v>4.0</v>
      </c>
      <c r="CV59" s="76">
        <v>4.0</v>
      </c>
      <c r="CW59" s="76">
        <v>4.0</v>
      </c>
      <c r="CX59" s="76">
        <v>4.0</v>
      </c>
      <c r="CY59" s="86">
        <v>4.0</v>
      </c>
      <c r="CZ59" s="76">
        <v>2.0</v>
      </c>
      <c r="DA59" s="76">
        <v>1.0</v>
      </c>
      <c r="DB59" s="76">
        <v>1.0</v>
      </c>
      <c r="DC59" s="76">
        <v>2.0</v>
      </c>
      <c r="DD59" s="76">
        <v>1.0</v>
      </c>
      <c r="DE59" s="86">
        <v>1.4</v>
      </c>
    </row>
    <row r="60">
      <c r="A60" s="73">
        <v>91.0</v>
      </c>
      <c r="C60" s="88">
        <v>44742.58524305555</v>
      </c>
      <c r="D60" s="74" t="s">
        <v>616</v>
      </c>
      <c r="E60" s="74" t="s">
        <v>617</v>
      </c>
      <c r="F60" s="89">
        <v>23609.0</v>
      </c>
      <c r="G60" s="74">
        <v>1.0</v>
      </c>
      <c r="H60" s="108">
        <f t="shared" si="1"/>
        <v>59</v>
      </c>
      <c r="I60" s="109">
        <v>57.0</v>
      </c>
      <c r="J60" s="74">
        <v>1.0</v>
      </c>
      <c r="K60" s="74">
        <v>4.0</v>
      </c>
      <c r="L60" s="74">
        <v>0.0</v>
      </c>
      <c r="M60" s="74">
        <v>4.0</v>
      </c>
      <c r="N60" s="74">
        <v>5.0</v>
      </c>
      <c r="O60" s="74">
        <v>2.0</v>
      </c>
      <c r="P60" s="76">
        <v>0.0</v>
      </c>
      <c r="Q60" s="77">
        <v>0.0</v>
      </c>
      <c r="R60" s="90">
        <v>0.0</v>
      </c>
      <c r="S60" s="91">
        <v>157.0</v>
      </c>
      <c r="T60" s="76">
        <v>1.0</v>
      </c>
      <c r="U60" s="76">
        <v>1.0</v>
      </c>
      <c r="V60" s="76">
        <v>3.0</v>
      </c>
      <c r="W60" s="76">
        <v>3.0</v>
      </c>
      <c r="X60" s="76">
        <v>3.0</v>
      </c>
      <c r="Y60" s="92">
        <f t="shared" si="2"/>
        <v>2.2</v>
      </c>
      <c r="Z60" s="76">
        <v>3.0</v>
      </c>
      <c r="AA60" s="76">
        <v>3.0</v>
      </c>
      <c r="AB60" s="93">
        <v>3.0</v>
      </c>
      <c r="AC60" s="76">
        <v>3.0</v>
      </c>
      <c r="AD60" s="76">
        <v>3.0</v>
      </c>
      <c r="AE60" s="76">
        <v>3.0</v>
      </c>
      <c r="AF60" s="92">
        <f t="shared" si="3"/>
        <v>3</v>
      </c>
      <c r="AG60" s="76">
        <v>3.0</v>
      </c>
      <c r="AH60" s="76">
        <v>3.0</v>
      </c>
      <c r="AI60" s="93">
        <v>3.0</v>
      </c>
      <c r="AJ60" s="76">
        <v>3.0</v>
      </c>
      <c r="AK60" s="82">
        <f t="shared" si="4"/>
        <v>3</v>
      </c>
      <c r="AL60" s="74">
        <v>6.0</v>
      </c>
      <c r="AM60" s="74">
        <v>5.0</v>
      </c>
      <c r="AN60" s="81">
        <v>3.0</v>
      </c>
      <c r="AO60" s="84">
        <f t="shared" si="5"/>
        <v>5.5</v>
      </c>
      <c r="AP60" s="74">
        <v>6.0</v>
      </c>
      <c r="AQ60" s="81">
        <v>2.0</v>
      </c>
      <c r="AR60" s="74">
        <v>6.0</v>
      </c>
      <c r="AS60" s="84">
        <f t="shared" si="6"/>
        <v>6</v>
      </c>
      <c r="AT60" s="74">
        <v>7.0</v>
      </c>
      <c r="AU60" s="74">
        <v>7.0</v>
      </c>
      <c r="AV60" s="81">
        <v>1.0</v>
      </c>
      <c r="AW60" s="84">
        <f t="shared" si="7"/>
        <v>7</v>
      </c>
      <c r="AX60" s="74">
        <v>6.0</v>
      </c>
      <c r="AY60" s="81">
        <v>2.0</v>
      </c>
      <c r="AZ60" s="74">
        <v>6.0</v>
      </c>
      <c r="BA60" s="84">
        <f t="shared" si="8"/>
        <v>6</v>
      </c>
      <c r="BB60" s="74">
        <v>6.0</v>
      </c>
      <c r="BC60" s="74">
        <v>6.0</v>
      </c>
      <c r="BD60" s="81">
        <v>2.0</v>
      </c>
      <c r="BE60" s="84">
        <f t="shared" si="9"/>
        <v>6</v>
      </c>
      <c r="BF60" s="74">
        <v>65.0</v>
      </c>
      <c r="BG60" s="74">
        <v>2.0</v>
      </c>
      <c r="BH60" s="94" t="str">
        <f>vlookup(A60,'Fireplace Project_Cognitive Tes'!R:Z,9,FALSE)</f>
        <v>machine, robot, a program</v>
      </c>
      <c r="BJ60" s="76">
        <v>1.0</v>
      </c>
      <c r="BK60" s="76">
        <v>1.0</v>
      </c>
      <c r="BL60" s="76">
        <v>1.0</v>
      </c>
      <c r="BM60" s="76">
        <v>1.0</v>
      </c>
      <c r="BN60" s="86">
        <v>1.0</v>
      </c>
      <c r="BO60" s="76">
        <v>1.0</v>
      </c>
      <c r="BP60" s="76">
        <v>1.0</v>
      </c>
      <c r="BQ60" s="76">
        <v>1.0</v>
      </c>
      <c r="BR60" s="76">
        <v>1.0</v>
      </c>
      <c r="BS60" s="86">
        <v>1.0</v>
      </c>
      <c r="BT60" s="76">
        <v>3.0</v>
      </c>
      <c r="BU60" s="76">
        <v>1.0</v>
      </c>
      <c r="BV60" s="76">
        <v>1.0</v>
      </c>
      <c r="BW60" s="76">
        <v>1.0</v>
      </c>
      <c r="BX60" s="86">
        <v>1.5</v>
      </c>
      <c r="BY60" s="76">
        <v>1.0</v>
      </c>
      <c r="BZ60" s="76">
        <v>1.0</v>
      </c>
      <c r="CA60" s="86">
        <v>1.0</v>
      </c>
      <c r="CB60" s="76">
        <v>1.0</v>
      </c>
      <c r="CC60" s="76">
        <v>4.0</v>
      </c>
      <c r="CD60" s="76">
        <v>2.0</v>
      </c>
      <c r="CE60" s="76">
        <v>1.0</v>
      </c>
      <c r="CF60" s="86">
        <v>2.0</v>
      </c>
      <c r="CG60" s="76">
        <v>2.0</v>
      </c>
      <c r="CH60" s="76">
        <v>4.0</v>
      </c>
      <c r="CI60" s="76">
        <v>4.0</v>
      </c>
      <c r="CJ60" s="76">
        <v>2.0</v>
      </c>
      <c r="CK60" s="86">
        <v>3.0</v>
      </c>
      <c r="CL60" s="76">
        <v>4.0</v>
      </c>
      <c r="CM60" s="76">
        <v>5.0</v>
      </c>
      <c r="CN60" s="76">
        <v>5.0</v>
      </c>
      <c r="CO60" s="76">
        <v>5.0</v>
      </c>
      <c r="CP60" s="86">
        <v>4.75</v>
      </c>
      <c r="CQ60" s="76">
        <v>1.0</v>
      </c>
      <c r="CR60" s="76">
        <v>1.0</v>
      </c>
      <c r="CS60" s="76">
        <v>1.0</v>
      </c>
      <c r="CT60" s="87">
        <v>1.0</v>
      </c>
      <c r="CU60" s="76">
        <v>1.0</v>
      </c>
      <c r="CV60" s="76">
        <v>1.0</v>
      </c>
      <c r="CW60" s="76">
        <v>1.0</v>
      </c>
      <c r="CX60" s="76">
        <v>1.0</v>
      </c>
      <c r="CY60" s="86">
        <v>1.0</v>
      </c>
      <c r="CZ60" s="76">
        <v>1.0</v>
      </c>
      <c r="DA60" s="76">
        <v>1.0</v>
      </c>
      <c r="DB60" s="76">
        <v>1.0</v>
      </c>
      <c r="DC60" s="76">
        <v>1.0</v>
      </c>
      <c r="DD60" s="76">
        <v>1.0</v>
      </c>
      <c r="DE60" s="86">
        <v>1.0</v>
      </c>
    </row>
    <row r="61">
      <c r="A61" s="73">
        <v>92.0</v>
      </c>
      <c r="C61" s="88">
        <v>44749.87758101852</v>
      </c>
      <c r="D61" s="74" t="s">
        <v>618</v>
      </c>
      <c r="E61" s="74" t="s">
        <v>619</v>
      </c>
      <c r="F61" s="89">
        <v>18904.0</v>
      </c>
      <c r="G61" s="74">
        <v>2.0</v>
      </c>
      <c r="H61" s="108">
        <f t="shared" si="1"/>
        <v>72</v>
      </c>
      <c r="I61" s="109">
        <v>70.0</v>
      </c>
      <c r="J61" s="74">
        <v>2.0</v>
      </c>
      <c r="K61" s="74">
        <v>4.0</v>
      </c>
      <c r="L61" s="74">
        <v>1.0</v>
      </c>
      <c r="M61" s="74">
        <v>8.0</v>
      </c>
      <c r="N61" s="74">
        <v>23.0</v>
      </c>
      <c r="O61" s="74">
        <v>20.0</v>
      </c>
      <c r="P61" s="76">
        <v>1.0</v>
      </c>
      <c r="Q61" s="77">
        <v>1.0</v>
      </c>
      <c r="R61" s="90">
        <v>0.5</v>
      </c>
      <c r="S61" s="91">
        <v>230.0</v>
      </c>
      <c r="T61" s="76">
        <v>4.0</v>
      </c>
      <c r="U61" s="76">
        <v>5.0</v>
      </c>
      <c r="V61" s="76">
        <v>3.0</v>
      </c>
      <c r="W61" s="76">
        <v>4.0</v>
      </c>
      <c r="X61" s="76">
        <v>4.0</v>
      </c>
      <c r="Y61" s="92">
        <f t="shared" si="2"/>
        <v>4</v>
      </c>
      <c r="Z61" s="76">
        <v>5.0</v>
      </c>
      <c r="AA61" s="74">
        <v>5.0</v>
      </c>
      <c r="AB61" s="93">
        <v>1.0</v>
      </c>
      <c r="AC61" s="76">
        <v>3.0</v>
      </c>
      <c r="AD61" s="76">
        <v>3.0</v>
      </c>
      <c r="AE61" s="76">
        <v>3.0</v>
      </c>
      <c r="AF61" s="92">
        <f t="shared" si="3"/>
        <v>3.8</v>
      </c>
      <c r="AG61" s="76">
        <v>5.0</v>
      </c>
      <c r="AH61" s="74">
        <v>5.0</v>
      </c>
      <c r="AI61" s="93">
        <v>1.0</v>
      </c>
      <c r="AJ61" s="76">
        <v>5.0</v>
      </c>
      <c r="AK61" s="82">
        <f t="shared" si="4"/>
        <v>5</v>
      </c>
      <c r="AL61" s="74">
        <v>5.0</v>
      </c>
      <c r="AM61" s="74">
        <v>4.0</v>
      </c>
      <c r="AN61" s="81">
        <v>4.0</v>
      </c>
      <c r="AO61" s="84">
        <f t="shared" si="5"/>
        <v>4.5</v>
      </c>
      <c r="AP61" s="74">
        <v>6.0</v>
      </c>
      <c r="AQ61" s="81">
        <v>2.0</v>
      </c>
      <c r="AR61" s="74">
        <v>4.0</v>
      </c>
      <c r="AS61" s="84">
        <f t="shared" si="6"/>
        <v>5</v>
      </c>
      <c r="AT61" s="74">
        <v>6.0</v>
      </c>
      <c r="AU61" s="74">
        <v>3.0</v>
      </c>
      <c r="AV61" s="81">
        <v>5.0</v>
      </c>
      <c r="AW61" s="84">
        <f t="shared" si="7"/>
        <v>4.5</v>
      </c>
      <c r="AX61" s="74">
        <v>6.0</v>
      </c>
      <c r="AY61" s="81">
        <v>2.0</v>
      </c>
      <c r="AZ61" s="74">
        <v>6.0</v>
      </c>
      <c r="BA61" s="84">
        <f t="shared" si="8"/>
        <v>6</v>
      </c>
      <c r="BB61" s="74">
        <v>6.0</v>
      </c>
      <c r="BC61" s="74">
        <v>6.0</v>
      </c>
      <c r="BD61" s="81">
        <v>2.0</v>
      </c>
      <c r="BE61" s="84">
        <f t="shared" si="9"/>
        <v>6</v>
      </c>
      <c r="BF61" s="74">
        <v>70.0</v>
      </c>
      <c r="BG61" s="74">
        <v>2.0</v>
      </c>
      <c r="BH61" s="94" t="str">
        <f>vlookup(A61,'Fireplace Project_Cognitive Tes'!R:Z,9,FALSE)</f>
        <v>HAL 2000, very laid back person, flight attendant </v>
      </c>
      <c r="BJ61" s="76">
        <v>3.0</v>
      </c>
      <c r="BK61" s="76">
        <v>2.0</v>
      </c>
      <c r="BL61" s="76">
        <v>2.0</v>
      </c>
      <c r="BM61" s="76">
        <v>2.0</v>
      </c>
      <c r="BN61" s="86">
        <v>2.25</v>
      </c>
      <c r="BO61" s="76">
        <v>3.0</v>
      </c>
      <c r="BP61" s="76">
        <v>4.0</v>
      </c>
      <c r="BQ61" s="76">
        <v>4.0</v>
      </c>
      <c r="BR61" s="76">
        <v>3.0</v>
      </c>
      <c r="BS61" s="86">
        <v>3.5</v>
      </c>
      <c r="BT61" s="76">
        <v>5.0</v>
      </c>
      <c r="BU61" s="76">
        <v>4.0</v>
      </c>
      <c r="BV61" s="76">
        <v>3.0</v>
      </c>
      <c r="BW61" s="76">
        <v>3.0</v>
      </c>
      <c r="BX61" s="86">
        <v>3.75</v>
      </c>
      <c r="BY61" s="76">
        <v>1.0</v>
      </c>
      <c r="BZ61" s="76">
        <v>1.0</v>
      </c>
      <c r="CA61" s="86">
        <v>1.0</v>
      </c>
      <c r="CB61" s="76">
        <v>4.0</v>
      </c>
      <c r="CC61" s="76">
        <v>4.0</v>
      </c>
      <c r="CD61" s="76">
        <v>5.0</v>
      </c>
      <c r="CE61" s="76">
        <v>3.0</v>
      </c>
      <c r="CF61" s="86">
        <v>4.0</v>
      </c>
      <c r="CG61" s="76">
        <v>5.0</v>
      </c>
      <c r="CH61" s="76">
        <v>1.0</v>
      </c>
      <c r="CI61" s="76">
        <v>1.0</v>
      </c>
      <c r="CJ61" s="76">
        <v>5.0</v>
      </c>
      <c r="CK61" s="86">
        <v>3.0</v>
      </c>
      <c r="CL61" s="76">
        <v>2.0</v>
      </c>
      <c r="CM61" s="76">
        <v>4.0</v>
      </c>
      <c r="CN61" s="76">
        <v>4.0</v>
      </c>
      <c r="CO61" s="76">
        <v>2.0</v>
      </c>
      <c r="CP61" s="86">
        <v>3.0</v>
      </c>
      <c r="CQ61" s="76">
        <v>1.0</v>
      </c>
      <c r="CR61" s="76">
        <v>1.0</v>
      </c>
      <c r="CS61" s="76">
        <v>1.0</v>
      </c>
      <c r="CT61" s="87">
        <v>1.0</v>
      </c>
      <c r="CU61" s="76">
        <v>3.0</v>
      </c>
      <c r="CV61" s="76">
        <v>5.0</v>
      </c>
      <c r="CW61" s="76">
        <v>4.0</v>
      </c>
      <c r="CX61" s="76">
        <v>5.0</v>
      </c>
      <c r="CY61" s="86">
        <v>4.25</v>
      </c>
      <c r="CZ61" s="76">
        <v>3.0</v>
      </c>
      <c r="DA61" s="76">
        <v>1.0</v>
      </c>
      <c r="DB61" s="76">
        <v>1.0</v>
      </c>
      <c r="DC61" s="76">
        <v>1.0</v>
      </c>
      <c r="DD61" s="76">
        <v>1.0</v>
      </c>
      <c r="DE61" s="86">
        <v>1.4</v>
      </c>
    </row>
    <row r="62">
      <c r="A62" s="73">
        <v>94.0</v>
      </c>
      <c r="C62" s="88">
        <v>44751.629641203705</v>
      </c>
      <c r="D62" s="74" t="s">
        <v>620</v>
      </c>
      <c r="E62" s="74" t="s">
        <v>621</v>
      </c>
      <c r="F62" s="89">
        <v>21295.0</v>
      </c>
      <c r="G62" s="74">
        <v>1.0</v>
      </c>
      <c r="H62" s="108">
        <f t="shared" si="1"/>
        <v>65</v>
      </c>
      <c r="I62" s="109">
        <v>64.0</v>
      </c>
      <c r="J62" s="74">
        <v>1.0</v>
      </c>
      <c r="K62" s="74">
        <v>3.0</v>
      </c>
      <c r="L62" s="74">
        <v>1.0</v>
      </c>
      <c r="M62" s="74">
        <v>5.0</v>
      </c>
      <c r="N62" s="74">
        <v>14.0</v>
      </c>
      <c r="O62" s="74">
        <v>2.0</v>
      </c>
      <c r="P62" s="76">
        <v>7.0</v>
      </c>
      <c r="Q62" s="77">
        <v>1.0</v>
      </c>
      <c r="R62" s="90">
        <v>1.0</v>
      </c>
      <c r="S62" s="91">
        <v>1106.0</v>
      </c>
      <c r="T62" s="76">
        <v>5.0</v>
      </c>
      <c r="U62" s="76">
        <v>4.0</v>
      </c>
      <c r="V62" s="76">
        <v>5.0</v>
      </c>
      <c r="W62" s="76">
        <v>5.0</v>
      </c>
      <c r="X62" s="76">
        <v>4.0</v>
      </c>
      <c r="Y62" s="92">
        <f t="shared" si="2"/>
        <v>4.6</v>
      </c>
      <c r="Z62" s="76">
        <v>4.0</v>
      </c>
      <c r="AA62" s="74">
        <v>5.0</v>
      </c>
      <c r="AB62" s="93">
        <v>1.0</v>
      </c>
      <c r="AC62" s="76">
        <v>5.0</v>
      </c>
      <c r="AD62" s="76">
        <v>4.0</v>
      </c>
      <c r="AE62" s="76">
        <v>5.0</v>
      </c>
      <c r="AF62" s="92">
        <f t="shared" si="3"/>
        <v>4.6</v>
      </c>
      <c r="AG62" s="76">
        <v>4.0</v>
      </c>
      <c r="AH62" s="74">
        <v>2.0</v>
      </c>
      <c r="AI62" s="93">
        <v>4.0</v>
      </c>
      <c r="AJ62" s="76">
        <v>5.0</v>
      </c>
      <c r="AK62" s="82">
        <f t="shared" si="4"/>
        <v>3.666666667</v>
      </c>
      <c r="AL62" s="74">
        <v>1.0</v>
      </c>
      <c r="AM62" s="74">
        <v>1.0</v>
      </c>
      <c r="AN62" s="81">
        <v>7.0</v>
      </c>
      <c r="AO62" s="84">
        <f t="shared" si="5"/>
        <v>1</v>
      </c>
      <c r="AP62" s="74">
        <v>6.0</v>
      </c>
      <c r="AQ62" s="81">
        <v>2.0</v>
      </c>
      <c r="AR62" s="74">
        <v>5.0</v>
      </c>
      <c r="AS62" s="84">
        <f t="shared" si="6"/>
        <v>5.5</v>
      </c>
      <c r="AT62" s="74">
        <v>6.0</v>
      </c>
      <c r="AU62" s="74">
        <v>2.0</v>
      </c>
      <c r="AV62" s="81">
        <v>6.0</v>
      </c>
      <c r="AW62" s="84">
        <f t="shared" si="7"/>
        <v>4</v>
      </c>
      <c r="AX62" s="74">
        <v>2.0</v>
      </c>
      <c r="AY62" s="81">
        <v>6.0</v>
      </c>
      <c r="AZ62" s="74">
        <v>6.0</v>
      </c>
      <c r="BA62" s="84">
        <f t="shared" si="8"/>
        <v>4</v>
      </c>
      <c r="BB62" s="74">
        <v>6.0</v>
      </c>
      <c r="BC62" s="74">
        <v>3.0</v>
      </c>
      <c r="BD62" s="81">
        <v>5.0</v>
      </c>
      <c r="BE62" s="84">
        <f t="shared" si="9"/>
        <v>4.5</v>
      </c>
      <c r="BF62" s="74">
        <v>47.0</v>
      </c>
      <c r="BG62" s="74">
        <v>2.0</v>
      </c>
      <c r="BH62" s="94" t="str">
        <f>vlookup(A62,'Fireplace Project_Cognitive Tes'!R:Z,9,FALSE)</f>
        <v>invisible, friendly voice that responds to my voice and hopefully provide the answer to my question, like any computerized device except its a voice talking to me versus printed on a computer screen or phone screen. It is a warm inviting voice of information which puts the user at ease and for those who are unfamiliar with talking devices--it's very disarming. </v>
      </c>
      <c r="BJ62" s="76">
        <v>5.0</v>
      </c>
      <c r="BK62" s="76">
        <v>3.0</v>
      </c>
      <c r="BL62" s="76">
        <v>4.0</v>
      </c>
      <c r="BM62" s="76">
        <v>4.0</v>
      </c>
      <c r="BN62" s="86">
        <v>4.0</v>
      </c>
      <c r="BO62" s="76">
        <v>4.0</v>
      </c>
      <c r="BP62" s="76">
        <v>4.0</v>
      </c>
      <c r="BQ62" s="76">
        <v>3.0</v>
      </c>
      <c r="BR62" s="76">
        <v>2.0</v>
      </c>
      <c r="BS62" s="86">
        <v>3.25</v>
      </c>
      <c r="BT62" s="76">
        <v>3.0</v>
      </c>
      <c r="BU62" s="76">
        <v>4.0</v>
      </c>
      <c r="BV62" s="76">
        <v>3.0</v>
      </c>
      <c r="BW62" s="76">
        <v>3.0</v>
      </c>
      <c r="BX62" s="86">
        <v>3.25</v>
      </c>
      <c r="BY62" s="76">
        <v>4.0</v>
      </c>
      <c r="BZ62" s="76">
        <v>4.0</v>
      </c>
      <c r="CA62" s="86">
        <v>4.0</v>
      </c>
      <c r="CB62" s="76">
        <v>1.0</v>
      </c>
      <c r="CC62" s="76">
        <v>3.0</v>
      </c>
      <c r="CD62" s="76">
        <v>2.0</v>
      </c>
      <c r="CE62" s="76">
        <v>5.0</v>
      </c>
      <c r="CF62" s="86">
        <v>2.75</v>
      </c>
      <c r="CG62" s="76">
        <v>2.0</v>
      </c>
      <c r="CH62" s="76">
        <v>2.0</v>
      </c>
      <c r="CI62" s="76">
        <v>1.0</v>
      </c>
      <c r="CJ62" s="76">
        <v>4.0</v>
      </c>
      <c r="CK62" s="86">
        <v>2.25</v>
      </c>
      <c r="CL62" s="76">
        <v>2.0</v>
      </c>
      <c r="CM62" s="76">
        <v>1.0</v>
      </c>
      <c r="CN62" s="76">
        <v>1.0</v>
      </c>
      <c r="CO62" s="76">
        <v>1.0</v>
      </c>
      <c r="CP62" s="86">
        <v>1.25</v>
      </c>
      <c r="CQ62" s="76">
        <v>1.0</v>
      </c>
      <c r="CR62" s="76">
        <v>1.0</v>
      </c>
      <c r="CS62" s="76">
        <v>1.0</v>
      </c>
      <c r="CT62" s="87">
        <v>1.0</v>
      </c>
      <c r="CU62" s="76">
        <v>4.0</v>
      </c>
      <c r="CV62" s="76">
        <v>4.0</v>
      </c>
      <c r="CW62" s="76">
        <v>4.0</v>
      </c>
      <c r="CX62" s="76">
        <v>4.0</v>
      </c>
      <c r="CY62" s="86">
        <v>4.0</v>
      </c>
      <c r="CZ62" s="76">
        <v>4.0</v>
      </c>
      <c r="DA62" s="76">
        <v>2.0</v>
      </c>
      <c r="DB62" s="76">
        <v>2.0</v>
      </c>
      <c r="DC62" s="76">
        <v>4.0</v>
      </c>
      <c r="DD62" s="76">
        <v>2.0</v>
      </c>
      <c r="DE62" s="86">
        <v>2.8</v>
      </c>
    </row>
    <row r="63">
      <c r="A63" s="73">
        <v>95.0</v>
      </c>
      <c r="C63" s="88">
        <v>44751.084386574075</v>
      </c>
      <c r="D63" s="74" t="s">
        <v>622</v>
      </c>
      <c r="E63" s="74" t="s">
        <v>623</v>
      </c>
      <c r="F63" s="89">
        <v>17105.0</v>
      </c>
      <c r="G63" s="74">
        <v>2.0</v>
      </c>
      <c r="H63" s="108">
        <f t="shared" si="1"/>
        <v>77</v>
      </c>
      <c r="I63" s="109">
        <v>75.0</v>
      </c>
      <c r="J63" s="74">
        <v>1.0</v>
      </c>
      <c r="K63" s="74">
        <v>4.0</v>
      </c>
      <c r="L63" s="74">
        <v>1.0</v>
      </c>
      <c r="M63" s="74">
        <v>8.0</v>
      </c>
      <c r="N63" s="74">
        <v>7.0</v>
      </c>
      <c r="O63" s="74">
        <v>15.0</v>
      </c>
      <c r="P63" s="76">
        <v>2.0</v>
      </c>
      <c r="Q63" s="77">
        <v>0.0</v>
      </c>
      <c r="R63" s="90">
        <v>1.5</v>
      </c>
      <c r="S63" s="91">
        <v>498.0</v>
      </c>
      <c r="T63" s="76">
        <v>4.0</v>
      </c>
      <c r="U63" s="76">
        <v>5.0</v>
      </c>
      <c r="V63" s="76">
        <v>5.0</v>
      </c>
      <c r="W63" s="76">
        <v>5.0</v>
      </c>
      <c r="X63" s="76">
        <v>5.0</v>
      </c>
      <c r="Y63" s="92">
        <f t="shared" si="2"/>
        <v>4.8</v>
      </c>
      <c r="Z63" s="76">
        <v>5.0</v>
      </c>
      <c r="AA63" s="74">
        <v>5.0</v>
      </c>
      <c r="AB63" s="93">
        <v>1.0</v>
      </c>
      <c r="AC63" s="76">
        <v>5.0</v>
      </c>
      <c r="AD63" s="76">
        <v>4.0</v>
      </c>
      <c r="AE63" s="76">
        <v>5.0</v>
      </c>
      <c r="AF63" s="92">
        <f t="shared" si="3"/>
        <v>4.8</v>
      </c>
      <c r="AG63" s="76">
        <v>5.0</v>
      </c>
      <c r="AH63" s="76">
        <v>3.0</v>
      </c>
      <c r="AI63" s="93">
        <v>3.0</v>
      </c>
      <c r="AJ63" s="76">
        <v>5.0</v>
      </c>
      <c r="AK63" s="82">
        <f t="shared" si="4"/>
        <v>4.333333333</v>
      </c>
      <c r="AL63" s="74">
        <v>6.0</v>
      </c>
      <c r="AM63" s="74">
        <v>5.0</v>
      </c>
      <c r="AN63" s="81">
        <v>3.0</v>
      </c>
      <c r="AO63" s="84">
        <f t="shared" si="5"/>
        <v>5.5</v>
      </c>
      <c r="AP63" s="74">
        <v>7.0</v>
      </c>
      <c r="AQ63" s="81">
        <v>1.0</v>
      </c>
      <c r="AR63" s="74">
        <v>5.0</v>
      </c>
      <c r="AS63" s="84">
        <f t="shared" si="6"/>
        <v>6</v>
      </c>
      <c r="AT63" s="74">
        <v>6.0</v>
      </c>
      <c r="AU63" s="74">
        <v>7.0</v>
      </c>
      <c r="AV63" s="81">
        <v>1.0</v>
      </c>
      <c r="AW63" s="84">
        <f t="shared" si="7"/>
        <v>6.5</v>
      </c>
      <c r="AX63" s="74">
        <v>7.0</v>
      </c>
      <c r="AY63" s="81">
        <v>1.0</v>
      </c>
      <c r="AZ63" s="74">
        <v>7.0</v>
      </c>
      <c r="BA63" s="84">
        <f t="shared" si="8"/>
        <v>7</v>
      </c>
      <c r="BB63" s="74">
        <v>7.0</v>
      </c>
      <c r="BC63" s="74">
        <v>5.0</v>
      </c>
      <c r="BD63" s="81">
        <v>3.0</v>
      </c>
      <c r="BE63" s="84">
        <f t="shared" si="9"/>
        <v>6</v>
      </c>
      <c r="BF63" s="74">
        <v>62.0</v>
      </c>
      <c r="BG63" s="74">
        <v>2.0</v>
      </c>
      <c r="BH63" s="94" t="str">
        <f>vlookup(A63,'Fireplace Project_Cognitive Tes'!R:Z,9,FALSE)</f>
        <v>soothing voice, older sister telling me what to do, encyclopedia/dictionary, friend helping me, person I could vent to. </v>
      </c>
      <c r="BJ63" s="76">
        <v>3.0</v>
      </c>
      <c r="BK63" s="76">
        <v>4.0</v>
      </c>
      <c r="BL63" s="76">
        <v>4.0</v>
      </c>
      <c r="BM63" s="76">
        <v>2.0</v>
      </c>
      <c r="BN63" s="86">
        <v>3.25</v>
      </c>
      <c r="BO63" s="76">
        <v>3.0</v>
      </c>
      <c r="BP63" s="76">
        <v>4.0</v>
      </c>
      <c r="BQ63" s="76">
        <v>4.0</v>
      </c>
      <c r="BR63" s="76">
        <v>4.0</v>
      </c>
      <c r="BS63" s="86">
        <v>3.75</v>
      </c>
      <c r="BT63" s="76">
        <v>4.0</v>
      </c>
      <c r="BU63" s="76">
        <v>3.0</v>
      </c>
      <c r="BV63" s="76">
        <v>3.0</v>
      </c>
      <c r="BW63" s="76">
        <v>3.0</v>
      </c>
      <c r="BX63" s="86">
        <v>3.25</v>
      </c>
      <c r="BY63" s="76">
        <v>2.0</v>
      </c>
      <c r="BZ63" s="76">
        <v>2.0</v>
      </c>
      <c r="CA63" s="86">
        <v>2.0</v>
      </c>
      <c r="CB63" s="76">
        <v>5.0</v>
      </c>
      <c r="CC63" s="76">
        <v>5.0</v>
      </c>
      <c r="CD63" s="76">
        <v>3.0</v>
      </c>
      <c r="CE63" s="76">
        <v>1.0</v>
      </c>
      <c r="CF63" s="86">
        <v>3.5</v>
      </c>
      <c r="CG63" s="76">
        <v>4.0</v>
      </c>
      <c r="CH63" s="76">
        <v>4.0</v>
      </c>
      <c r="CI63" s="76">
        <v>3.0</v>
      </c>
      <c r="CJ63" s="76">
        <v>4.0</v>
      </c>
      <c r="CK63" s="86">
        <v>3.75</v>
      </c>
      <c r="CL63" s="76">
        <v>3.0</v>
      </c>
      <c r="CM63" s="76">
        <v>5.0</v>
      </c>
      <c r="CN63" s="76">
        <v>5.0</v>
      </c>
      <c r="CO63" s="76">
        <v>5.0</v>
      </c>
      <c r="CP63" s="86">
        <v>4.5</v>
      </c>
      <c r="CQ63" s="76">
        <v>1.0</v>
      </c>
      <c r="CR63" s="76">
        <v>1.0</v>
      </c>
      <c r="CS63" s="76">
        <v>1.0</v>
      </c>
      <c r="CT63" s="87">
        <v>1.0</v>
      </c>
      <c r="CU63" s="76">
        <v>4.0</v>
      </c>
      <c r="CV63" s="76">
        <v>4.0</v>
      </c>
      <c r="CW63" s="76">
        <v>3.0</v>
      </c>
      <c r="CX63" s="76">
        <v>4.0</v>
      </c>
      <c r="CY63" s="86">
        <v>3.75</v>
      </c>
      <c r="CZ63" s="76">
        <v>1.0</v>
      </c>
      <c r="DA63" s="76">
        <v>1.0</v>
      </c>
      <c r="DB63" s="76">
        <v>1.0</v>
      </c>
      <c r="DC63" s="76">
        <v>1.0</v>
      </c>
      <c r="DD63" s="76">
        <v>1.0</v>
      </c>
      <c r="DE63" s="86">
        <v>1.0</v>
      </c>
    </row>
    <row r="64">
      <c r="A64" s="112"/>
      <c r="Q64" s="77"/>
      <c r="R64" s="90"/>
      <c r="S64" s="91"/>
      <c r="Y64" s="92"/>
      <c r="AB64" s="93"/>
      <c r="AF64" s="92"/>
      <c r="AI64" s="93"/>
      <c r="AK64" s="113"/>
      <c r="AN64" s="93"/>
      <c r="AO64" s="114"/>
      <c r="AQ64" s="93"/>
      <c r="AS64" s="114"/>
      <c r="AV64" s="93"/>
      <c r="AW64" s="114"/>
      <c r="AY64" s="93"/>
      <c r="BA64" s="114"/>
      <c r="BD64" s="93"/>
      <c r="BE64" s="114"/>
      <c r="BH64" s="95"/>
      <c r="BN64" s="86"/>
      <c r="BS64" s="86"/>
      <c r="BX64" s="86"/>
      <c r="CA64" s="86"/>
      <c r="CF64" s="86"/>
      <c r="CK64" s="86"/>
      <c r="CP64" s="86"/>
      <c r="CT64" s="87"/>
      <c r="CY64" s="86"/>
      <c r="DE64" s="86"/>
    </row>
    <row r="65">
      <c r="A65" s="112"/>
      <c r="Q65" s="77"/>
      <c r="R65" s="90"/>
      <c r="S65" s="91"/>
      <c r="Y65" s="92"/>
      <c r="AB65" s="93"/>
      <c r="AF65" s="92"/>
      <c r="AI65" s="93"/>
      <c r="AK65" s="113"/>
      <c r="AN65" s="93"/>
      <c r="AO65" s="114"/>
      <c r="AQ65" s="93"/>
      <c r="AS65" s="114"/>
      <c r="AV65" s="93"/>
      <c r="AW65" s="114"/>
      <c r="AY65" s="93"/>
      <c r="BA65" s="114"/>
      <c r="BD65" s="93"/>
      <c r="BE65" s="114"/>
      <c r="BH65" s="95"/>
      <c r="BN65" s="86"/>
      <c r="BS65" s="86"/>
      <c r="BX65" s="86"/>
      <c r="CA65" s="86"/>
      <c r="CF65" s="86"/>
      <c r="CK65" s="86"/>
      <c r="CP65" s="86"/>
      <c r="CT65" s="87"/>
      <c r="CY65" s="86"/>
      <c r="DE65" s="86"/>
    </row>
    <row r="66">
      <c r="A66" s="112"/>
      <c r="Q66" s="77"/>
      <c r="R66" s="90"/>
      <c r="S66" s="91"/>
      <c r="Y66" s="92"/>
      <c r="AB66" s="93"/>
      <c r="AF66" s="92"/>
      <c r="AI66" s="93"/>
      <c r="AK66" s="113"/>
      <c r="AN66" s="93"/>
      <c r="AO66" s="114"/>
      <c r="AQ66" s="93"/>
      <c r="AS66" s="114"/>
      <c r="AV66" s="93"/>
      <c r="AW66" s="114"/>
      <c r="AY66" s="93"/>
      <c r="BA66" s="114"/>
      <c r="BD66" s="93"/>
      <c r="BE66" s="114"/>
      <c r="BH66" s="95"/>
      <c r="BN66" s="86"/>
      <c r="BS66" s="86"/>
      <c r="BX66" s="86"/>
      <c r="CA66" s="86"/>
      <c r="CF66" s="86"/>
      <c r="CK66" s="86"/>
      <c r="CP66" s="86"/>
      <c r="CT66" s="87"/>
      <c r="CY66" s="86"/>
      <c r="DE66" s="86"/>
    </row>
    <row r="67">
      <c r="A67" s="112"/>
      <c r="Q67" s="77"/>
      <c r="R67" s="90"/>
      <c r="S67" s="91"/>
      <c r="Y67" s="92"/>
      <c r="AB67" s="93"/>
      <c r="AF67" s="92"/>
      <c r="AI67" s="93"/>
      <c r="AK67" s="113"/>
      <c r="AN67" s="93"/>
      <c r="AO67" s="114"/>
      <c r="AQ67" s="93"/>
      <c r="AS67" s="114"/>
      <c r="AV67" s="93"/>
      <c r="AW67" s="114"/>
      <c r="AY67" s="93"/>
      <c r="BA67" s="114"/>
      <c r="BD67" s="93"/>
      <c r="BE67" s="114"/>
      <c r="BH67" s="95"/>
      <c r="BN67" s="86"/>
      <c r="BS67" s="86"/>
      <c r="BX67" s="86"/>
      <c r="CA67" s="86"/>
      <c r="CF67" s="86"/>
      <c r="CK67" s="86"/>
      <c r="CP67" s="86"/>
      <c r="CT67" s="87"/>
      <c r="CY67" s="86"/>
      <c r="DE67" s="86"/>
    </row>
    <row r="68">
      <c r="A68" s="112"/>
      <c r="Q68" s="77"/>
      <c r="R68" s="90"/>
      <c r="S68" s="91"/>
      <c r="Y68" s="92"/>
      <c r="AB68" s="93"/>
      <c r="AF68" s="92"/>
      <c r="AI68" s="93"/>
      <c r="AK68" s="113"/>
      <c r="AN68" s="93"/>
      <c r="AO68" s="114"/>
      <c r="AQ68" s="93"/>
      <c r="AS68" s="114"/>
      <c r="AV68" s="93"/>
      <c r="AW68" s="114"/>
      <c r="AY68" s="93"/>
      <c r="BA68" s="114"/>
      <c r="BD68" s="93"/>
      <c r="BE68" s="114"/>
      <c r="BH68" s="95"/>
      <c r="BN68" s="86"/>
      <c r="BS68" s="86"/>
      <c r="BX68" s="86"/>
      <c r="CA68" s="86"/>
      <c r="CF68" s="86"/>
      <c r="CK68" s="86"/>
      <c r="CP68" s="86"/>
      <c r="CT68" s="87"/>
      <c r="CY68" s="86"/>
      <c r="DE68" s="86"/>
    </row>
    <row r="69">
      <c r="A69" s="112"/>
      <c r="Q69" s="77"/>
      <c r="R69" s="90"/>
      <c r="S69" s="91"/>
      <c r="Y69" s="92"/>
      <c r="AB69" s="93"/>
      <c r="AF69" s="92"/>
      <c r="AI69" s="93"/>
      <c r="AK69" s="113"/>
      <c r="AN69" s="93"/>
      <c r="AO69" s="114"/>
      <c r="AQ69" s="93"/>
      <c r="AS69" s="114"/>
      <c r="AV69" s="93"/>
      <c r="AW69" s="114"/>
      <c r="AY69" s="93"/>
      <c r="BA69" s="114"/>
      <c r="BD69" s="93"/>
      <c r="BE69" s="114"/>
      <c r="BH69" s="95"/>
      <c r="BN69" s="86"/>
      <c r="BS69" s="86"/>
      <c r="BX69" s="86"/>
      <c r="CA69" s="86"/>
      <c r="CF69" s="86"/>
      <c r="CK69" s="86"/>
      <c r="CP69" s="86"/>
      <c r="CT69" s="87"/>
      <c r="CY69" s="86"/>
      <c r="DE69" s="86"/>
    </row>
    <row r="70">
      <c r="A70" s="112"/>
      <c r="Q70" s="77"/>
      <c r="R70" s="90"/>
      <c r="S70" s="91"/>
      <c r="Y70" s="92"/>
      <c r="AB70" s="93"/>
      <c r="AF70" s="92"/>
      <c r="AI70" s="93"/>
      <c r="AK70" s="113"/>
      <c r="AN70" s="93"/>
      <c r="AO70" s="114"/>
      <c r="AQ70" s="93"/>
      <c r="AS70" s="114"/>
      <c r="AV70" s="93"/>
      <c r="AW70" s="114"/>
      <c r="AY70" s="93"/>
      <c r="BA70" s="114"/>
      <c r="BD70" s="93"/>
      <c r="BE70" s="114"/>
      <c r="BH70" s="95"/>
      <c r="BN70" s="86"/>
      <c r="BS70" s="86"/>
      <c r="BX70" s="86"/>
      <c r="CA70" s="86"/>
      <c r="CF70" s="86"/>
      <c r="CK70" s="86"/>
      <c r="CP70" s="86"/>
      <c r="CT70" s="87"/>
      <c r="CY70" s="86"/>
      <c r="DE70" s="86"/>
    </row>
    <row r="71">
      <c r="A71" s="112"/>
      <c r="Q71" s="77"/>
      <c r="R71" s="90"/>
      <c r="S71" s="91"/>
      <c r="Y71" s="92"/>
      <c r="AB71" s="93"/>
      <c r="AF71" s="92"/>
      <c r="AI71" s="93"/>
      <c r="AK71" s="113"/>
      <c r="AN71" s="93"/>
      <c r="AO71" s="114"/>
      <c r="AQ71" s="93"/>
      <c r="AS71" s="114"/>
      <c r="AV71" s="93"/>
      <c r="AW71" s="114"/>
      <c r="AY71" s="93"/>
      <c r="BA71" s="114"/>
      <c r="BD71" s="93"/>
      <c r="BE71" s="114"/>
      <c r="BH71" s="95"/>
      <c r="BN71" s="86"/>
      <c r="BS71" s="86"/>
      <c r="BX71" s="86"/>
      <c r="CA71" s="86"/>
      <c r="CF71" s="86"/>
      <c r="CK71" s="86"/>
      <c r="CP71" s="86"/>
      <c r="CT71" s="87"/>
      <c r="CY71" s="86"/>
      <c r="DE71" s="86"/>
    </row>
    <row r="72">
      <c r="A72" s="112"/>
      <c r="Q72" s="77"/>
      <c r="R72" s="90"/>
      <c r="S72" s="91"/>
      <c r="Y72" s="92"/>
      <c r="AB72" s="93"/>
      <c r="AF72" s="92"/>
      <c r="AI72" s="93"/>
      <c r="AK72" s="113"/>
      <c r="AN72" s="93"/>
      <c r="AO72" s="114"/>
      <c r="AQ72" s="93"/>
      <c r="AS72" s="114"/>
      <c r="AV72" s="93"/>
      <c r="AW72" s="114"/>
      <c r="AY72" s="93"/>
      <c r="BA72" s="114"/>
      <c r="BD72" s="93"/>
      <c r="BE72" s="114"/>
      <c r="BH72" s="95"/>
      <c r="BN72" s="86"/>
      <c r="BS72" s="86"/>
      <c r="BX72" s="86"/>
      <c r="CA72" s="86"/>
      <c r="CF72" s="86"/>
      <c r="CK72" s="86"/>
      <c r="CP72" s="86"/>
      <c r="CT72" s="87"/>
      <c r="CY72" s="86"/>
      <c r="DE72" s="86"/>
    </row>
    <row r="73">
      <c r="A73" s="112"/>
      <c r="Q73" s="77"/>
      <c r="R73" s="90"/>
      <c r="S73" s="91"/>
      <c r="Y73" s="92"/>
      <c r="AB73" s="93"/>
      <c r="AF73" s="92"/>
      <c r="AI73" s="93"/>
      <c r="AK73" s="113"/>
      <c r="AN73" s="93"/>
      <c r="AO73" s="114"/>
      <c r="AQ73" s="93"/>
      <c r="AS73" s="114"/>
      <c r="AV73" s="93"/>
      <c r="AW73" s="114"/>
      <c r="AY73" s="93"/>
      <c r="BA73" s="114"/>
      <c r="BD73" s="93"/>
      <c r="BE73" s="114"/>
      <c r="BH73" s="95"/>
      <c r="BN73" s="86"/>
      <c r="BS73" s="86"/>
      <c r="BX73" s="86"/>
      <c r="CA73" s="86"/>
      <c r="CF73" s="86"/>
      <c r="CK73" s="86"/>
      <c r="CP73" s="86"/>
      <c r="CT73" s="87"/>
      <c r="CY73" s="86"/>
      <c r="DE73" s="86"/>
    </row>
    <row r="74">
      <c r="A74" s="112"/>
      <c r="Q74" s="77"/>
      <c r="R74" s="90"/>
      <c r="S74" s="91"/>
      <c r="Y74" s="92"/>
      <c r="AB74" s="93"/>
      <c r="AF74" s="92"/>
      <c r="AI74" s="93"/>
      <c r="AK74" s="113"/>
      <c r="AN74" s="93"/>
      <c r="AO74" s="114"/>
      <c r="AQ74" s="93"/>
      <c r="AS74" s="114"/>
      <c r="AV74" s="93"/>
      <c r="AW74" s="114"/>
      <c r="AY74" s="93"/>
      <c r="BA74" s="114"/>
      <c r="BD74" s="93"/>
      <c r="BE74" s="114"/>
      <c r="BH74" s="95"/>
      <c r="BN74" s="86"/>
      <c r="BS74" s="86"/>
      <c r="BX74" s="86"/>
      <c r="CA74" s="86"/>
      <c r="CF74" s="86"/>
      <c r="CK74" s="86"/>
      <c r="CP74" s="86"/>
      <c r="CT74" s="87"/>
      <c r="CY74" s="86"/>
      <c r="DE74" s="86"/>
    </row>
    <row r="75">
      <c r="A75" s="112"/>
      <c r="Q75" s="77"/>
      <c r="R75" s="90"/>
      <c r="S75" s="91"/>
      <c r="Y75" s="92"/>
      <c r="AB75" s="93"/>
      <c r="AF75" s="92"/>
      <c r="AI75" s="93"/>
      <c r="AK75" s="113"/>
      <c r="AN75" s="93"/>
      <c r="AO75" s="114"/>
      <c r="AQ75" s="93"/>
      <c r="AS75" s="114"/>
      <c r="AV75" s="93"/>
      <c r="AW75" s="114"/>
      <c r="AY75" s="93"/>
      <c r="BA75" s="114"/>
      <c r="BD75" s="93"/>
      <c r="BE75" s="114"/>
      <c r="BH75" s="95"/>
      <c r="BN75" s="86"/>
      <c r="BS75" s="86"/>
      <c r="BX75" s="86"/>
      <c r="CA75" s="86"/>
      <c r="CF75" s="86"/>
      <c r="CK75" s="86"/>
      <c r="CP75" s="86"/>
      <c r="CT75" s="87"/>
      <c r="CY75" s="86"/>
      <c r="DE75" s="86"/>
    </row>
    <row r="76">
      <c r="A76" s="112"/>
      <c r="Q76" s="77"/>
      <c r="R76" s="90"/>
      <c r="S76" s="91"/>
      <c r="Y76" s="92"/>
      <c r="AB76" s="93"/>
      <c r="AF76" s="92"/>
      <c r="AI76" s="93"/>
      <c r="AK76" s="113"/>
      <c r="AN76" s="93"/>
      <c r="AO76" s="114"/>
      <c r="AQ76" s="93"/>
      <c r="AS76" s="114"/>
      <c r="AV76" s="93"/>
      <c r="AW76" s="114"/>
      <c r="AY76" s="93"/>
      <c r="BA76" s="114"/>
      <c r="BD76" s="93"/>
      <c r="BE76" s="114"/>
      <c r="BH76" s="95"/>
      <c r="BN76" s="86"/>
      <c r="BS76" s="86"/>
      <c r="BX76" s="86"/>
      <c r="CA76" s="86"/>
      <c r="CF76" s="86"/>
      <c r="CK76" s="86"/>
      <c r="CP76" s="86"/>
      <c r="CT76" s="87"/>
      <c r="CY76" s="86"/>
      <c r="DE76" s="86"/>
    </row>
    <row r="77">
      <c r="A77" s="112"/>
      <c r="Q77" s="77"/>
      <c r="R77" s="90"/>
      <c r="S77" s="91"/>
      <c r="Y77" s="92"/>
      <c r="AB77" s="93"/>
      <c r="AF77" s="92"/>
      <c r="AI77" s="93"/>
      <c r="AK77" s="113"/>
      <c r="AN77" s="93"/>
      <c r="AO77" s="114"/>
      <c r="AQ77" s="93"/>
      <c r="AS77" s="114"/>
      <c r="AV77" s="93"/>
      <c r="AW77" s="114"/>
      <c r="AY77" s="93"/>
      <c r="BA77" s="114"/>
      <c r="BD77" s="93"/>
      <c r="BE77" s="114"/>
      <c r="BH77" s="95"/>
      <c r="BN77" s="86"/>
      <c r="BS77" s="86"/>
      <c r="BX77" s="86"/>
      <c r="CA77" s="86"/>
      <c r="CF77" s="86"/>
      <c r="CK77" s="86"/>
      <c r="CP77" s="86"/>
      <c r="CT77" s="87"/>
      <c r="CY77" s="86"/>
      <c r="DE77" s="86"/>
    </row>
    <row r="78">
      <c r="A78" s="112"/>
      <c r="Q78" s="77"/>
      <c r="R78" s="90"/>
      <c r="S78" s="91"/>
      <c r="Y78" s="92"/>
      <c r="AB78" s="93"/>
      <c r="AF78" s="92"/>
      <c r="AI78" s="93"/>
      <c r="AK78" s="113"/>
      <c r="AN78" s="93"/>
      <c r="AO78" s="114"/>
      <c r="AQ78" s="93"/>
      <c r="AS78" s="114"/>
      <c r="AV78" s="93"/>
      <c r="AW78" s="114"/>
      <c r="AY78" s="93"/>
      <c r="BA78" s="114"/>
      <c r="BD78" s="93"/>
      <c r="BE78" s="114"/>
      <c r="BH78" s="95"/>
      <c r="BN78" s="86"/>
      <c r="BS78" s="86"/>
      <c r="BX78" s="86"/>
      <c r="CA78" s="86"/>
      <c r="CF78" s="86"/>
      <c r="CK78" s="86"/>
      <c r="CP78" s="86"/>
      <c r="CT78" s="87"/>
      <c r="CY78" s="86"/>
      <c r="DE78" s="86"/>
    </row>
    <row r="79">
      <c r="A79" s="112"/>
      <c r="Q79" s="77"/>
      <c r="R79" s="90"/>
      <c r="S79" s="91"/>
      <c r="Y79" s="92"/>
      <c r="AB79" s="93"/>
      <c r="AF79" s="92"/>
      <c r="AI79" s="93"/>
      <c r="AK79" s="113"/>
      <c r="AN79" s="93"/>
      <c r="AO79" s="114"/>
      <c r="AQ79" s="93"/>
      <c r="AS79" s="114"/>
      <c r="AV79" s="93"/>
      <c r="AW79" s="114"/>
      <c r="AY79" s="93"/>
      <c r="BA79" s="114"/>
      <c r="BD79" s="93"/>
      <c r="BE79" s="114"/>
      <c r="BH79" s="95"/>
      <c r="BN79" s="86"/>
      <c r="BS79" s="86"/>
      <c r="BX79" s="86"/>
      <c r="CA79" s="86"/>
      <c r="CF79" s="86"/>
      <c r="CK79" s="86"/>
      <c r="CP79" s="86"/>
      <c r="CT79" s="87"/>
      <c r="CY79" s="86"/>
      <c r="DE79" s="86"/>
    </row>
    <row r="80">
      <c r="A80" s="112"/>
      <c r="Q80" s="77"/>
      <c r="R80" s="90"/>
      <c r="S80" s="91"/>
      <c r="Y80" s="92"/>
      <c r="AB80" s="93"/>
      <c r="AF80" s="92"/>
      <c r="AI80" s="93"/>
      <c r="AK80" s="113"/>
      <c r="AN80" s="93"/>
      <c r="AO80" s="114"/>
      <c r="AQ80" s="93"/>
      <c r="AS80" s="114"/>
      <c r="AV80" s="93"/>
      <c r="AW80" s="114"/>
      <c r="AY80" s="93"/>
      <c r="BA80" s="114"/>
      <c r="BD80" s="93"/>
      <c r="BE80" s="114"/>
      <c r="BH80" s="95"/>
      <c r="BN80" s="86"/>
      <c r="BS80" s="86"/>
      <c r="BX80" s="86"/>
      <c r="CA80" s="86"/>
      <c r="CF80" s="86"/>
      <c r="CK80" s="86"/>
      <c r="CP80" s="86"/>
      <c r="CT80" s="87"/>
      <c r="CY80" s="86"/>
      <c r="DE80" s="86"/>
    </row>
    <row r="81">
      <c r="A81" s="112"/>
      <c r="Q81" s="77"/>
      <c r="R81" s="90"/>
      <c r="S81" s="91"/>
      <c r="Y81" s="92"/>
      <c r="AB81" s="93"/>
      <c r="AF81" s="92"/>
      <c r="AI81" s="93"/>
      <c r="AK81" s="113"/>
      <c r="AN81" s="93"/>
      <c r="AO81" s="114"/>
      <c r="AQ81" s="93"/>
      <c r="AS81" s="114"/>
      <c r="AV81" s="93"/>
      <c r="AW81" s="114"/>
      <c r="AY81" s="93"/>
      <c r="BA81" s="114"/>
      <c r="BD81" s="93"/>
      <c r="BE81" s="114"/>
      <c r="BH81" s="95"/>
      <c r="BN81" s="86"/>
      <c r="BS81" s="86"/>
      <c r="BX81" s="86"/>
      <c r="CA81" s="86"/>
      <c r="CF81" s="86"/>
      <c r="CK81" s="86"/>
      <c r="CP81" s="86"/>
      <c r="CT81" s="87"/>
      <c r="CY81" s="86"/>
      <c r="DE81" s="86"/>
    </row>
    <row r="82">
      <c r="A82" s="112"/>
      <c r="Q82" s="77"/>
      <c r="R82" s="115"/>
      <c r="S82" s="116"/>
      <c r="Y82" s="92"/>
      <c r="AB82" s="93"/>
      <c r="AF82" s="92"/>
      <c r="AI82" s="93"/>
      <c r="AK82" s="113"/>
      <c r="AN82" s="93"/>
      <c r="AO82" s="114"/>
      <c r="AQ82" s="93"/>
      <c r="AS82" s="114"/>
      <c r="AV82" s="93"/>
      <c r="AW82" s="114"/>
      <c r="AY82" s="93"/>
      <c r="BA82" s="114"/>
      <c r="BD82" s="93"/>
      <c r="BE82" s="114"/>
      <c r="BH82" s="95"/>
      <c r="BN82" s="86"/>
      <c r="BS82" s="86"/>
      <c r="BX82" s="86"/>
      <c r="CA82" s="86"/>
      <c r="CF82" s="86"/>
      <c r="CK82" s="86"/>
      <c r="CP82" s="86"/>
      <c r="CT82" s="87"/>
      <c r="CY82" s="86"/>
      <c r="DE82" s="86"/>
    </row>
    <row r="83">
      <c r="A83" s="112"/>
      <c r="Q83" s="77"/>
      <c r="R83" s="115"/>
      <c r="S83" s="116"/>
      <c r="Y83" s="92"/>
      <c r="AB83" s="93"/>
      <c r="AF83" s="92"/>
      <c r="AI83" s="93"/>
      <c r="AK83" s="113"/>
      <c r="AN83" s="93"/>
      <c r="AO83" s="114"/>
      <c r="AQ83" s="93"/>
      <c r="AS83" s="114"/>
      <c r="AV83" s="93"/>
      <c r="AW83" s="114"/>
      <c r="AY83" s="93"/>
      <c r="BA83" s="114"/>
      <c r="BD83" s="93"/>
      <c r="BE83" s="114"/>
      <c r="BH83" s="95"/>
      <c r="BN83" s="86"/>
      <c r="BS83" s="86"/>
      <c r="BX83" s="86"/>
      <c r="CA83" s="86"/>
      <c r="CF83" s="86"/>
      <c r="CK83" s="86"/>
      <c r="CP83" s="86"/>
      <c r="CT83" s="87"/>
      <c r="CY83" s="86"/>
      <c r="DE83" s="86"/>
    </row>
    <row r="84">
      <c r="A84" s="112"/>
      <c r="Q84" s="77"/>
      <c r="R84" s="115"/>
      <c r="S84" s="116"/>
      <c r="Y84" s="92"/>
      <c r="AB84" s="93"/>
      <c r="AF84" s="92"/>
      <c r="AI84" s="93"/>
      <c r="AK84" s="113"/>
      <c r="AN84" s="93"/>
      <c r="AO84" s="114"/>
      <c r="AQ84" s="93"/>
      <c r="AS84" s="114"/>
      <c r="AV84" s="93"/>
      <c r="AW84" s="114"/>
      <c r="AY84" s="93"/>
      <c r="BA84" s="114"/>
      <c r="BD84" s="93"/>
      <c r="BE84" s="114"/>
      <c r="BH84" s="95"/>
      <c r="BN84" s="86"/>
      <c r="BS84" s="86"/>
      <c r="BX84" s="86"/>
      <c r="CA84" s="86"/>
      <c r="CF84" s="86"/>
      <c r="CK84" s="86"/>
      <c r="CP84" s="86"/>
      <c r="CT84" s="87"/>
      <c r="CY84" s="86"/>
      <c r="DE84" s="86"/>
    </row>
    <row r="85">
      <c r="A85" s="112"/>
      <c r="Q85" s="77"/>
      <c r="R85" s="117"/>
      <c r="S85" s="118"/>
      <c r="Y85" s="92"/>
      <c r="AB85" s="93"/>
      <c r="AF85" s="92"/>
      <c r="AI85" s="93"/>
      <c r="AK85" s="113"/>
      <c r="AN85" s="93"/>
      <c r="AO85" s="114"/>
      <c r="AQ85" s="93"/>
      <c r="AS85" s="114"/>
      <c r="AV85" s="93"/>
      <c r="AW85" s="114"/>
      <c r="AY85" s="93"/>
      <c r="BA85" s="114"/>
      <c r="BD85" s="93"/>
      <c r="BE85" s="114"/>
      <c r="BH85" s="95"/>
      <c r="BN85" s="86"/>
      <c r="BS85" s="86"/>
      <c r="BX85" s="86"/>
      <c r="CA85" s="86"/>
      <c r="CF85" s="86"/>
      <c r="CK85" s="86"/>
      <c r="CP85" s="86"/>
      <c r="CT85" s="87"/>
      <c r="CY85" s="86"/>
      <c r="DE85" s="86"/>
    </row>
    <row r="86">
      <c r="A86" s="112"/>
      <c r="Q86" s="77"/>
      <c r="R86" s="117"/>
      <c r="S86" s="118"/>
      <c r="Y86" s="92"/>
      <c r="AB86" s="93"/>
      <c r="AF86" s="92"/>
      <c r="AI86" s="93"/>
      <c r="AK86" s="113"/>
      <c r="AN86" s="93"/>
      <c r="AO86" s="114"/>
      <c r="AQ86" s="93"/>
      <c r="AS86" s="114"/>
      <c r="AV86" s="93"/>
      <c r="AW86" s="114"/>
      <c r="AY86" s="93"/>
      <c r="BA86" s="114"/>
      <c r="BD86" s="93"/>
      <c r="BE86" s="114"/>
      <c r="BH86" s="95"/>
      <c r="BN86" s="86"/>
      <c r="BS86" s="86"/>
      <c r="BX86" s="86"/>
      <c r="CA86" s="86"/>
      <c r="CF86" s="86"/>
      <c r="CK86" s="86"/>
      <c r="CP86" s="86"/>
      <c r="CT86" s="87"/>
      <c r="CY86" s="86"/>
      <c r="DE86" s="86"/>
    </row>
    <row r="87">
      <c r="A87" s="112"/>
      <c r="Q87" s="77"/>
      <c r="R87" s="117"/>
      <c r="S87" s="118"/>
      <c r="Y87" s="92"/>
      <c r="AB87" s="93"/>
      <c r="AF87" s="92"/>
      <c r="AI87" s="93"/>
      <c r="AK87" s="113"/>
      <c r="AN87" s="93"/>
      <c r="AO87" s="114"/>
      <c r="AQ87" s="93"/>
      <c r="AS87" s="114"/>
      <c r="AV87" s="93"/>
      <c r="AW87" s="114"/>
      <c r="AY87" s="93"/>
      <c r="BA87" s="114"/>
      <c r="BD87" s="93"/>
      <c r="BE87" s="114"/>
      <c r="BH87" s="95"/>
      <c r="BN87" s="86"/>
      <c r="BS87" s="86"/>
      <c r="BX87" s="86"/>
      <c r="CA87" s="86"/>
      <c r="CF87" s="86"/>
      <c r="CK87" s="86"/>
      <c r="CP87" s="86"/>
      <c r="CT87" s="87"/>
      <c r="CY87" s="86"/>
      <c r="DE87" s="86"/>
    </row>
    <row r="88">
      <c r="A88" s="112"/>
      <c r="Q88" s="77"/>
      <c r="R88" s="117"/>
      <c r="S88" s="118"/>
      <c r="Y88" s="92"/>
      <c r="AB88" s="93"/>
      <c r="AF88" s="92"/>
      <c r="AI88" s="93"/>
      <c r="AK88" s="113"/>
      <c r="AN88" s="93"/>
      <c r="AO88" s="114"/>
      <c r="AQ88" s="93"/>
      <c r="AS88" s="114"/>
      <c r="AV88" s="93"/>
      <c r="AW88" s="114"/>
      <c r="AY88" s="93"/>
      <c r="BA88" s="114"/>
      <c r="BD88" s="93"/>
      <c r="BE88" s="114"/>
      <c r="BH88" s="95"/>
      <c r="BN88" s="86"/>
      <c r="BS88" s="86"/>
      <c r="BX88" s="86"/>
      <c r="CA88" s="86"/>
      <c r="CF88" s="86"/>
      <c r="CK88" s="86"/>
      <c r="CP88" s="86"/>
      <c r="CT88" s="87"/>
      <c r="CY88" s="86"/>
      <c r="DE88" s="86"/>
    </row>
    <row r="89">
      <c r="A89" s="112"/>
      <c r="Q89" s="77"/>
      <c r="R89" s="117"/>
      <c r="S89" s="118"/>
      <c r="Y89" s="92"/>
      <c r="AB89" s="93"/>
      <c r="AF89" s="92"/>
      <c r="AI89" s="93"/>
      <c r="AK89" s="113"/>
      <c r="AN89" s="93"/>
      <c r="AO89" s="114"/>
      <c r="AQ89" s="93"/>
      <c r="AS89" s="114"/>
      <c r="AV89" s="93"/>
      <c r="AW89" s="114"/>
      <c r="AY89" s="93"/>
      <c r="BA89" s="114"/>
      <c r="BD89" s="93"/>
      <c r="BE89" s="114"/>
      <c r="BH89" s="95"/>
      <c r="BN89" s="86"/>
      <c r="BS89" s="86"/>
      <c r="BX89" s="86"/>
      <c r="CA89" s="86"/>
      <c r="CF89" s="86"/>
      <c r="CK89" s="86"/>
      <c r="CP89" s="86"/>
      <c r="CT89" s="87"/>
      <c r="CY89" s="86"/>
      <c r="DE89" s="86"/>
    </row>
    <row r="90">
      <c r="A90" s="112"/>
      <c r="Q90" s="77"/>
      <c r="R90" s="117"/>
      <c r="S90" s="118"/>
      <c r="Y90" s="92"/>
      <c r="AB90" s="93"/>
      <c r="AF90" s="92"/>
      <c r="AI90" s="93"/>
      <c r="AK90" s="113"/>
      <c r="AN90" s="93"/>
      <c r="AO90" s="114"/>
      <c r="AQ90" s="93"/>
      <c r="AS90" s="114"/>
      <c r="AV90" s="93"/>
      <c r="AW90" s="114"/>
      <c r="AY90" s="93"/>
      <c r="BA90" s="114"/>
      <c r="BD90" s="93"/>
      <c r="BE90" s="114"/>
      <c r="BH90" s="95"/>
      <c r="BN90" s="86"/>
      <c r="BS90" s="86"/>
      <c r="BX90" s="86"/>
      <c r="CA90" s="86"/>
      <c r="CF90" s="86"/>
      <c r="CK90" s="86"/>
      <c r="CP90" s="86"/>
      <c r="CT90" s="87"/>
      <c r="CY90" s="86"/>
      <c r="DE90" s="86"/>
    </row>
    <row r="91">
      <c r="A91" s="112"/>
      <c r="Q91" s="77"/>
      <c r="R91" s="117"/>
      <c r="S91" s="118"/>
      <c r="Y91" s="92"/>
      <c r="AB91" s="93"/>
      <c r="AF91" s="92"/>
      <c r="AI91" s="93"/>
      <c r="AK91" s="113"/>
      <c r="AN91" s="93"/>
      <c r="AO91" s="114"/>
      <c r="AQ91" s="93"/>
      <c r="AS91" s="114"/>
      <c r="AV91" s="93"/>
      <c r="AW91" s="114"/>
      <c r="AY91" s="93"/>
      <c r="BA91" s="114"/>
      <c r="BD91" s="93"/>
      <c r="BE91" s="114"/>
      <c r="BH91" s="95"/>
      <c r="BN91" s="86"/>
      <c r="BS91" s="86"/>
      <c r="BX91" s="86"/>
      <c r="CA91" s="86"/>
      <c r="CF91" s="86"/>
      <c r="CK91" s="86"/>
      <c r="CP91" s="86"/>
      <c r="CT91" s="87"/>
      <c r="CY91" s="86"/>
      <c r="DE91" s="86"/>
    </row>
    <row r="92">
      <c r="A92" s="112"/>
      <c r="Q92" s="77"/>
      <c r="R92" s="117"/>
      <c r="S92" s="118"/>
      <c r="Y92" s="92"/>
      <c r="AB92" s="93"/>
      <c r="AF92" s="92"/>
      <c r="AI92" s="93"/>
      <c r="AK92" s="113"/>
      <c r="AN92" s="93"/>
      <c r="AO92" s="114"/>
      <c r="AQ92" s="93"/>
      <c r="AS92" s="114"/>
      <c r="AV92" s="93"/>
      <c r="AW92" s="114"/>
      <c r="AY92" s="93"/>
      <c r="BA92" s="114"/>
      <c r="BD92" s="93"/>
      <c r="BE92" s="114"/>
      <c r="BH92" s="95"/>
      <c r="BN92" s="86"/>
      <c r="BS92" s="86"/>
      <c r="BX92" s="86"/>
      <c r="CA92" s="86"/>
      <c r="CF92" s="86"/>
      <c r="CK92" s="86"/>
      <c r="CP92" s="86"/>
      <c r="CT92" s="87"/>
      <c r="CY92" s="86"/>
      <c r="DE92" s="86"/>
    </row>
    <row r="93">
      <c r="A93" s="112"/>
      <c r="Q93" s="77"/>
      <c r="R93" s="117"/>
      <c r="S93" s="118"/>
      <c r="Y93" s="92"/>
      <c r="AB93" s="93"/>
      <c r="AF93" s="92"/>
      <c r="AI93" s="93"/>
      <c r="AK93" s="113"/>
      <c r="AN93" s="93"/>
      <c r="AO93" s="114"/>
      <c r="AQ93" s="93"/>
      <c r="AS93" s="114"/>
      <c r="AV93" s="93"/>
      <c r="AW93" s="114"/>
      <c r="AY93" s="93"/>
      <c r="BA93" s="114"/>
      <c r="BD93" s="93"/>
      <c r="BE93" s="114"/>
      <c r="BH93" s="95"/>
      <c r="BN93" s="86"/>
      <c r="BS93" s="86"/>
      <c r="BX93" s="86"/>
      <c r="CA93" s="86"/>
      <c r="CF93" s="86"/>
      <c r="CK93" s="86"/>
      <c r="CP93" s="86"/>
      <c r="CT93" s="87"/>
      <c r="CY93" s="86"/>
      <c r="DE93" s="86"/>
    </row>
    <row r="94">
      <c r="A94" s="112"/>
      <c r="Q94" s="77"/>
      <c r="R94" s="117"/>
      <c r="S94" s="118"/>
      <c r="Y94" s="92"/>
      <c r="AB94" s="93"/>
      <c r="AF94" s="92"/>
      <c r="AI94" s="93"/>
      <c r="AK94" s="113"/>
      <c r="AN94" s="93"/>
      <c r="AO94" s="114"/>
      <c r="AQ94" s="93"/>
      <c r="AS94" s="114"/>
      <c r="AV94" s="93"/>
      <c r="AW94" s="114"/>
      <c r="AY94" s="93"/>
      <c r="BA94" s="114"/>
      <c r="BD94" s="93"/>
      <c r="BE94" s="114"/>
      <c r="BH94" s="95"/>
      <c r="BN94" s="86"/>
      <c r="BS94" s="86"/>
      <c r="BX94" s="86"/>
      <c r="CA94" s="86"/>
      <c r="CF94" s="86"/>
      <c r="CK94" s="86"/>
      <c r="CP94" s="86"/>
      <c r="CT94" s="87"/>
      <c r="CY94" s="86"/>
      <c r="DE94" s="86"/>
    </row>
    <row r="95">
      <c r="A95" s="112"/>
      <c r="Q95" s="77"/>
      <c r="R95" s="117"/>
      <c r="S95" s="118"/>
      <c r="Y95" s="92"/>
      <c r="AB95" s="93"/>
      <c r="AF95" s="92"/>
      <c r="AI95" s="93"/>
      <c r="AK95" s="113"/>
      <c r="AN95" s="93"/>
      <c r="AO95" s="114"/>
      <c r="AQ95" s="93"/>
      <c r="AS95" s="114"/>
      <c r="AV95" s="93"/>
      <c r="AW95" s="114"/>
      <c r="AY95" s="93"/>
      <c r="BA95" s="114"/>
      <c r="BD95" s="93"/>
      <c r="BE95" s="114"/>
      <c r="BH95" s="95"/>
      <c r="BN95" s="86"/>
      <c r="BS95" s="86"/>
      <c r="BX95" s="86"/>
      <c r="CA95" s="86"/>
      <c r="CF95" s="86"/>
      <c r="CK95" s="86"/>
      <c r="CP95" s="86"/>
      <c r="CT95" s="87"/>
      <c r="CY95" s="86"/>
      <c r="DE95" s="86"/>
    </row>
    <row r="96">
      <c r="A96" s="112"/>
      <c r="Q96" s="77"/>
      <c r="R96" s="117"/>
      <c r="S96" s="118"/>
      <c r="Y96" s="92"/>
      <c r="AB96" s="93"/>
      <c r="AF96" s="92"/>
      <c r="AI96" s="93"/>
      <c r="AK96" s="113"/>
      <c r="AN96" s="93"/>
      <c r="AO96" s="114"/>
      <c r="AQ96" s="93"/>
      <c r="AS96" s="114"/>
      <c r="AV96" s="93"/>
      <c r="AW96" s="114"/>
      <c r="AY96" s="93"/>
      <c r="BA96" s="114"/>
      <c r="BD96" s="93"/>
      <c r="BE96" s="114"/>
      <c r="BH96" s="95"/>
      <c r="BN96" s="86"/>
      <c r="BS96" s="86"/>
      <c r="BX96" s="86"/>
      <c r="CA96" s="86"/>
      <c r="CF96" s="86"/>
      <c r="CK96" s="86"/>
      <c r="CP96" s="86"/>
      <c r="CT96" s="87"/>
      <c r="CY96" s="86"/>
      <c r="DE96" s="86"/>
    </row>
    <row r="97">
      <c r="A97" s="112"/>
      <c r="Q97" s="77"/>
      <c r="R97" s="117"/>
      <c r="S97" s="118"/>
      <c r="Y97" s="92"/>
      <c r="AB97" s="93"/>
      <c r="AF97" s="92"/>
      <c r="AI97" s="93"/>
      <c r="AK97" s="113"/>
      <c r="AN97" s="93"/>
      <c r="AO97" s="114"/>
      <c r="AQ97" s="93"/>
      <c r="AS97" s="114"/>
      <c r="AV97" s="93"/>
      <c r="AW97" s="114"/>
      <c r="AY97" s="93"/>
      <c r="BA97" s="114"/>
      <c r="BD97" s="93"/>
      <c r="BE97" s="114"/>
      <c r="BH97" s="95"/>
      <c r="BN97" s="86"/>
      <c r="BS97" s="86"/>
      <c r="BX97" s="86"/>
      <c r="CA97" s="86"/>
      <c r="CF97" s="86"/>
      <c r="CK97" s="86"/>
      <c r="CP97" s="86"/>
      <c r="CT97" s="87"/>
      <c r="CY97" s="86"/>
      <c r="DE97" s="86"/>
    </row>
    <row r="98">
      <c r="A98" s="112"/>
      <c r="Q98" s="77"/>
      <c r="R98" s="117"/>
      <c r="S98" s="118"/>
      <c r="Y98" s="92"/>
      <c r="AB98" s="93"/>
      <c r="AF98" s="92"/>
      <c r="AI98" s="93"/>
      <c r="AK98" s="113"/>
      <c r="AN98" s="93"/>
      <c r="AO98" s="114"/>
      <c r="AQ98" s="93"/>
      <c r="AS98" s="114"/>
      <c r="AV98" s="93"/>
      <c r="AW98" s="114"/>
      <c r="AY98" s="93"/>
      <c r="BA98" s="114"/>
      <c r="BD98" s="93"/>
      <c r="BE98" s="114"/>
      <c r="BH98" s="95"/>
      <c r="BN98" s="86"/>
      <c r="BS98" s="86"/>
      <c r="BX98" s="86"/>
      <c r="CA98" s="86"/>
      <c r="CF98" s="86"/>
      <c r="CK98" s="86"/>
      <c r="CP98" s="86"/>
      <c r="CT98" s="87"/>
      <c r="CY98" s="86"/>
      <c r="DE98" s="86"/>
    </row>
    <row r="99">
      <c r="A99" s="112"/>
      <c r="Q99" s="77"/>
      <c r="R99" s="117"/>
      <c r="S99" s="118"/>
      <c r="Y99" s="92"/>
      <c r="AB99" s="93"/>
      <c r="AF99" s="92"/>
      <c r="AI99" s="93"/>
      <c r="AK99" s="113"/>
      <c r="AN99" s="93"/>
      <c r="AO99" s="114"/>
      <c r="AQ99" s="93"/>
      <c r="AS99" s="114"/>
      <c r="AV99" s="93"/>
      <c r="AW99" s="114"/>
      <c r="AY99" s="93"/>
      <c r="BA99" s="114"/>
      <c r="BD99" s="93"/>
      <c r="BE99" s="114"/>
      <c r="BH99" s="95"/>
      <c r="BN99" s="86"/>
      <c r="BS99" s="86"/>
      <c r="BX99" s="86"/>
      <c r="CA99" s="86"/>
      <c r="CF99" s="86"/>
      <c r="CK99" s="86"/>
      <c r="CP99" s="86"/>
      <c r="CT99" s="87"/>
      <c r="CY99" s="86"/>
      <c r="DE99" s="86"/>
    </row>
    <row r="100">
      <c r="A100" s="112"/>
      <c r="Q100" s="77"/>
      <c r="R100" s="117"/>
      <c r="S100" s="118"/>
      <c r="Y100" s="92"/>
      <c r="AB100" s="93"/>
      <c r="AF100" s="92"/>
      <c r="AI100" s="93"/>
      <c r="AK100" s="113"/>
      <c r="AN100" s="93"/>
      <c r="AO100" s="114"/>
      <c r="AQ100" s="93"/>
      <c r="AS100" s="114"/>
      <c r="AV100" s="93"/>
      <c r="AW100" s="114"/>
      <c r="AY100" s="93"/>
      <c r="BA100" s="114"/>
      <c r="BD100" s="93"/>
      <c r="BE100" s="114"/>
      <c r="BH100" s="95"/>
      <c r="BN100" s="86"/>
      <c r="BS100" s="86"/>
      <c r="BX100" s="86"/>
      <c r="CA100" s="86"/>
      <c r="CF100" s="86"/>
      <c r="CK100" s="86"/>
      <c r="CP100" s="86"/>
      <c r="CT100" s="87"/>
      <c r="CY100" s="86"/>
      <c r="DE100" s="86"/>
    </row>
    <row r="101">
      <c r="A101" s="112"/>
      <c r="Q101" s="77"/>
      <c r="R101" s="117"/>
      <c r="S101" s="118"/>
      <c r="Y101" s="92"/>
      <c r="AB101" s="93"/>
      <c r="AF101" s="92"/>
      <c r="AI101" s="93"/>
      <c r="AK101" s="113"/>
      <c r="AN101" s="93"/>
      <c r="AO101" s="114"/>
      <c r="AQ101" s="93"/>
      <c r="AS101" s="114"/>
      <c r="AV101" s="93"/>
      <c r="AW101" s="114"/>
      <c r="AY101" s="93"/>
      <c r="BA101" s="114"/>
      <c r="BD101" s="93"/>
      <c r="BE101" s="114"/>
      <c r="BH101" s="95"/>
      <c r="BN101" s="86"/>
      <c r="BS101" s="86"/>
      <c r="BX101" s="86"/>
      <c r="CA101" s="86"/>
      <c r="CF101" s="86"/>
      <c r="CK101" s="86"/>
      <c r="CP101" s="86"/>
      <c r="CT101" s="87"/>
      <c r="CY101" s="86"/>
      <c r="DE101" s="86"/>
    </row>
    <row r="102">
      <c r="A102" s="112"/>
      <c r="Q102" s="77"/>
      <c r="R102" s="117"/>
      <c r="S102" s="118"/>
      <c r="Y102" s="92"/>
      <c r="AB102" s="93"/>
      <c r="AF102" s="92"/>
      <c r="AI102" s="93"/>
      <c r="AK102" s="113"/>
      <c r="AN102" s="93"/>
      <c r="AO102" s="114"/>
      <c r="AQ102" s="93"/>
      <c r="AS102" s="114"/>
      <c r="AV102" s="93"/>
      <c r="AW102" s="114"/>
      <c r="AY102" s="93"/>
      <c r="BA102" s="114"/>
      <c r="BD102" s="93"/>
      <c r="BE102" s="114"/>
      <c r="BH102" s="95"/>
      <c r="BN102" s="86"/>
      <c r="BS102" s="86"/>
      <c r="BX102" s="86"/>
      <c r="CA102" s="86"/>
      <c r="CF102" s="86"/>
      <c r="CK102" s="86"/>
      <c r="CP102" s="86"/>
      <c r="CT102" s="87"/>
      <c r="CY102" s="86"/>
      <c r="DE102" s="86"/>
    </row>
    <row r="103">
      <c r="A103" s="112"/>
      <c r="Q103" s="77"/>
      <c r="R103" s="117"/>
      <c r="S103" s="118"/>
      <c r="Y103" s="92"/>
      <c r="AB103" s="93"/>
      <c r="AF103" s="92"/>
      <c r="AI103" s="93"/>
      <c r="AK103" s="113"/>
      <c r="AN103" s="93"/>
      <c r="AO103" s="114"/>
      <c r="AQ103" s="93"/>
      <c r="AS103" s="114"/>
      <c r="AV103" s="93"/>
      <c r="AW103" s="114"/>
      <c r="AY103" s="93"/>
      <c r="BA103" s="114"/>
      <c r="BD103" s="93"/>
      <c r="BE103" s="114"/>
      <c r="BH103" s="95"/>
      <c r="BN103" s="86"/>
      <c r="BS103" s="86"/>
      <c r="BX103" s="86"/>
      <c r="CA103" s="86"/>
      <c r="CF103" s="86"/>
      <c r="CK103" s="86"/>
      <c r="CP103" s="86"/>
      <c r="CT103" s="87"/>
      <c r="CY103" s="86"/>
      <c r="DE103" s="86"/>
    </row>
    <row r="104">
      <c r="A104" s="112"/>
      <c r="Q104" s="77"/>
      <c r="R104" s="117"/>
      <c r="S104" s="118"/>
      <c r="Y104" s="92"/>
      <c r="AB104" s="93"/>
      <c r="AF104" s="92"/>
      <c r="AI104" s="93"/>
      <c r="AK104" s="113"/>
      <c r="AN104" s="93"/>
      <c r="AO104" s="114"/>
      <c r="AQ104" s="93"/>
      <c r="AS104" s="114"/>
      <c r="AV104" s="93"/>
      <c r="AW104" s="114"/>
      <c r="AY104" s="93"/>
      <c r="BA104" s="114"/>
      <c r="BD104" s="93"/>
      <c r="BE104" s="114"/>
      <c r="BH104" s="95"/>
      <c r="BN104" s="86"/>
      <c r="BS104" s="86"/>
      <c r="BX104" s="86"/>
      <c r="CA104" s="86"/>
      <c r="CF104" s="86"/>
      <c r="CK104" s="86"/>
      <c r="CP104" s="86"/>
      <c r="CT104" s="87"/>
      <c r="CY104" s="86"/>
      <c r="DE104" s="86"/>
    </row>
    <row r="105">
      <c r="A105" s="112"/>
      <c r="Q105" s="77"/>
      <c r="R105" s="117"/>
      <c r="S105" s="118"/>
      <c r="Y105" s="92"/>
      <c r="AB105" s="93"/>
      <c r="AF105" s="92"/>
      <c r="AI105" s="93"/>
      <c r="AK105" s="113"/>
      <c r="AN105" s="93"/>
      <c r="AO105" s="114"/>
      <c r="AQ105" s="93"/>
      <c r="AS105" s="114"/>
      <c r="AV105" s="93"/>
      <c r="AW105" s="114"/>
      <c r="AY105" s="93"/>
      <c r="BA105" s="114"/>
      <c r="BD105" s="93"/>
      <c r="BE105" s="114"/>
      <c r="BH105" s="95"/>
      <c r="BN105" s="86"/>
      <c r="BS105" s="86"/>
      <c r="BX105" s="86"/>
      <c r="CA105" s="86"/>
      <c r="CF105" s="86"/>
      <c r="CK105" s="86"/>
      <c r="CP105" s="86"/>
      <c r="CT105" s="87"/>
      <c r="CY105" s="86"/>
      <c r="DE105" s="86"/>
    </row>
    <row r="106">
      <c r="A106" s="112"/>
      <c r="Q106" s="77"/>
      <c r="R106" s="117"/>
      <c r="S106" s="118"/>
      <c r="Y106" s="92"/>
      <c r="AB106" s="93"/>
      <c r="AF106" s="92"/>
      <c r="AI106" s="93"/>
      <c r="AK106" s="113"/>
      <c r="AN106" s="93"/>
      <c r="AO106" s="114"/>
      <c r="AQ106" s="93"/>
      <c r="AS106" s="114"/>
      <c r="AV106" s="93"/>
      <c r="AW106" s="114"/>
      <c r="AY106" s="93"/>
      <c r="BA106" s="114"/>
      <c r="BD106" s="93"/>
      <c r="BE106" s="114"/>
      <c r="BH106" s="95"/>
      <c r="BN106" s="86"/>
      <c r="BS106" s="86"/>
      <c r="BX106" s="86"/>
      <c r="CA106" s="86"/>
      <c r="CF106" s="86"/>
      <c r="CK106" s="86"/>
      <c r="CP106" s="86"/>
      <c r="CT106" s="87"/>
      <c r="CY106" s="86"/>
      <c r="DE106" s="86"/>
    </row>
    <row r="107">
      <c r="A107" s="112"/>
      <c r="Q107" s="77"/>
      <c r="R107" s="117"/>
      <c r="S107" s="118"/>
      <c r="Y107" s="92"/>
      <c r="AB107" s="93"/>
      <c r="AF107" s="92"/>
      <c r="AI107" s="93"/>
      <c r="AK107" s="113"/>
      <c r="AN107" s="93"/>
      <c r="AO107" s="114"/>
      <c r="AQ107" s="93"/>
      <c r="AS107" s="114"/>
      <c r="AV107" s="93"/>
      <c r="AW107" s="114"/>
      <c r="AY107" s="93"/>
      <c r="BA107" s="114"/>
      <c r="BD107" s="93"/>
      <c r="BE107" s="114"/>
      <c r="BH107" s="95"/>
      <c r="BN107" s="86"/>
      <c r="BS107" s="86"/>
      <c r="BX107" s="86"/>
      <c r="CA107" s="86"/>
      <c r="CF107" s="86"/>
      <c r="CK107" s="86"/>
      <c r="CP107" s="86"/>
      <c r="CT107" s="87"/>
      <c r="CY107" s="86"/>
      <c r="DE107" s="86"/>
    </row>
    <row r="108">
      <c r="A108" s="112"/>
      <c r="Q108" s="77"/>
      <c r="R108" s="117"/>
      <c r="S108" s="118"/>
      <c r="Y108" s="92"/>
      <c r="AB108" s="93"/>
      <c r="AF108" s="92"/>
      <c r="AI108" s="93"/>
      <c r="AK108" s="113"/>
      <c r="AN108" s="93"/>
      <c r="AO108" s="114"/>
      <c r="AQ108" s="93"/>
      <c r="AS108" s="114"/>
      <c r="AV108" s="93"/>
      <c r="AW108" s="114"/>
      <c r="AY108" s="93"/>
      <c r="BA108" s="114"/>
      <c r="BD108" s="93"/>
      <c r="BE108" s="114"/>
      <c r="BH108" s="95"/>
      <c r="BN108" s="86"/>
      <c r="BS108" s="86"/>
      <c r="BX108" s="86"/>
      <c r="CA108" s="86"/>
      <c r="CF108" s="86"/>
      <c r="CK108" s="86"/>
      <c r="CP108" s="86"/>
      <c r="CT108" s="87"/>
      <c r="CY108" s="86"/>
      <c r="DE108" s="86"/>
    </row>
    <row r="109">
      <c r="A109" s="112"/>
      <c r="Q109" s="77"/>
      <c r="R109" s="117"/>
      <c r="S109" s="118"/>
      <c r="Y109" s="92"/>
      <c r="AB109" s="93"/>
      <c r="AF109" s="92"/>
      <c r="AI109" s="93"/>
      <c r="AK109" s="113"/>
      <c r="AN109" s="93"/>
      <c r="AO109" s="114"/>
      <c r="AQ109" s="93"/>
      <c r="AS109" s="114"/>
      <c r="AV109" s="93"/>
      <c r="AW109" s="114"/>
      <c r="AY109" s="93"/>
      <c r="BA109" s="114"/>
      <c r="BD109" s="93"/>
      <c r="BE109" s="114"/>
      <c r="BH109" s="95"/>
      <c r="BN109" s="86"/>
      <c r="BS109" s="86"/>
      <c r="BX109" s="86"/>
      <c r="CA109" s="86"/>
      <c r="CF109" s="86"/>
      <c r="CK109" s="86"/>
      <c r="CP109" s="86"/>
      <c r="CT109" s="87"/>
      <c r="CY109" s="86"/>
      <c r="DE109" s="86"/>
    </row>
    <row r="110">
      <c r="A110" s="112"/>
      <c r="Q110" s="77"/>
      <c r="R110" s="117"/>
      <c r="S110" s="118"/>
      <c r="Y110" s="92"/>
      <c r="AB110" s="93"/>
      <c r="AF110" s="92"/>
      <c r="AI110" s="93"/>
      <c r="AK110" s="113"/>
      <c r="AN110" s="93"/>
      <c r="AO110" s="114"/>
      <c r="AQ110" s="93"/>
      <c r="AS110" s="114"/>
      <c r="AV110" s="93"/>
      <c r="AW110" s="114"/>
      <c r="AY110" s="93"/>
      <c r="BA110" s="114"/>
      <c r="BD110" s="93"/>
      <c r="BE110" s="114"/>
      <c r="BH110" s="95"/>
      <c r="BN110" s="86"/>
      <c r="BS110" s="86"/>
      <c r="BX110" s="86"/>
      <c r="CA110" s="86"/>
      <c r="CF110" s="86"/>
      <c r="CK110" s="86"/>
      <c r="CP110" s="86"/>
      <c r="CT110" s="87"/>
      <c r="CY110" s="86"/>
      <c r="DE110" s="86"/>
    </row>
    <row r="111">
      <c r="A111" s="112"/>
      <c r="Q111" s="77"/>
      <c r="R111" s="117"/>
      <c r="S111" s="118"/>
      <c r="Y111" s="92"/>
      <c r="AB111" s="93"/>
      <c r="AF111" s="92"/>
      <c r="AI111" s="93"/>
      <c r="AK111" s="113"/>
      <c r="AN111" s="93"/>
      <c r="AO111" s="114"/>
      <c r="AQ111" s="93"/>
      <c r="AS111" s="114"/>
      <c r="AV111" s="93"/>
      <c r="AW111" s="114"/>
      <c r="AY111" s="93"/>
      <c r="BA111" s="114"/>
      <c r="BD111" s="93"/>
      <c r="BE111" s="114"/>
      <c r="BH111" s="95"/>
      <c r="BN111" s="86"/>
      <c r="BS111" s="86"/>
      <c r="BX111" s="86"/>
      <c r="CA111" s="86"/>
      <c r="CF111" s="86"/>
      <c r="CK111" s="86"/>
      <c r="CP111" s="86"/>
      <c r="CT111" s="87"/>
      <c r="CY111" s="86"/>
      <c r="DE111" s="86"/>
    </row>
    <row r="112">
      <c r="A112" s="112"/>
      <c r="Q112" s="77"/>
      <c r="R112" s="117"/>
      <c r="S112" s="118"/>
      <c r="Y112" s="92"/>
      <c r="AB112" s="93"/>
      <c r="AF112" s="92"/>
      <c r="AI112" s="93"/>
      <c r="AK112" s="113"/>
      <c r="AN112" s="93"/>
      <c r="AO112" s="114"/>
      <c r="AQ112" s="93"/>
      <c r="AS112" s="114"/>
      <c r="AV112" s="93"/>
      <c r="AW112" s="114"/>
      <c r="AY112" s="93"/>
      <c r="BA112" s="114"/>
      <c r="BD112" s="93"/>
      <c r="BE112" s="114"/>
      <c r="BH112" s="95"/>
      <c r="BN112" s="86"/>
      <c r="BS112" s="86"/>
      <c r="BX112" s="86"/>
      <c r="CA112" s="86"/>
      <c r="CF112" s="86"/>
      <c r="CK112" s="86"/>
      <c r="CP112" s="86"/>
      <c r="CT112" s="87"/>
      <c r="CY112" s="86"/>
      <c r="DE112" s="86"/>
    </row>
    <row r="113">
      <c r="A113" s="112"/>
      <c r="Q113" s="77"/>
      <c r="R113" s="117"/>
      <c r="S113" s="118"/>
      <c r="Y113" s="92"/>
      <c r="AB113" s="93"/>
      <c r="AF113" s="92"/>
      <c r="AI113" s="93"/>
      <c r="AK113" s="113"/>
      <c r="AN113" s="93"/>
      <c r="AO113" s="114"/>
      <c r="AQ113" s="93"/>
      <c r="AS113" s="114"/>
      <c r="AV113" s="93"/>
      <c r="AW113" s="114"/>
      <c r="AY113" s="93"/>
      <c r="BA113" s="114"/>
      <c r="BD113" s="93"/>
      <c r="BE113" s="114"/>
      <c r="BH113" s="95"/>
      <c r="BN113" s="86"/>
      <c r="BS113" s="86"/>
      <c r="BX113" s="86"/>
      <c r="CA113" s="86"/>
      <c r="CF113" s="86"/>
      <c r="CK113" s="86"/>
      <c r="CP113" s="86"/>
      <c r="CT113" s="87"/>
      <c r="CY113" s="86"/>
      <c r="DE113" s="86"/>
    </row>
    <row r="114">
      <c r="A114" s="112"/>
      <c r="Q114" s="77"/>
      <c r="R114" s="117"/>
      <c r="S114" s="118"/>
      <c r="Y114" s="92"/>
      <c r="AB114" s="93"/>
      <c r="AF114" s="92"/>
      <c r="AI114" s="93"/>
      <c r="AK114" s="113"/>
      <c r="AN114" s="93"/>
      <c r="AO114" s="114"/>
      <c r="AQ114" s="93"/>
      <c r="AS114" s="114"/>
      <c r="AV114" s="93"/>
      <c r="AW114" s="114"/>
      <c r="AY114" s="93"/>
      <c r="BA114" s="114"/>
      <c r="BD114" s="93"/>
      <c r="BE114" s="114"/>
      <c r="BH114" s="95"/>
      <c r="BN114" s="86"/>
      <c r="BS114" s="86"/>
      <c r="BX114" s="86"/>
      <c r="CA114" s="86"/>
      <c r="CF114" s="86"/>
      <c r="CK114" s="86"/>
      <c r="CP114" s="86"/>
      <c r="CT114" s="87"/>
      <c r="CY114" s="86"/>
      <c r="DE114" s="86"/>
    </row>
    <row r="115">
      <c r="A115" s="112"/>
      <c r="Q115" s="77"/>
      <c r="R115" s="117"/>
      <c r="S115" s="118"/>
      <c r="Y115" s="92"/>
      <c r="AB115" s="93"/>
      <c r="AF115" s="92"/>
      <c r="AI115" s="93"/>
      <c r="AK115" s="113"/>
      <c r="AN115" s="93"/>
      <c r="AO115" s="114"/>
      <c r="AQ115" s="93"/>
      <c r="AS115" s="114"/>
      <c r="AV115" s="93"/>
      <c r="AW115" s="114"/>
      <c r="AY115" s="93"/>
      <c r="BA115" s="114"/>
      <c r="BD115" s="93"/>
      <c r="BE115" s="114"/>
      <c r="BH115" s="95"/>
      <c r="BN115" s="86"/>
      <c r="BS115" s="86"/>
      <c r="BX115" s="86"/>
      <c r="CA115" s="86"/>
      <c r="CF115" s="86"/>
      <c r="CK115" s="86"/>
      <c r="CP115" s="86"/>
      <c r="CT115" s="87"/>
      <c r="CY115" s="86"/>
      <c r="DE115" s="86"/>
    </row>
    <row r="116">
      <c r="A116" s="112"/>
      <c r="Q116" s="77"/>
      <c r="R116" s="117"/>
      <c r="S116" s="118"/>
      <c r="Y116" s="92"/>
      <c r="AB116" s="93"/>
      <c r="AF116" s="92"/>
      <c r="AI116" s="93"/>
      <c r="AK116" s="113"/>
      <c r="AN116" s="93"/>
      <c r="AO116" s="114"/>
      <c r="AQ116" s="93"/>
      <c r="AS116" s="114"/>
      <c r="AV116" s="93"/>
      <c r="AW116" s="114"/>
      <c r="AY116" s="93"/>
      <c r="BA116" s="114"/>
      <c r="BD116" s="93"/>
      <c r="BE116" s="114"/>
      <c r="BH116" s="95"/>
      <c r="BN116" s="86"/>
      <c r="BS116" s="86"/>
      <c r="BX116" s="86"/>
      <c r="CA116" s="86"/>
      <c r="CF116" s="86"/>
      <c r="CK116" s="86"/>
      <c r="CP116" s="86"/>
      <c r="CT116" s="87"/>
      <c r="CY116" s="86"/>
      <c r="DE116" s="86"/>
    </row>
    <row r="117">
      <c r="A117" s="112"/>
      <c r="Q117" s="77"/>
      <c r="R117" s="117"/>
      <c r="S117" s="118"/>
      <c r="Y117" s="92"/>
      <c r="AB117" s="93"/>
      <c r="AF117" s="92"/>
      <c r="AI117" s="93"/>
      <c r="AK117" s="113"/>
      <c r="AN117" s="93"/>
      <c r="AO117" s="114"/>
      <c r="AQ117" s="93"/>
      <c r="AS117" s="114"/>
      <c r="AV117" s="93"/>
      <c r="AW117" s="114"/>
      <c r="AY117" s="93"/>
      <c r="BA117" s="114"/>
      <c r="BD117" s="93"/>
      <c r="BE117" s="114"/>
      <c r="BH117" s="95"/>
      <c r="BN117" s="86"/>
      <c r="BS117" s="86"/>
      <c r="BX117" s="86"/>
      <c r="CA117" s="86"/>
      <c r="CF117" s="86"/>
      <c r="CK117" s="86"/>
      <c r="CP117" s="86"/>
      <c r="CT117" s="87"/>
      <c r="CY117" s="86"/>
      <c r="DE117" s="86"/>
    </row>
    <row r="118">
      <c r="A118" s="112"/>
      <c r="Q118" s="77"/>
      <c r="R118" s="117"/>
      <c r="S118" s="118"/>
      <c r="Y118" s="92"/>
      <c r="AB118" s="93"/>
      <c r="AF118" s="92"/>
      <c r="AI118" s="93"/>
      <c r="AK118" s="113"/>
      <c r="AN118" s="93"/>
      <c r="AO118" s="114"/>
      <c r="AQ118" s="93"/>
      <c r="AS118" s="114"/>
      <c r="AV118" s="93"/>
      <c r="AW118" s="114"/>
      <c r="AY118" s="93"/>
      <c r="BA118" s="114"/>
      <c r="BD118" s="93"/>
      <c r="BE118" s="114"/>
      <c r="BH118" s="95"/>
      <c r="BN118" s="86"/>
      <c r="BS118" s="86"/>
      <c r="BX118" s="86"/>
      <c r="CA118" s="86"/>
      <c r="CF118" s="86"/>
      <c r="CK118" s="86"/>
      <c r="CP118" s="86"/>
      <c r="CT118" s="87"/>
      <c r="CY118" s="86"/>
      <c r="DE118" s="86"/>
    </row>
    <row r="119">
      <c r="A119" s="112"/>
      <c r="Q119" s="77"/>
      <c r="R119" s="117"/>
      <c r="S119" s="118"/>
      <c r="Y119" s="92"/>
      <c r="AB119" s="93"/>
      <c r="AF119" s="92"/>
      <c r="AI119" s="93"/>
      <c r="AK119" s="113"/>
      <c r="AN119" s="93"/>
      <c r="AO119" s="114"/>
      <c r="AQ119" s="93"/>
      <c r="AS119" s="114"/>
      <c r="AV119" s="93"/>
      <c r="AW119" s="114"/>
      <c r="AY119" s="93"/>
      <c r="BA119" s="114"/>
      <c r="BD119" s="93"/>
      <c r="BE119" s="114"/>
      <c r="BH119" s="95"/>
      <c r="BN119" s="86"/>
      <c r="BS119" s="86"/>
      <c r="BX119" s="86"/>
      <c r="CA119" s="86"/>
      <c r="CF119" s="86"/>
      <c r="CK119" s="86"/>
      <c r="CP119" s="86"/>
      <c r="CT119" s="87"/>
      <c r="CY119" s="86"/>
      <c r="DE119" s="86"/>
    </row>
    <row r="120">
      <c r="A120" s="112"/>
      <c r="Q120" s="77"/>
      <c r="R120" s="117"/>
      <c r="S120" s="118"/>
      <c r="Y120" s="92"/>
      <c r="AB120" s="93"/>
      <c r="AF120" s="92"/>
      <c r="AI120" s="93"/>
      <c r="AK120" s="113"/>
      <c r="AN120" s="93"/>
      <c r="AO120" s="114"/>
      <c r="AQ120" s="93"/>
      <c r="AS120" s="114"/>
      <c r="AV120" s="93"/>
      <c r="AW120" s="114"/>
      <c r="AY120" s="93"/>
      <c r="BA120" s="114"/>
      <c r="BD120" s="93"/>
      <c r="BE120" s="114"/>
      <c r="BH120" s="95"/>
      <c r="BN120" s="86"/>
      <c r="BS120" s="86"/>
      <c r="BX120" s="86"/>
      <c r="CA120" s="86"/>
      <c r="CF120" s="86"/>
      <c r="CK120" s="86"/>
      <c r="CP120" s="86"/>
      <c r="CT120" s="87"/>
      <c r="CY120" s="86"/>
      <c r="DE120" s="86"/>
    </row>
    <row r="121">
      <c r="A121" s="112"/>
      <c r="Q121" s="77"/>
      <c r="R121" s="117"/>
      <c r="S121" s="118"/>
      <c r="Y121" s="92"/>
      <c r="AB121" s="93"/>
      <c r="AF121" s="92"/>
      <c r="AI121" s="93"/>
      <c r="AK121" s="113"/>
      <c r="AN121" s="93"/>
      <c r="AO121" s="114"/>
      <c r="AQ121" s="93"/>
      <c r="AS121" s="114"/>
      <c r="AV121" s="93"/>
      <c r="AW121" s="114"/>
      <c r="AY121" s="93"/>
      <c r="BA121" s="114"/>
      <c r="BD121" s="93"/>
      <c r="BE121" s="114"/>
      <c r="BH121" s="95"/>
      <c r="BN121" s="86"/>
      <c r="BS121" s="86"/>
      <c r="BX121" s="86"/>
      <c r="CA121" s="86"/>
      <c r="CF121" s="86"/>
      <c r="CK121" s="86"/>
      <c r="CP121" s="86"/>
      <c r="CT121" s="87"/>
      <c r="CY121" s="86"/>
      <c r="DE121" s="86"/>
    </row>
    <row r="122">
      <c r="A122" s="112"/>
      <c r="Q122" s="77"/>
      <c r="R122" s="117"/>
      <c r="S122" s="118"/>
      <c r="Y122" s="92"/>
      <c r="AB122" s="93"/>
      <c r="AF122" s="92"/>
      <c r="AI122" s="93"/>
      <c r="AK122" s="113"/>
      <c r="AN122" s="93"/>
      <c r="AO122" s="114"/>
      <c r="AQ122" s="93"/>
      <c r="AS122" s="114"/>
      <c r="AV122" s="93"/>
      <c r="AW122" s="114"/>
      <c r="AY122" s="93"/>
      <c r="BA122" s="114"/>
      <c r="BD122" s="93"/>
      <c r="BE122" s="114"/>
      <c r="BH122" s="95"/>
      <c r="BN122" s="86"/>
      <c r="BS122" s="86"/>
      <c r="BX122" s="86"/>
      <c r="CA122" s="86"/>
      <c r="CF122" s="86"/>
      <c r="CK122" s="86"/>
      <c r="CP122" s="86"/>
      <c r="CT122" s="87"/>
      <c r="CY122" s="86"/>
      <c r="DE122" s="86"/>
    </row>
    <row r="123">
      <c r="A123" s="112"/>
      <c r="Q123" s="77"/>
      <c r="R123" s="117"/>
      <c r="S123" s="118"/>
      <c r="Y123" s="92"/>
      <c r="AB123" s="93"/>
      <c r="AF123" s="92"/>
      <c r="AI123" s="93"/>
      <c r="AK123" s="113"/>
      <c r="AN123" s="93"/>
      <c r="AO123" s="114"/>
      <c r="AQ123" s="93"/>
      <c r="AS123" s="114"/>
      <c r="AV123" s="93"/>
      <c r="AW123" s="114"/>
      <c r="AY123" s="93"/>
      <c r="BA123" s="114"/>
      <c r="BD123" s="93"/>
      <c r="BE123" s="114"/>
      <c r="BH123" s="95"/>
      <c r="BN123" s="86"/>
      <c r="BS123" s="86"/>
      <c r="BX123" s="86"/>
      <c r="CA123" s="86"/>
      <c r="CF123" s="86"/>
      <c r="CK123" s="86"/>
      <c r="CP123" s="86"/>
      <c r="CT123" s="87"/>
      <c r="CY123" s="86"/>
      <c r="DE123" s="86"/>
    </row>
    <row r="124">
      <c r="A124" s="112"/>
      <c r="Q124" s="77"/>
      <c r="R124" s="117"/>
      <c r="S124" s="118"/>
      <c r="Y124" s="92"/>
      <c r="AB124" s="93"/>
      <c r="AF124" s="92"/>
      <c r="AI124" s="93"/>
      <c r="AK124" s="113"/>
      <c r="AN124" s="93"/>
      <c r="AO124" s="114"/>
      <c r="AQ124" s="93"/>
      <c r="AS124" s="114"/>
      <c r="AV124" s="93"/>
      <c r="AW124" s="114"/>
      <c r="AY124" s="93"/>
      <c r="BA124" s="114"/>
      <c r="BD124" s="93"/>
      <c r="BE124" s="114"/>
      <c r="BH124" s="95"/>
      <c r="BN124" s="86"/>
      <c r="BS124" s="86"/>
      <c r="BX124" s="86"/>
      <c r="CA124" s="86"/>
      <c r="CF124" s="86"/>
      <c r="CK124" s="86"/>
      <c r="CP124" s="86"/>
      <c r="CT124" s="87"/>
      <c r="CY124" s="86"/>
      <c r="DE124" s="86"/>
    </row>
    <row r="125">
      <c r="A125" s="112"/>
      <c r="Q125" s="77"/>
      <c r="R125" s="117"/>
      <c r="S125" s="118"/>
      <c r="Y125" s="92"/>
      <c r="AB125" s="93"/>
      <c r="AF125" s="92"/>
      <c r="AI125" s="93"/>
      <c r="AK125" s="113"/>
      <c r="AN125" s="93"/>
      <c r="AO125" s="114"/>
      <c r="AQ125" s="93"/>
      <c r="AS125" s="114"/>
      <c r="AV125" s="93"/>
      <c r="AW125" s="114"/>
      <c r="AY125" s="93"/>
      <c r="BA125" s="114"/>
      <c r="BD125" s="93"/>
      <c r="BE125" s="114"/>
      <c r="BH125" s="95"/>
      <c r="BN125" s="86"/>
      <c r="BS125" s="86"/>
      <c r="BX125" s="86"/>
      <c r="CA125" s="86"/>
      <c r="CF125" s="86"/>
      <c r="CK125" s="86"/>
      <c r="CP125" s="86"/>
      <c r="CT125" s="87"/>
      <c r="CY125" s="86"/>
      <c r="DE125" s="86"/>
    </row>
    <row r="126">
      <c r="A126" s="112"/>
      <c r="Q126" s="77"/>
      <c r="R126" s="117"/>
      <c r="S126" s="118"/>
      <c r="Y126" s="92"/>
      <c r="AB126" s="93"/>
      <c r="AF126" s="92"/>
      <c r="AI126" s="93"/>
      <c r="AK126" s="113"/>
      <c r="AN126" s="93"/>
      <c r="AO126" s="114"/>
      <c r="AQ126" s="93"/>
      <c r="AS126" s="114"/>
      <c r="AV126" s="93"/>
      <c r="AW126" s="114"/>
      <c r="AY126" s="93"/>
      <c r="BA126" s="114"/>
      <c r="BD126" s="93"/>
      <c r="BE126" s="114"/>
      <c r="BH126" s="95"/>
      <c r="BN126" s="86"/>
      <c r="BS126" s="86"/>
      <c r="BX126" s="86"/>
      <c r="CA126" s="86"/>
      <c r="CF126" s="86"/>
      <c r="CK126" s="86"/>
      <c r="CP126" s="86"/>
      <c r="CT126" s="87"/>
      <c r="CY126" s="86"/>
      <c r="DE126" s="86"/>
    </row>
    <row r="127">
      <c r="A127" s="112"/>
      <c r="Q127" s="77"/>
      <c r="R127" s="117"/>
      <c r="S127" s="118"/>
      <c r="Y127" s="92"/>
      <c r="AB127" s="93"/>
      <c r="AF127" s="92"/>
      <c r="AI127" s="93"/>
      <c r="AK127" s="113"/>
      <c r="AN127" s="93"/>
      <c r="AO127" s="114"/>
      <c r="AQ127" s="93"/>
      <c r="AS127" s="114"/>
      <c r="AV127" s="93"/>
      <c r="AW127" s="114"/>
      <c r="AY127" s="93"/>
      <c r="BA127" s="114"/>
      <c r="BD127" s="93"/>
      <c r="BE127" s="114"/>
      <c r="BH127" s="95"/>
      <c r="BN127" s="86"/>
      <c r="BS127" s="86"/>
      <c r="BX127" s="86"/>
      <c r="CA127" s="86"/>
      <c r="CF127" s="86"/>
      <c r="CK127" s="86"/>
      <c r="CP127" s="86"/>
      <c r="CT127" s="87"/>
      <c r="CY127" s="86"/>
      <c r="DE127" s="86"/>
    </row>
    <row r="128">
      <c r="A128" s="112"/>
      <c r="Q128" s="77"/>
      <c r="R128" s="117"/>
      <c r="S128" s="118"/>
      <c r="Y128" s="92"/>
      <c r="AB128" s="93"/>
      <c r="AF128" s="92"/>
      <c r="AI128" s="93"/>
      <c r="AK128" s="113"/>
      <c r="AN128" s="93"/>
      <c r="AO128" s="114"/>
      <c r="AQ128" s="93"/>
      <c r="AS128" s="114"/>
      <c r="AV128" s="93"/>
      <c r="AW128" s="114"/>
      <c r="AY128" s="93"/>
      <c r="BA128" s="114"/>
      <c r="BD128" s="93"/>
      <c r="BE128" s="114"/>
      <c r="BH128" s="95"/>
      <c r="BN128" s="86"/>
      <c r="BS128" s="86"/>
      <c r="BX128" s="86"/>
      <c r="CA128" s="86"/>
      <c r="CF128" s="86"/>
      <c r="CK128" s="86"/>
      <c r="CP128" s="86"/>
      <c r="CT128" s="87"/>
      <c r="CY128" s="86"/>
      <c r="DE128" s="86"/>
    </row>
    <row r="129">
      <c r="A129" s="112"/>
      <c r="Q129" s="77"/>
      <c r="R129" s="117"/>
      <c r="S129" s="118"/>
      <c r="Y129" s="92"/>
      <c r="AB129" s="93"/>
      <c r="AF129" s="92"/>
      <c r="AI129" s="93"/>
      <c r="AK129" s="113"/>
      <c r="AN129" s="93"/>
      <c r="AO129" s="114"/>
      <c r="AQ129" s="93"/>
      <c r="AS129" s="114"/>
      <c r="AV129" s="93"/>
      <c r="AW129" s="114"/>
      <c r="AY129" s="93"/>
      <c r="BA129" s="114"/>
      <c r="BD129" s="93"/>
      <c r="BE129" s="114"/>
      <c r="BH129" s="95"/>
      <c r="BN129" s="86"/>
      <c r="BS129" s="86"/>
      <c r="BX129" s="86"/>
      <c r="CA129" s="86"/>
      <c r="CF129" s="86"/>
      <c r="CK129" s="86"/>
      <c r="CP129" s="86"/>
      <c r="CT129" s="87"/>
      <c r="CY129" s="86"/>
      <c r="DE129" s="86"/>
    </row>
    <row r="130">
      <c r="A130" s="112"/>
      <c r="Q130" s="77"/>
      <c r="R130" s="117"/>
      <c r="S130" s="118"/>
      <c r="Y130" s="92"/>
      <c r="AB130" s="93"/>
      <c r="AF130" s="92"/>
      <c r="AI130" s="93"/>
      <c r="AK130" s="113"/>
      <c r="AN130" s="93"/>
      <c r="AO130" s="114"/>
      <c r="AQ130" s="93"/>
      <c r="AS130" s="114"/>
      <c r="AV130" s="93"/>
      <c r="AW130" s="114"/>
      <c r="AY130" s="93"/>
      <c r="BA130" s="114"/>
      <c r="BD130" s="93"/>
      <c r="BE130" s="114"/>
      <c r="BH130" s="95"/>
      <c r="BN130" s="86"/>
      <c r="BS130" s="86"/>
      <c r="BX130" s="86"/>
      <c r="CA130" s="86"/>
      <c r="CF130" s="86"/>
      <c r="CK130" s="86"/>
      <c r="CP130" s="86"/>
      <c r="CT130" s="87"/>
      <c r="CY130" s="86"/>
      <c r="DE130" s="86"/>
    </row>
    <row r="131">
      <c r="A131" s="112"/>
      <c r="Q131" s="77"/>
      <c r="R131" s="117"/>
      <c r="S131" s="118"/>
      <c r="Y131" s="92"/>
      <c r="AB131" s="93"/>
      <c r="AF131" s="92"/>
      <c r="AI131" s="93"/>
      <c r="AK131" s="113"/>
      <c r="AN131" s="93"/>
      <c r="AO131" s="114"/>
      <c r="AQ131" s="93"/>
      <c r="AS131" s="114"/>
      <c r="AV131" s="93"/>
      <c r="AW131" s="114"/>
      <c r="AY131" s="93"/>
      <c r="BA131" s="114"/>
      <c r="BD131" s="93"/>
      <c r="BE131" s="114"/>
      <c r="BH131" s="95"/>
      <c r="BN131" s="86"/>
      <c r="BS131" s="86"/>
      <c r="BX131" s="86"/>
      <c r="CA131" s="86"/>
      <c r="CF131" s="86"/>
      <c r="CK131" s="86"/>
      <c r="CP131" s="86"/>
      <c r="CT131" s="87"/>
      <c r="CY131" s="86"/>
      <c r="DE131" s="86"/>
    </row>
    <row r="132">
      <c r="A132" s="112"/>
      <c r="Q132" s="77"/>
      <c r="R132" s="117"/>
      <c r="S132" s="118"/>
      <c r="Y132" s="92"/>
      <c r="AB132" s="93"/>
      <c r="AF132" s="92"/>
      <c r="AI132" s="93"/>
      <c r="AK132" s="113"/>
      <c r="AN132" s="93"/>
      <c r="AO132" s="114"/>
      <c r="AQ132" s="93"/>
      <c r="AS132" s="114"/>
      <c r="AV132" s="93"/>
      <c r="AW132" s="114"/>
      <c r="AY132" s="93"/>
      <c r="BA132" s="114"/>
      <c r="BD132" s="93"/>
      <c r="BE132" s="114"/>
      <c r="BH132" s="95"/>
      <c r="BN132" s="86"/>
      <c r="BS132" s="86"/>
      <c r="BX132" s="86"/>
      <c r="CA132" s="86"/>
      <c r="CF132" s="86"/>
      <c r="CK132" s="86"/>
      <c r="CP132" s="86"/>
      <c r="CT132" s="87"/>
      <c r="CY132" s="86"/>
      <c r="DE132" s="86"/>
    </row>
    <row r="133">
      <c r="A133" s="112"/>
      <c r="Q133" s="77"/>
      <c r="R133" s="117"/>
      <c r="S133" s="118"/>
      <c r="Y133" s="92"/>
      <c r="AB133" s="93"/>
      <c r="AF133" s="92"/>
      <c r="AI133" s="93"/>
      <c r="AK133" s="113"/>
      <c r="AN133" s="93"/>
      <c r="AO133" s="114"/>
      <c r="AQ133" s="93"/>
      <c r="AS133" s="114"/>
      <c r="AV133" s="93"/>
      <c r="AW133" s="114"/>
      <c r="AY133" s="93"/>
      <c r="BA133" s="114"/>
      <c r="BD133" s="93"/>
      <c r="BE133" s="114"/>
      <c r="BH133" s="95"/>
      <c r="BN133" s="86"/>
      <c r="BS133" s="86"/>
      <c r="BX133" s="86"/>
      <c r="CA133" s="86"/>
      <c r="CF133" s="86"/>
      <c r="CK133" s="86"/>
      <c r="CP133" s="86"/>
      <c r="CT133" s="87"/>
      <c r="CY133" s="86"/>
      <c r="DE133" s="86"/>
    </row>
    <row r="134">
      <c r="A134" s="112"/>
      <c r="Q134" s="77"/>
      <c r="R134" s="117"/>
      <c r="S134" s="118"/>
      <c r="Y134" s="92"/>
      <c r="AB134" s="93"/>
      <c r="AF134" s="92"/>
      <c r="AI134" s="93"/>
      <c r="AK134" s="113"/>
      <c r="AN134" s="93"/>
      <c r="AO134" s="114"/>
      <c r="AQ134" s="93"/>
      <c r="AS134" s="114"/>
      <c r="AV134" s="93"/>
      <c r="AW134" s="114"/>
      <c r="AY134" s="93"/>
      <c r="BA134" s="114"/>
      <c r="BD134" s="93"/>
      <c r="BE134" s="114"/>
      <c r="BH134" s="95"/>
      <c r="BN134" s="86"/>
      <c r="BS134" s="86"/>
      <c r="BX134" s="86"/>
      <c r="CA134" s="86"/>
      <c r="CF134" s="86"/>
      <c r="CK134" s="86"/>
      <c r="CP134" s="86"/>
      <c r="CT134" s="87"/>
      <c r="CY134" s="86"/>
      <c r="DE134" s="86"/>
    </row>
    <row r="135">
      <c r="A135" s="112"/>
      <c r="Q135" s="77"/>
      <c r="R135" s="117"/>
      <c r="S135" s="118"/>
      <c r="Y135" s="92"/>
      <c r="AB135" s="93"/>
      <c r="AF135" s="92"/>
      <c r="AI135" s="93"/>
      <c r="AK135" s="113"/>
      <c r="AN135" s="93"/>
      <c r="AO135" s="114"/>
      <c r="AQ135" s="93"/>
      <c r="AS135" s="114"/>
      <c r="AV135" s="93"/>
      <c r="AW135" s="114"/>
      <c r="AY135" s="93"/>
      <c r="BA135" s="114"/>
      <c r="BD135" s="93"/>
      <c r="BE135" s="114"/>
      <c r="BH135" s="95"/>
      <c r="BN135" s="86"/>
      <c r="BS135" s="86"/>
      <c r="BX135" s="86"/>
      <c r="CA135" s="86"/>
      <c r="CF135" s="86"/>
      <c r="CK135" s="86"/>
      <c r="CP135" s="86"/>
      <c r="CT135" s="87"/>
      <c r="CY135" s="86"/>
      <c r="DE135" s="86"/>
    </row>
    <row r="136">
      <c r="A136" s="112"/>
      <c r="Q136" s="77"/>
      <c r="R136" s="117"/>
      <c r="S136" s="118"/>
      <c r="Y136" s="92"/>
      <c r="AB136" s="93"/>
      <c r="AF136" s="92"/>
      <c r="AI136" s="93"/>
      <c r="AK136" s="113"/>
      <c r="AN136" s="93"/>
      <c r="AO136" s="114"/>
      <c r="AQ136" s="93"/>
      <c r="AS136" s="114"/>
      <c r="AV136" s="93"/>
      <c r="AW136" s="114"/>
      <c r="AY136" s="93"/>
      <c r="BA136" s="114"/>
      <c r="BD136" s="93"/>
      <c r="BE136" s="114"/>
      <c r="BH136" s="95"/>
      <c r="BN136" s="86"/>
      <c r="BS136" s="86"/>
      <c r="BX136" s="86"/>
      <c r="CA136" s="86"/>
      <c r="CF136" s="86"/>
      <c r="CK136" s="86"/>
      <c r="CP136" s="86"/>
      <c r="CT136" s="87"/>
      <c r="CY136" s="86"/>
      <c r="DE136" s="86"/>
    </row>
    <row r="137">
      <c r="A137" s="112"/>
      <c r="Q137" s="77"/>
      <c r="R137" s="117"/>
      <c r="S137" s="118"/>
      <c r="Y137" s="92"/>
      <c r="AB137" s="93"/>
      <c r="AF137" s="92"/>
      <c r="AI137" s="93"/>
      <c r="AK137" s="113"/>
      <c r="AN137" s="93"/>
      <c r="AO137" s="114"/>
      <c r="AQ137" s="93"/>
      <c r="AS137" s="114"/>
      <c r="AV137" s="93"/>
      <c r="AW137" s="114"/>
      <c r="AY137" s="93"/>
      <c r="BA137" s="114"/>
      <c r="BD137" s="93"/>
      <c r="BE137" s="114"/>
      <c r="BH137" s="95"/>
      <c r="BN137" s="86"/>
      <c r="BS137" s="86"/>
      <c r="BX137" s="86"/>
      <c r="CA137" s="86"/>
      <c r="CF137" s="86"/>
      <c r="CK137" s="86"/>
      <c r="CP137" s="86"/>
      <c r="CT137" s="87"/>
      <c r="CY137" s="86"/>
      <c r="DE137" s="86"/>
    </row>
    <row r="138">
      <c r="A138" s="112"/>
      <c r="Q138" s="77"/>
      <c r="R138" s="117"/>
      <c r="S138" s="118"/>
      <c r="Y138" s="92"/>
      <c r="AB138" s="93"/>
      <c r="AF138" s="92"/>
      <c r="AI138" s="93"/>
      <c r="AK138" s="113"/>
      <c r="AN138" s="93"/>
      <c r="AO138" s="114"/>
      <c r="AQ138" s="93"/>
      <c r="AS138" s="114"/>
      <c r="AV138" s="93"/>
      <c r="AW138" s="114"/>
      <c r="AY138" s="93"/>
      <c r="BA138" s="114"/>
      <c r="BD138" s="93"/>
      <c r="BE138" s="114"/>
      <c r="BH138" s="95"/>
      <c r="BN138" s="86"/>
      <c r="BS138" s="86"/>
      <c r="BX138" s="86"/>
      <c r="CA138" s="86"/>
      <c r="CF138" s="86"/>
      <c r="CK138" s="86"/>
      <c r="CP138" s="86"/>
      <c r="CT138" s="87"/>
      <c r="CY138" s="86"/>
      <c r="DE138" s="86"/>
    </row>
    <row r="139">
      <c r="A139" s="112"/>
      <c r="Q139" s="77"/>
      <c r="R139" s="117"/>
      <c r="S139" s="118"/>
      <c r="Y139" s="92"/>
      <c r="AB139" s="93"/>
      <c r="AF139" s="92"/>
      <c r="AI139" s="93"/>
      <c r="AK139" s="113"/>
      <c r="AN139" s="93"/>
      <c r="AO139" s="114"/>
      <c r="AQ139" s="93"/>
      <c r="AS139" s="114"/>
      <c r="AV139" s="93"/>
      <c r="AW139" s="114"/>
      <c r="AY139" s="93"/>
      <c r="BA139" s="114"/>
      <c r="BD139" s="93"/>
      <c r="BE139" s="114"/>
      <c r="BH139" s="95"/>
      <c r="BN139" s="86"/>
      <c r="BS139" s="86"/>
      <c r="BX139" s="86"/>
      <c r="CA139" s="86"/>
      <c r="CF139" s="86"/>
      <c r="CK139" s="86"/>
      <c r="CP139" s="86"/>
      <c r="CT139" s="87"/>
      <c r="CY139" s="86"/>
      <c r="DE139" s="86"/>
    </row>
    <row r="140">
      <c r="A140" s="112"/>
      <c r="Q140" s="77"/>
      <c r="R140" s="117"/>
      <c r="S140" s="118"/>
      <c r="Y140" s="92"/>
      <c r="AB140" s="93"/>
      <c r="AF140" s="92"/>
      <c r="AI140" s="93"/>
      <c r="AK140" s="113"/>
      <c r="AN140" s="93"/>
      <c r="AO140" s="114"/>
      <c r="AQ140" s="93"/>
      <c r="AS140" s="114"/>
      <c r="AV140" s="93"/>
      <c r="AW140" s="114"/>
      <c r="AY140" s="93"/>
      <c r="BA140" s="114"/>
      <c r="BD140" s="93"/>
      <c r="BE140" s="114"/>
      <c r="BH140" s="95"/>
      <c r="BN140" s="86"/>
      <c r="BS140" s="86"/>
      <c r="BX140" s="86"/>
      <c r="CA140" s="86"/>
      <c r="CF140" s="86"/>
      <c r="CK140" s="86"/>
      <c r="CP140" s="86"/>
      <c r="CT140" s="87"/>
      <c r="CY140" s="86"/>
      <c r="DE140" s="86"/>
    </row>
    <row r="141">
      <c r="A141" s="112"/>
      <c r="Q141" s="77"/>
      <c r="R141" s="117"/>
      <c r="S141" s="118"/>
      <c r="Y141" s="92"/>
      <c r="AB141" s="93"/>
      <c r="AF141" s="92"/>
      <c r="AI141" s="93"/>
      <c r="AK141" s="113"/>
      <c r="AN141" s="93"/>
      <c r="AO141" s="114"/>
      <c r="AQ141" s="93"/>
      <c r="AS141" s="114"/>
      <c r="AV141" s="93"/>
      <c r="AW141" s="114"/>
      <c r="AY141" s="93"/>
      <c r="BA141" s="114"/>
      <c r="BD141" s="93"/>
      <c r="BE141" s="114"/>
      <c r="BH141" s="95"/>
      <c r="BN141" s="86"/>
      <c r="BS141" s="86"/>
      <c r="BX141" s="86"/>
      <c r="CA141" s="86"/>
      <c r="CF141" s="86"/>
      <c r="CK141" s="86"/>
      <c r="CP141" s="86"/>
      <c r="CT141" s="87"/>
      <c r="CY141" s="86"/>
      <c r="DE141" s="86"/>
    </row>
    <row r="142">
      <c r="A142" s="112"/>
      <c r="Q142" s="77"/>
      <c r="R142" s="117"/>
      <c r="S142" s="118"/>
      <c r="Y142" s="92"/>
      <c r="AB142" s="93"/>
      <c r="AF142" s="92"/>
      <c r="AI142" s="93"/>
      <c r="AK142" s="113"/>
      <c r="AN142" s="93"/>
      <c r="AO142" s="114"/>
      <c r="AQ142" s="93"/>
      <c r="AS142" s="114"/>
      <c r="AV142" s="93"/>
      <c r="AW142" s="114"/>
      <c r="AY142" s="93"/>
      <c r="BA142" s="114"/>
      <c r="BD142" s="93"/>
      <c r="BE142" s="114"/>
      <c r="BH142" s="95"/>
      <c r="BN142" s="86"/>
      <c r="BS142" s="86"/>
      <c r="BX142" s="86"/>
      <c r="CA142" s="86"/>
      <c r="CF142" s="86"/>
      <c r="CK142" s="86"/>
      <c r="CP142" s="86"/>
      <c r="CT142" s="87"/>
      <c r="CY142" s="86"/>
      <c r="DE142" s="86"/>
    </row>
    <row r="143">
      <c r="A143" s="112"/>
      <c r="Q143" s="77"/>
      <c r="R143" s="117"/>
      <c r="S143" s="118"/>
      <c r="Y143" s="92"/>
      <c r="AB143" s="93"/>
      <c r="AF143" s="92"/>
      <c r="AI143" s="93"/>
      <c r="AK143" s="113"/>
      <c r="AN143" s="93"/>
      <c r="AO143" s="114"/>
      <c r="AQ143" s="93"/>
      <c r="AS143" s="114"/>
      <c r="AV143" s="93"/>
      <c r="AW143" s="114"/>
      <c r="AY143" s="93"/>
      <c r="BA143" s="114"/>
      <c r="BD143" s="93"/>
      <c r="BE143" s="114"/>
      <c r="BH143" s="95"/>
      <c r="BN143" s="86"/>
      <c r="BS143" s="86"/>
      <c r="BX143" s="86"/>
      <c r="CA143" s="86"/>
      <c r="CF143" s="86"/>
      <c r="CK143" s="86"/>
      <c r="CP143" s="86"/>
      <c r="CT143" s="87"/>
      <c r="CY143" s="86"/>
      <c r="DE143" s="86"/>
    </row>
    <row r="144">
      <c r="A144" s="112"/>
      <c r="Q144" s="77"/>
      <c r="R144" s="117"/>
      <c r="S144" s="118"/>
      <c r="Y144" s="92"/>
      <c r="AB144" s="93"/>
      <c r="AF144" s="92"/>
      <c r="AI144" s="93"/>
      <c r="AK144" s="113"/>
      <c r="AN144" s="93"/>
      <c r="AO144" s="114"/>
      <c r="AQ144" s="93"/>
      <c r="AS144" s="114"/>
      <c r="AV144" s="93"/>
      <c r="AW144" s="114"/>
      <c r="AY144" s="93"/>
      <c r="BA144" s="114"/>
      <c r="BD144" s="93"/>
      <c r="BE144" s="114"/>
      <c r="BH144" s="95"/>
      <c r="BN144" s="86"/>
      <c r="BS144" s="86"/>
      <c r="BX144" s="86"/>
      <c r="CA144" s="86"/>
      <c r="CF144" s="86"/>
      <c r="CK144" s="86"/>
      <c r="CP144" s="86"/>
      <c r="CT144" s="87"/>
      <c r="CY144" s="86"/>
      <c r="DE144" s="86"/>
    </row>
    <row r="145">
      <c r="A145" s="112"/>
      <c r="Q145" s="77"/>
      <c r="R145" s="117"/>
      <c r="S145" s="118"/>
      <c r="Y145" s="92"/>
      <c r="AB145" s="93"/>
      <c r="AF145" s="92"/>
      <c r="AI145" s="93"/>
      <c r="AK145" s="113"/>
      <c r="AN145" s="93"/>
      <c r="AO145" s="114"/>
      <c r="AQ145" s="93"/>
      <c r="AS145" s="114"/>
      <c r="AV145" s="93"/>
      <c r="AW145" s="114"/>
      <c r="AY145" s="93"/>
      <c r="BA145" s="114"/>
      <c r="BD145" s="93"/>
      <c r="BE145" s="114"/>
      <c r="BH145" s="95"/>
      <c r="BN145" s="86"/>
      <c r="BS145" s="86"/>
      <c r="BX145" s="86"/>
      <c r="CA145" s="86"/>
      <c r="CF145" s="86"/>
      <c r="CK145" s="86"/>
      <c r="CP145" s="86"/>
      <c r="CT145" s="87"/>
      <c r="CY145" s="86"/>
      <c r="DE145" s="86"/>
    </row>
    <row r="146">
      <c r="A146" s="112"/>
      <c r="Q146" s="77"/>
      <c r="R146" s="117"/>
      <c r="S146" s="118"/>
      <c r="Y146" s="92"/>
      <c r="AB146" s="93"/>
      <c r="AF146" s="92"/>
      <c r="AI146" s="93"/>
      <c r="AK146" s="113"/>
      <c r="AN146" s="93"/>
      <c r="AO146" s="114"/>
      <c r="AQ146" s="93"/>
      <c r="AS146" s="114"/>
      <c r="AV146" s="93"/>
      <c r="AW146" s="114"/>
      <c r="AY146" s="93"/>
      <c r="BA146" s="114"/>
      <c r="BD146" s="93"/>
      <c r="BE146" s="114"/>
      <c r="BH146" s="95"/>
      <c r="BN146" s="86"/>
      <c r="BS146" s="86"/>
      <c r="BX146" s="86"/>
      <c r="CA146" s="86"/>
      <c r="CF146" s="86"/>
      <c r="CK146" s="86"/>
      <c r="CP146" s="86"/>
      <c r="CT146" s="87"/>
      <c r="CY146" s="86"/>
      <c r="DE146" s="86"/>
    </row>
    <row r="147">
      <c r="A147" s="112"/>
      <c r="Q147" s="77"/>
      <c r="R147" s="117"/>
      <c r="S147" s="118"/>
      <c r="Y147" s="92"/>
      <c r="AB147" s="93"/>
      <c r="AF147" s="92"/>
      <c r="AI147" s="93"/>
      <c r="AK147" s="113"/>
      <c r="AN147" s="93"/>
      <c r="AO147" s="114"/>
      <c r="AQ147" s="93"/>
      <c r="AS147" s="114"/>
      <c r="AV147" s="93"/>
      <c r="AW147" s="114"/>
      <c r="AY147" s="93"/>
      <c r="BA147" s="114"/>
      <c r="BD147" s="93"/>
      <c r="BE147" s="114"/>
      <c r="BH147" s="95"/>
      <c r="BN147" s="86"/>
      <c r="BS147" s="86"/>
      <c r="BX147" s="86"/>
      <c r="CA147" s="86"/>
      <c r="CF147" s="86"/>
      <c r="CK147" s="86"/>
      <c r="CP147" s="86"/>
      <c r="CT147" s="87"/>
      <c r="CY147" s="86"/>
      <c r="DE147" s="86"/>
    </row>
    <row r="148">
      <c r="A148" s="112"/>
      <c r="Q148" s="77"/>
      <c r="R148" s="117"/>
      <c r="S148" s="118"/>
      <c r="Y148" s="92"/>
      <c r="AB148" s="93"/>
      <c r="AF148" s="92"/>
      <c r="AI148" s="93"/>
      <c r="AK148" s="113"/>
      <c r="AN148" s="93"/>
      <c r="AO148" s="114"/>
      <c r="AQ148" s="93"/>
      <c r="AS148" s="114"/>
      <c r="AV148" s="93"/>
      <c r="AW148" s="114"/>
      <c r="AY148" s="93"/>
      <c r="BA148" s="114"/>
      <c r="BD148" s="93"/>
      <c r="BE148" s="114"/>
      <c r="BH148" s="95"/>
      <c r="BN148" s="86"/>
      <c r="BS148" s="86"/>
      <c r="BX148" s="86"/>
      <c r="CA148" s="86"/>
      <c r="CF148" s="86"/>
      <c r="CK148" s="86"/>
      <c r="CP148" s="86"/>
      <c r="CT148" s="87"/>
      <c r="CY148" s="86"/>
      <c r="DE148" s="86"/>
    </row>
    <row r="149">
      <c r="A149" s="112"/>
      <c r="Q149" s="77"/>
      <c r="R149" s="117"/>
      <c r="S149" s="118"/>
      <c r="Y149" s="92"/>
      <c r="AB149" s="93"/>
      <c r="AF149" s="92"/>
      <c r="AI149" s="93"/>
      <c r="AK149" s="113"/>
      <c r="AN149" s="93"/>
      <c r="AO149" s="114"/>
      <c r="AQ149" s="93"/>
      <c r="AS149" s="114"/>
      <c r="AV149" s="93"/>
      <c r="AW149" s="114"/>
      <c r="AY149" s="93"/>
      <c r="BA149" s="114"/>
      <c r="BD149" s="93"/>
      <c r="BE149" s="114"/>
      <c r="BH149" s="95"/>
      <c r="BN149" s="86"/>
      <c r="BS149" s="86"/>
      <c r="BX149" s="86"/>
      <c r="CA149" s="86"/>
      <c r="CF149" s="86"/>
      <c r="CK149" s="86"/>
      <c r="CP149" s="86"/>
      <c r="CT149" s="87"/>
      <c r="CY149" s="86"/>
      <c r="DE149" s="86"/>
    </row>
    <row r="150">
      <c r="A150" s="112"/>
      <c r="Q150" s="77"/>
      <c r="R150" s="117"/>
      <c r="S150" s="118"/>
      <c r="Y150" s="92"/>
      <c r="AB150" s="93"/>
      <c r="AF150" s="92"/>
      <c r="AI150" s="93"/>
      <c r="AK150" s="113"/>
      <c r="AN150" s="93"/>
      <c r="AO150" s="114"/>
      <c r="AQ150" s="93"/>
      <c r="AS150" s="114"/>
      <c r="AV150" s="93"/>
      <c r="AW150" s="114"/>
      <c r="AY150" s="93"/>
      <c r="BA150" s="114"/>
      <c r="BD150" s="93"/>
      <c r="BE150" s="114"/>
      <c r="BH150" s="95"/>
      <c r="BN150" s="86"/>
      <c r="BS150" s="86"/>
      <c r="BX150" s="86"/>
      <c r="CA150" s="86"/>
      <c r="CF150" s="86"/>
      <c r="CK150" s="86"/>
      <c r="CP150" s="86"/>
      <c r="CT150" s="87"/>
      <c r="CY150" s="86"/>
      <c r="DE150" s="86"/>
    </row>
    <row r="151">
      <c r="A151" s="112"/>
      <c r="Q151" s="77"/>
      <c r="R151" s="117"/>
      <c r="S151" s="118"/>
      <c r="Y151" s="92"/>
      <c r="AB151" s="93"/>
      <c r="AF151" s="92"/>
      <c r="AI151" s="93"/>
      <c r="AK151" s="113"/>
      <c r="AN151" s="93"/>
      <c r="AO151" s="114"/>
      <c r="AQ151" s="93"/>
      <c r="AS151" s="114"/>
      <c r="AV151" s="93"/>
      <c r="AW151" s="114"/>
      <c r="AY151" s="93"/>
      <c r="BA151" s="114"/>
      <c r="BD151" s="93"/>
      <c r="BE151" s="114"/>
      <c r="BH151" s="95"/>
      <c r="BN151" s="86"/>
      <c r="BS151" s="86"/>
      <c r="BX151" s="86"/>
      <c r="CA151" s="86"/>
      <c r="CF151" s="86"/>
      <c r="CK151" s="86"/>
      <c r="CP151" s="86"/>
      <c r="CT151" s="87"/>
      <c r="CY151" s="86"/>
      <c r="DE151" s="86"/>
    </row>
    <row r="152">
      <c r="A152" s="112"/>
      <c r="Q152" s="77"/>
      <c r="R152" s="117"/>
      <c r="S152" s="118"/>
      <c r="Y152" s="92"/>
      <c r="AB152" s="93"/>
      <c r="AF152" s="92"/>
      <c r="AI152" s="93"/>
      <c r="AK152" s="113"/>
      <c r="AN152" s="93"/>
      <c r="AO152" s="114"/>
      <c r="AQ152" s="93"/>
      <c r="AS152" s="114"/>
      <c r="AV152" s="93"/>
      <c r="AW152" s="114"/>
      <c r="AY152" s="93"/>
      <c r="BA152" s="114"/>
      <c r="BD152" s="93"/>
      <c r="BE152" s="114"/>
      <c r="BH152" s="95"/>
      <c r="BN152" s="86"/>
      <c r="BS152" s="86"/>
      <c r="BX152" s="86"/>
      <c r="CA152" s="86"/>
      <c r="CF152" s="86"/>
      <c r="CK152" s="86"/>
      <c r="CP152" s="86"/>
      <c r="CT152" s="87"/>
      <c r="CY152" s="86"/>
      <c r="DE152" s="86"/>
    </row>
    <row r="153">
      <c r="A153" s="112"/>
      <c r="Q153" s="77"/>
      <c r="R153" s="117"/>
      <c r="S153" s="118"/>
      <c r="Y153" s="92"/>
      <c r="AB153" s="93"/>
      <c r="AF153" s="92"/>
      <c r="AI153" s="93"/>
      <c r="AK153" s="113"/>
      <c r="AN153" s="93"/>
      <c r="AO153" s="114"/>
      <c r="AQ153" s="93"/>
      <c r="AS153" s="114"/>
      <c r="AV153" s="93"/>
      <c r="AW153" s="114"/>
      <c r="AY153" s="93"/>
      <c r="BA153" s="114"/>
      <c r="BD153" s="93"/>
      <c r="BE153" s="114"/>
      <c r="BH153" s="95"/>
      <c r="BN153" s="86"/>
      <c r="BS153" s="86"/>
      <c r="BX153" s="86"/>
      <c r="CA153" s="86"/>
      <c r="CF153" s="86"/>
      <c r="CK153" s="86"/>
      <c r="CP153" s="86"/>
      <c r="CT153" s="87"/>
      <c r="CY153" s="86"/>
      <c r="DE153" s="86"/>
    </row>
    <row r="154">
      <c r="A154" s="112"/>
      <c r="Q154" s="77"/>
      <c r="R154" s="117"/>
      <c r="S154" s="118"/>
      <c r="Y154" s="92"/>
      <c r="AB154" s="93"/>
      <c r="AF154" s="92"/>
      <c r="AI154" s="93"/>
      <c r="AK154" s="113"/>
      <c r="AN154" s="93"/>
      <c r="AO154" s="114"/>
      <c r="AQ154" s="93"/>
      <c r="AS154" s="114"/>
      <c r="AV154" s="93"/>
      <c r="AW154" s="114"/>
      <c r="AY154" s="93"/>
      <c r="BA154" s="114"/>
      <c r="BD154" s="93"/>
      <c r="BE154" s="114"/>
      <c r="BH154" s="95"/>
      <c r="BN154" s="86"/>
      <c r="BS154" s="86"/>
      <c r="BX154" s="86"/>
      <c r="CA154" s="86"/>
      <c r="CF154" s="86"/>
      <c r="CK154" s="86"/>
      <c r="CP154" s="86"/>
      <c r="CT154" s="87"/>
      <c r="CY154" s="86"/>
      <c r="DE154" s="86"/>
    </row>
    <row r="155">
      <c r="A155" s="112"/>
      <c r="Q155" s="77"/>
      <c r="R155" s="117"/>
      <c r="S155" s="118"/>
      <c r="Y155" s="92"/>
      <c r="AB155" s="93"/>
      <c r="AF155" s="92"/>
      <c r="AI155" s="93"/>
      <c r="AK155" s="113"/>
      <c r="AN155" s="93"/>
      <c r="AO155" s="114"/>
      <c r="AQ155" s="93"/>
      <c r="AS155" s="114"/>
      <c r="AV155" s="93"/>
      <c r="AW155" s="114"/>
      <c r="AY155" s="93"/>
      <c r="BA155" s="114"/>
      <c r="BD155" s="93"/>
      <c r="BE155" s="114"/>
      <c r="BH155" s="95"/>
      <c r="BN155" s="86"/>
      <c r="BS155" s="86"/>
      <c r="BX155" s="86"/>
      <c r="CA155" s="86"/>
      <c r="CF155" s="86"/>
      <c r="CK155" s="86"/>
      <c r="CP155" s="86"/>
      <c r="CT155" s="87"/>
      <c r="CY155" s="86"/>
      <c r="DE155" s="86"/>
    </row>
    <row r="156">
      <c r="A156" s="112"/>
      <c r="Q156" s="77"/>
      <c r="R156" s="117"/>
      <c r="S156" s="118"/>
      <c r="Y156" s="92"/>
      <c r="AB156" s="93"/>
      <c r="AF156" s="92"/>
      <c r="AI156" s="93"/>
      <c r="AK156" s="113"/>
      <c r="AN156" s="93"/>
      <c r="AO156" s="114"/>
      <c r="AQ156" s="93"/>
      <c r="AS156" s="114"/>
      <c r="AV156" s="93"/>
      <c r="AW156" s="114"/>
      <c r="AY156" s="93"/>
      <c r="BA156" s="114"/>
      <c r="BD156" s="93"/>
      <c r="BE156" s="114"/>
      <c r="BH156" s="95"/>
      <c r="BN156" s="86"/>
      <c r="BS156" s="86"/>
      <c r="BX156" s="86"/>
      <c r="CA156" s="86"/>
      <c r="CF156" s="86"/>
      <c r="CK156" s="86"/>
      <c r="CP156" s="86"/>
      <c r="CT156" s="87"/>
      <c r="CY156" s="86"/>
      <c r="DE156" s="86"/>
    </row>
    <row r="157">
      <c r="A157" s="112"/>
      <c r="Q157" s="77"/>
      <c r="R157" s="117"/>
      <c r="S157" s="118"/>
      <c r="Y157" s="92"/>
      <c r="AB157" s="93"/>
      <c r="AF157" s="92"/>
      <c r="AI157" s="93"/>
      <c r="AK157" s="113"/>
      <c r="AN157" s="93"/>
      <c r="AO157" s="114"/>
      <c r="AQ157" s="93"/>
      <c r="AS157" s="114"/>
      <c r="AV157" s="93"/>
      <c r="AW157" s="114"/>
      <c r="AY157" s="93"/>
      <c r="BA157" s="114"/>
      <c r="BD157" s="93"/>
      <c r="BE157" s="114"/>
      <c r="BH157" s="95"/>
      <c r="BN157" s="86"/>
      <c r="BS157" s="86"/>
      <c r="BX157" s="86"/>
      <c r="CA157" s="86"/>
      <c r="CF157" s="86"/>
      <c r="CK157" s="86"/>
      <c r="CP157" s="86"/>
      <c r="CT157" s="87"/>
      <c r="CY157" s="86"/>
      <c r="DE157" s="86"/>
    </row>
    <row r="158">
      <c r="A158" s="112"/>
      <c r="Q158" s="77"/>
      <c r="R158" s="117"/>
      <c r="S158" s="118"/>
      <c r="Y158" s="92"/>
      <c r="AB158" s="93"/>
      <c r="AF158" s="92"/>
      <c r="AI158" s="93"/>
      <c r="AK158" s="113"/>
      <c r="AN158" s="93"/>
      <c r="AO158" s="114"/>
      <c r="AQ158" s="93"/>
      <c r="AS158" s="114"/>
      <c r="AV158" s="93"/>
      <c r="AW158" s="114"/>
      <c r="AY158" s="93"/>
      <c r="BA158" s="114"/>
      <c r="BD158" s="93"/>
      <c r="BE158" s="114"/>
      <c r="BH158" s="95"/>
      <c r="BN158" s="86"/>
      <c r="BS158" s="86"/>
      <c r="BX158" s="86"/>
      <c r="CA158" s="86"/>
      <c r="CF158" s="86"/>
      <c r="CK158" s="86"/>
      <c r="CP158" s="86"/>
      <c r="CT158" s="87"/>
      <c r="CY158" s="86"/>
      <c r="DE158" s="86"/>
    </row>
    <row r="159">
      <c r="A159" s="112"/>
      <c r="Q159" s="77"/>
      <c r="R159" s="117"/>
      <c r="S159" s="118"/>
      <c r="Y159" s="92"/>
      <c r="AB159" s="93"/>
      <c r="AF159" s="92"/>
      <c r="AI159" s="93"/>
      <c r="AK159" s="113"/>
      <c r="AN159" s="93"/>
      <c r="AO159" s="114"/>
      <c r="AQ159" s="93"/>
      <c r="AS159" s="114"/>
      <c r="AV159" s="93"/>
      <c r="AW159" s="114"/>
      <c r="AY159" s="93"/>
      <c r="BA159" s="114"/>
      <c r="BD159" s="93"/>
      <c r="BE159" s="114"/>
      <c r="BH159" s="95"/>
      <c r="BN159" s="86"/>
      <c r="BS159" s="86"/>
      <c r="BX159" s="86"/>
      <c r="CA159" s="86"/>
      <c r="CF159" s="86"/>
      <c r="CK159" s="86"/>
      <c r="CP159" s="86"/>
      <c r="CT159" s="87"/>
      <c r="CY159" s="86"/>
      <c r="DE159" s="86"/>
    </row>
    <row r="160">
      <c r="A160" s="112"/>
      <c r="Q160" s="77"/>
      <c r="R160" s="117"/>
      <c r="S160" s="118"/>
      <c r="Y160" s="92"/>
      <c r="AB160" s="93"/>
      <c r="AF160" s="92"/>
      <c r="AI160" s="93"/>
      <c r="AK160" s="113"/>
      <c r="AN160" s="93"/>
      <c r="AO160" s="114"/>
      <c r="AQ160" s="93"/>
      <c r="AS160" s="114"/>
      <c r="AV160" s="93"/>
      <c r="AW160" s="114"/>
      <c r="AY160" s="93"/>
      <c r="BA160" s="114"/>
      <c r="BD160" s="93"/>
      <c r="BE160" s="114"/>
      <c r="BH160" s="95"/>
      <c r="BN160" s="86"/>
      <c r="BS160" s="86"/>
      <c r="BX160" s="86"/>
      <c r="CA160" s="86"/>
      <c r="CF160" s="86"/>
      <c r="CK160" s="86"/>
      <c r="CP160" s="86"/>
      <c r="CT160" s="87"/>
      <c r="CY160" s="86"/>
      <c r="DE160" s="86"/>
    </row>
    <row r="161">
      <c r="A161" s="112"/>
      <c r="Q161" s="77"/>
      <c r="R161" s="117"/>
      <c r="S161" s="118"/>
      <c r="Y161" s="92"/>
      <c r="AB161" s="93"/>
      <c r="AF161" s="92"/>
      <c r="AI161" s="93"/>
      <c r="AK161" s="113"/>
      <c r="AN161" s="93"/>
      <c r="AO161" s="114"/>
      <c r="AQ161" s="93"/>
      <c r="AS161" s="114"/>
      <c r="AV161" s="93"/>
      <c r="AW161" s="114"/>
      <c r="AY161" s="93"/>
      <c r="BA161" s="114"/>
      <c r="BD161" s="93"/>
      <c r="BE161" s="114"/>
      <c r="BH161" s="95"/>
      <c r="BN161" s="86"/>
      <c r="BS161" s="86"/>
      <c r="BX161" s="86"/>
      <c r="CA161" s="86"/>
      <c r="CF161" s="86"/>
      <c r="CK161" s="86"/>
      <c r="CP161" s="86"/>
      <c r="CT161" s="87"/>
      <c r="CY161" s="86"/>
      <c r="DE161" s="86"/>
    </row>
    <row r="162">
      <c r="A162" s="112"/>
      <c r="Q162" s="77"/>
      <c r="R162" s="117"/>
      <c r="S162" s="118"/>
      <c r="Y162" s="92"/>
      <c r="AB162" s="93"/>
      <c r="AF162" s="92"/>
      <c r="AI162" s="93"/>
      <c r="AK162" s="113"/>
      <c r="AN162" s="93"/>
      <c r="AO162" s="114"/>
      <c r="AQ162" s="93"/>
      <c r="AS162" s="114"/>
      <c r="AV162" s="93"/>
      <c r="AW162" s="114"/>
      <c r="AY162" s="93"/>
      <c r="BA162" s="114"/>
      <c r="BD162" s="93"/>
      <c r="BE162" s="114"/>
      <c r="BH162" s="95"/>
      <c r="BN162" s="86"/>
      <c r="BS162" s="86"/>
      <c r="BX162" s="86"/>
      <c r="CA162" s="86"/>
      <c r="CF162" s="86"/>
      <c r="CK162" s="86"/>
      <c r="CP162" s="86"/>
      <c r="CT162" s="87"/>
      <c r="CY162" s="86"/>
      <c r="DE162" s="86"/>
    </row>
    <row r="163">
      <c r="A163" s="112"/>
      <c r="Q163" s="77"/>
      <c r="R163" s="117"/>
      <c r="S163" s="118"/>
      <c r="Y163" s="92"/>
      <c r="AB163" s="93"/>
      <c r="AF163" s="92"/>
      <c r="AI163" s="93"/>
      <c r="AK163" s="113"/>
      <c r="AN163" s="93"/>
      <c r="AO163" s="114"/>
      <c r="AQ163" s="93"/>
      <c r="AS163" s="114"/>
      <c r="AV163" s="93"/>
      <c r="AW163" s="114"/>
      <c r="AY163" s="93"/>
      <c r="BA163" s="114"/>
      <c r="BD163" s="93"/>
      <c r="BE163" s="114"/>
      <c r="BH163" s="95"/>
      <c r="BN163" s="86"/>
      <c r="BS163" s="86"/>
      <c r="BX163" s="86"/>
      <c r="CA163" s="86"/>
      <c r="CF163" s="86"/>
      <c r="CK163" s="86"/>
      <c r="CP163" s="86"/>
      <c r="CT163" s="87"/>
      <c r="CY163" s="86"/>
      <c r="DE163" s="86"/>
    </row>
    <row r="164">
      <c r="A164" s="112"/>
      <c r="Q164" s="77"/>
      <c r="R164" s="117"/>
      <c r="S164" s="118"/>
      <c r="Y164" s="92"/>
      <c r="AB164" s="93"/>
      <c r="AF164" s="92"/>
      <c r="AI164" s="93"/>
      <c r="AK164" s="113"/>
      <c r="AN164" s="93"/>
      <c r="AO164" s="114"/>
      <c r="AQ164" s="93"/>
      <c r="AS164" s="114"/>
      <c r="AV164" s="93"/>
      <c r="AW164" s="114"/>
      <c r="AY164" s="93"/>
      <c r="BA164" s="114"/>
      <c r="BD164" s="93"/>
      <c r="BE164" s="114"/>
      <c r="BH164" s="95"/>
      <c r="BN164" s="86"/>
      <c r="BS164" s="86"/>
      <c r="BX164" s="86"/>
      <c r="CA164" s="86"/>
      <c r="CF164" s="86"/>
      <c r="CK164" s="86"/>
      <c r="CP164" s="86"/>
      <c r="CT164" s="87"/>
      <c r="CY164" s="86"/>
      <c r="DE164" s="86"/>
    </row>
    <row r="165">
      <c r="A165" s="112"/>
      <c r="Q165" s="77"/>
      <c r="R165" s="117"/>
      <c r="S165" s="118"/>
      <c r="Y165" s="92"/>
      <c r="AB165" s="93"/>
      <c r="AF165" s="92"/>
      <c r="AI165" s="93"/>
      <c r="AK165" s="113"/>
      <c r="AN165" s="93"/>
      <c r="AO165" s="114"/>
      <c r="AQ165" s="93"/>
      <c r="AS165" s="114"/>
      <c r="AV165" s="93"/>
      <c r="AW165" s="114"/>
      <c r="AY165" s="93"/>
      <c r="BA165" s="114"/>
      <c r="BD165" s="93"/>
      <c r="BE165" s="114"/>
      <c r="BH165" s="95"/>
      <c r="BN165" s="86"/>
      <c r="BS165" s="86"/>
      <c r="BX165" s="86"/>
      <c r="CA165" s="86"/>
      <c r="CF165" s="86"/>
      <c r="CK165" s="86"/>
      <c r="CP165" s="86"/>
      <c r="CT165" s="87"/>
      <c r="CY165" s="86"/>
      <c r="DE165" s="86"/>
    </row>
    <row r="166">
      <c r="A166" s="112"/>
      <c r="Q166" s="77"/>
      <c r="R166" s="117"/>
      <c r="S166" s="118"/>
      <c r="Y166" s="92"/>
      <c r="AB166" s="93"/>
      <c r="AF166" s="92"/>
      <c r="AI166" s="93"/>
      <c r="AK166" s="113"/>
      <c r="AN166" s="93"/>
      <c r="AO166" s="114"/>
      <c r="AQ166" s="93"/>
      <c r="AS166" s="114"/>
      <c r="AV166" s="93"/>
      <c r="AW166" s="114"/>
      <c r="AY166" s="93"/>
      <c r="BA166" s="114"/>
      <c r="BD166" s="93"/>
      <c r="BE166" s="114"/>
      <c r="BH166" s="95"/>
      <c r="BN166" s="86"/>
      <c r="BS166" s="86"/>
      <c r="BX166" s="86"/>
      <c r="CA166" s="86"/>
      <c r="CF166" s="86"/>
      <c r="CK166" s="86"/>
      <c r="CP166" s="86"/>
      <c r="CT166" s="87"/>
      <c r="CY166" s="86"/>
      <c r="DE166" s="86"/>
    </row>
    <row r="167">
      <c r="A167" s="112"/>
      <c r="Q167" s="77"/>
      <c r="R167" s="117"/>
      <c r="S167" s="118"/>
      <c r="Y167" s="92"/>
      <c r="AB167" s="93"/>
      <c r="AF167" s="92"/>
      <c r="AI167" s="93"/>
      <c r="AK167" s="113"/>
      <c r="AN167" s="93"/>
      <c r="AO167" s="114"/>
      <c r="AQ167" s="93"/>
      <c r="AS167" s="114"/>
      <c r="AV167" s="93"/>
      <c r="AW167" s="114"/>
      <c r="AY167" s="93"/>
      <c r="BA167" s="114"/>
      <c r="BD167" s="93"/>
      <c r="BE167" s="114"/>
      <c r="BH167" s="95"/>
      <c r="BN167" s="86"/>
      <c r="BS167" s="86"/>
      <c r="BX167" s="86"/>
      <c r="CA167" s="86"/>
      <c r="CF167" s="86"/>
      <c r="CK167" s="86"/>
      <c r="CP167" s="86"/>
      <c r="CT167" s="87"/>
      <c r="CY167" s="86"/>
      <c r="DE167" s="86"/>
    </row>
    <row r="168">
      <c r="A168" s="112"/>
      <c r="Q168" s="77"/>
      <c r="R168" s="117"/>
      <c r="S168" s="118"/>
      <c r="Y168" s="92"/>
      <c r="AB168" s="93"/>
      <c r="AF168" s="92"/>
      <c r="AI168" s="93"/>
      <c r="AK168" s="113"/>
      <c r="AN168" s="93"/>
      <c r="AO168" s="114"/>
      <c r="AQ168" s="93"/>
      <c r="AS168" s="114"/>
      <c r="AV168" s="93"/>
      <c r="AW168" s="114"/>
      <c r="AY168" s="93"/>
      <c r="BA168" s="114"/>
      <c r="BD168" s="93"/>
      <c r="BE168" s="114"/>
      <c r="BH168" s="95"/>
      <c r="BN168" s="86"/>
      <c r="BS168" s="86"/>
      <c r="BX168" s="86"/>
      <c r="CA168" s="86"/>
      <c r="CF168" s="86"/>
      <c r="CK168" s="86"/>
      <c r="CP168" s="86"/>
      <c r="CT168" s="87"/>
      <c r="CY168" s="86"/>
      <c r="DE168" s="86"/>
    </row>
    <row r="169">
      <c r="A169" s="112"/>
      <c r="Q169" s="77"/>
      <c r="R169" s="117"/>
      <c r="S169" s="118"/>
      <c r="Y169" s="92"/>
      <c r="AB169" s="93"/>
      <c r="AF169" s="92"/>
      <c r="AI169" s="93"/>
      <c r="AK169" s="113"/>
      <c r="AN169" s="93"/>
      <c r="AO169" s="114"/>
      <c r="AQ169" s="93"/>
      <c r="AS169" s="114"/>
      <c r="AV169" s="93"/>
      <c r="AW169" s="114"/>
      <c r="AY169" s="93"/>
      <c r="BA169" s="114"/>
      <c r="BD169" s="93"/>
      <c r="BE169" s="114"/>
      <c r="BH169" s="95"/>
      <c r="BN169" s="86"/>
      <c r="BS169" s="86"/>
      <c r="BX169" s="86"/>
      <c r="CA169" s="86"/>
      <c r="CF169" s="86"/>
      <c r="CK169" s="86"/>
      <c r="CP169" s="86"/>
      <c r="CT169" s="87"/>
      <c r="CY169" s="86"/>
      <c r="DE169" s="86"/>
    </row>
    <row r="170">
      <c r="A170" s="112"/>
      <c r="Q170" s="77"/>
      <c r="R170" s="117"/>
      <c r="S170" s="118"/>
      <c r="Y170" s="92"/>
      <c r="AB170" s="93"/>
      <c r="AF170" s="92"/>
      <c r="AI170" s="93"/>
      <c r="AK170" s="113"/>
      <c r="AN170" s="93"/>
      <c r="AO170" s="114"/>
      <c r="AQ170" s="93"/>
      <c r="AS170" s="114"/>
      <c r="AV170" s="93"/>
      <c r="AW170" s="114"/>
      <c r="AY170" s="93"/>
      <c r="BA170" s="114"/>
      <c r="BD170" s="93"/>
      <c r="BE170" s="114"/>
      <c r="BH170" s="95"/>
      <c r="BN170" s="86"/>
      <c r="BS170" s="86"/>
      <c r="BX170" s="86"/>
      <c r="CA170" s="86"/>
      <c r="CF170" s="86"/>
      <c r="CK170" s="86"/>
      <c r="CP170" s="86"/>
      <c r="CT170" s="87"/>
      <c r="CY170" s="86"/>
      <c r="DE170" s="86"/>
    </row>
    <row r="171">
      <c r="A171" s="112"/>
      <c r="Q171" s="77"/>
      <c r="R171" s="117"/>
      <c r="S171" s="118"/>
      <c r="Y171" s="92"/>
      <c r="AB171" s="93"/>
      <c r="AF171" s="92"/>
      <c r="AI171" s="93"/>
      <c r="AK171" s="113"/>
      <c r="AN171" s="93"/>
      <c r="AO171" s="114"/>
      <c r="AQ171" s="93"/>
      <c r="AS171" s="114"/>
      <c r="AV171" s="93"/>
      <c r="AW171" s="114"/>
      <c r="AY171" s="93"/>
      <c r="BA171" s="114"/>
      <c r="BD171" s="93"/>
      <c r="BE171" s="114"/>
      <c r="BH171" s="95"/>
      <c r="BN171" s="86"/>
      <c r="BS171" s="86"/>
      <c r="BX171" s="86"/>
      <c r="CA171" s="86"/>
      <c r="CF171" s="86"/>
      <c r="CK171" s="86"/>
      <c r="CP171" s="86"/>
      <c r="CT171" s="87"/>
      <c r="CY171" s="86"/>
      <c r="DE171" s="86"/>
    </row>
    <row r="172">
      <c r="A172" s="112"/>
      <c r="Q172" s="77"/>
      <c r="R172" s="117"/>
      <c r="S172" s="118"/>
      <c r="Y172" s="92"/>
      <c r="AB172" s="93"/>
      <c r="AF172" s="92"/>
      <c r="AI172" s="93"/>
      <c r="AK172" s="113"/>
      <c r="AN172" s="93"/>
      <c r="AO172" s="114"/>
      <c r="AQ172" s="93"/>
      <c r="AS172" s="114"/>
      <c r="AV172" s="93"/>
      <c r="AW172" s="114"/>
      <c r="AY172" s="93"/>
      <c r="BA172" s="114"/>
      <c r="BD172" s="93"/>
      <c r="BE172" s="114"/>
      <c r="BH172" s="95"/>
      <c r="BN172" s="86"/>
      <c r="BS172" s="86"/>
      <c r="BX172" s="86"/>
      <c r="CA172" s="86"/>
      <c r="CF172" s="86"/>
      <c r="CK172" s="86"/>
      <c r="CP172" s="86"/>
      <c r="CT172" s="87"/>
      <c r="CY172" s="86"/>
      <c r="DE172" s="86"/>
    </row>
    <row r="173">
      <c r="A173" s="112"/>
      <c r="Q173" s="77"/>
      <c r="R173" s="117"/>
      <c r="S173" s="118"/>
      <c r="Y173" s="92"/>
      <c r="AB173" s="93"/>
      <c r="AF173" s="92"/>
      <c r="AI173" s="93"/>
      <c r="AK173" s="113"/>
      <c r="AN173" s="93"/>
      <c r="AO173" s="114"/>
      <c r="AQ173" s="93"/>
      <c r="AS173" s="114"/>
      <c r="AV173" s="93"/>
      <c r="AW173" s="114"/>
      <c r="AY173" s="93"/>
      <c r="BA173" s="114"/>
      <c r="BD173" s="93"/>
      <c r="BE173" s="114"/>
      <c r="BH173" s="95"/>
      <c r="BN173" s="86"/>
      <c r="BS173" s="86"/>
      <c r="BX173" s="86"/>
      <c r="CA173" s="86"/>
      <c r="CF173" s="86"/>
      <c r="CK173" s="86"/>
      <c r="CP173" s="86"/>
      <c r="CT173" s="87"/>
      <c r="CY173" s="86"/>
      <c r="DE173" s="86"/>
    </row>
    <row r="174">
      <c r="A174" s="112"/>
      <c r="Q174" s="77"/>
      <c r="R174" s="117"/>
      <c r="S174" s="118"/>
      <c r="Y174" s="92"/>
      <c r="AB174" s="93"/>
      <c r="AF174" s="92"/>
      <c r="AI174" s="93"/>
      <c r="AK174" s="113"/>
      <c r="AN174" s="93"/>
      <c r="AO174" s="114"/>
      <c r="AQ174" s="93"/>
      <c r="AS174" s="114"/>
      <c r="AV174" s="93"/>
      <c r="AW174" s="114"/>
      <c r="AY174" s="93"/>
      <c r="BA174" s="114"/>
      <c r="BD174" s="93"/>
      <c r="BE174" s="114"/>
      <c r="BH174" s="95"/>
      <c r="BN174" s="86"/>
      <c r="BS174" s="86"/>
      <c r="BX174" s="86"/>
      <c r="CA174" s="86"/>
      <c r="CF174" s="86"/>
      <c r="CK174" s="86"/>
      <c r="CP174" s="86"/>
      <c r="CT174" s="87"/>
      <c r="CY174" s="86"/>
      <c r="DE174" s="86"/>
    </row>
    <row r="175">
      <c r="A175" s="112"/>
      <c r="Q175" s="77"/>
      <c r="R175" s="117"/>
      <c r="S175" s="118"/>
      <c r="Y175" s="92"/>
      <c r="AB175" s="93"/>
      <c r="AF175" s="92"/>
      <c r="AI175" s="93"/>
      <c r="AK175" s="113"/>
      <c r="AN175" s="93"/>
      <c r="AO175" s="114"/>
      <c r="AQ175" s="93"/>
      <c r="AS175" s="114"/>
      <c r="AV175" s="93"/>
      <c r="AW175" s="114"/>
      <c r="AY175" s="93"/>
      <c r="BA175" s="114"/>
      <c r="BD175" s="93"/>
      <c r="BE175" s="114"/>
      <c r="BH175" s="95"/>
      <c r="BN175" s="86"/>
      <c r="BS175" s="86"/>
      <c r="BX175" s="86"/>
      <c r="CA175" s="86"/>
      <c r="CF175" s="86"/>
      <c r="CK175" s="86"/>
      <c r="CP175" s="86"/>
      <c r="CT175" s="87"/>
      <c r="CY175" s="86"/>
      <c r="DE175" s="86"/>
    </row>
    <row r="176">
      <c r="A176" s="112"/>
      <c r="Q176" s="77"/>
      <c r="R176" s="117"/>
      <c r="S176" s="118"/>
      <c r="Y176" s="92"/>
      <c r="AB176" s="93"/>
      <c r="AF176" s="92"/>
      <c r="AI176" s="93"/>
      <c r="AK176" s="113"/>
      <c r="AN176" s="93"/>
      <c r="AO176" s="114"/>
      <c r="AQ176" s="93"/>
      <c r="AS176" s="114"/>
      <c r="AV176" s="93"/>
      <c r="AW176" s="114"/>
      <c r="AY176" s="93"/>
      <c r="BA176" s="114"/>
      <c r="BD176" s="93"/>
      <c r="BE176" s="114"/>
      <c r="BH176" s="95"/>
      <c r="BN176" s="86"/>
      <c r="BS176" s="86"/>
      <c r="BX176" s="86"/>
      <c r="CA176" s="86"/>
      <c r="CF176" s="86"/>
      <c r="CK176" s="86"/>
      <c r="CP176" s="86"/>
      <c r="CT176" s="87"/>
      <c r="CY176" s="86"/>
      <c r="DE176" s="86"/>
    </row>
    <row r="177">
      <c r="A177" s="112"/>
      <c r="Q177" s="77"/>
      <c r="R177" s="117"/>
      <c r="S177" s="118"/>
      <c r="Y177" s="92"/>
      <c r="AB177" s="93"/>
      <c r="AF177" s="92"/>
      <c r="AI177" s="93"/>
      <c r="AK177" s="113"/>
      <c r="AN177" s="93"/>
      <c r="AO177" s="114"/>
      <c r="AQ177" s="93"/>
      <c r="AS177" s="114"/>
      <c r="AV177" s="93"/>
      <c r="AW177" s="114"/>
      <c r="AY177" s="93"/>
      <c r="BA177" s="114"/>
      <c r="BD177" s="93"/>
      <c r="BE177" s="114"/>
      <c r="BH177" s="95"/>
      <c r="BN177" s="86"/>
      <c r="BS177" s="86"/>
      <c r="BX177" s="86"/>
      <c r="CA177" s="86"/>
      <c r="CF177" s="86"/>
      <c r="CK177" s="86"/>
      <c r="CP177" s="86"/>
      <c r="CT177" s="87"/>
      <c r="CY177" s="86"/>
      <c r="DE177" s="86"/>
    </row>
    <row r="178">
      <c r="A178" s="112"/>
      <c r="Q178" s="77"/>
      <c r="R178" s="117"/>
      <c r="S178" s="118"/>
      <c r="Y178" s="92"/>
      <c r="AB178" s="93"/>
      <c r="AF178" s="92"/>
      <c r="AI178" s="93"/>
      <c r="AK178" s="113"/>
      <c r="AN178" s="93"/>
      <c r="AO178" s="114"/>
      <c r="AQ178" s="93"/>
      <c r="AS178" s="114"/>
      <c r="AV178" s="93"/>
      <c r="AW178" s="114"/>
      <c r="AY178" s="93"/>
      <c r="BA178" s="114"/>
      <c r="BD178" s="93"/>
      <c r="BE178" s="114"/>
      <c r="BH178" s="95"/>
      <c r="BN178" s="86"/>
      <c r="BS178" s="86"/>
      <c r="BX178" s="86"/>
      <c r="CA178" s="86"/>
      <c r="CF178" s="86"/>
      <c r="CK178" s="86"/>
      <c r="CP178" s="86"/>
      <c r="CT178" s="87"/>
      <c r="CY178" s="86"/>
      <c r="DE178" s="86"/>
    </row>
    <row r="179">
      <c r="A179" s="112"/>
      <c r="Q179" s="77"/>
      <c r="R179" s="117"/>
      <c r="S179" s="118"/>
      <c r="Y179" s="92"/>
      <c r="AB179" s="93"/>
      <c r="AF179" s="92"/>
      <c r="AI179" s="93"/>
      <c r="AK179" s="113"/>
      <c r="AN179" s="93"/>
      <c r="AO179" s="114"/>
      <c r="AQ179" s="93"/>
      <c r="AS179" s="114"/>
      <c r="AV179" s="93"/>
      <c r="AW179" s="114"/>
      <c r="AY179" s="93"/>
      <c r="BA179" s="114"/>
      <c r="BD179" s="93"/>
      <c r="BE179" s="114"/>
      <c r="BH179" s="95"/>
      <c r="BN179" s="86"/>
      <c r="BS179" s="86"/>
      <c r="BX179" s="86"/>
      <c r="CA179" s="86"/>
      <c r="CF179" s="86"/>
      <c r="CK179" s="86"/>
      <c r="CP179" s="86"/>
      <c r="CT179" s="87"/>
      <c r="CY179" s="86"/>
      <c r="DE179" s="86"/>
    </row>
    <row r="180">
      <c r="A180" s="112"/>
      <c r="Q180" s="77"/>
      <c r="R180" s="117"/>
      <c r="S180" s="118"/>
      <c r="Y180" s="92"/>
      <c r="AB180" s="93"/>
      <c r="AF180" s="92"/>
      <c r="AI180" s="93"/>
      <c r="AK180" s="113"/>
      <c r="AN180" s="93"/>
      <c r="AO180" s="114"/>
      <c r="AQ180" s="93"/>
      <c r="AS180" s="114"/>
      <c r="AV180" s="93"/>
      <c r="AW180" s="114"/>
      <c r="AY180" s="93"/>
      <c r="BA180" s="114"/>
      <c r="BD180" s="93"/>
      <c r="BE180" s="114"/>
      <c r="BH180" s="95"/>
      <c r="BN180" s="86"/>
      <c r="BS180" s="86"/>
      <c r="BX180" s="86"/>
      <c r="CA180" s="86"/>
      <c r="CF180" s="86"/>
      <c r="CK180" s="86"/>
      <c r="CP180" s="86"/>
      <c r="CT180" s="87"/>
      <c r="CY180" s="86"/>
      <c r="DE180" s="86"/>
    </row>
    <row r="181">
      <c r="A181" s="112"/>
      <c r="Q181" s="77"/>
      <c r="R181" s="117"/>
      <c r="S181" s="118"/>
      <c r="Y181" s="92"/>
      <c r="AB181" s="93"/>
      <c r="AF181" s="92"/>
      <c r="AI181" s="93"/>
      <c r="AK181" s="113"/>
      <c r="AN181" s="93"/>
      <c r="AO181" s="114"/>
      <c r="AQ181" s="93"/>
      <c r="AS181" s="114"/>
      <c r="AV181" s="93"/>
      <c r="AW181" s="114"/>
      <c r="AY181" s="93"/>
      <c r="BA181" s="114"/>
      <c r="BD181" s="93"/>
      <c r="BE181" s="114"/>
      <c r="BH181" s="95"/>
      <c r="BN181" s="86"/>
      <c r="BS181" s="86"/>
      <c r="BX181" s="86"/>
      <c r="CA181" s="86"/>
      <c r="CF181" s="86"/>
      <c r="CK181" s="86"/>
      <c r="CP181" s="86"/>
      <c r="CT181" s="87"/>
      <c r="CY181" s="86"/>
      <c r="DE181" s="86"/>
    </row>
    <row r="182">
      <c r="A182" s="112"/>
      <c r="Q182" s="77"/>
      <c r="R182" s="117"/>
      <c r="S182" s="118"/>
      <c r="Y182" s="92"/>
      <c r="AB182" s="93"/>
      <c r="AF182" s="92"/>
      <c r="AI182" s="93"/>
      <c r="AK182" s="113"/>
      <c r="AN182" s="93"/>
      <c r="AO182" s="114"/>
      <c r="AQ182" s="93"/>
      <c r="AS182" s="114"/>
      <c r="AV182" s="93"/>
      <c r="AW182" s="114"/>
      <c r="AY182" s="93"/>
      <c r="BA182" s="114"/>
      <c r="BD182" s="93"/>
      <c r="BE182" s="114"/>
      <c r="BH182" s="95"/>
      <c r="BN182" s="86"/>
      <c r="BS182" s="86"/>
      <c r="BX182" s="86"/>
      <c r="CA182" s="86"/>
      <c r="CF182" s="86"/>
      <c r="CK182" s="86"/>
      <c r="CP182" s="86"/>
      <c r="CT182" s="87"/>
      <c r="CY182" s="86"/>
      <c r="DE182" s="86"/>
    </row>
    <row r="183">
      <c r="A183" s="112"/>
      <c r="Q183" s="77"/>
      <c r="R183" s="117"/>
      <c r="S183" s="118"/>
      <c r="Y183" s="92"/>
      <c r="AB183" s="93"/>
      <c r="AF183" s="92"/>
      <c r="AI183" s="93"/>
      <c r="AK183" s="113"/>
      <c r="AN183" s="93"/>
      <c r="AO183" s="114"/>
      <c r="AQ183" s="93"/>
      <c r="AS183" s="114"/>
      <c r="AV183" s="93"/>
      <c r="AW183" s="114"/>
      <c r="AY183" s="93"/>
      <c r="BA183" s="114"/>
      <c r="BD183" s="93"/>
      <c r="BE183" s="114"/>
      <c r="BH183" s="95"/>
      <c r="BN183" s="86"/>
      <c r="BS183" s="86"/>
      <c r="BX183" s="86"/>
      <c r="CA183" s="86"/>
      <c r="CF183" s="86"/>
      <c r="CK183" s="86"/>
      <c r="CP183" s="86"/>
      <c r="CT183" s="87"/>
      <c r="CY183" s="86"/>
      <c r="DE183" s="86"/>
    </row>
    <row r="184">
      <c r="A184" s="112"/>
      <c r="Q184" s="77"/>
      <c r="R184" s="117"/>
      <c r="S184" s="118"/>
      <c r="Y184" s="92"/>
      <c r="AB184" s="93"/>
      <c r="AF184" s="92"/>
      <c r="AI184" s="93"/>
      <c r="AK184" s="113"/>
      <c r="AN184" s="93"/>
      <c r="AO184" s="114"/>
      <c r="AQ184" s="93"/>
      <c r="AS184" s="114"/>
      <c r="AV184" s="93"/>
      <c r="AW184" s="114"/>
      <c r="AY184" s="93"/>
      <c r="BA184" s="114"/>
      <c r="BD184" s="93"/>
      <c r="BE184" s="114"/>
      <c r="BH184" s="95"/>
      <c r="BN184" s="86"/>
      <c r="BS184" s="86"/>
      <c r="BX184" s="86"/>
      <c r="CA184" s="86"/>
      <c r="CF184" s="86"/>
      <c r="CK184" s="86"/>
      <c r="CP184" s="86"/>
      <c r="CT184" s="87"/>
      <c r="CY184" s="86"/>
      <c r="DE184" s="86"/>
    </row>
    <row r="185">
      <c r="A185" s="112"/>
      <c r="Q185" s="77"/>
      <c r="R185" s="117"/>
      <c r="S185" s="118"/>
      <c r="Y185" s="92"/>
      <c r="AB185" s="93"/>
      <c r="AF185" s="92"/>
      <c r="AI185" s="93"/>
      <c r="AK185" s="113"/>
      <c r="AN185" s="93"/>
      <c r="AO185" s="114"/>
      <c r="AQ185" s="93"/>
      <c r="AS185" s="114"/>
      <c r="AV185" s="93"/>
      <c r="AW185" s="114"/>
      <c r="AY185" s="93"/>
      <c r="BA185" s="114"/>
      <c r="BD185" s="93"/>
      <c r="BE185" s="114"/>
      <c r="BH185" s="95"/>
      <c r="BN185" s="86"/>
      <c r="BS185" s="86"/>
      <c r="BX185" s="86"/>
      <c r="CA185" s="86"/>
      <c r="CF185" s="86"/>
      <c r="CK185" s="86"/>
      <c r="CP185" s="86"/>
      <c r="CT185" s="87"/>
      <c r="CY185" s="86"/>
      <c r="DE185" s="86"/>
    </row>
    <row r="186">
      <c r="A186" s="112"/>
      <c r="Q186" s="77"/>
      <c r="R186" s="117"/>
      <c r="S186" s="118"/>
      <c r="Y186" s="92"/>
      <c r="AB186" s="93"/>
      <c r="AF186" s="92"/>
      <c r="AI186" s="93"/>
      <c r="AK186" s="113"/>
      <c r="AN186" s="93"/>
      <c r="AO186" s="114"/>
      <c r="AQ186" s="93"/>
      <c r="AS186" s="114"/>
      <c r="AV186" s="93"/>
      <c r="AW186" s="114"/>
      <c r="AY186" s="93"/>
      <c r="BA186" s="114"/>
      <c r="BD186" s="93"/>
      <c r="BE186" s="114"/>
      <c r="BH186" s="95"/>
      <c r="BN186" s="86"/>
      <c r="BS186" s="86"/>
      <c r="BX186" s="86"/>
      <c r="CA186" s="86"/>
      <c r="CF186" s="86"/>
      <c r="CK186" s="86"/>
      <c r="CP186" s="86"/>
      <c r="CT186" s="87"/>
      <c r="CY186" s="86"/>
      <c r="DE186" s="86"/>
    </row>
    <row r="187">
      <c r="A187" s="112"/>
      <c r="Q187" s="77"/>
      <c r="R187" s="117"/>
      <c r="S187" s="118"/>
      <c r="Y187" s="92"/>
      <c r="AB187" s="93"/>
      <c r="AF187" s="92"/>
      <c r="AI187" s="93"/>
      <c r="AK187" s="113"/>
      <c r="AN187" s="93"/>
      <c r="AO187" s="114"/>
      <c r="AQ187" s="93"/>
      <c r="AS187" s="114"/>
      <c r="AV187" s="93"/>
      <c r="AW187" s="114"/>
      <c r="AY187" s="93"/>
      <c r="BA187" s="114"/>
      <c r="BD187" s="93"/>
      <c r="BE187" s="114"/>
      <c r="BH187" s="95"/>
      <c r="BN187" s="86"/>
      <c r="BS187" s="86"/>
      <c r="BX187" s="86"/>
      <c r="CA187" s="86"/>
      <c r="CF187" s="86"/>
      <c r="CK187" s="86"/>
      <c r="CP187" s="86"/>
      <c r="CT187" s="87"/>
      <c r="CY187" s="86"/>
      <c r="DE187" s="86"/>
    </row>
    <row r="188">
      <c r="A188" s="112"/>
      <c r="Q188" s="77"/>
      <c r="R188" s="117"/>
      <c r="S188" s="118"/>
      <c r="Y188" s="92"/>
      <c r="AB188" s="93"/>
      <c r="AF188" s="92"/>
      <c r="AI188" s="93"/>
      <c r="AK188" s="113"/>
      <c r="AN188" s="93"/>
      <c r="AO188" s="114"/>
      <c r="AQ188" s="93"/>
      <c r="AS188" s="114"/>
      <c r="AV188" s="93"/>
      <c r="AW188" s="114"/>
      <c r="AY188" s="93"/>
      <c r="BA188" s="114"/>
      <c r="BD188" s="93"/>
      <c r="BE188" s="114"/>
      <c r="BH188" s="95"/>
      <c r="BN188" s="86"/>
      <c r="BS188" s="86"/>
      <c r="BX188" s="86"/>
      <c r="CA188" s="86"/>
      <c r="CF188" s="86"/>
      <c r="CK188" s="86"/>
      <c r="CP188" s="86"/>
      <c r="CT188" s="87"/>
      <c r="CY188" s="86"/>
      <c r="DE188" s="86"/>
    </row>
    <row r="189">
      <c r="A189" s="112"/>
      <c r="Q189" s="77"/>
      <c r="R189" s="117"/>
      <c r="S189" s="118"/>
      <c r="Y189" s="92"/>
      <c r="AB189" s="93"/>
      <c r="AF189" s="92"/>
      <c r="AI189" s="93"/>
      <c r="AK189" s="113"/>
      <c r="AN189" s="93"/>
      <c r="AO189" s="114"/>
      <c r="AQ189" s="93"/>
      <c r="AS189" s="114"/>
      <c r="AV189" s="93"/>
      <c r="AW189" s="114"/>
      <c r="AY189" s="93"/>
      <c r="BA189" s="114"/>
      <c r="BD189" s="93"/>
      <c r="BE189" s="114"/>
      <c r="BH189" s="95"/>
      <c r="BN189" s="86"/>
      <c r="BS189" s="86"/>
      <c r="BX189" s="86"/>
      <c r="CA189" s="86"/>
      <c r="CF189" s="86"/>
      <c r="CK189" s="86"/>
      <c r="CP189" s="86"/>
      <c r="CT189" s="87"/>
      <c r="CY189" s="86"/>
      <c r="DE189" s="86"/>
    </row>
    <row r="190">
      <c r="A190" s="112"/>
      <c r="Q190" s="77"/>
      <c r="R190" s="117"/>
      <c r="S190" s="118"/>
      <c r="Y190" s="92"/>
      <c r="AB190" s="93"/>
      <c r="AF190" s="92"/>
      <c r="AI190" s="93"/>
      <c r="AK190" s="113"/>
      <c r="AN190" s="93"/>
      <c r="AO190" s="114"/>
      <c r="AQ190" s="93"/>
      <c r="AS190" s="114"/>
      <c r="AV190" s="93"/>
      <c r="AW190" s="114"/>
      <c r="AY190" s="93"/>
      <c r="BA190" s="114"/>
      <c r="BD190" s="93"/>
      <c r="BE190" s="114"/>
      <c r="BH190" s="95"/>
      <c r="BN190" s="86"/>
      <c r="BS190" s="86"/>
      <c r="BX190" s="86"/>
      <c r="CA190" s="86"/>
      <c r="CF190" s="86"/>
      <c r="CK190" s="86"/>
      <c r="CP190" s="86"/>
      <c r="CT190" s="87"/>
      <c r="CY190" s="86"/>
      <c r="DE190" s="86"/>
    </row>
    <row r="191">
      <c r="A191" s="112"/>
      <c r="Q191" s="77"/>
      <c r="R191" s="117"/>
      <c r="S191" s="118"/>
      <c r="Y191" s="92"/>
      <c r="AB191" s="93"/>
      <c r="AF191" s="92"/>
      <c r="AI191" s="93"/>
      <c r="AK191" s="113"/>
      <c r="AN191" s="93"/>
      <c r="AO191" s="114"/>
      <c r="AQ191" s="93"/>
      <c r="AS191" s="114"/>
      <c r="AV191" s="93"/>
      <c r="AW191" s="114"/>
      <c r="AY191" s="93"/>
      <c r="BA191" s="114"/>
      <c r="BD191" s="93"/>
      <c r="BE191" s="114"/>
      <c r="BH191" s="95"/>
      <c r="BN191" s="86"/>
      <c r="BS191" s="86"/>
      <c r="BX191" s="86"/>
      <c r="CA191" s="86"/>
      <c r="CF191" s="86"/>
      <c r="CK191" s="86"/>
      <c r="CP191" s="86"/>
      <c r="CT191" s="87"/>
      <c r="CY191" s="86"/>
      <c r="DE191" s="86"/>
    </row>
    <row r="192">
      <c r="A192" s="112"/>
      <c r="Q192" s="77"/>
      <c r="R192" s="117"/>
      <c r="S192" s="118"/>
      <c r="Y192" s="92"/>
      <c r="AB192" s="93"/>
      <c r="AF192" s="92"/>
      <c r="AI192" s="93"/>
      <c r="AK192" s="113"/>
      <c r="AN192" s="93"/>
      <c r="AO192" s="114"/>
      <c r="AQ192" s="93"/>
      <c r="AS192" s="114"/>
      <c r="AV192" s="93"/>
      <c r="AW192" s="114"/>
      <c r="AY192" s="93"/>
      <c r="BA192" s="114"/>
      <c r="BD192" s="93"/>
      <c r="BE192" s="114"/>
      <c r="BH192" s="95"/>
      <c r="BN192" s="86"/>
      <c r="BS192" s="86"/>
      <c r="BX192" s="86"/>
      <c r="CA192" s="86"/>
      <c r="CF192" s="86"/>
      <c r="CK192" s="86"/>
      <c r="CP192" s="86"/>
      <c r="CT192" s="87"/>
      <c r="CY192" s="86"/>
      <c r="DE192" s="86"/>
    </row>
    <row r="193">
      <c r="A193" s="112"/>
      <c r="Q193" s="77"/>
      <c r="R193" s="117"/>
      <c r="S193" s="118"/>
      <c r="Y193" s="92"/>
      <c r="AB193" s="93"/>
      <c r="AF193" s="92"/>
      <c r="AI193" s="93"/>
      <c r="AK193" s="113"/>
      <c r="AN193" s="93"/>
      <c r="AO193" s="114"/>
      <c r="AQ193" s="93"/>
      <c r="AS193" s="114"/>
      <c r="AV193" s="93"/>
      <c r="AW193" s="114"/>
      <c r="AY193" s="93"/>
      <c r="BA193" s="114"/>
      <c r="BD193" s="93"/>
      <c r="BE193" s="114"/>
      <c r="BH193" s="95"/>
      <c r="BN193" s="86"/>
      <c r="BS193" s="86"/>
      <c r="BX193" s="86"/>
      <c r="CA193" s="86"/>
      <c r="CF193" s="86"/>
      <c r="CK193" s="86"/>
      <c r="CP193" s="86"/>
      <c r="CT193" s="87"/>
      <c r="CY193" s="86"/>
      <c r="DE193" s="86"/>
    </row>
    <row r="194">
      <c r="A194" s="112"/>
      <c r="Q194" s="77"/>
      <c r="R194" s="117"/>
      <c r="S194" s="118"/>
      <c r="Y194" s="92"/>
      <c r="AB194" s="93"/>
      <c r="AF194" s="92"/>
      <c r="AI194" s="93"/>
      <c r="AK194" s="113"/>
      <c r="AN194" s="93"/>
      <c r="AO194" s="114"/>
      <c r="AQ194" s="93"/>
      <c r="AS194" s="114"/>
      <c r="AV194" s="93"/>
      <c r="AW194" s="114"/>
      <c r="AY194" s="93"/>
      <c r="BA194" s="114"/>
      <c r="BD194" s="93"/>
      <c r="BE194" s="114"/>
      <c r="BH194" s="95"/>
      <c r="BN194" s="86"/>
      <c r="BS194" s="86"/>
      <c r="BX194" s="86"/>
      <c r="CA194" s="86"/>
      <c r="CF194" s="86"/>
      <c r="CK194" s="86"/>
      <c r="CP194" s="86"/>
      <c r="CT194" s="87"/>
      <c r="CY194" s="86"/>
      <c r="DE194" s="86"/>
    </row>
    <row r="195">
      <c r="A195" s="112"/>
      <c r="Q195" s="77"/>
      <c r="R195" s="117"/>
      <c r="S195" s="118"/>
      <c r="Y195" s="92"/>
      <c r="AB195" s="93"/>
      <c r="AF195" s="92"/>
      <c r="AI195" s="93"/>
      <c r="AK195" s="113"/>
      <c r="AN195" s="93"/>
      <c r="AO195" s="114"/>
      <c r="AQ195" s="93"/>
      <c r="AS195" s="114"/>
      <c r="AV195" s="93"/>
      <c r="AW195" s="114"/>
      <c r="AY195" s="93"/>
      <c r="BA195" s="114"/>
      <c r="BD195" s="93"/>
      <c r="BE195" s="114"/>
      <c r="BH195" s="95"/>
      <c r="BN195" s="86"/>
      <c r="BS195" s="86"/>
      <c r="BX195" s="86"/>
      <c r="CA195" s="86"/>
      <c r="CF195" s="86"/>
      <c r="CK195" s="86"/>
      <c r="CP195" s="86"/>
      <c r="CT195" s="87"/>
      <c r="CY195" s="86"/>
      <c r="DE195" s="86"/>
    </row>
    <row r="196">
      <c r="A196" s="112"/>
      <c r="Q196" s="77"/>
      <c r="R196" s="117"/>
      <c r="S196" s="118"/>
      <c r="Y196" s="92"/>
      <c r="AB196" s="93"/>
      <c r="AF196" s="92"/>
      <c r="AI196" s="93"/>
      <c r="AK196" s="113"/>
      <c r="AN196" s="93"/>
      <c r="AO196" s="114"/>
      <c r="AQ196" s="93"/>
      <c r="AS196" s="114"/>
      <c r="AV196" s="93"/>
      <c r="AW196" s="114"/>
      <c r="AY196" s="93"/>
      <c r="BA196" s="114"/>
      <c r="BD196" s="93"/>
      <c r="BE196" s="114"/>
      <c r="BH196" s="95"/>
      <c r="BN196" s="86"/>
      <c r="BS196" s="86"/>
      <c r="BX196" s="86"/>
      <c r="CA196" s="86"/>
      <c r="CF196" s="86"/>
      <c r="CK196" s="86"/>
      <c r="CP196" s="86"/>
      <c r="CT196" s="87"/>
      <c r="CY196" s="86"/>
      <c r="DE196" s="86"/>
    </row>
    <row r="197">
      <c r="A197" s="112"/>
      <c r="Q197" s="77"/>
      <c r="R197" s="117"/>
      <c r="S197" s="118"/>
      <c r="Y197" s="92"/>
      <c r="AB197" s="93"/>
      <c r="AF197" s="92"/>
      <c r="AI197" s="93"/>
      <c r="AK197" s="113"/>
      <c r="AN197" s="93"/>
      <c r="AO197" s="114"/>
      <c r="AQ197" s="93"/>
      <c r="AS197" s="114"/>
      <c r="AV197" s="93"/>
      <c r="AW197" s="114"/>
      <c r="AY197" s="93"/>
      <c r="BA197" s="114"/>
      <c r="BD197" s="93"/>
      <c r="BE197" s="114"/>
      <c r="BH197" s="95"/>
      <c r="BN197" s="86"/>
      <c r="BS197" s="86"/>
      <c r="BX197" s="86"/>
      <c r="CA197" s="86"/>
      <c r="CF197" s="86"/>
      <c r="CK197" s="86"/>
      <c r="CP197" s="86"/>
      <c r="CT197" s="87"/>
      <c r="CY197" s="86"/>
      <c r="DE197" s="86"/>
    </row>
    <row r="198">
      <c r="A198" s="112"/>
      <c r="Q198" s="77"/>
      <c r="R198" s="117"/>
      <c r="S198" s="118"/>
      <c r="Y198" s="92"/>
      <c r="AB198" s="93"/>
      <c r="AF198" s="92"/>
      <c r="AI198" s="93"/>
      <c r="AK198" s="113"/>
      <c r="AN198" s="93"/>
      <c r="AO198" s="114"/>
      <c r="AQ198" s="93"/>
      <c r="AS198" s="114"/>
      <c r="AV198" s="93"/>
      <c r="AW198" s="114"/>
      <c r="AY198" s="93"/>
      <c r="BA198" s="114"/>
      <c r="BD198" s="93"/>
      <c r="BE198" s="114"/>
      <c r="BH198" s="95"/>
      <c r="BN198" s="86"/>
      <c r="BS198" s="86"/>
      <c r="BX198" s="86"/>
      <c r="CA198" s="86"/>
      <c r="CF198" s="86"/>
      <c r="CK198" s="86"/>
      <c r="CP198" s="86"/>
      <c r="CT198" s="87"/>
      <c r="CY198" s="86"/>
      <c r="DE198" s="86"/>
    </row>
    <row r="199">
      <c r="A199" s="112"/>
      <c r="Q199" s="77"/>
      <c r="R199" s="117"/>
      <c r="S199" s="118"/>
      <c r="Y199" s="92"/>
      <c r="AB199" s="93"/>
      <c r="AF199" s="92"/>
      <c r="AI199" s="93"/>
      <c r="AK199" s="113"/>
      <c r="AN199" s="93"/>
      <c r="AO199" s="114"/>
      <c r="AQ199" s="93"/>
      <c r="AS199" s="114"/>
      <c r="AV199" s="93"/>
      <c r="AW199" s="114"/>
      <c r="AY199" s="93"/>
      <c r="BA199" s="114"/>
      <c r="BD199" s="93"/>
      <c r="BE199" s="114"/>
      <c r="BH199" s="95"/>
      <c r="BN199" s="86"/>
      <c r="BS199" s="86"/>
      <c r="BX199" s="86"/>
      <c r="CA199" s="86"/>
      <c r="CF199" s="86"/>
      <c r="CK199" s="86"/>
      <c r="CP199" s="86"/>
      <c r="CT199" s="87"/>
      <c r="CY199" s="86"/>
      <c r="DE199" s="86"/>
    </row>
    <row r="200">
      <c r="A200" s="112"/>
      <c r="Q200" s="77"/>
      <c r="R200" s="117"/>
      <c r="S200" s="118"/>
      <c r="Y200" s="92"/>
      <c r="AB200" s="93"/>
      <c r="AF200" s="92"/>
      <c r="AI200" s="93"/>
      <c r="AK200" s="113"/>
      <c r="AN200" s="93"/>
      <c r="AO200" s="114"/>
      <c r="AQ200" s="93"/>
      <c r="AS200" s="114"/>
      <c r="AV200" s="93"/>
      <c r="AW200" s="114"/>
      <c r="AY200" s="93"/>
      <c r="BA200" s="114"/>
      <c r="BD200" s="93"/>
      <c r="BE200" s="114"/>
      <c r="BH200" s="95"/>
      <c r="BN200" s="86"/>
      <c r="BS200" s="86"/>
      <c r="BX200" s="86"/>
      <c r="CA200" s="86"/>
      <c r="CF200" s="86"/>
      <c r="CK200" s="86"/>
      <c r="CP200" s="86"/>
      <c r="CT200" s="87"/>
      <c r="CY200" s="86"/>
      <c r="DE200" s="86"/>
    </row>
    <row r="201">
      <c r="A201" s="112"/>
      <c r="Q201" s="77"/>
      <c r="R201" s="117"/>
      <c r="S201" s="118"/>
      <c r="Y201" s="92"/>
      <c r="AB201" s="93"/>
      <c r="AF201" s="92"/>
      <c r="AI201" s="93"/>
      <c r="AK201" s="113"/>
      <c r="AN201" s="93"/>
      <c r="AO201" s="114"/>
      <c r="AQ201" s="93"/>
      <c r="AS201" s="114"/>
      <c r="AV201" s="93"/>
      <c r="AW201" s="114"/>
      <c r="AY201" s="93"/>
      <c r="BA201" s="114"/>
      <c r="BD201" s="93"/>
      <c r="BE201" s="114"/>
      <c r="BH201" s="95"/>
      <c r="BN201" s="86"/>
      <c r="BS201" s="86"/>
      <c r="BX201" s="86"/>
      <c r="CA201" s="86"/>
      <c r="CF201" s="86"/>
      <c r="CK201" s="86"/>
      <c r="CP201" s="86"/>
      <c r="CT201" s="87"/>
      <c r="CY201" s="86"/>
      <c r="DE201" s="86"/>
    </row>
    <row r="202">
      <c r="A202" s="112"/>
      <c r="Q202" s="77"/>
      <c r="R202" s="117"/>
      <c r="S202" s="118"/>
      <c r="Y202" s="92"/>
      <c r="AB202" s="93"/>
      <c r="AF202" s="92"/>
      <c r="AI202" s="93"/>
      <c r="AK202" s="113"/>
      <c r="AN202" s="93"/>
      <c r="AO202" s="114"/>
      <c r="AQ202" s="93"/>
      <c r="AS202" s="114"/>
      <c r="AV202" s="93"/>
      <c r="AW202" s="114"/>
      <c r="AY202" s="93"/>
      <c r="BA202" s="114"/>
      <c r="BD202" s="93"/>
      <c r="BE202" s="114"/>
      <c r="BH202" s="95"/>
      <c r="BN202" s="86"/>
      <c r="BS202" s="86"/>
      <c r="BX202" s="86"/>
      <c r="CA202" s="86"/>
      <c r="CF202" s="86"/>
      <c r="CK202" s="86"/>
      <c r="CP202" s="86"/>
      <c r="CT202" s="87"/>
      <c r="CY202" s="86"/>
      <c r="DE202" s="86"/>
    </row>
    <row r="203">
      <c r="A203" s="112"/>
      <c r="Q203" s="77"/>
      <c r="R203" s="117"/>
      <c r="S203" s="118"/>
      <c r="Y203" s="92"/>
      <c r="AB203" s="93"/>
      <c r="AF203" s="92"/>
      <c r="AI203" s="93"/>
      <c r="AK203" s="113"/>
      <c r="AN203" s="93"/>
      <c r="AO203" s="114"/>
      <c r="AQ203" s="93"/>
      <c r="AS203" s="114"/>
      <c r="AV203" s="93"/>
      <c r="AW203" s="114"/>
      <c r="AY203" s="93"/>
      <c r="BA203" s="114"/>
      <c r="BD203" s="93"/>
      <c r="BE203" s="114"/>
      <c r="BH203" s="95"/>
      <c r="BN203" s="86"/>
      <c r="BS203" s="86"/>
      <c r="BX203" s="86"/>
      <c r="CA203" s="86"/>
      <c r="CF203" s="86"/>
      <c r="CK203" s="86"/>
      <c r="CP203" s="86"/>
      <c r="CT203" s="87"/>
      <c r="CY203" s="86"/>
      <c r="DE203" s="86"/>
    </row>
    <row r="204">
      <c r="A204" s="112"/>
      <c r="Q204" s="77"/>
      <c r="R204" s="117"/>
      <c r="S204" s="118"/>
      <c r="Y204" s="92"/>
      <c r="AB204" s="93"/>
      <c r="AF204" s="92"/>
      <c r="AI204" s="93"/>
      <c r="AK204" s="113"/>
      <c r="AN204" s="93"/>
      <c r="AO204" s="114"/>
      <c r="AQ204" s="93"/>
      <c r="AS204" s="114"/>
      <c r="AV204" s="93"/>
      <c r="AW204" s="114"/>
      <c r="AY204" s="93"/>
      <c r="BA204" s="114"/>
      <c r="BD204" s="93"/>
      <c r="BE204" s="114"/>
      <c r="BH204" s="95"/>
      <c r="BN204" s="86"/>
      <c r="BS204" s="86"/>
      <c r="BX204" s="86"/>
      <c r="CA204" s="86"/>
      <c r="CF204" s="86"/>
      <c r="CK204" s="86"/>
      <c r="CP204" s="86"/>
      <c r="CT204" s="87"/>
      <c r="CY204" s="86"/>
      <c r="DE204" s="86"/>
    </row>
    <row r="205">
      <c r="A205" s="112"/>
      <c r="Q205" s="77"/>
      <c r="R205" s="117"/>
      <c r="S205" s="118"/>
      <c r="Y205" s="92"/>
      <c r="AB205" s="93"/>
      <c r="AF205" s="92"/>
      <c r="AI205" s="93"/>
      <c r="AK205" s="113"/>
      <c r="AN205" s="93"/>
      <c r="AO205" s="114"/>
      <c r="AQ205" s="93"/>
      <c r="AS205" s="114"/>
      <c r="AV205" s="93"/>
      <c r="AW205" s="114"/>
      <c r="AY205" s="93"/>
      <c r="BA205" s="114"/>
      <c r="BD205" s="93"/>
      <c r="BE205" s="114"/>
      <c r="BH205" s="95"/>
      <c r="BN205" s="86"/>
      <c r="BS205" s="86"/>
      <c r="BX205" s="86"/>
      <c r="CA205" s="86"/>
      <c r="CF205" s="86"/>
      <c r="CK205" s="86"/>
      <c r="CP205" s="86"/>
      <c r="CT205" s="87"/>
      <c r="CY205" s="86"/>
      <c r="DE205" s="86"/>
    </row>
    <row r="206">
      <c r="A206" s="112"/>
      <c r="Q206" s="77"/>
      <c r="R206" s="117"/>
      <c r="S206" s="118"/>
      <c r="Y206" s="92"/>
      <c r="AB206" s="93"/>
      <c r="AF206" s="92"/>
      <c r="AI206" s="93"/>
      <c r="AK206" s="113"/>
      <c r="AN206" s="93"/>
      <c r="AO206" s="114"/>
      <c r="AQ206" s="93"/>
      <c r="AS206" s="114"/>
      <c r="AV206" s="93"/>
      <c r="AW206" s="114"/>
      <c r="AY206" s="93"/>
      <c r="BA206" s="114"/>
      <c r="BD206" s="93"/>
      <c r="BE206" s="114"/>
      <c r="BH206" s="95"/>
      <c r="BN206" s="86"/>
      <c r="BS206" s="86"/>
      <c r="BX206" s="86"/>
      <c r="CA206" s="86"/>
      <c r="CF206" s="86"/>
      <c r="CK206" s="86"/>
      <c r="CP206" s="86"/>
      <c r="CT206" s="87"/>
      <c r="CY206" s="86"/>
      <c r="DE206" s="86"/>
    </row>
    <row r="207">
      <c r="A207" s="112"/>
      <c r="Q207" s="77"/>
      <c r="R207" s="117"/>
      <c r="S207" s="118"/>
      <c r="Y207" s="92"/>
      <c r="AB207" s="93"/>
      <c r="AF207" s="92"/>
      <c r="AI207" s="93"/>
      <c r="AK207" s="113"/>
      <c r="AN207" s="93"/>
      <c r="AO207" s="114"/>
      <c r="AQ207" s="93"/>
      <c r="AS207" s="114"/>
      <c r="AV207" s="93"/>
      <c r="AW207" s="114"/>
      <c r="AY207" s="93"/>
      <c r="BA207" s="114"/>
      <c r="BD207" s="93"/>
      <c r="BE207" s="114"/>
      <c r="BH207" s="95"/>
      <c r="BN207" s="86"/>
      <c r="BS207" s="86"/>
      <c r="BX207" s="86"/>
      <c r="CA207" s="86"/>
      <c r="CF207" s="86"/>
      <c r="CK207" s="86"/>
      <c r="CP207" s="86"/>
      <c r="CT207" s="87"/>
      <c r="CY207" s="86"/>
      <c r="DE207" s="86"/>
    </row>
    <row r="208">
      <c r="A208" s="112"/>
      <c r="Q208" s="77"/>
      <c r="R208" s="117"/>
      <c r="S208" s="118"/>
      <c r="Y208" s="92"/>
      <c r="AB208" s="93"/>
      <c r="AF208" s="92"/>
      <c r="AI208" s="93"/>
      <c r="AK208" s="113"/>
      <c r="AN208" s="93"/>
      <c r="AO208" s="114"/>
      <c r="AQ208" s="93"/>
      <c r="AS208" s="114"/>
      <c r="AV208" s="93"/>
      <c r="AW208" s="114"/>
      <c r="AY208" s="93"/>
      <c r="BA208" s="114"/>
      <c r="BD208" s="93"/>
      <c r="BE208" s="114"/>
      <c r="BH208" s="95"/>
      <c r="BN208" s="86"/>
      <c r="BS208" s="86"/>
      <c r="BX208" s="86"/>
      <c r="CA208" s="86"/>
      <c r="CF208" s="86"/>
      <c r="CK208" s="86"/>
      <c r="CP208" s="86"/>
      <c r="CT208" s="87"/>
      <c r="CY208" s="86"/>
      <c r="DE208" s="86"/>
    </row>
    <row r="209">
      <c r="A209" s="112"/>
      <c r="Q209" s="77"/>
      <c r="R209" s="117"/>
      <c r="S209" s="118"/>
      <c r="Y209" s="92"/>
      <c r="AB209" s="93"/>
      <c r="AF209" s="92"/>
      <c r="AI209" s="93"/>
      <c r="AK209" s="113"/>
      <c r="AN209" s="93"/>
      <c r="AO209" s="114"/>
      <c r="AQ209" s="93"/>
      <c r="AS209" s="114"/>
      <c r="AV209" s="93"/>
      <c r="AW209" s="114"/>
      <c r="AY209" s="93"/>
      <c r="BA209" s="114"/>
      <c r="BD209" s="93"/>
      <c r="BE209" s="114"/>
      <c r="BH209" s="95"/>
      <c r="BN209" s="86"/>
      <c r="BS209" s="86"/>
      <c r="BX209" s="86"/>
      <c r="CA209" s="86"/>
      <c r="CF209" s="86"/>
      <c r="CK209" s="86"/>
      <c r="CP209" s="86"/>
      <c r="CT209" s="87"/>
      <c r="CY209" s="86"/>
      <c r="DE209" s="86"/>
    </row>
    <row r="210">
      <c r="A210" s="112"/>
      <c r="Q210" s="77"/>
      <c r="R210" s="117"/>
      <c r="S210" s="118"/>
      <c r="Y210" s="92"/>
      <c r="AB210" s="93"/>
      <c r="AF210" s="92"/>
      <c r="AI210" s="93"/>
      <c r="AK210" s="113"/>
      <c r="AN210" s="93"/>
      <c r="AO210" s="114"/>
      <c r="AQ210" s="93"/>
      <c r="AS210" s="114"/>
      <c r="AV210" s="93"/>
      <c r="AW210" s="114"/>
      <c r="AY210" s="93"/>
      <c r="BA210" s="114"/>
      <c r="BD210" s="93"/>
      <c r="BE210" s="114"/>
      <c r="BH210" s="95"/>
      <c r="BN210" s="86"/>
      <c r="BS210" s="86"/>
      <c r="BX210" s="86"/>
      <c r="CA210" s="86"/>
      <c r="CF210" s="86"/>
      <c r="CK210" s="86"/>
      <c r="CP210" s="86"/>
      <c r="CT210" s="87"/>
      <c r="CY210" s="86"/>
      <c r="DE210" s="86"/>
    </row>
    <row r="211">
      <c r="A211" s="112"/>
      <c r="Q211" s="77"/>
      <c r="R211" s="117"/>
      <c r="S211" s="118"/>
      <c r="Y211" s="92"/>
      <c r="AB211" s="93"/>
      <c r="AF211" s="92"/>
      <c r="AI211" s="93"/>
      <c r="AK211" s="113"/>
      <c r="AN211" s="93"/>
      <c r="AO211" s="114"/>
      <c r="AQ211" s="93"/>
      <c r="AS211" s="114"/>
      <c r="AV211" s="93"/>
      <c r="AW211" s="114"/>
      <c r="AY211" s="93"/>
      <c r="BA211" s="114"/>
      <c r="BD211" s="93"/>
      <c r="BE211" s="114"/>
      <c r="BH211" s="95"/>
      <c r="BN211" s="86"/>
      <c r="BS211" s="86"/>
      <c r="BX211" s="86"/>
      <c r="CA211" s="86"/>
      <c r="CF211" s="86"/>
      <c r="CK211" s="86"/>
      <c r="CP211" s="86"/>
      <c r="CT211" s="87"/>
      <c r="CY211" s="86"/>
      <c r="DE211" s="86"/>
    </row>
    <row r="212">
      <c r="A212" s="112"/>
      <c r="Q212" s="77"/>
      <c r="R212" s="117"/>
      <c r="S212" s="118"/>
      <c r="Y212" s="92"/>
      <c r="AB212" s="93"/>
      <c r="AF212" s="92"/>
      <c r="AI212" s="93"/>
      <c r="AK212" s="113"/>
      <c r="AN212" s="93"/>
      <c r="AO212" s="114"/>
      <c r="AQ212" s="93"/>
      <c r="AS212" s="114"/>
      <c r="AV212" s="93"/>
      <c r="AW212" s="114"/>
      <c r="AY212" s="93"/>
      <c r="BA212" s="114"/>
      <c r="BD212" s="93"/>
      <c r="BE212" s="114"/>
      <c r="BH212" s="95"/>
      <c r="BN212" s="86"/>
      <c r="BS212" s="86"/>
      <c r="BX212" s="86"/>
      <c r="CA212" s="86"/>
      <c r="CF212" s="86"/>
      <c r="CK212" s="86"/>
      <c r="CP212" s="86"/>
      <c r="CT212" s="87"/>
      <c r="CY212" s="86"/>
      <c r="DE212" s="86"/>
    </row>
    <row r="213">
      <c r="A213" s="112"/>
      <c r="Q213" s="77"/>
      <c r="R213" s="117"/>
      <c r="S213" s="118"/>
      <c r="Y213" s="92"/>
      <c r="AB213" s="93"/>
      <c r="AF213" s="92"/>
      <c r="AI213" s="93"/>
      <c r="AK213" s="113"/>
      <c r="AN213" s="93"/>
      <c r="AO213" s="114"/>
      <c r="AQ213" s="93"/>
      <c r="AS213" s="114"/>
      <c r="AV213" s="93"/>
      <c r="AW213" s="114"/>
      <c r="AY213" s="93"/>
      <c r="BA213" s="114"/>
      <c r="BD213" s="93"/>
      <c r="BE213" s="114"/>
      <c r="BH213" s="95"/>
      <c r="BN213" s="86"/>
      <c r="BS213" s="86"/>
      <c r="BX213" s="86"/>
      <c r="CA213" s="86"/>
      <c r="CF213" s="86"/>
      <c r="CK213" s="86"/>
      <c r="CP213" s="86"/>
      <c r="CT213" s="87"/>
      <c r="CY213" s="86"/>
      <c r="DE213" s="86"/>
    </row>
    <row r="214">
      <c r="A214" s="112"/>
      <c r="Q214" s="77"/>
      <c r="R214" s="117"/>
      <c r="S214" s="118"/>
      <c r="Y214" s="92"/>
      <c r="AB214" s="93"/>
      <c r="AF214" s="92"/>
      <c r="AI214" s="93"/>
      <c r="AK214" s="113"/>
      <c r="AN214" s="93"/>
      <c r="AO214" s="114"/>
      <c r="AQ214" s="93"/>
      <c r="AS214" s="114"/>
      <c r="AV214" s="93"/>
      <c r="AW214" s="114"/>
      <c r="AY214" s="93"/>
      <c r="BA214" s="114"/>
      <c r="BD214" s="93"/>
      <c r="BE214" s="114"/>
      <c r="BH214" s="95"/>
      <c r="BN214" s="86"/>
      <c r="BS214" s="86"/>
      <c r="BX214" s="86"/>
      <c r="CA214" s="86"/>
      <c r="CF214" s="86"/>
      <c r="CK214" s="86"/>
      <c r="CP214" s="86"/>
      <c r="CT214" s="87"/>
      <c r="CY214" s="86"/>
      <c r="DE214" s="86"/>
    </row>
    <row r="215">
      <c r="A215" s="112"/>
      <c r="Q215" s="77"/>
      <c r="R215" s="117"/>
      <c r="S215" s="118"/>
      <c r="Y215" s="92"/>
      <c r="AB215" s="93"/>
      <c r="AF215" s="92"/>
      <c r="AI215" s="93"/>
      <c r="AK215" s="113"/>
      <c r="AN215" s="93"/>
      <c r="AO215" s="114"/>
      <c r="AQ215" s="93"/>
      <c r="AS215" s="114"/>
      <c r="AV215" s="93"/>
      <c r="AW215" s="114"/>
      <c r="AY215" s="93"/>
      <c r="BA215" s="114"/>
      <c r="BD215" s="93"/>
      <c r="BE215" s="114"/>
      <c r="BH215" s="95"/>
      <c r="BN215" s="86"/>
      <c r="BS215" s="86"/>
      <c r="BX215" s="86"/>
      <c r="CA215" s="86"/>
      <c r="CF215" s="86"/>
      <c r="CK215" s="86"/>
      <c r="CP215" s="86"/>
      <c r="CT215" s="87"/>
      <c r="CY215" s="86"/>
      <c r="DE215" s="86"/>
    </row>
    <row r="216">
      <c r="A216" s="112"/>
      <c r="Q216" s="77"/>
      <c r="R216" s="117"/>
      <c r="S216" s="118"/>
      <c r="Y216" s="92"/>
      <c r="AB216" s="93"/>
      <c r="AF216" s="92"/>
      <c r="AI216" s="93"/>
      <c r="AK216" s="113"/>
      <c r="AN216" s="93"/>
      <c r="AO216" s="114"/>
      <c r="AQ216" s="93"/>
      <c r="AS216" s="114"/>
      <c r="AV216" s="93"/>
      <c r="AW216" s="114"/>
      <c r="AY216" s="93"/>
      <c r="BA216" s="114"/>
      <c r="BD216" s="93"/>
      <c r="BE216" s="114"/>
      <c r="BH216" s="95"/>
      <c r="BN216" s="86"/>
      <c r="BS216" s="86"/>
      <c r="BX216" s="86"/>
      <c r="CA216" s="86"/>
      <c r="CF216" s="86"/>
      <c r="CK216" s="86"/>
      <c r="CP216" s="86"/>
      <c r="CT216" s="87"/>
      <c r="CY216" s="86"/>
      <c r="DE216" s="86"/>
    </row>
    <row r="217">
      <c r="A217" s="112"/>
      <c r="Q217" s="77"/>
      <c r="R217" s="117"/>
      <c r="S217" s="118"/>
      <c r="Y217" s="92"/>
      <c r="AB217" s="93"/>
      <c r="AF217" s="92"/>
      <c r="AI217" s="93"/>
      <c r="AK217" s="113"/>
      <c r="AN217" s="93"/>
      <c r="AO217" s="114"/>
      <c r="AQ217" s="93"/>
      <c r="AS217" s="114"/>
      <c r="AV217" s="93"/>
      <c r="AW217" s="114"/>
      <c r="AY217" s="93"/>
      <c r="BA217" s="114"/>
      <c r="BD217" s="93"/>
      <c r="BE217" s="114"/>
      <c r="BH217" s="95"/>
      <c r="BN217" s="86"/>
      <c r="BS217" s="86"/>
      <c r="BX217" s="86"/>
      <c r="CA217" s="86"/>
      <c r="CF217" s="86"/>
      <c r="CK217" s="86"/>
      <c r="CP217" s="86"/>
      <c r="CT217" s="87"/>
      <c r="CY217" s="86"/>
      <c r="DE217" s="86"/>
    </row>
    <row r="218">
      <c r="A218" s="112"/>
      <c r="Q218" s="77"/>
      <c r="R218" s="117"/>
      <c r="S218" s="118"/>
      <c r="Y218" s="92"/>
      <c r="AB218" s="93"/>
      <c r="AF218" s="92"/>
      <c r="AI218" s="93"/>
      <c r="AK218" s="113"/>
      <c r="AN218" s="93"/>
      <c r="AO218" s="114"/>
      <c r="AQ218" s="93"/>
      <c r="AS218" s="114"/>
      <c r="AV218" s="93"/>
      <c r="AW218" s="114"/>
      <c r="AY218" s="93"/>
      <c r="BA218" s="114"/>
      <c r="BD218" s="93"/>
      <c r="BE218" s="114"/>
      <c r="BH218" s="95"/>
      <c r="BN218" s="86"/>
      <c r="BS218" s="86"/>
      <c r="BX218" s="86"/>
      <c r="CA218" s="86"/>
      <c r="CF218" s="86"/>
      <c r="CK218" s="86"/>
      <c r="CP218" s="86"/>
      <c r="CT218" s="87"/>
      <c r="CY218" s="86"/>
      <c r="DE218" s="86"/>
    </row>
    <row r="219">
      <c r="A219" s="112"/>
      <c r="Q219" s="77"/>
      <c r="R219" s="117"/>
      <c r="S219" s="118"/>
      <c r="Y219" s="92"/>
      <c r="AB219" s="93"/>
      <c r="AF219" s="92"/>
      <c r="AI219" s="93"/>
      <c r="AK219" s="113"/>
      <c r="AN219" s="93"/>
      <c r="AO219" s="114"/>
      <c r="AQ219" s="93"/>
      <c r="AS219" s="114"/>
      <c r="AV219" s="93"/>
      <c r="AW219" s="114"/>
      <c r="AY219" s="93"/>
      <c r="BA219" s="114"/>
      <c r="BD219" s="93"/>
      <c r="BE219" s="114"/>
      <c r="BH219" s="95"/>
      <c r="BN219" s="86"/>
      <c r="BS219" s="86"/>
      <c r="BX219" s="86"/>
      <c r="CA219" s="86"/>
      <c r="CF219" s="86"/>
      <c r="CK219" s="86"/>
      <c r="CP219" s="86"/>
      <c r="CT219" s="87"/>
      <c r="CY219" s="86"/>
      <c r="DE219" s="86"/>
    </row>
    <row r="220">
      <c r="A220" s="112"/>
      <c r="Q220" s="77"/>
      <c r="R220" s="117"/>
      <c r="S220" s="118"/>
      <c r="Y220" s="92"/>
      <c r="AB220" s="93"/>
      <c r="AF220" s="92"/>
      <c r="AI220" s="93"/>
      <c r="AK220" s="113"/>
      <c r="AN220" s="93"/>
      <c r="AO220" s="114"/>
      <c r="AQ220" s="93"/>
      <c r="AS220" s="114"/>
      <c r="AV220" s="93"/>
      <c r="AW220" s="114"/>
      <c r="AY220" s="93"/>
      <c r="BA220" s="114"/>
      <c r="BD220" s="93"/>
      <c r="BE220" s="114"/>
      <c r="BH220" s="95"/>
      <c r="BN220" s="86"/>
      <c r="BS220" s="86"/>
      <c r="BX220" s="86"/>
      <c r="CA220" s="86"/>
      <c r="CF220" s="86"/>
      <c r="CK220" s="86"/>
      <c r="CP220" s="86"/>
      <c r="CT220" s="87"/>
      <c r="CY220" s="86"/>
      <c r="DE220" s="86"/>
    </row>
    <row r="221">
      <c r="A221" s="112"/>
      <c r="Q221" s="77"/>
      <c r="R221" s="117"/>
      <c r="S221" s="118"/>
      <c r="Y221" s="92"/>
      <c r="AB221" s="93"/>
      <c r="AF221" s="92"/>
      <c r="AI221" s="93"/>
      <c r="AK221" s="113"/>
      <c r="AN221" s="93"/>
      <c r="AO221" s="114"/>
      <c r="AQ221" s="93"/>
      <c r="AS221" s="114"/>
      <c r="AV221" s="93"/>
      <c r="AW221" s="114"/>
      <c r="AY221" s="93"/>
      <c r="BA221" s="114"/>
      <c r="BD221" s="93"/>
      <c r="BE221" s="114"/>
      <c r="BH221" s="95"/>
      <c r="BN221" s="86"/>
      <c r="BS221" s="86"/>
      <c r="BX221" s="86"/>
      <c r="CA221" s="86"/>
      <c r="CF221" s="86"/>
      <c r="CK221" s="86"/>
      <c r="CP221" s="86"/>
      <c r="CT221" s="87"/>
      <c r="CY221" s="86"/>
      <c r="DE221" s="86"/>
    </row>
    <row r="222">
      <c r="A222" s="112"/>
      <c r="Q222" s="77"/>
      <c r="R222" s="117"/>
      <c r="S222" s="118"/>
      <c r="Y222" s="92"/>
      <c r="AB222" s="93"/>
      <c r="AF222" s="92"/>
      <c r="AI222" s="93"/>
      <c r="AK222" s="113"/>
      <c r="AN222" s="93"/>
      <c r="AO222" s="114"/>
      <c r="AQ222" s="93"/>
      <c r="AS222" s="114"/>
      <c r="AV222" s="93"/>
      <c r="AW222" s="114"/>
      <c r="AY222" s="93"/>
      <c r="BA222" s="114"/>
      <c r="BD222" s="93"/>
      <c r="BE222" s="114"/>
      <c r="BH222" s="95"/>
      <c r="BN222" s="86"/>
      <c r="BS222" s="86"/>
      <c r="BX222" s="86"/>
      <c r="CA222" s="86"/>
      <c r="CF222" s="86"/>
      <c r="CK222" s="86"/>
      <c r="CP222" s="86"/>
      <c r="CT222" s="87"/>
      <c r="CY222" s="86"/>
      <c r="DE222" s="86"/>
    </row>
    <row r="223">
      <c r="A223" s="112"/>
      <c r="Q223" s="77"/>
      <c r="R223" s="117"/>
      <c r="S223" s="118"/>
      <c r="Y223" s="92"/>
      <c r="AB223" s="93"/>
      <c r="AF223" s="92"/>
      <c r="AI223" s="93"/>
      <c r="AK223" s="113"/>
      <c r="AN223" s="93"/>
      <c r="AO223" s="114"/>
      <c r="AQ223" s="93"/>
      <c r="AS223" s="114"/>
      <c r="AV223" s="93"/>
      <c r="AW223" s="114"/>
      <c r="AY223" s="93"/>
      <c r="BA223" s="114"/>
      <c r="BD223" s="93"/>
      <c r="BE223" s="114"/>
      <c r="BH223" s="95"/>
      <c r="BN223" s="86"/>
      <c r="BS223" s="86"/>
      <c r="BX223" s="86"/>
      <c r="CA223" s="86"/>
      <c r="CF223" s="86"/>
      <c r="CK223" s="86"/>
      <c r="CP223" s="86"/>
      <c r="CT223" s="87"/>
      <c r="CY223" s="86"/>
      <c r="DE223" s="86"/>
    </row>
    <row r="224">
      <c r="A224" s="112"/>
      <c r="Q224" s="77"/>
      <c r="R224" s="117"/>
      <c r="S224" s="118"/>
      <c r="Y224" s="92"/>
      <c r="AB224" s="93"/>
      <c r="AF224" s="92"/>
      <c r="AI224" s="93"/>
      <c r="AK224" s="113"/>
      <c r="AN224" s="93"/>
      <c r="AO224" s="114"/>
      <c r="AQ224" s="93"/>
      <c r="AS224" s="114"/>
      <c r="AV224" s="93"/>
      <c r="AW224" s="114"/>
      <c r="AY224" s="93"/>
      <c r="BA224" s="114"/>
      <c r="BD224" s="93"/>
      <c r="BE224" s="114"/>
      <c r="BH224" s="95"/>
      <c r="BN224" s="86"/>
      <c r="BS224" s="86"/>
      <c r="BX224" s="86"/>
      <c r="CA224" s="86"/>
      <c r="CF224" s="86"/>
      <c r="CK224" s="86"/>
      <c r="CP224" s="86"/>
      <c r="CT224" s="87"/>
      <c r="CY224" s="86"/>
      <c r="DE224" s="86"/>
    </row>
    <row r="225">
      <c r="A225" s="112"/>
      <c r="Q225" s="77"/>
      <c r="R225" s="117"/>
      <c r="S225" s="118"/>
      <c r="Y225" s="92"/>
      <c r="AB225" s="93"/>
      <c r="AF225" s="92"/>
      <c r="AI225" s="93"/>
      <c r="AK225" s="113"/>
      <c r="AN225" s="93"/>
      <c r="AO225" s="114"/>
      <c r="AQ225" s="93"/>
      <c r="AS225" s="114"/>
      <c r="AV225" s="93"/>
      <c r="AW225" s="114"/>
      <c r="AY225" s="93"/>
      <c r="BA225" s="114"/>
      <c r="BD225" s="93"/>
      <c r="BE225" s="114"/>
      <c r="BH225" s="95"/>
      <c r="BN225" s="86"/>
      <c r="BS225" s="86"/>
      <c r="BX225" s="86"/>
      <c r="CA225" s="86"/>
      <c r="CF225" s="86"/>
      <c r="CK225" s="86"/>
      <c r="CP225" s="86"/>
      <c r="CT225" s="87"/>
      <c r="CY225" s="86"/>
      <c r="DE225" s="86"/>
    </row>
    <row r="226">
      <c r="A226" s="112"/>
      <c r="Q226" s="77"/>
      <c r="R226" s="117"/>
      <c r="S226" s="118"/>
      <c r="Y226" s="92"/>
      <c r="AB226" s="93"/>
      <c r="AF226" s="92"/>
      <c r="AI226" s="93"/>
      <c r="AK226" s="113"/>
      <c r="AN226" s="93"/>
      <c r="AO226" s="114"/>
      <c r="AQ226" s="93"/>
      <c r="AS226" s="114"/>
      <c r="AV226" s="93"/>
      <c r="AW226" s="114"/>
      <c r="AY226" s="93"/>
      <c r="BA226" s="114"/>
      <c r="BD226" s="93"/>
      <c r="BE226" s="114"/>
      <c r="BH226" s="95"/>
      <c r="BN226" s="86"/>
      <c r="BS226" s="86"/>
      <c r="BX226" s="86"/>
      <c r="CA226" s="86"/>
      <c r="CF226" s="86"/>
      <c r="CK226" s="86"/>
      <c r="CP226" s="86"/>
      <c r="CT226" s="87"/>
      <c r="CY226" s="86"/>
      <c r="DE226" s="86"/>
    </row>
    <row r="227">
      <c r="A227" s="112"/>
      <c r="Q227" s="77"/>
      <c r="R227" s="117"/>
      <c r="S227" s="118"/>
      <c r="Y227" s="92"/>
      <c r="AB227" s="93"/>
      <c r="AF227" s="92"/>
      <c r="AI227" s="93"/>
      <c r="AK227" s="113"/>
      <c r="AN227" s="93"/>
      <c r="AO227" s="114"/>
      <c r="AQ227" s="93"/>
      <c r="AS227" s="114"/>
      <c r="AV227" s="93"/>
      <c r="AW227" s="114"/>
      <c r="AY227" s="93"/>
      <c r="BA227" s="114"/>
      <c r="BD227" s="93"/>
      <c r="BE227" s="114"/>
      <c r="BH227" s="95"/>
      <c r="BN227" s="86"/>
      <c r="BS227" s="86"/>
      <c r="BX227" s="86"/>
      <c r="CA227" s="86"/>
      <c r="CF227" s="86"/>
      <c r="CK227" s="86"/>
      <c r="CP227" s="86"/>
      <c r="CT227" s="87"/>
      <c r="CY227" s="86"/>
      <c r="DE227" s="86"/>
    </row>
    <row r="228">
      <c r="A228" s="112"/>
      <c r="Q228" s="77"/>
      <c r="R228" s="117"/>
      <c r="S228" s="118"/>
      <c r="Y228" s="92"/>
      <c r="AB228" s="93"/>
      <c r="AF228" s="92"/>
      <c r="AI228" s="93"/>
      <c r="AK228" s="113"/>
      <c r="AN228" s="93"/>
      <c r="AO228" s="114"/>
      <c r="AQ228" s="93"/>
      <c r="AS228" s="114"/>
      <c r="AV228" s="93"/>
      <c r="AW228" s="114"/>
      <c r="AY228" s="93"/>
      <c r="BA228" s="114"/>
      <c r="BD228" s="93"/>
      <c r="BE228" s="114"/>
      <c r="BH228" s="95"/>
      <c r="BN228" s="86"/>
      <c r="BS228" s="86"/>
      <c r="BX228" s="86"/>
      <c r="CA228" s="86"/>
      <c r="CF228" s="86"/>
      <c r="CK228" s="86"/>
      <c r="CP228" s="86"/>
      <c r="CT228" s="87"/>
      <c r="CY228" s="86"/>
      <c r="DE228" s="86"/>
    </row>
    <row r="229">
      <c r="A229" s="112"/>
      <c r="Q229" s="77"/>
      <c r="R229" s="117"/>
      <c r="S229" s="118"/>
      <c r="Y229" s="92"/>
      <c r="AB229" s="93"/>
      <c r="AF229" s="92"/>
      <c r="AI229" s="93"/>
      <c r="AK229" s="113"/>
      <c r="AN229" s="93"/>
      <c r="AO229" s="114"/>
      <c r="AQ229" s="93"/>
      <c r="AS229" s="114"/>
      <c r="AV229" s="93"/>
      <c r="AW229" s="114"/>
      <c r="AY229" s="93"/>
      <c r="BA229" s="114"/>
      <c r="BD229" s="93"/>
      <c r="BE229" s="114"/>
      <c r="BH229" s="95"/>
      <c r="BN229" s="86"/>
      <c r="BS229" s="86"/>
      <c r="BX229" s="86"/>
      <c r="CA229" s="86"/>
      <c r="CF229" s="86"/>
      <c r="CK229" s="86"/>
      <c r="CP229" s="86"/>
      <c r="CT229" s="87"/>
      <c r="CY229" s="86"/>
      <c r="DE229" s="86"/>
    </row>
    <row r="230">
      <c r="A230" s="112"/>
      <c r="Q230" s="77"/>
      <c r="R230" s="117"/>
      <c r="S230" s="118"/>
      <c r="Y230" s="92"/>
      <c r="AB230" s="93"/>
      <c r="AF230" s="92"/>
      <c r="AI230" s="93"/>
      <c r="AK230" s="113"/>
      <c r="AN230" s="93"/>
      <c r="AO230" s="114"/>
      <c r="AQ230" s="93"/>
      <c r="AS230" s="114"/>
      <c r="AV230" s="93"/>
      <c r="AW230" s="114"/>
      <c r="AY230" s="93"/>
      <c r="BA230" s="114"/>
      <c r="BD230" s="93"/>
      <c r="BE230" s="114"/>
      <c r="BH230" s="95"/>
      <c r="BN230" s="86"/>
      <c r="BS230" s="86"/>
      <c r="BX230" s="86"/>
      <c r="CA230" s="86"/>
      <c r="CF230" s="86"/>
      <c r="CK230" s="86"/>
      <c r="CP230" s="86"/>
      <c r="CT230" s="87"/>
      <c r="CY230" s="86"/>
      <c r="DE230" s="86"/>
    </row>
    <row r="231">
      <c r="A231" s="112"/>
      <c r="Q231" s="77"/>
      <c r="R231" s="117"/>
      <c r="S231" s="118"/>
      <c r="Y231" s="92"/>
      <c r="AB231" s="93"/>
      <c r="AF231" s="92"/>
      <c r="AI231" s="93"/>
      <c r="AK231" s="113"/>
      <c r="AN231" s="93"/>
      <c r="AO231" s="114"/>
      <c r="AQ231" s="93"/>
      <c r="AS231" s="114"/>
      <c r="AV231" s="93"/>
      <c r="AW231" s="114"/>
      <c r="AY231" s="93"/>
      <c r="BA231" s="114"/>
      <c r="BD231" s="93"/>
      <c r="BE231" s="114"/>
      <c r="BH231" s="95"/>
      <c r="BN231" s="86"/>
      <c r="BS231" s="86"/>
      <c r="BX231" s="86"/>
      <c r="CA231" s="86"/>
      <c r="CF231" s="86"/>
      <c r="CK231" s="86"/>
      <c r="CP231" s="86"/>
      <c r="CT231" s="87"/>
      <c r="CY231" s="86"/>
      <c r="DE231" s="86"/>
    </row>
    <row r="232">
      <c r="A232" s="112"/>
      <c r="Q232" s="77"/>
      <c r="R232" s="117"/>
      <c r="S232" s="118"/>
      <c r="Y232" s="92"/>
      <c r="AB232" s="93"/>
      <c r="AF232" s="92"/>
      <c r="AI232" s="93"/>
      <c r="AK232" s="113"/>
      <c r="AN232" s="93"/>
      <c r="AO232" s="114"/>
      <c r="AQ232" s="93"/>
      <c r="AS232" s="114"/>
      <c r="AV232" s="93"/>
      <c r="AW232" s="114"/>
      <c r="AY232" s="93"/>
      <c r="BA232" s="114"/>
      <c r="BD232" s="93"/>
      <c r="BE232" s="114"/>
      <c r="BH232" s="95"/>
      <c r="BN232" s="86"/>
      <c r="BS232" s="86"/>
      <c r="BX232" s="86"/>
      <c r="CA232" s="86"/>
      <c r="CF232" s="86"/>
      <c r="CK232" s="86"/>
      <c r="CP232" s="86"/>
      <c r="CT232" s="87"/>
      <c r="CY232" s="86"/>
      <c r="DE232" s="86"/>
    </row>
    <row r="233">
      <c r="A233" s="112"/>
      <c r="Q233" s="77"/>
      <c r="R233" s="117"/>
      <c r="S233" s="118"/>
      <c r="Y233" s="92"/>
      <c r="AB233" s="93"/>
      <c r="AF233" s="92"/>
      <c r="AI233" s="93"/>
      <c r="AK233" s="113"/>
      <c r="AN233" s="93"/>
      <c r="AO233" s="114"/>
      <c r="AQ233" s="93"/>
      <c r="AS233" s="114"/>
      <c r="AV233" s="93"/>
      <c r="AW233" s="114"/>
      <c r="AY233" s="93"/>
      <c r="BA233" s="114"/>
      <c r="BD233" s="93"/>
      <c r="BE233" s="114"/>
      <c r="BH233" s="95"/>
      <c r="BN233" s="86"/>
      <c r="BS233" s="86"/>
      <c r="BX233" s="86"/>
      <c r="CA233" s="86"/>
      <c r="CF233" s="86"/>
      <c r="CK233" s="86"/>
      <c r="CP233" s="86"/>
      <c r="CT233" s="87"/>
      <c r="CY233" s="86"/>
      <c r="DE233" s="86"/>
    </row>
    <row r="234">
      <c r="A234" s="112"/>
      <c r="Q234" s="77"/>
      <c r="R234" s="117"/>
      <c r="S234" s="118"/>
      <c r="Y234" s="92"/>
      <c r="AB234" s="93"/>
      <c r="AF234" s="92"/>
      <c r="AI234" s="93"/>
      <c r="AK234" s="113"/>
      <c r="AN234" s="93"/>
      <c r="AO234" s="114"/>
      <c r="AQ234" s="93"/>
      <c r="AS234" s="114"/>
      <c r="AV234" s="93"/>
      <c r="AW234" s="114"/>
      <c r="AY234" s="93"/>
      <c r="BA234" s="114"/>
      <c r="BD234" s="93"/>
      <c r="BE234" s="114"/>
      <c r="BH234" s="95"/>
      <c r="BN234" s="86"/>
      <c r="BS234" s="86"/>
      <c r="BX234" s="86"/>
      <c r="CA234" s="86"/>
      <c r="CF234" s="86"/>
      <c r="CK234" s="86"/>
      <c r="CP234" s="86"/>
      <c r="CT234" s="87"/>
      <c r="CY234" s="86"/>
      <c r="DE234" s="86"/>
    </row>
    <row r="235">
      <c r="A235" s="112"/>
      <c r="Q235" s="77"/>
      <c r="R235" s="117"/>
      <c r="S235" s="118"/>
      <c r="Y235" s="92"/>
      <c r="AB235" s="93"/>
      <c r="AF235" s="92"/>
      <c r="AI235" s="93"/>
      <c r="AK235" s="113"/>
      <c r="AN235" s="93"/>
      <c r="AO235" s="114"/>
      <c r="AQ235" s="93"/>
      <c r="AS235" s="114"/>
      <c r="AV235" s="93"/>
      <c r="AW235" s="114"/>
      <c r="AY235" s="93"/>
      <c r="BA235" s="114"/>
      <c r="BD235" s="93"/>
      <c r="BE235" s="114"/>
      <c r="BH235" s="95"/>
      <c r="BN235" s="86"/>
      <c r="BS235" s="86"/>
      <c r="BX235" s="86"/>
      <c r="CA235" s="86"/>
      <c r="CF235" s="86"/>
      <c r="CK235" s="86"/>
      <c r="CP235" s="86"/>
      <c r="CT235" s="87"/>
      <c r="CY235" s="86"/>
      <c r="DE235" s="86"/>
    </row>
    <row r="236">
      <c r="A236" s="112"/>
      <c r="Q236" s="77"/>
      <c r="R236" s="117"/>
      <c r="S236" s="118"/>
      <c r="Y236" s="92"/>
      <c r="AB236" s="93"/>
      <c r="AF236" s="92"/>
      <c r="AI236" s="93"/>
      <c r="AK236" s="113"/>
      <c r="AN236" s="93"/>
      <c r="AO236" s="114"/>
      <c r="AQ236" s="93"/>
      <c r="AS236" s="114"/>
      <c r="AV236" s="93"/>
      <c r="AW236" s="114"/>
      <c r="AY236" s="93"/>
      <c r="BA236" s="114"/>
      <c r="BD236" s="93"/>
      <c r="BE236" s="114"/>
      <c r="BH236" s="95"/>
      <c r="BN236" s="86"/>
      <c r="BS236" s="86"/>
      <c r="BX236" s="86"/>
      <c r="CA236" s="86"/>
      <c r="CF236" s="86"/>
      <c r="CK236" s="86"/>
      <c r="CP236" s="86"/>
      <c r="CT236" s="87"/>
      <c r="CY236" s="86"/>
      <c r="DE236" s="86"/>
    </row>
    <row r="237">
      <c r="A237" s="112"/>
      <c r="Q237" s="77"/>
      <c r="R237" s="117"/>
      <c r="S237" s="118"/>
      <c r="Y237" s="92"/>
      <c r="AB237" s="93"/>
      <c r="AF237" s="92"/>
      <c r="AI237" s="93"/>
      <c r="AK237" s="113"/>
      <c r="AN237" s="93"/>
      <c r="AO237" s="114"/>
      <c r="AQ237" s="93"/>
      <c r="AS237" s="114"/>
      <c r="AV237" s="93"/>
      <c r="AW237" s="114"/>
      <c r="AY237" s="93"/>
      <c r="BA237" s="114"/>
      <c r="BD237" s="93"/>
      <c r="BE237" s="114"/>
      <c r="BH237" s="95"/>
      <c r="BN237" s="86"/>
      <c r="BS237" s="86"/>
      <c r="BX237" s="86"/>
      <c r="CA237" s="86"/>
      <c r="CF237" s="86"/>
      <c r="CK237" s="86"/>
      <c r="CP237" s="86"/>
      <c r="CT237" s="87"/>
      <c r="CY237" s="86"/>
      <c r="DE237" s="86"/>
    </row>
    <row r="238">
      <c r="A238" s="112"/>
      <c r="Q238" s="77"/>
      <c r="R238" s="117"/>
      <c r="S238" s="118"/>
      <c r="Y238" s="92"/>
      <c r="AB238" s="93"/>
      <c r="AF238" s="92"/>
      <c r="AI238" s="93"/>
      <c r="AK238" s="113"/>
      <c r="AN238" s="93"/>
      <c r="AO238" s="114"/>
      <c r="AQ238" s="93"/>
      <c r="AS238" s="114"/>
      <c r="AV238" s="93"/>
      <c r="AW238" s="114"/>
      <c r="AY238" s="93"/>
      <c r="BA238" s="114"/>
      <c r="BD238" s="93"/>
      <c r="BE238" s="114"/>
      <c r="BH238" s="95"/>
      <c r="BN238" s="86"/>
      <c r="BS238" s="86"/>
      <c r="BX238" s="86"/>
      <c r="CA238" s="86"/>
      <c r="CF238" s="86"/>
      <c r="CK238" s="86"/>
      <c r="CP238" s="86"/>
      <c r="CT238" s="87"/>
      <c r="CY238" s="86"/>
      <c r="DE238" s="86"/>
    </row>
    <row r="239">
      <c r="A239" s="112"/>
      <c r="Q239" s="77"/>
      <c r="R239" s="117"/>
      <c r="S239" s="118"/>
      <c r="Y239" s="92"/>
      <c r="AB239" s="93"/>
      <c r="AF239" s="92"/>
      <c r="AI239" s="93"/>
      <c r="AK239" s="113"/>
      <c r="AN239" s="93"/>
      <c r="AO239" s="114"/>
      <c r="AQ239" s="93"/>
      <c r="AS239" s="114"/>
      <c r="AV239" s="93"/>
      <c r="AW239" s="114"/>
      <c r="AY239" s="93"/>
      <c r="BA239" s="114"/>
      <c r="BD239" s="93"/>
      <c r="BE239" s="114"/>
      <c r="BH239" s="95"/>
      <c r="BN239" s="86"/>
      <c r="BS239" s="86"/>
      <c r="BX239" s="86"/>
      <c r="CA239" s="86"/>
      <c r="CF239" s="86"/>
      <c r="CK239" s="86"/>
      <c r="CP239" s="86"/>
      <c r="CT239" s="87"/>
      <c r="CY239" s="86"/>
      <c r="DE239" s="86"/>
    </row>
    <row r="240">
      <c r="A240" s="112"/>
      <c r="Q240" s="77"/>
      <c r="R240" s="117"/>
      <c r="S240" s="118"/>
      <c r="Y240" s="92"/>
      <c r="AB240" s="93"/>
      <c r="AF240" s="92"/>
      <c r="AI240" s="93"/>
      <c r="AK240" s="113"/>
      <c r="AN240" s="93"/>
      <c r="AO240" s="114"/>
      <c r="AQ240" s="93"/>
      <c r="AS240" s="114"/>
      <c r="AV240" s="93"/>
      <c r="AW240" s="114"/>
      <c r="AY240" s="93"/>
      <c r="BA240" s="114"/>
      <c r="BD240" s="93"/>
      <c r="BE240" s="114"/>
      <c r="BH240" s="95"/>
      <c r="BN240" s="86"/>
      <c r="BS240" s="86"/>
      <c r="BX240" s="86"/>
      <c r="CA240" s="86"/>
      <c r="CF240" s="86"/>
      <c r="CK240" s="86"/>
      <c r="CP240" s="86"/>
      <c r="CT240" s="87"/>
      <c r="CY240" s="86"/>
      <c r="DE240" s="86"/>
    </row>
    <row r="241">
      <c r="A241" s="112"/>
      <c r="Q241" s="77"/>
      <c r="R241" s="117"/>
      <c r="S241" s="118"/>
      <c r="Y241" s="92"/>
      <c r="AB241" s="93"/>
      <c r="AF241" s="92"/>
      <c r="AI241" s="93"/>
      <c r="AK241" s="113"/>
      <c r="AN241" s="93"/>
      <c r="AO241" s="114"/>
      <c r="AQ241" s="93"/>
      <c r="AS241" s="114"/>
      <c r="AV241" s="93"/>
      <c r="AW241" s="114"/>
      <c r="AY241" s="93"/>
      <c r="BA241" s="114"/>
      <c r="BD241" s="93"/>
      <c r="BE241" s="114"/>
      <c r="BH241" s="95"/>
      <c r="BN241" s="86"/>
      <c r="BS241" s="86"/>
      <c r="BX241" s="86"/>
      <c r="CA241" s="86"/>
      <c r="CF241" s="86"/>
      <c r="CK241" s="86"/>
      <c r="CP241" s="86"/>
      <c r="CT241" s="87"/>
      <c r="CY241" s="86"/>
      <c r="DE241" s="86"/>
    </row>
    <row r="242">
      <c r="A242" s="112"/>
      <c r="Q242" s="77"/>
      <c r="R242" s="117"/>
      <c r="S242" s="118"/>
      <c r="Y242" s="92"/>
      <c r="AB242" s="93"/>
      <c r="AF242" s="92"/>
      <c r="AI242" s="93"/>
      <c r="AK242" s="113"/>
      <c r="AN242" s="93"/>
      <c r="AO242" s="114"/>
      <c r="AQ242" s="93"/>
      <c r="AS242" s="114"/>
      <c r="AV242" s="93"/>
      <c r="AW242" s="114"/>
      <c r="AY242" s="93"/>
      <c r="BA242" s="114"/>
      <c r="BD242" s="93"/>
      <c r="BE242" s="114"/>
      <c r="BH242" s="95"/>
      <c r="BN242" s="86"/>
      <c r="BS242" s="86"/>
      <c r="BX242" s="86"/>
      <c r="CA242" s="86"/>
      <c r="CF242" s="86"/>
      <c r="CK242" s="86"/>
      <c r="CP242" s="86"/>
      <c r="CT242" s="87"/>
      <c r="CY242" s="86"/>
      <c r="DE242" s="86"/>
    </row>
    <row r="243">
      <c r="A243" s="112"/>
      <c r="Q243" s="77"/>
      <c r="R243" s="117"/>
      <c r="S243" s="118"/>
      <c r="Y243" s="92"/>
      <c r="AB243" s="93"/>
      <c r="AF243" s="92"/>
      <c r="AI243" s="93"/>
      <c r="AK243" s="113"/>
      <c r="AN243" s="93"/>
      <c r="AO243" s="114"/>
      <c r="AQ243" s="93"/>
      <c r="AS243" s="114"/>
      <c r="AV243" s="93"/>
      <c r="AW243" s="114"/>
      <c r="AY243" s="93"/>
      <c r="BA243" s="114"/>
      <c r="BD243" s="93"/>
      <c r="BE243" s="114"/>
      <c r="BH243" s="95"/>
      <c r="BN243" s="86"/>
      <c r="BS243" s="86"/>
      <c r="BX243" s="86"/>
      <c r="CA243" s="86"/>
      <c r="CF243" s="86"/>
      <c r="CK243" s="86"/>
      <c r="CP243" s="86"/>
      <c r="CT243" s="87"/>
      <c r="CY243" s="86"/>
      <c r="DE243" s="86"/>
    </row>
    <row r="244">
      <c r="A244" s="112"/>
      <c r="Q244" s="77"/>
      <c r="R244" s="117"/>
      <c r="S244" s="118"/>
      <c r="Y244" s="92"/>
      <c r="AB244" s="93"/>
      <c r="AF244" s="92"/>
      <c r="AI244" s="93"/>
      <c r="AK244" s="113"/>
      <c r="AN244" s="93"/>
      <c r="AO244" s="114"/>
      <c r="AQ244" s="93"/>
      <c r="AS244" s="114"/>
      <c r="AV244" s="93"/>
      <c r="AW244" s="114"/>
      <c r="AY244" s="93"/>
      <c r="BA244" s="114"/>
      <c r="BD244" s="93"/>
      <c r="BE244" s="114"/>
      <c r="BH244" s="95"/>
      <c r="BN244" s="86"/>
      <c r="BS244" s="86"/>
      <c r="BX244" s="86"/>
      <c r="CA244" s="86"/>
      <c r="CF244" s="86"/>
      <c r="CK244" s="86"/>
      <c r="CP244" s="86"/>
      <c r="CT244" s="87"/>
      <c r="CY244" s="86"/>
      <c r="DE244" s="86"/>
    </row>
    <row r="245">
      <c r="A245" s="112"/>
      <c r="Q245" s="77"/>
      <c r="R245" s="117"/>
      <c r="S245" s="118"/>
      <c r="Y245" s="92"/>
      <c r="AB245" s="93"/>
      <c r="AF245" s="92"/>
      <c r="AI245" s="93"/>
      <c r="AK245" s="113"/>
      <c r="AN245" s="93"/>
      <c r="AO245" s="114"/>
      <c r="AQ245" s="93"/>
      <c r="AS245" s="114"/>
      <c r="AV245" s="93"/>
      <c r="AW245" s="114"/>
      <c r="AY245" s="93"/>
      <c r="BA245" s="114"/>
      <c r="BD245" s="93"/>
      <c r="BE245" s="114"/>
      <c r="BH245" s="95"/>
      <c r="BN245" s="86"/>
      <c r="BS245" s="86"/>
      <c r="BX245" s="86"/>
      <c r="CA245" s="86"/>
      <c r="CF245" s="86"/>
      <c r="CK245" s="86"/>
      <c r="CP245" s="86"/>
      <c r="CT245" s="87"/>
      <c r="CY245" s="86"/>
      <c r="DE245" s="86"/>
    </row>
    <row r="246">
      <c r="A246" s="112"/>
      <c r="Q246" s="77"/>
      <c r="R246" s="117"/>
      <c r="S246" s="118"/>
      <c r="Y246" s="92"/>
      <c r="AB246" s="93"/>
      <c r="AF246" s="92"/>
      <c r="AI246" s="93"/>
      <c r="AK246" s="113"/>
      <c r="AN246" s="93"/>
      <c r="AO246" s="114"/>
      <c r="AQ246" s="93"/>
      <c r="AS246" s="114"/>
      <c r="AV246" s="93"/>
      <c r="AW246" s="114"/>
      <c r="AY246" s="93"/>
      <c r="BA246" s="114"/>
      <c r="BD246" s="93"/>
      <c r="BE246" s="114"/>
      <c r="BH246" s="95"/>
      <c r="BN246" s="86"/>
      <c r="BS246" s="86"/>
      <c r="BX246" s="86"/>
      <c r="CA246" s="86"/>
      <c r="CF246" s="86"/>
      <c r="CK246" s="86"/>
      <c r="CP246" s="86"/>
      <c r="CT246" s="87"/>
      <c r="CY246" s="86"/>
      <c r="DE246" s="86"/>
    </row>
    <row r="247">
      <c r="A247" s="112"/>
      <c r="Q247" s="77"/>
      <c r="R247" s="117"/>
      <c r="S247" s="118"/>
      <c r="Y247" s="92"/>
      <c r="AB247" s="93"/>
      <c r="AF247" s="92"/>
      <c r="AI247" s="93"/>
      <c r="AK247" s="113"/>
      <c r="AN247" s="93"/>
      <c r="AO247" s="114"/>
      <c r="AQ247" s="93"/>
      <c r="AS247" s="114"/>
      <c r="AV247" s="93"/>
      <c r="AW247" s="114"/>
      <c r="AY247" s="93"/>
      <c r="BA247" s="114"/>
      <c r="BD247" s="93"/>
      <c r="BE247" s="114"/>
      <c r="BH247" s="95"/>
      <c r="BN247" s="86"/>
      <c r="BS247" s="86"/>
      <c r="BX247" s="86"/>
      <c r="CA247" s="86"/>
      <c r="CF247" s="86"/>
      <c r="CK247" s="86"/>
      <c r="CP247" s="86"/>
      <c r="CT247" s="87"/>
      <c r="CY247" s="86"/>
      <c r="DE247" s="86"/>
    </row>
    <row r="248">
      <c r="A248" s="112"/>
      <c r="Q248" s="77"/>
      <c r="R248" s="117"/>
      <c r="S248" s="118"/>
      <c r="Y248" s="92"/>
      <c r="AB248" s="93"/>
      <c r="AF248" s="92"/>
      <c r="AI248" s="93"/>
      <c r="AK248" s="113"/>
      <c r="AN248" s="93"/>
      <c r="AO248" s="114"/>
      <c r="AQ248" s="93"/>
      <c r="AS248" s="114"/>
      <c r="AV248" s="93"/>
      <c r="AW248" s="114"/>
      <c r="AY248" s="93"/>
      <c r="BA248" s="114"/>
      <c r="BD248" s="93"/>
      <c r="BE248" s="114"/>
      <c r="BH248" s="95"/>
      <c r="BN248" s="86"/>
      <c r="BS248" s="86"/>
      <c r="BX248" s="86"/>
      <c r="CA248" s="86"/>
      <c r="CF248" s="86"/>
      <c r="CK248" s="86"/>
      <c r="CP248" s="86"/>
      <c r="CT248" s="87"/>
      <c r="CY248" s="86"/>
      <c r="DE248" s="86"/>
    </row>
    <row r="249">
      <c r="A249" s="112"/>
      <c r="Q249" s="77"/>
      <c r="R249" s="117"/>
      <c r="S249" s="118"/>
      <c r="Y249" s="92"/>
      <c r="AB249" s="93"/>
      <c r="AF249" s="92"/>
      <c r="AI249" s="93"/>
      <c r="AK249" s="113"/>
      <c r="AN249" s="93"/>
      <c r="AO249" s="114"/>
      <c r="AQ249" s="93"/>
      <c r="AS249" s="114"/>
      <c r="AV249" s="93"/>
      <c r="AW249" s="114"/>
      <c r="AY249" s="93"/>
      <c r="BA249" s="114"/>
      <c r="BD249" s="93"/>
      <c r="BE249" s="114"/>
      <c r="BH249" s="95"/>
      <c r="BN249" s="86"/>
      <c r="BS249" s="86"/>
      <c r="BX249" s="86"/>
      <c r="CA249" s="86"/>
      <c r="CF249" s="86"/>
      <c r="CK249" s="86"/>
      <c r="CP249" s="86"/>
      <c r="CT249" s="87"/>
      <c r="CY249" s="86"/>
      <c r="DE249" s="86"/>
    </row>
    <row r="250">
      <c r="A250" s="112"/>
      <c r="Q250" s="77"/>
      <c r="R250" s="117"/>
      <c r="S250" s="118"/>
      <c r="Y250" s="92"/>
      <c r="AB250" s="93"/>
      <c r="AF250" s="92"/>
      <c r="AI250" s="93"/>
      <c r="AK250" s="113"/>
      <c r="AN250" s="93"/>
      <c r="AO250" s="114"/>
      <c r="AQ250" s="93"/>
      <c r="AS250" s="114"/>
      <c r="AV250" s="93"/>
      <c r="AW250" s="114"/>
      <c r="AY250" s="93"/>
      <c r="BA250" s="114"/>
      <c r="BD250" s="93"/>
      <c r="BE250" s="114"/>
      <c r="BH250" s="95"/>
      <c r="BN250" s="86"/>
      <c r="BS250" s="86"/>
      <c r="BX250" s="86"/>
      <c r="CA250" s="86"/>
      <c r="CF250" s="86"/>
      <c r="CK250" s="86"/>
      <c r="CP250" s="86"/>
      <c r="CT250" s="87"/>
      <c r="CY250" s="86"/>
      <c r="DE250" s="86"/>
    </row>
    <row r="251">
      <c r="A251" s="112"/>
      <c r="Q251" s="77"/>
      <c r="R251" s="117"/>
      <c r="S251" s="118"/>
      <c r="Y251" s="92"/>
      <c r="AB251" s="93"/>
      <c r="AF251" s="92"/>
      <c r="AI251" s="93"/>
      <c r="AK251" s="113"/>
      <c r="AN251" s="93"/>
      <c r="AO251" s="114"/>
      <c r="AQ251" s="93"/>
      <c r="AS251" s="114"/>
      <c r="AV251" s="93"/>
      <c r="AW251" s="114"/>
      <c r="AY251" s="93"/>
      <c r="BA251" s="114"/>
      <c r="BD251" s="93"/>
      <c r="BE251" s="114"/>
      <c r="BH251" s="95"/>
      <c r="BN251" s="86"/>
      <c r="BS251" s="86"/>
      <c r="BX251" s="86"/>
      <c r="CA251" s="86"/>
      <c r="CF251" s="86"/>
      <c r="CK251" s="86"/>
      <c r="CP251" s="86"/>
      <c r="CT251" s="87"/>
      <c r="CY251" s="86"/>
      <c r="DE251" s="86"/>
    </row>
    <row r="252">
      <c r="A252" s="112"/>
      <c r="Q252" s="77"/>
      <c r="R252" s="117"/>
      <c r="S252" s="118"/>
      <c r="Y252" s="92"/>
      <c r="AB252" s="93"/>
      <c r="AF252" s="92"/>
      <c r="AI252" s="93"/>
      <c r="AK252" s="113"/>
      <c r="AN252" s="93"/>
      <c r="AO252" s="114"/>
      <c r="AQ252" s="93"/>
      <c r="AS252" s="114"/>
      <c r="AV252" s="93"/>
      <c r="AW252" s="114"/>
      <c r="AY252" s="93"/>
      <c r="BA252" s="114"/>
      <c r="BD252" s="93"/>
      <c r="BE252" s="114"/>
      <c r="BH252" s="95"/>
      <c r="BN252" s="86"/>
      <c r="BS252" s="86"/>
      <c r="BX252" s="86"/>
      <c r="CA252" s="86"/>
      <c r="CF252" s="86"/>
      <c r="CK252" s="86"/>
      <c r="CP252" s="86"/>
      <c r="CT252" s="87"/>
      <c r="CY252" s="86"/>
      <c r="DE252" s="86"/>
    </row>
    <row r="253">
      <c r="A253" s="112"/>
      <c r="Q253" s="77"/>
      <c r="R253" s="117"/>
      <c r="S253" s="118"/>
      <c r="Y253" s="92"/>
      <c r="AB253" s="93"/>
      <c r="AF253" s="92"/>
      <c r="AI253" s="93"/>
      <c r="AK253" s="113"/>
      <c r="AN253" s="93"/>
      <c r="AO253" s="114"/>
      <c r="AQ253" s="93"/>
      <c r="AS253" s="114"/>
      <c r="AV253" s="93"/>
      <c r="AW253" s="114"/>
      <c r="AY253" s="93"/>
      <c r="BA253" s="114"/>
      <c r="BD253" s="93"/>
      <c r="BE253" s="114"/>
      <c r="BH253" s="95"/>
      <c r="BN253" s="86"/>
      <c r="BS253" s="86"/>
      <c r="BX253" s="86"/>
      <c r="CA253" s="86"/>
      <c r="CF253" s="86"/>
      <c r="CK253" s="86"/>
      <c r="CP253" s="86"/>
      <c r="CT253" s="87"/>
      <c r="CY253" s="86"/>
      <c r="DE253" s="86"/>
    </row>
    <row r="254">
      <c r="A254" s="112"/>
      <c r="Q254" s="77"/>
      <c r="R254" s="117"/>
      <c r="S254" s="118"/>
      <c r="Y254" s="92"/>
      <c r="AB254" s="93"/>
      <c r="AF254" s="92"/>
      <c r="AI254" s="93"/>
      <c r="AK254" s="113"/>
      <c r="AN254" s="93"/>
      <c r="AO254" s="114"/>
      <c r="AQ254" s="93"/>
      <c r="AS254" s="114"/>
      <c r="AV254" s="93"/>
      <c r="AW254" s="114"/>
      <c r="AY254" s="93"/>
      <c r="BA254" s="114"/>
      <c r="BD254" s="93"/>
      <c r="BE254" s="114"/>
      <c r="BH254" s="95"/>
      <c r="BN254" s="86"/>
      <c r="BS254" s="86"/>
      <c r="BX254" s="86"/>
      <c r="CA254" s="86"/>
      <c r="CF254" s="86"/>
      <c r="CK254" s="86"/>
      <c r="CP254" s="86"/>
      <c r="CT254" s="87"/>
      <c r="CY254" s="86"/>
      <c r="DE254" s="86"/>
    </row>
    <row r="255">
      <c r="A255" s="112"/>
      <c r="Q255" s="77"/>
      <c r="R255" s="117"/>
      <c r="S255" s="118"/>
      <c r="Y255" s="92"/>
      <c r="AB255" s="93"/>
      <c r="AF255" s="92"/>
      <c r="AI255" s="93"/>
      <c r="AK255" s="113"/>
      <c r="AN255" s="93"/>
      <c r="AO255" s="114"/>
      <c r="AQ255" s="93"/>
      <c r="AS255" s="114"/>
      <c r="AV255" s="93"/>
      <c r="AW255" s="114"/>
      <c r="AY255" s="93"/>
      <c r="BA255" s="114"/>
      <c r="BD255" s="93"/>
      <c r="BE255" s="114"/>
      <c r="BH255" s="95"/>
      <c r="BN255" s="86"/>
      <c r="BS255" s="86"/>
      <c r="BX255" s="86"/>
      <c r="CA255" s="86"/>
      <c r="CF255" s="86"/>
      <c r="CK255" s="86"/>
      <c r="CP255" s="86"/>
      <c r="CT255" s="87"/>
      <c r="CY255" s="86"/>
      <c r="DE255" s="86"/>
    </row>
    <row r="256">
      <c r="A256" s="112"/>
      <c r="Q256" s="77"/>
      <c r="R256" s="117"/>
      <c r="S256" s="118"/>
      <c r="Y256" s="92"/>
      <c r="AB256" s="93"/>
      <c r="AF256" s="92"/>
      <c r="AI256" s="93"/>
      <c r="AK256" s="113"/>
      <c r="AN256" s="93"/>
      <c r="AO256" s="114"/>
      <c r="AQ256" s="93"/>
      <c r="AS256" s="114"/>
      <c r="AV256" s="93"/>
      <c r="AW256" s="114"/>
      <c r="AY256" s="93"/>
      <c r="BA256" s="114"/>
      <c r="BD256" s="93"/>
      <c r="BE256" s="114"/>
      <c r="BH256" s="95"/>
      <c r="BN256" s="86"/>
      <c r="BS256" s="86"/>
      <c r="BX256" s="86"/>
      <c r="CA256" s="86"/>
      <c r="CF256" s="86"/>
      <c r="CK256" s="86"/>
      <c r="CP256" s="86"/>
      <c r="CT256" s="87"/>
      <c r="CY256" s="86"/>
      <c r="DE256" s="86"/>
    </row>
    <row r="257">
      <c r="A257" s="112"/>
      <c r="Q257" s="77"/>
      <c r="R257" s="117"/>
      <c r="S257" s="118"/>
      <c r="Y257" s="92"/>
      <c r="AB257" s="93"/>
      <c r="AF257" s="92"/>
      <c r="AI257" s="93"/>
      <c r="AK257" s="113"/>
      <c r="AN257" s="93"/>
      <c r="AO257" s="114"/>
      <c r="AQ257" s="93"/>
      <c r="AS257" s="114"/>
      <c r="AV257" s="93"/>
      <c r="AW257" s="114"/>
      <c r="AY257" s="93"/>
      <c r="BA257" s="114"/>
      <c r="BD257" s="93"/>
      <c r="BE257" s="114"/>
      <c r="BH257" s="95"/>
      <c r="BN257" s="86"/>
      <c r="BS257" s="86"/>
      <c r="BX257" s="86"/>
      <c r="CA257" s="86"/>
      <c r="CF257" s="86"/>
      <c r="CK257" s="86"/>
      <c r="CP257" s="86"/>
      <c r="CT257" s="87"/>
      <c r="CY257" s="86"/>
      <c r="DE257" s="86"/>
    </row>
    <row r="258">
      <c r="A258" s="112"/>
      <c r="Q258" s="77"/>
      <c r="R258" s="117"/>
      <c r="S258" s="118"/>
      <c r="Y258" s="92"/>
      <c r="AB258" s="93"/>
      <c r="AF258" s="92"/>
      <c r="AI258" s="93"/>
      <c r="AK258" s="113"/>
      <c r="AN258" s="93"/>
      <c r="AO258" s="114"/>
      <c r="AQ258" s="93"/>
      <c r="AS258" s="114"/>
      <c r="AV258" s="93"/>
      <c r="AW258" s="114"/>
      <c r="AY258" s="93"/>
      <c r="BA258" s="114"/>
      <c r="BD258" s="93"/>
      <c r="BE258" s="114"/>
      <c r="BH258" s="95"/>
      <c r="BN258" s="86"/>
      <c r="BS258" s="86"/>
      <c r="BX258" s="86"/>
      <c r="CA258" s="86"/>
      <c r="CF258" s="86"/>
      <c r="CK258" s="86"/>
      <c r="CP258" s="86"/>
      <c r="CT258" s="87"/>
      <c r="CY258" s="86"/>
      <c r="DE258" s="86"/>
    </row>
    <row r="259">
      <c r="A259" s="112"/>
      <c r="Q259" s="77"/>
      <c r="R259" s="117"/>
      <c r="S259" s="118"/>
      <c r="Y259" s="92"/>
      <c r="AB259" s="93"/>
      <c r="AF259" s="92"/>
      <c r="AI259" s="93"/>
      <c r="AK259" s="113"/>
      <c r="AN259" s="93"/>
      <c r="AO259" s="114"/>
      <c r="AQ259" s="93"/>
      <c r="AS259" s="114"/>
      <c r="AV259" s="93"/>
      <c r="AW259" s="114"/>
      <c r="AY259" s="93"/>
      <c r="BA259" s="114"/>
      <c r="BD259" s="93"/>
      <c r="BE259" s="114"/>
      <c r="BH259" s="95"/>
      <c r="BN259" s="86"/>
      <c r="BS259" s="86"/>
      <c r="BX259" s="86"/>
      <c r="CA259" s="86"/>
      <c r="CF259" s="86"/>
      <c r="CK259" s="86"/>
      <c r="CP259" s="86"/>
      <c r="CT259" s="87"/>
      <c r="CY259" s="86"/>
      <c r="DE259" s="86"/>
    </row>
    <row r="260">
      <c r="A260" s="112"/>
      <c r="Q260" s="77"/>
      <c r="R260" s="117"/>
      <c r="S260" s="118"/>
      <c r="Y260" s="92"/>
      <c r="AB260" s="93"/>
      <c r="AF260" s="92"/>
      <c r="AI260" s="93"/>
      <c r="AK260" s="113"/>
      <c r="AN260" s="93"/>
      <c r="AO260" s="114"/>
      <c r="AQ260" s="93"/>
      <c r="AS260" s="114"/>
      <c r="AV260" s="93"/>
      <c r="AW260" s="114"/>
      <c r="AY260" s="93"/>
      <c r="BA260" s="114"/>
      <c r="BD260" s="93"/>
      <c r="BE260" s="114"/>
      <c r="BH260" s="95"/>
      <c r="BN260" s="86"/>
      <c r="BS260" s="86"/>
      <c r="BX260" s="86"/>
      <c r="CA260" s="86"/>
      <c r="CF260" s="86"/>
      <c r="CK260" s="86"/>
      <c r="CP260" s="86"/>
      <c r="CT260" s="87"/>
      <c r="CY260" s="86"/>
      <c r="DE260" s="86"/>
    </row>
    <row r="261">
      <c r="A261" s="112"/>
      <c r="Q261" s="77"/>
      <c r="R261" s="117"/>
      <c r="S261" s="118"/>
      <c r="Y261" s="92"/>
      <c r="AB261" s="93"/>
      <c r="AF261" s="92"/>
      <c r="AI261" s="93"/>
      <c r="AK261" s="113"/>
      <c r="AN261" s="93"/>
      <c r="AO261" s="114"/>
      <c r="AQ261" s="93"/>
      <c r="AS261" s="114"/>
      <c r="AV261" s="93"/>
      <c r="AW261" s="114"/>
      <c r="AY261" s="93"/>
      <c r="BA261" s="114"/>
      <c r="BD261" s="93"/>
      <c r="BE261" s="114"/>
      <c r="BH261" s="95"/>
      <c r="BN261" s="86"/>
      <c r="BS261" s="86"/>
      <c r="BX261" s="86"/>
      <c r="CA261" s="86"/>
      <c r="CF261" s="86"/>
      <c r="CK261" s="86"/>
      <c r="CP261" s="86"/>
      <c r="CT261" s="87"/>
      <c r="CY261" s="86"/>
      <c r="DE261" s="86"/>
    </row>
    <row r="262">
      <c r="A262" s="112"/>
      <c r="Q262" s="77"/>
      <c r="R262" s="117"/>
      <c r="S262" s="118"/>
      <c r="Y262" s="92"/>
      <c r="AB262" s="93"/>
      <c r="AF262" s="92"/>
      <c r="AI262" s="93"/>
      <c r="AK262" s="113"/>
      <c r="AN262" s="93"/>
      <c r="AO262" s="114"/>
      <c r="AQ262" s="93"/>
      <c r="AS262" s="114"/>
      <c r="AV262" s="93"/>
      <c r="AW262" s="114"/>
      <c r="AY262" s="93"/>
      <c r="BA262" s="114"/>
      <c r="BD262" s="93"/>
      <c r="BE262" s="114"/>
      <c r="BH262" s="95"/>
      <c r="BN262" s="86"/>
      <c r="BS262" s="86"/>
      <c r="BX262" s="86"/>
      <c r="CA262" s="86"/>
      <c r="CF262" s="86"/>
      <c r="CK262" s="86"/>
      <c r="CP262" s="86"/>
      <c r="CT262" s="87"/>
      <c r="CY262" s="86"/>
      <c r="DE262" s="86"/>
    </row>
    <row r="263">
      <c r="A263" s="112"/>
      <c r="Q263" s="77"/>
      <c r="R263" s="117"/>
      <c r="S263" s="118"/>
      <c r="Y263" s="92"/>
      <c r="AB263" s="93"/>
      <c r="AF263" s="92"/>
      <c r="AI263" s="93"/>
      <c r="AK263" s="113"/>
      <c r="AN263" s="93"/>
      <c r="AO263" s="114"/>
      <c r="AQ263" s="93"/>
      <c r="AS263" s="114"/>
      <c r="AV263" s="93"/>
      <c r="AW263" s="114"/>
      <c r="AY263" s="93"/>
      <c r="BA263" s="114"/>
      <c r="BD263" s="93"/>
      <c r="BE263" s="114"/>
      <c r="BH263" s="95"/>
      <c r="BN263" s="86"/>
      <c r="BS263" s="86"/>
      <c r="BX263" s="86"/>
      <c r="CA263" s="86"/>
      <c r="CF263" s="86"/>
      <c r="CK263" s="86"/>
      <c r="CP263" s="86"/>
      <c r="CT263" s="87"/>
      <c r="CY263" s="86"/>
      <c r="DE263" s="86"/>
    </row>
    <row r="264">
      <c r="A264" s="112"/>
      <c r="Q264" s="77"/>
      <c r="R264" s="117"/>
      <c r="S264" s="118"/>
      <c r="Y264" s="92"/>
      <c r="AB264" s="93"/>
      <c r="AF264" s="92"/>
      <c r="AI264" s="93"/>
      <c r="AK264" s="113"/>
      <c r="AN264" s="93"/>
      <c r="AO264" s="114"/>
      <c r="AQ264" s="93"/>
      <c r="AS264" s="114"/>
      <c r="AV264" s="93"/>
      <c r="AW264" s="114"/>
      <c r="AY264" s="93"/>
      <c r="BA264" s="114"/>
      <c r="BD264" s="93"/>
      <c r="BE264" s="114"/>
      <c r="BH264" s="95"/>
      <c r="BN264" s="86"/>
      <c r="BS264" s="86"/>
      <c r="BX264" s="86"/>
      <c r="CA264" s="86"/>
      <c r="CF264" s="86"/>
      <c r="CK264" s="86"/>
      <c r="CP264" s="86"/>
      <c r="CT264" s="87"/>
      <c r="CY264" s="86"/>
      <c r="DE264" s="86"/>
    </row>
    <row r="265">
      <c r="A265" s="112"/>
      <c r="Q265" s="77"/>
      <c r="R265" s="117"/>
      <c r="S265" s="118"/>
      <c r="Y265" s="92"/>
      <c r="AB265" s="93"/>
      <c r="AF265" s="92"/>
      <c r="AI265" s="93"/>
      <c r="AK265" s="113"/>
      <c r="AN265" s="93"/>
      <c r="AO265" s="114"/>
      <c r="AQ265" s="93"/>
      <c r="AS265" s="114"/>
      <c r="AV265" s="93"/>
      <c r="AW265" s="114"/>
      <c r="AY265" s="93"/>
      <c r="BA265" s="114"/>
      <c r="BD265" s="93"/>
      <c r="BE265" s="114"/>
      <c r="BH265" s="95"/>
      <c r="BN265" s="86"/>
      <c r="BS265" s="86"/>
      <c r="BX265" s="86"/>
      <c r="CA265" s="86"/>
      <c r="CF265" s="86"/>
      <c r="CK265" s="86"/>
      <c r="CP265" s="86"/>
      <c r="CT265" s="87"/>
      <c r="CY265" s="86"/>
      <c r="DE265" s="86"/>
    </row>
    <row r="266">
      <c r="A266" s="112"/>
      <c r="Q266" s="77"/>
      <c r="R266" s="117"/>
      <c r="S266" s="118"/>
      <c r="Y266" s="92"/>
      <c r="AB266" s="93"/>
      <c r="AF266" s="92"/>
      <c r="AI266" s="93"/>
      <c r="AK266" s="113"/>
      <c r="AN266" s="93"/>
      <c r="AO266" s="114"/>
      <c r="AQ266" s="93"/>
      <c r="AS266" s="114"/>
      <c r="AV266" s="93"/>
      <c r="AW266" s="114"/>
      <c r="AY266" s="93"/>
      <c r="BA266" s="114"/>
      <c r="BD266" s="93"/>
      <c r="BE266" s="114"/>
      <c r="BH266" s="95"/>
      <c r="BN266" s="86"/>
      <c r="BS266" s="86"/>
      <c r="BX266" s="86"/>
      <c r="CA266" s="86"/>
      <c r="CF266" s="86"/>
      <c r="CK266" s="86"/>
      <c r="CP266" s="86"/>
      <c r="CT266" s="87"/>
      <c r="CY266" s="86"/>
      <c r="DE266" s="86"/>
    </row>
    <row r="267">
      <c r="A267" s="112"/>
      <c r="Q267" s="77"/>
      <c r="R267" s="117"/>
      <c r="S267" s="118"/>
      <c r="Y267" s="92"/>
      <c r="AB267" s="93"/>
      <c r="AF267" s="92"/>
      <c r="AI267" s="93"/>
      <c r="AK267" s="113"/>
      <c r="AN267" s="93"/>
      <c r="AO267" s="114"/>
      <c r="AQ267" s="93"/>
      <c r="AS267" s="114"/>
      <c r="AV267" s="93"/>
      <c r="AW267" s="114"/>
      <c r="AY267" s="93"/>
      <c r="BA267" s="114"/>
      <c r="BD267" s="93"/>
      <c r="BE267" s="114"/>
      <c r="BH267" s="95"/>
      <c r="BN267" s="86"/>
      <c r="BS267" s="86"/>
      <c r="BX267" s="86"/>
      <c r="CA267" s="86"/>
      <c r="CF267" s="86"/>
      <c r="CK267" s="86"/>
      <c r="CP267" s="86"/>
      <c r="CT267" s="87"/>
      <c r="CY267" s="86"/>
      <c r="DE267" s="86"/>
    </row>
    <row r="268">
      <c r="A268" s="112"/>
      <c r="Q268" s="77"/>
      <c r="R268" s="117"/>
      <c r="S268" s="118"/>
      <c r="Y268" s="92"/>
      <c r="AB268" s="93"/>
      <c r="AF268" s="92"/>
      <c r="AI268" s="93"/>
      <c r="AK268" s="113"/>
      <c r="AN268" s="93"/>
      <c r="AO268" s="114"/>
      <c r="AQ268" s="93"/>
      <c r="AS268" s="114"/>
      <c r="AV268" s="93"/>
      <c r="AW268" s="114"/>
      <c r="AY268" s="93"/>
      <c r="BA268" s="114"/>
      <c r="BD268" s="93"/>
      <c r="BE268" s="114"/>
      <c r="BH268" s="95"/>
      <c r="BN268" s="86"/>
      <c r="BS268" s="86"/>
      <c r="BX268" s="86"/>
      <c r="CA268" s="86"/>
      <c r="CF268" s="86"/>
      <c r="CK268" s="86"/>
      <c r="CP268" s="86"/>
      <c r="CT268" s="87"/>
      <c r="CY268" s="86"/>
      <c r="DE268" s="86"/>
    </row>
    <row r="269">
      <c r="A269" s="112"/>
      <c r="Q269" s="77"/>
      <c r="R269" s="117"/>
      <c r="S269" s="118"/>
      <c r="Y269" s="92"/>
      <c r="AB269" s="93"/>
      <c r="AF269" s="92"/>
      <c r="AI269" s="93"/>
      <c r="AK269" s="113"/>
      <c r="AN269" s="93"/>
      <c r="AO269" s="114"/>
      <c r="AQ269" s="93"/>
      <c r="AS269" s="114"/>
      <c r="AV269" s="93"/>
      <c r="AW269" s="114"/>
      <c r="AY269" s="93"/>
      <c r="BA269" s="114"/>
      <c r="BD269" s="93"/>
      <c r="BE269" s="114"/>
      <c r="BH269" s="95"/>
      <c r="BN269" s="86"/>
      <c r="BS269" s="86"/>
      <c r="BX269" s="86"/>
      <c r="CA269" s="86"/>
      <c r="CF269" s="86"/>
      <c r="CK269" s="86"/>
      <c r="CP269" s="86"/>
      <c r="CT269" s="87"/>
      <c r="CY269" s="86"/>
      <c r="DE269" s="86"/>
    </row>
    <row r="270">
      <c r="A270" s="112"/>
      <c r="Q270" s="77"/>
      <c r="R270" s="117"/>
      <c r="S270" s="118"/>
      <c r="Y270" s="92"/>
      <c r="AB270" s="93"/>
      <c r="AF270" s="92"/>
      <c r="AI270" s="93"/>
      <c r="AK270" s="113"/>
      <c r="AN270" s="93"/>
      <c r="AO270" s="114"/>
      <c r="AQ270" s="93"/>
      <c r="AS270" s="114"/>
      <c r="AV270" s="93"/>
      <c r="AW270" s="114"/>
      <c r="AY270" s="93"/>
      <c r="BA270" s="114"/>
      <c r="BD270" s="93"/>
      <c r="BE270" s="114"/>
      <c r="BH270" s="95"/>
      <c r="BN270" s="86"/>
      <c r="BS270" s="86"/>
      <c r="BX270" s="86"/>
      <c r="CA270" s="86"/>
      <c r="CF270" s="86"/>
      <c r="CK270" s="86"/>
      <c r="CP270" s="86"/>
      <c r="CT270" s="87"/>
      <c r="CY270" s="86"/>
      <c r="DE270" s="86"/>
    </row>
    <row r="271">
      <c r="A271" s="112"/>
      <c r="Q271" s="77"/>
      <c r="R271" s="117"/>
      <c r="S271" s="118"/>
      <c r="Y271" s="92"/>
      <c r="AB271" s="93"/>
      <c r="AF271" s="92"/>
      <c r="AI271" s="93"/>
      <c r="AK271" s="113"/>
      <c r="AN271" s="93"/>
      <c r="AO271" s="114"/>
      <c r="AQ271" s="93"/>
      <c r="AS271" s="114"/>
      <c r="AV271" s="93"/>
      <c r="AW271" s="114"/>
      <c r="AY271" s="93"/>
      <c r="BA271" s="114"/>
      <c r="BD271" s="93"/>
      <c r="BE271" s="114"/>
      <c r="BH271" s="95"/>
      <c r="BN271" s="86"/>
      <c r="BS271" s="86"/>
      <c r="BX271" s="86"/>
      <c r="CA271" s="86"/>
      <c r="CF271" s="86"/>
      <c r="CK271" s="86"/>
      <c r="CP271" s="86"/>
      <c r="CT271" s="87"/>
      <c r="CY271" s="86"/>
      <c r="DE271" s="86"/>
    </row>
    <row r="272">
      <c r="A272" s="112"/>
      <c r="Q272" s="77"/>
      <c r="R272" s="117"/>
      <c r="S272" s="118"/>
      <c r="Y272" s="92"/>
      <c r="AB272" s="93"/>
      <c r="AF272" s="92"/>
      <c r="AI272" s="93"/>
      <c r="AK272" s="113"/>
      <c r="AN272" s="93"/>
      <c r="AO272" s="114"/>
      <c r="AQ272" s="93"/>
      <c r="AS272" s="114"/>
      <c r="AV272" s="93"/>
      <c r="AW272" s="114"/>
      <c r="AY272" s="93"/>
      <c r="BA272" s="114"/>
      <c r="BD272" s="93"/>
      <c r="BE272" s="114"/>
      <c r="BH272" s="95"/>
      <c r="BN272" s="86"/>
      <c r="BS272" s="86"/>
      <c r="BX272" s="86"/>
      <c r="CA272" s="86"/>
      <c r="CF272" s="86"/>
      <c r="CK272" s="86"/>
      <c r="CP272" s="86"/>
      <c r="CT272" s="87"/>
      <c r="CY272" s="86"/>
      <c r="DE272" s="86"/>
    </row>
    <row r="273">
      <c r="A273" s="112"/>
      <c r="Q273" s="77"/>
      <c r="R273" s="117"/>
      <c r="S273" s="118"/>
      <c r="Y273" s="92"/>
      <c r="AB273" s="93"/>
      <c r="AF273" s="92"/>
      <c r="AI273" s="93"/>
      <c r="AK273" s="113"/>
      <c r="AN273" s="93"/>
      <c r="AO273" s="114"/>
      <c r="AQ273" s="93"/>
      <c r="AS273" s="114"/>
      <c r="AV273" s="93"/>
      <c r="AW273" s="114"/>
      <c r="AY273" s="93"/>
      <c r="BA273" s="114"/>
      <c r="BD273" s="93"/>
      <c r="BE273" s="114"/>
      <c r="BH273" s="95"/>
      <c r="BN273" s="86"/>
      <c r="BS273" s="86"/>
      <c r="BX273" s="86"/>
      <c r="CA273" s="86"/>
      <c r="CF273" s="86"/>
      <c r="CK273" s="86"/>
      <c r="CP273" s="86"/>
      <c r="CT273" s="87"/>
      <c r="CY273" s="86"/>
      <c r="DE273" s="86"/>
    </row>
    <row r="274">
      <c r="A274" s="112"/>
      <c r="Q274" s="77"/>
      <c r="R274" s="117"/>
      <c r="S274" s="118"/>
      <c r="Y274" s="92"/>
      <c r="AB274" s="93"/>
      <c r="AF274" s="92"/>
      <c r="AI274" s="93"/>
      <c r="AK274" s="113"/>
      <c r="AN274" s="93"/>
      <c r="AO274" s="114"/>
      <c r="AQ274" s="93"/>
      <c r="AS274" s="114"/>
      <c r="AV274" s="93"/>
      <c r="AW274" s="114"/>
      <c r="AY274" s="93"/>
      <c r="BA274" s="114"/>
      <c r="BD274" s="93"/>
      <c r="BE274" s="114"/>
      <c r="BH274" s="95"/>
      <c r="BN274" s="86"/>
      <c r="BS274" s="86"/>
      <c r="BX274" s="86"/>
      <c r="CA274" s="86"/>
      <c r="CF274" s="86"/>
      <c r="CK274" s="86"/>
      <c r="CP274" s="86"/>
      <c r="CT274" s="87"/>
      <c r="CY274" s="86"/>
      <c r="DE274" s="86"/>
    </row>
    <row r="275">
      <c r="A275" s="112"/>
      <c r="Q275" s="77"/>
      <c r="R275" s="117"/>
      <c r="S275" s="118"/>
      <c r="Y275" s="92"/>
      <c r="AB275" s="93"/>
      <c r="AF275" s="92"/>
      <c r="AI275" s="93"/>
      <c r="AK275" s="113"/>
      <c r="AN275" s="93"/>
      <c r="AO275" s="114"/>
      <c r="AQ275" s="93"/>
      <c r="AS275" s="114"/>
      <c r="AV275" s="93"/>
      <c r="AW275" s="114"/>
      <c r="AY275" s="93"/>
      <c r="BA275" s="114"/>
      <c r="BD275" s="93"/>
      <c r="BE275" s="114"/>
      <c r="BH275" s="95"/>
      <c r="BN275" s="86"/>
      <c r="BS275" s="86"/>
      <c r="BX275" s="86"/>
      <c r="CA275" s="86"/>
      <c r="CF275" s="86"/>
      <c r="CK275" s="86"/>
      <c r="CP275" s="86"/>
      <c r="CT275" s="87"/>
      <c r="CY275" s="86"/>
      <c r="DE275" s="86"/>
    </row>
    <row r="276">
      <c r="A276" s="112"/>
      <c r="Q276" s="77"/>
      <c r="R276" s="117"/>
      <c r="S276" s="118"/>
      <c r="Y276" s="92"/>
      <c r="AB276" s="93"/>
      <c r="AF276" s="92"/>
      <c r="AI276" s="93"/>
      <c r="AK276" s="113"/>
      <c r="AN276" s="93"/>
      <c r="AO276" s="114"/>
      <c r="AQ276" s="93"/>
      <c r="AS276" s="114"/>
      <c r="AV276" s="93"/>
      <c r="AW276" s="114"/>
      <c r="AY276" s="93"/>
      <c r="BA276" s="114"/>
      <c r="BD276" s="93"/>
      <c r="BE276" s="114"/>
      <c r="BH276" s="95"/>
      <c r="BN276" s="86"/>
      <c r="BS276" s="86"/>
      <c r="BX276" s="86"/>
      <c r="CA276" s="86"/>
      <c r="CF276" s="86"/>
      <c r="CK276" s="86"/>
      <c r="CP276" s="86"/>
      <c r="CT276" s="87"/>
      <c r="CY276" s="86"/>
      <c r="DE276" s="86"/>
    </row>
    <row r="277">
      <c r="A277" s="112"/>
      <c r="Q277" s="77"/>
      <c r="R277" s="117"/>
      <c r="S277" s="118"/>
      <c r="Y277" s="92"/>
      <c r="AB277" s="93"/>
      <c r="AF277" s="92"/>
      <c r="AI277" s="93"/>
      <c r="AK277" s="113"/>
      <c r="AN277" s="93"/>
      <c r="AO277" s="114"/>
      <c r="AQ277" s="93"/>
      <c r="AS277" s="114"/>
      <c r="AV277" s="93"/>
      <c r="AW277" s="114"/>
      <c r="AY277" s="93"/>
      <c r="BA277" s="114"/>
      <c r="BD277" s="93"/>
      <c r="BE277" s="114"/>
      <c r="BH277" s="95"/>
      <c r="BN277" s="86"/>
      <c r="BS277" s="86"/>
      <c r="BX277" s="86"/>
      <c r="CA277" s="86"/>
      <c r="CF277" s="86"/>
      <c r="CK277" s="86"/>
      <c r="CP277" s="86"/>
      <c r="CT277" s="87"/>
      <c r="CY277" s="86"/>
      <c r="DE277" s="86"/>
    </row>
    <row r="278">
      <c r="A278" s="112"/>
      <c r="Q278" s="77"/>
      <c r="R278" s="117"/>
      <c r="S278" s="118"/>
      <c r="Y278" s="92"/>
      <c r="AB278" s="93"/>
      <c r="AF278" s="92"/>
      <c r="AI278" s="93"/>
      <c r="AK278" s="113"/>
      <c r="AN278" s="93"/>
      <c r="AO278" s="114"/>
      <c r="AQ278" s="93"/>
      <c r="AS278" s="114"/>
      <c r="AV278" s="93"/>
      <c r="AW278" s="114"/>
      <c r="AY278" s="93"/>
      <c r="BA278" s="114"/>
      <c r="BD278" s="93"/>
      <c r="BE278" s="114"/>
      <c r="BH278" s="95"/>
      <c r="BN278" s="86"/>
      <c r="BS278" s="86"/>
      <c r="BX278" s="86"/>
      <c r="CA278" s="86"/>
      <c r="CF278" s="86"/>
      <c r="CK278" s="86"/>
      <c r="CP278" s="86"/>
      <c r="CT278" s="87"/>
      <c r="CY278" s="86"/>
      <c r="DE278" s="86"/>
    </row>
    <row r="279">
      <c r="A279" s="112"/>
      <c r="Q279" s="77"/>
      <c r="R279" s="117"/>
      <c r="S279" s="118"/>
      <c r="Y279" s="92"/>
      <c r="AB279" s="93"/>
      <c r="AF279" s="92"/>
      <c r="AI279" s="93"/>
      <c r="AK279" s="113"/>
      <c r="AN279" s="93"/>
      <c r="AO279" s="114"/>
      <c r="AQ279" s="93"/>
      <c r="AS279" s="114"/>
      <c r="AV279" s="93"/>
      <c r="AW279" s="114"/>
      <c r="AY279" s="93"/>
      <c r="BA279" s="114"/>
      <c r="BD279" s="93"/>
      <c r="BE279" s="114"/>
      <c r="BH279" s="95"/>
      <c r="BN279" s="86"/>
      <c r="BS279" s="86"/>
      <c r="BX279" s="86"/>
      <c r="CA279" s="86"/>
      <c r="CF279" s="86"/>
      <c r="CK279" s="86"/>
      <c r="CP279" s="86"/>
      <c r="CT279" s="87"/>
      <c r="CY279" s="86"/>
      <c r="DE279" s="86"/>
    </row>
    <row r="280">
      <c r="A280" s="112"/>
      <c r="Q280" s="77"/>
      <c r="R280" s="117"/>
      <c r="S280" s="118"/>
      <c r="Y280" s="92"/>
      <c r="AB280" s="93"/>
      <c r="AF280" s="92"/>
      <c r="AI280" s="93"/>
      <c r="AK280" s="113"/>
      <c r="AN280" s="93"/>
      <c r="AO280" s="114"/>
      <c r="AQ280" s="93"/>
      <c r="AS280" s="114"/>
      <c r="AV280" s="93"/>
      <c r="AW280" s="114"/>
      <c r="AY280" s="93"/>
      <c r="BA280" s="114"/>
      <c r="BD280" s="93"/>
      <c r="BE280" s="114"/>
      <c r="BH280" s="95"/>
      <c r="BN280" s="86"/>
      <c r="BS280" s="86"/>
      <c r="BX280" s="86"/>
      <c r="CA280" s="86"/>
      <c r="CF280" s="86"/>
      <c r="CK280" s="86"/>
      <c r="CP280" s="86"/>
      <c r="CT280" s="87"/>
      <c r="CY280" s="86"/>
      <c r="DE280" s="86"/>
    </row>
    <row r="281">
      <c r="A281" s="112"/>
      <c r="Q281" s="77"/>
      <c r="R281" s="117"/>
      <c r="S281" s="118"/>
      <c r="Y281" s="92"/>
      <c r="AB281" s="93"/>
      <c r="AF281" s="92"/>
      <c r="AI281" s="93"/>
      <c r="AK281" s="113"/>
      <c r="AN281" s="93"/>
      <c r="AO281" s="114"/>
      <c r="AQ281" s="93"/>
      <c r="AS281" s="114"/>
      <c r="AV281" s="93"/>
      <c r="AW281" s="114"/>
      <c r="AY281" s="93"/>
      <c r="BA281" s="114"/>
      <c r="BD281" s="93"/>
      <c r="BE281" s="114"/>
      <c r="BH281" s="95"/>
      <c r="BN281" s="86"/>
      <c r="BS281" s="86"/>
      <c r="BX281" s="86"/>
      <c r="CA281" s="86"/>
      <c r="CF281" s="86"/>
      <c r="CK281" s="86"/>
      <c r="CP281" s="86"/>
      <c r="CT281" s="87"/>
      <c r="CY281" s="86"/>
      <c r="DE281" s="86"/>
    </row>
    <row r="282">
      <c r="A282" s="112"/>
      <c r="Q282" s="77"/>
      <c r="R282" s="117"/>
      <c r="S282" s="118"/>
      <c r="Y282" s="92"/>
      <c r="AB282" s="93"/>
      <c r="AF282" s="92"/>
      <c r="AI282" s="93"/>
      <c r="AK282" s="113"/>
      <c r="AN282" s="93"/>
      <c r="AO282" s="114"/>
      <c r="AQ282" s="93"/>
      <c r="AS282" s="114"/>
      <c r="AV282" s="93"/>
      <c r="AW282" s="114"/>
      <c r="AY282" s="93"/>
      <c r="BA282" s="114"/>
      <c r="BD282" s="93"/>
      <c r="BE282" s="114"/>
      <c r="BH282" s="95"/>
      <c r="BN282" s="86"/>
      <c r="BS282" s="86"/>
      <c r="BX282" s="86"/>
      <c r="CA282" s="86"/>
      <c r="CF282" s="86"/>
      <c r="CK282" s="86"/>
      <c r="CP282" s="86"/>
      <c r="CT282" s="87"/>
      <c r="CY282" s="86"/>
      <c r="DE282" s="86"/>
    </row>
    <row r="283">
      <c r="A283" s="112"/>
      <c r="Q283" s="77"/>
      <c r="R283" s="117"/>
      <c r="S283" s="118"/>
      <c r="Y283" s="92"/>
      <c r="AB283" s="93"/>
      <c r="AF283" s="92"/>
      <c r="AI283" s="93"/>
      <c r="AK283" s="113"/>
      <c r="AN283" s="93"/>
      <c r="AO283" s="114"/>
      <c r="AQ283" s="93"/>
      <c r="AS283" s="114"/>
      <c r="AV283" s="93"/>
      <c r="AW283" s="114"/>
      <c r="AY283" s="93"/>
      <c r="BA283" s="114"/>
      <c r="BD283" s="93"/>
      <c r="BE283" s="114"/>
      <c r="BH283" s="95"/>
      <c r="BN283" s="86"/>
      <c r="BS283" s="86"/>
      <c r="BX283" s="86"/>
      <c r="CA283" s="86"/>
      <c r="CF283" s="86"/>
      <c r="CK283" s="86"/>
      <c r="CP283" s="86"/>
      <c r="CT283" s="87"/>
      <c r="CY283" s="86"/>
      <c r="DE283" s="86"/>
    </row>
    <row r="284">
      <c r="A284" s="112"/>
      <c r="Q284" s="77"/>
      <c r="R284" s="117"/>
      <c r="S284" s="118"/>
      <c r="Y284" s="92"/>
      <c r="AB284" s="93"/>
      <c r="AF284" s="92"/>
      <c r="AI284" s="93"/>
      <c r="AK284" s="113"/>
      <c r="AN284" s="93"/>
      <c r="AO284" s="114"/>
      <c r="AQ284" s="93"/>
      <c r="AS284" s="114"/>
      <c r="AV284" s="93"/>
      <c r="AW284" s="114"/>
      <c r="AY284" s="93"/>
      <c r="BA284" s="114"/>
      <c r="BD284" s="93"/>
      <c r="BE284" s="114"/>
      <c r="BH284" s="95"/>
      <c r="BN284" s="86"/>
      <c r="BS284" s="86"/>
      <c r="BX284" s="86"/>
      <c r="CA284" s="86"/>
      <c r="CF284" s="86"/>
      <c r="CK284" s="86"/>
      <c r="CP284" s="86"/>
      <c r="CT284" s="87"/>
      <c r="CY284" s="86"/>
      <c r="DE284" s="86"/>
    </row>
    <row r="285">
      <c r="A285" s="112"/>
      <c r="Q285" s="77"/>
      <c r="R285" s="117"/>
      <c r="S285" s="118"/>
      <c r="Y285" s="92"/>
      <c r="AB285" s="93"/>
      <c r="AF285" s="92"/>
      <c r="AI285" s="93"/>
      <c r="AK285" s="113"/>
      <c r="AN285" s="93"/>
      <c r="AO285" s="114"/>
      <c r="AQ285" s="93"/>
      <c r="AS285" s="114"/>
      <c r="AV285" s="93"/>
      <c r="AW285" s="114"/>
      <c r="AY285" s="93"/>
      <c r="BA285" s="114"/>
      <c r="BD285" s="93"/>
      <c r="BE285" s="114"/>
      <c r="BH285" s="95"/>
      <c r="BN285" s="86"/>
      <c r="BS285" s="86"/>
      <c r="BX285" s="86"/>
      <c r="CA285" s="86"/>
      <c r="CF285" s="86"/>
      <c r="CK285" s="86"/>
      <c r="CP285" s="86"/>
      <c r="CT285" s="87"/>
      <c r="CY285" s="86"/>
      <c r="DE285" s="86"/>
    </row>
    <row r="286">
      <c r="A286" s="112"/>
      <c r="Q286" s="77"/>
      <c r="R286" s="117"/>
      <c r="S286" s="118"/>
      <c r="Y286" s="92"/>
      <c r="AB286" s="93"/>
      <c r="AF286" s="92"/>
      <c r="AI286" s="93"/>
      <c r="AK286" s="113"/>
      <c r="AN286" s="93"/>
      <c r="AO286" s="114"/>
      <c r="AQ286" s="93"/>
      <c r="AS286" s="114"/>
      <c r="AV286" s="93"/>
      <c r="AW286" s="114"/>
      <c r="AY286" s="93"/>
      <c r="BA286" s="114"/>
      <c r="BD286" s="93"/>
      <c r="BE286" s="114"/>
      <c r="BH286" s="95"/>
      <c r="BN286" s="86"/>
      <c r="BS286" s="86"/>
      <c r="BX286" s="86"/>
      <c r="CA286" s="86"/>
      <c r="CF286" s="86"/>
      <c r="CK286" s="86"/>
      <c r="CP286" s="86"/>
      <c r="CT286" s="87"/>
      <c r="CY286" s="86"/>
      <c r="DE286" s="86"/>
    </row>
    <row r="287">
      <c r="A287" s="112"/>
      <c r="Q287" s="77"/>
      <c r="R287" s="117"/>
      <c r="S287" s="118"/>
      <c r="Y287" s="92"/>
      <c r="AB287" s="93"/>
      <c r="AF287" s="92"/>
      <c r="AI287" s="93"/>
      <c r="AK287" s="113"/>
      <c r="AN287" s="93"/>
      <c r="AO287" s="114"/>
      <c r="AQ287" s="93"/>
      <c r="AS287" s="114"/>
      <c r="AV287" s="93"/>
      <c r="AW287" s="114"/>
      <c r="AY287" s="93"/>
      <c r="BA287" s="114"/>
      <c r="BD287" s="93"/>
      <c r="BE287" s="114"/>
      <c r="BH287" s="95"/>
      <c r="BN287" s="86"/>
      <c r="BS287" s="86"/>
      <c r="BX287" s="86"/>
      <c r="CA287" s="86"/>
      <c r="CF287" s="86"/>
      <c r="CK287" s="86"/>
      <c r="CP287" s="86"/>
      <c r="CT287" s="87"/>
      <c r="CY287" s="86"/>
      <c r="DE287" s="86"/>
    </row>
    <row r="288">
      <c r="A288" s="112"/>
      <c r="Q288" s="77"/>
      <c r="R288" s="117"/>
      <c r="S288" s="118"/>
      <c r="Y288" s="92"/>
      <c r="AB288" s="93"/>
      <c r="AF288" s="92"/>
      <c r="AI288" s="93"/>
      <c r="AK288" s="113"/>
      <c r="AN288" s="93"/>
      <c r="AO288" s="114"/>
      <c r="AQ288" s="93"/>
      <c r="AS288" s="114"/>
      <c r="AV288" s="93"/>
      <c r="AW288" s="114"/>
      <c r="AY288" s="93"/>
      <c r="BA288" s="114"/>
      <c r="BD288" s="93"/>
      <c r="BE288" s="114"/>
      <c r="BH288" s="95"/>
      <c r="BN288" s="86"/>
      <c r="BS288" s="86"/>
      <c r="BX288" s="86"/>
      <c r="CA288" s="86"/>
      <c r="CF288" s="86"/>
      <c r="CK288" s="86"/>
      <c r="CP288" s="86"/>
      <c r="CT288" s="87"/>
      <c r="CY288" s="86"/>
      <c r="DE288" s="86"/>
    </row>
    <row r="289">
      <c r="A289" s="112"/>
      <c r="Q289" s="77"/>
      <c r="R289" s="117"/>
      <c r="S289" s="118"/>
      <c r="Y289" s="92"/>
      <c r="AB289" s="93"/>
      <c r="AF289" s="92"/>
      <c r="AI289" s="93"/>
      <c r="AK289" s="113"/>
      <c r="AN289" s="93"/>
      <c r="AO289" s="114"/>
      <c r="AQ289" s="93"/>
      <c r="AS289" s="114"/>
      <c r="AV289" s="93"/>
      <c r="AW289" s="114"/>
      <c r="AY289" s="93"/>
      <c r="BA289" s="114"/>
      <c r="BD289" s="93"/>
      <c r="BE289" s="114"/>
      <c r="BH289" s="95"/>
      <c r="BN289" s="86"/>
      <c r="BS289" s="86"/>
      <c r="BX289" s="86"/>
      <c r="CA289" s="86"/>
      <c r="CF289" s="86"/>
      <c r="CK289" s="86"/>
      <c r="CP289" s="86"/>
      <c r="CT289" s="87"/>
      <c r="CY289" s="86"/>
      <c r="DE289" s="86"/>
    </row>
    <row r="290">
      <c r="A290" s="112"/>
      <c r="Q290" s="77"/>
      <c r="R290" s="117"/>
      <c r="S290" s="118"/>
      <c r="Y290" s="92"/>
      <c r="AB290" s="93"/>
      <c r="AF290" s="92"/>
      <c r="AI290" s="93"/>
      <c r="AK290" s="113"/>
      <c r="AN290" s="93"/>
      <c r="AO290" s="114"/>
      <c r="AQ290" s="93"/>
      <c r="AS290" s="114"/>
      <c r="AV290" s="93"/>
      <c r="AW290" s="114"/>
      <c r="AY290" s="93"/>
      <c r="BA290" s="114"/>
      <c r="BD290" s="93"/>
      <c r="BE290" s="114"/>
      <c r="BH290" s="95"/>
      <c r="BN290" s="86"/>
      <c r="BS290" s="86"/>
      <c r="BX290" s="86"/>
      <c r="CA290" s="86"/>
      <c r="CF290" s="86"/>
      <c r="CK290" s="86"/>
      <c r="CP290" s="86"/>
      <c r="CT290" s="87"/>
      <c r="CY290" s="86"/>
      <c r="DE290" s="86"/>
    </row>
    <row r="291">
      <c r="A291" s="112"/>
      <c r="Q291" s="77"/>
      <c r="R291" s="117"/>
      <c r="S291" s="118"/>
      <c r="Y291" s="92"/>
      <c r="AB291" s="93"/>
      <c r="AF291" s="92"/>
      <c r="AI291" s="93"/>
      <c r="AK291" s="113"/>
      <c r="AN291" s="93"/>
      <c r="AO291" s="114"/>
      <c r="AQ291" s="93"/>
      <c r="AS291" s="114"/>
      <c r="AV291" s="93"/>
      <c r="AW291" s="114"/>
      <c r="AY291" s="93"/>
      <c r="BA291" s="114"/>
      <c r="BD291" s="93"/>
      <c r="BE291" s="114"/>
      <c r="BH291" s="95"/>
      <c r="BN291" s="86"/>
      <c r="BS291" s="86"/>
      <c r="BX291" s="86"/>
      <c r="CA291" s="86"/>
      <c r="CF291" s="86"/>
      <c r="CK291" s="86"/>
      <c r="CP291" s="86"/>
      <c r="CT291" s="87"/>
      <c r="CY291" s="86"/>
      <c r="DE291" s="86"/>
    </row>
    <row r="292">
      <c r="A292" s="112"/>
      <c r="Q292" s="77"/>
      <c r="R292" s="117"/>
      <c r="S292" s="118"/>
      <c r="Y292" s="92"/>
      <c r="AB292" s="93"/>
      <c r="AF292" s="92"/>
      <c r="AI292" s="93"/>
      <c r="AK292" s="113"/>
      <c r="AN292" s="93"/>
      <c r="AO292" s="114"/>
      <c r="AQ292" s="93"/>
      <c r="AS292" s="114"/>
      <c r="AV292" s="93"/>
      <c r="AW292" s="114"/>
      <c r="AY292" s="93"/>
      <c r="BA292" s="114"/>
      <c r="BD292" s="93"/>
      <c r="BE292" s="114"/>
      <c r="BH292" s="95"/>
      <c r="BN292" s="86"/>
      <c r="BS292" s="86"/>
      <c r="BX292" s="86"/>
      <c r="CA292" s="86"/>
      <c r="CF292" s="86"/>
      <c r="CK292" s="86"/>
      <c r="CP292" s="86"/>
      <c r="CT292" s="87"/>
      <c r="CY292" s="86"/>
      <c r="DE292" s="86"/>
    </row>
    <row r="293">
      <c r="A293" s="112"/>
      <c r="Q293" s="77"/>
      <c r="R293" s="117"/>
      <c r="S293" s="118"/>
      <c r="Y293" s="92"/>
      <c r="AB293" s="93"/>
      <c r="AF293" s="92"/>
      <c r="AI293" s="93"/>
      <c r="AK293" s="113"/>
      <c r="AN293" s="93"/>
      <c r="AO293" s="114"/>
      <c r="AQ293" s="93"/>
      <c r="AS293" s="114"/>
      <c r="AV293" s="93"/>
      <c r="AW293" s="114"/>
      <c r="AY293" s="93"/>
      <c r="BA293" s="114"/>
      <c r="BD293" s="93"/>
      <c r="BE293" s="114"/>
      <c r="BH293" s="95"/>
      <c r="BN293" s="86"/>
      <c r="BS293" s="86"/>
      <c r="BX293" s="86"/>
      <c r="CA293" s="86"/>
      <c r="CF293" s="86"/>
      <c r="CK293" s="86"/>
      <c r="CP293" s="86"/>
      <c r="CT293" s="87"/>
      <c r="CY293" s="86"/>
      <c r="DE293" s="86"/>
    </row>
    <row r="294">
      <c r="A294" s="112"/>
      <c r="Q294" s="77"/>
      <c r="R294" s="117"/>
      <c r="S294" s="118"/>
      <c r="Y294" s="92"/>
      <c r="AB294" s="93"/>
      <c r="AF294" s="92"/>
      <c r="AI294" s="93"/>
      <c r="AK294" s="113"/>
      <c r="AN294" s="93"/>
      <c r="AO294" s="114"/>
      <c r="AQ294" s="93"/>
      <c r="AS294" s="114"/>
      <c r="AV294" s="93"/>
      <c r="AW294" s="114"/>
      <c r="AY294" s="93"/>
      <c r="BA294" s="114"/>
      <c r="BD294" s="93"/>
      <c r="BE294" s="114"/>
      <c r="BH294" s="95"/>
      <c r="BN294" s="86"/>
      <c r="BS294" s="86"/>
      <c r="BX294" s="86"/>
      <c r="CA294" s="86"/>
      <c r="CF294" s="86"/>
      <c r="CK294" s="86"/>
      <c r="CP294" s="86"/>
      <c r="CT294" s="87"/>
      <c r="CY294" s="86"/>
      <c r="DE294" s="86"/>
    </row>
    <row r="295">
      <c r="A295" s="112"/>
      <c r="Q295" s="77"/>
      <c r="R295" s="117"/>
      <c r="S295" s="118"/>
      <c r="Y295" s="92"/>
      <c r="AB295" s="93"/>
      <c r="AF295" s="92"/>
      <c r="AI295" s="93"/>
      <c r="AK295" s="113"/>
      <c r="AN295" s="93"/>
      <c r="AO295" s="114"/>
      <c r="AQ295" s="93"/>
      <c r="AS295" s="114"/>
      <c r="AV295" s="93"/>
      <c r="AW295" s="114"/>
      <c r="AY295" s="93"/>
      <c r="BA295" s="114"/>
      <c r="BD295" s="93"/>
      <c r="BE295" s="114"/>
      <c r="BH295" s="95"/>
      <c r="BN295" s="86"/>
      <c r="BS295" s="86"/>
      <c r="BX295" s="86"/>
      <c r="CA295" s="86"/>
      <c r="CF295" s="86"/>
      <c r="CK295" s="86"/>
      <c r="CP295" s="86"/>
      <c r="CT295" s="87"/>
      <c r="CY295" s="86"/>
      <c r="DE295" s="86"/>
    </row>
    <row r="296">
      <c r="A296" s="112"/>
      <c r="Q296" s="77"/>
      <c r="R296" s="117"/>
      <c r="S296" s="118"/>
      <c r="Y296" s="92"/>
      <c r="AB296" s="93"/>
      <c r="AF296" s="92"/>
      <c r="AI296" s="93"/>
      <c r="AK296" s="113"/>
      <c r="AN296" s="93"/>
      <c r="AO296" s="114"/>
      <c r="AQ296" s="93"/>
      <c r="AS296" s="114"/>
      <c r="AV296" s="93"/>
      <c r="AW296" s="114"/>
      <c r="AY296" s="93"/>
      <c r="BA296" s="114"/>
      <c r="BD296" s="93"/>
      <c r="BE296" s="114"/>
      <c r="BH296" s="95"/>
      <c r="BN296" s="86"/>
      <c r="BS296" s="86"/>
      <c r="BX296" s="86"/>
      <c r="CA296" s="86"/>
      <c r="CF296" s="86"/>
      <c r="CK296" s="86"/>
      <c r="CP296" s="86"/>
      <c r="CT296" s="87"/>
      <c r="CY296" s="86"/>
      <c r="DE296" s="86"/>
    </row>
    <row r="297">
      <c r="A297" s="112"/>
      <c r="Q297" s="77"/>
      <c r="R297" s="117"/>
      <c r="S297" s="118"/>
      <c r="Y297" s="92"/>
      <c r="AB297" s="93"/>
      <c r="AF297" s="92"/>
      <c r="AI297" s="93"/>
      <c r="AK297" s="113"/>
      <c r="AN297" s="93"/>
      <c r="AO297" s="114"/>
      <c r="AQ297" s="93"/>
      <c r="AS297" s="114"/>
      <c r="AV297" s="93"/>
      <c r="AW297" s="114"/>
      <c r="AY297" s="93"/>
      <c r="BA297" s="114"/>
      <c r="BD297" s="93"/>
      <c r="BE297" s="114"/>
      <c r="BH297" s="95"/>
      <c r="BN297" s="86"/>
      <c r="BS297" s="86"/>
      <c r="BX297" s="86"/>
      <c r="CA297" s="86"/>
      <c r="CF297" s="86"/>
      <c r="CK297" s="86"/>
      <c r="CP297" s="86"/>
      <c r="CT297" s="87"/>
      <c r="CY297" s="86"/>
      <c r="DE297" s="86"/>
    </row>
    <row r="298">
      <c r="A298" s="112"/>
      <c r="Q298" s="77"/>
      <c r="R298" s="117"/>
      <c r="S298" s="118"/>
      <c r="Y298" s="92"/>
      <c r="AB298" s="93"/>
      <c r="AF298" s="92"/>
      <c r="AI298" s="93"/>
      <c r="AK298" s="113"/>
      <c r="AN298" s="93"/>
      <c r="AO298" s="114"/>
      <c r="AQ298" s="93"/>
      <c r="AS298" s="114"/>
      <c r="AV298" s="93"/>
      <c r="AW298" s="114"/>
      <c r="AY298" s="93"/>
      <c r="BA298" s="114"/>
      <c r="BD298" s="93"/>
      <c r="BE298" s="114"/>
      <c r="BH298" s="95"/>
      <c r="BN298" s="86"/>
      <c r="BS298" s="86"/>
      <c r="BX298" s="86"/>
      <c r="CA298" s="86"/>
      <c r="CF298" s="86"/>
      <c r="CK298" s="86"/>
      <c r="CP298" s="86"/>
      <c r="CT298" s="87"/>
      <c r="CY298" s="86"/>
      <c r="DE298" s="86"/>
    </row>
    <row r="299">
      <c r="A299" s="112"/>
      <c r="Q299" s="77"/>
      <c r="R299" s="117"/>
      <c r="S299" s="118"/>
      <c r="Y299" s="92"/>
      <c r="AB299" s="93"/>
      <c r="AF299" s="92"/>
      <c r="AI299" s="93"/>
      <c r="AK299" s="113"/>
      <c r="AN299" s="93"/>
      <c r="AO299" s="114"/>
      <c r="AQ299" s="93"/>
      <c r="AS299" s="114"/>
      <c r="AV299" s="93"/>
      <c r="AW299" s="114"/>
      <c r="AY299" s="93"/>
      <c r="BA299" s="114"/>
      <c r="BD299" s="93"/>
      <c r="BE299" s="114"/>
      <c r="BH299" s="95"/>
      <c r="BN299" s="86"/>
      <c r="BS299" s="86"/>
      <c r="BX299" s="86"/>
      <c r="CA299" s="86"/>
      <c r="CF299" s="86"/>
      <c r="CK299" s="86"/>
      <c r="CP299" s="86"/>
      <c r="CT299" s="87"/>
      <c r="CY299" s="86"/>
      <c r="DE299" s="86"/>
    </row>
    <row r="300">
      <c r="A300" s="112"/>
      <c r="Q300" s="77"/>
      <c r="R300" s="117"/>
      <c r="S300" s="118"/>
      <c r="Y300" s="92"/>
      <c r="AB300" s="93"/>
      <c r="AF300" s="92"/>
      <c r="AI300" s="93"/>
      <c r="AK300" s="113"/>
      <c r="AN300" s="93"/>
      <c r="AO300" s="114"/>
      <c r="AQ300" s="93"/>
      <c r="AS300" s="114"/>
      <c r="AV300" s="93"/>
      <c r="AW300" s="114"/>
      <c r="AY300" s="93"/>
      <c r="BA300" s="114"/>
      <c r="BD300" s="93"/>
      <c r="BE300" s="114"/>
      <c r="BH300" s="95"/>
      <c r="BN300" s="86"/>
      <c r="BS300" s="86"/>
      <c r="BX300" s="86"/>
      <c r="CA300" s="86"/>
      <c r="CF300" s="86"/>
      <c r="CK300" s="86"/>
      <c r="CP300" s="86"/>
      <c r="CT300" s="87"/>
      <c r="CY300" s="86"/>
      <c r="DE300" s="86"/>
    </row>
    <row r="301">
      <c r="A301" s="112"/>
      <c r="Q301" s="77"/>
      <c r="R301" s="117"/>
      <c r="S301" s="118"/>
      <c r="Y301" s="92"/>
      <c r="AB301" s="93"/>
      <c r="AF301" s="92"/>
      <c r="AI301" s="93"/>
      <c r="AK301" s="113"/>
      <c r="AN301" s="93"/>
      <c r="AO301" s="114"/>
      <c r="AQ301" s="93"/>
      <c r="AS301" s="114"/>
      <c r="AV301" s="93"/>
      <c r="AW301" s="114"/>
      <c r="AY301" s="93"/>
      <c r="BA301" s="114"/>
      <c r="BD301" s="93"/>
      <c r="BE301" s="114"/>
      <c r="BH301" s="95"/>
      <c r="BN301" s="86"/>
      <c r="BS301" s="86"/>
      <c r="BX301" s="86"/>
      <c r="CA301" s="86"/>
      <c r="CF301" s="86"/>
      <c r="CK301" s="86"/>
      <c r="CP301" s="86"/>
      <c r="CT301" s="87"/>
      <c r="CY301" s="86"/>
      <c r="DE301" s="86"/>
    </row>
    <row r="302">
      <c r="A302" s="112"/>
      <c r="Q302" s="77"/>
      <c r="R302" s="117"/>
      <c r="S302" s="118"/>
      <c r="Y302" s="92"/>
      <c r="AB302" s="93"/>
      <c r="AF302" s="92"/>
      <c r="AI302" s="93"/>
      <c r="AK302" s="113"/>
      <c r="AN302" s="93"/>
      <c r="AO302" s="114"/>
      <c r="AQ302" s="93"/>
      <c r="AS302" s="114"/>
      <c r="AV302" s="93"/>
      <c r="AW302" s="114"/>
      <c r="AY302" s="93"/>
      <c r="BA302" s="114"/>
      <c r="BD302" s="93"/>
      <c r="BE302" s="114"/>
      <c r="BH302" s="95"/>
      <c r="BN302" s="86"/>
      <c r="BS302" s="86"/>
      <c r="BX302" s="86"/>
      <c r="CA302" s="86"/>
      <c r="CF302" s="86"/>
      <c r="CK302" s="86"/>
      <c r="CP302" s="86"/>
      <c r="CT302" s="87"/>
      <c r="CY302" s="86"/>
      <c r="DE302" s="86"/>
    </row>
    <row r="303">
      <c r="A303" s="112"/>
      <c r="Q303" s="77"/>
      <c r="R303" s="117"/>
      <c r="S303" s="118"/>
      <c r="Y303" s="92"/>
      <c r="AB303" s="93"/>
      <c r="AF303" s="92"/>
      <c r="AI303" s="93"/>
      <c r="AK303" s="113"/>
      <c r="AN303" s="93"/>
      <c r="AO303" s="114"/>
      <c r="AQ303" s="93"/>
      <c r="AS303" s="114"/>
      <c r="AV303" s="93"/>
      <c r="AW303" s="114"/>
      <c r="AY303" s="93"/>
      <c r="BA303" s="114"/>
      <c r="BD303" s="93"/>
      <c r="BE303" s="114"/>
      <c r="BH303" s="95"/>
      <c r="BN303" s="86"/>
      <c r="BS303" s="86"/>
      <c r="BX303" s="86"/>
      <c r="CA303" s="86"/>
      <c r="CF303" s="86"/>
      <c r="CK303" s="86"/>
      <c r="CP303" s="86"/>
      <c r="CT303" s="87"/>
      <c r="CY303" s="86"/>
      <c r="DE303" s="86"/>
    </row>
    <row r="304">
      <c r="A304" s="112"/>
      <c r="Q304" s="77"/>
      <c r="R304" s="117"/>
      <c r="S304" s="118"/>
      <c r="Y304" s="92"/>
      <c r="AB304" s="93"/>
      <c r="AF304" s="92"/>
      <c r="AI304" s="93"/>
      <c r="AK304" s="113"/>
      <c r="AN304" s="93"/>
      <c r="AO304" s="114"/>
      <c r="AQ304" s="93"/>
      <c r="AS304" s="114"/>
      <c r="AV304" s="93"/>
      <c r="AW304" s="114"/>
      <c r="AY304" s="93"/>
      <c r="BA304" s="114"/>
      <c r="BD304" s="93"/>
      <c r="BE304" s="114"/>
      <c r="BH304" s="95"/>
      <c r="BN304" s="86"/>
      <c r="BS304" s="86"/>
      <c r="BX304" s="86"/>
      <c r="CA304" s="86"/>
      <c r="CF304" s="86"/>
      <c r="CK304" s="86"/>
      <c r="CP304" s="86"/>
      <c r="CT304" s="87"/>
      <c r="CY304" s="86"/>
      <c r="DE304" s="86"/>
    </row>
    <row r="305">
      <c r="A305" s="112"/>
      <c r="Q305" s="77"/>
      <c r="R305" s="117"/>
      <c r="S305" s="118"/>
      <c r="Y305" s="92"/>
      <c r="AB305" s="93"/>
      <c r="AF305" s="92"/>
      <c r="AI305" s="93"/>
      <c r="AK305" s="113"/>
      <c r="AN305" s="93"/>
      <c r="AO305" s="114"/>
      <c r="AQ305" s="93"/>
      <c r="AS305" s="114"/>
      <c r="AV305" s="93"/>
      <c r="AW305" s="114"/>
      <c r="AY305" s="93"/>
      <c r="BA305" s="114"/>
      <c r="BD305" s="93"/>
      <c r="BE305" s="114"/>
      <c r="BH305" s="95"/>
      <c r="BN305" s="86"/>
      <c r="BS305" s="86"/>
      <c r="BX305" s="86"/>
      <c r="CA305" s="86"/>
      <c r="CF305" s="86"/>
      <c r="CK305" s="86"/>
      <c r="CP305" s="86"/>
      <c r="CT305" s="87"/>
      <c r="CY305" s="86"/>
      <c r="DE305" s="86"/>
    </row>
    <row r="306">
      <c r="A306" s="112"/>
      <c r="Q306" s="77"/>
      <c r="R306" s="117"/>
      <c r="S306" s="118"/>
      <c r="Y306" s="92"/>
      <c r="AB306" s="93"/>
      <c r="AF306" s="92"/>
      <c r="AI306" s="93"/>
      <c r="AK306" s="113"/>
      <c r="AN306" s="93"/>
      <c r="AO306" s="114"/>
      <c r="AQ306" s="93"/>
      <c r="AS306" s="114"/>
      <c r="AV306" s="93"/>
      <c r="AW306" s="114"/>
      <c r="AY306" s="93"/>
      <c r="BA306" s="114"/>
      <c r="BD306" s="93"/>
      <c r="BE306" s="114"/>
      <c r="BH306" s="95"/>
      <c r="BN306" s="86"/>
      <c r="BS306" s="86"/>
      <c r="BX306" s="86"/>
      <c r="CA306" s="86"/>
      <c r="CF306" s="86"/>
      <c r="CK306" s="86"/>
      <c r="CP306" s="86"/>
      <c r="CT306" s="87"/>
      <c r="CY306" s="86"/>
      <c r="DE306" s="86"/>
    </row>
    <row r="307">
      <c r="A307" s="112"/>
      <c r="Q307" s="77"/>
      <c r="R307" s="117"/>
      <c r="S307" s="118"/>
      <c r="Y307" s="92"/>
      <c r="AB307" s="93"/>
      <c r="AF307" s="92"/>
      <c r="AI307" s="93"/>
      <c r="AK307" s="113"/>
      <c r="AN307" s="93"/>
      <c r="AO307" s="114"/>
      <c r="AQ307" s="93"/>
      <c r="AS307" s="114"/>
      <c r="AV307" s="93"/>
      <c r="AW307" s="114"/>
      <c r="AY307" s="93"/>
      <c r="BA307" s="114"/>
      <c r="BD307" s="93"/>
      <c r="BE307" s="114"/>
      <c r="BH307" s="95"/>
      <c r="BN307" s="86"/>
      <c r="BS307" s="86"/>
      <c r="BX307" s="86"/>
      <c r="CA307" s="86"/>
      <c r="CF307" s="86"/>
      <c r="CK307" s="86"/>
      <c r="CP307" s="86"/>
      <c r="CT307" s="87"/>
      <c r="CY307" s="86"/>
      <c r="DE307" s="86"/>
    </row>
    <row r="308">
      <c r="A308" s="112"/>
      <c r="Q308" s="77"/>
      <c r="R308" s="117"/>
      <c r="S308" s="118"/>
      <c r="Y308" s="92"/>
      <c r="AB308" s="93"/>
      <c r="AF308" s="92"/>
      <c r="AI308" s="93"/>
      <c r="AK308" s="113"/>
      <c r="AN308" s="93"/>
      <c r="AO308" s="114"/>
      <c r="AQ308" s="93"/>
      <c r="AS308" s="114"/>
      <c r="AV308" s="93"/>
      <c r="AW308" s="114"/>
      <c r="AY308" s="93"/>
      <c r="BA308" s="114"/>
      <c r="BD308" s="93"/>
      <c r="BE308" s="114"/>
      <c r="BH308" s="95"/>
      <c r="BN308" s="86"/>
      <c r="BS308" s="86"/>
      <c r="BX308" s="86"/>
      <c r="CA308" s="86"/>
      <c r="CF308" s="86"/>
      <c r="CK308" s="86"/>
      <c r="CP308" s="86"/>
      <c r="CT308" s="87"/>
      <c r="CY308" s="86"/>
      <c r="DE308" s="86"/>
    </row>
    <row r="309">
      <c r="A309" s="112"/>
      <c r="Q309" s="77"/>
      <c r="R309" s="117"/>
      <c r="S309" s="118"/>
      <c r="Y309" s="92"/>
      <c r="AB309" s="93"/>
      <c r="AF309" s="92"/>
      <c r="AI309" s="93"/>
      <c r="AK309" s="113"/>
      <c r="AN309" s="93"/>
      <c r="AO309" s="114"/>
      <c r="AQ309" s="93"/>
      <c r="AS309" s="114"/>
      <c r="AV309" s="93"/>
      <c r="AW309" s="114"/>
      <c r="AY309" s="93"/>
      <c r="BA309" s="114"/>
      <c r="BD309" s="93"/>
      <c r="BE309" s="114"/>
      <c r="BH309" s="95"/>
      <c r="BN309" s="86"/>
      <c r="BS309" s="86"/>
      <c r="BX309" s="86"/>
      <c r="CA309" s="86"/>
      <c r="CF309" s="86"/>
      <c r="CK309" s="86"/>
      <c r="CP309" s="86"/>
      <c r="CT309" s="87"/>
      <c r="CY309" s="86"/>
      <c r="DE309" s="86"/>
    </row>
    <row r="310">
      <c r="A310" s="112"/>
      <c r="Q310" s="77"/>
      <c r="R310" s="117"/>
      <c r="S310" s="118"/>
      <c r="Y310" s="92"/>
      <c r="AB310" s="93"/>
      <c r="AF310" s="92"/>
      <c r="AI310" s="93"/>
      <c r="AK310" s="113"/>
      <c r="AN310" s="93"/>
      <c r="AO310" s="114"/>
      <c r="AQ310" s="93"/>
      <c r="AS310" s="114"/>
      <c r="AV310" s="93"/>
      <c r="AW310" s="114"/>
      <c r="AY310" s="93"/>
      <c r="BA310" s="114"/>
      <c r="BD310" s="93"/>
      <c r="BE310" s="114"/>
      <c r="BH310" s="95"/>
      <c r="BN310" s="86"/>
      <c r="BS310" s="86"/>
      <c r="BX310" s="86"/>
      <c r="CA310" s="86"/>
      <c r="CF310" s="86"/>
      <c r="CK310" s="86"/>
      <c r="CP310" s="86"/>
      <c r="CT310" s="87"/>
      <c r="CY310" s="86"/>
      <c r="DE310" s="86"/>
    </row>
    <row r="311">
      <c r="A311" s="112"/>
      <c r="Q311" s="77"/>
      <c r="R311" s="117"/>
      <c r="S311" s="118"/>
      <c r="Y311" s="92"/>
      <c r="AB311" s="93"/>
      <c r="AF311" s="92"/>
      <c r="AI311" s="93"/>
      <c r="AK311" s="113"/>
      <c r="AN311" s="93"/>
      <c r="AO311" s="114"/>
      <c r="AQ311" s="93"/>
      <c r="AS311" s="114"/>
      <c r="AV311" s="93"/>
      <c r="AW311" s="114"/>
      <c r="AY311" s="93"/>
      <c r="BA311" s="114"/>
      <c r="BD311" s="93"/>
      <c r="BE311" s="114"/>
      <c r="BH311" s="95"/>
      <c r="BN311" s="86"/>
      <c r="BS311" s="86"/>
      <c r="BX311" s="86"/>
      <c r="CA311" s="86"/>
      <c r="CF311" s="86"/>
      <c r="CK311" s="86"/>
      <c r="CP311" s="86"/>
      <c r="CT311" s="87"/>
      <c r="CY311" s="86"/>
      <c r="DE311" s="86"/>
    </row>
    <row r="312">
      <c r="A312" s="112"/>
      <c r="Q312" s="77"/>
      <c r="R312" s="117"/>
      <c r="S312" s="118"/>
      <c r="Y312" s="92"/>
      <c r="AB312" s="93"/>
      <c r="AF312" s="92"/>
      <c r="AI312" s="93"/>
      <c r="AK312" s="113"/>
      <c r="AN312" s="93"/>
      <c r="AO312" s="114"/>
      <c r="AQ312" s="93"/>
      <c r="AS312" s="114"/>
      <c r="AV312" s="93"/>
      <c r="AW312" s="114"/>
      <c r="AY312" s="93"/>
      <c r="BA312" s="114"/>
      <c r="BD312" s="93"/>
      <c r="BE312" s="114"/>
      <c r="BH312" s="95"/>
      <c r="BN312" s="86"/>
      <c r="BS312" s="86"/>
      <c r="BX312" s="86"/>
      <c r="CA312" s="86"/>
      <c r="CF312" s="86"/>
      <c r="CK312" s="86"/>
      <c r="CP312" s="86"/>
      <c r="CT312" s="87"/>
      <c r="CY312" s="86"/>
      <c r="DE312" s="86"/>
    </row>
    <row r="313">
      <c r="A313" s="112"/>
      <c r="Q313" s="77"/>
      <c r="R313" s="117"/>
      <c r="S313" s="118"/>
      <c r="Y313" s="92"/>
      <c r="AB313" s="93"/>
      <c r="AF313" s="92"/>
      <c r="AI313" s="93"/>
      <c r="AK313" s="113"/>
      <c r="AN313" s="93"/>
      <c r="AO313" s="114"/>
      <c r="AQ313" s="93"/>
      <c r="AS313" s="114"/>
      <c r="AV313" s="93"/>
      <c r="AW313" s="114"/>
      <c r="AY313" s="93"/>
      <c r="BA313" s="114"/>
      <c r="BD313" s="93"/>
      <c r="BE313" s="114"/>
      <c r="BH313" s="95"/>
      <c r="BN313" s="86"/>
      <c r="BS313" s="86"/>
      <c r="BX313" s="86"/>
      <c r="CA313" s="86"/>
      <c r="CF313" s="86"/>
      <c r="CK313" s="86"/>
      <c r="CP313" s="86"/>
      <c r="CT313" s="87"/>
      <c r="CY313" s="86"/>
      <c r="DE313" s="86"/>
    </row>
    <row r="314">
      <c r="A314" s="112"/>
      <c r="Q314" s="77"/>
      <c r="R314" s="117"/>
      <c r="S314" s="118"/>
      <c r="Y314" s="92"/>
      <c r="AB314" s="93"/>
      <c r="AF314" s="92"/>
      <c r="AI314" s="93"/>
      <c r="AK314" s="113"/>
      <c r="AN314" s="93"/>
      <c r="AO314" s="114"/>
      <c r="AQ314" s="93"/>
      <c r="AS314" s="114"/>
      <c r="AV314" s="93"/>
      <c r="AW314" s="114"/>
      <c r="AY314" s="93"/>
      <c r="BA314" s="114"/>
      <c r="BD314" s="93"/>
      <c r="BE314" s="114"/>
      <c r="BH314" s="95"/>
      <c r="BN314" s="86"/>
      <c r="BS314" s="86"/>
      <c r="BX314" s="86"/>
      <c r="CA314" s="86"/>
      <c r="CF314" s="86"/>
      <c r="CK314" s="86"/>
      <c r="CP314" s="86"/>
      <c r="CT314" s="87"/>
      <c r="CY314" s="86"/>
      <c r="DE314" s="86"/>
    </row>
    <row r="315">
      <c r="A315" s="112"/>
      <c r="Q315" s="77"/>
      <c r="R315" s="117"/>
      <c r="S315" s="118"/>
      <c r="Y315" s="92"/>
      <c r="AB315" s="93"/>
      <c r="AF315" s="92"/>
      <c r="AI315" s="93"/>
      <c r="AK315" s="113"/>
      <c r="AN315" s="93"/>
      <c r="AO315" s="114"/>
      <c r="AQ315" s="93"/>
      <c r="AS315" s="114"/>
      <c r="AV315" s="93"/>
      <c r="AW315" s="114"/>
      <c r="AY315" s="93"/>
      <c r="BA315" s="114"/>
      <c r="BD315" s="93"/>
      <c r="BE315" s="114"/>
      <c r="BH315" s="95"/>
      <c r="BN315" s="86"/>
      <c r="BS315" s="86"/>
      <c r="BX315" s="86"/>
      <c r="CA315" s="86"/>
      <c r="CF315" s="86"/>
      <c r="CK315" s="86"/>
      <c r="CP315" s="86"/>
      <c r="CT315" s="87"/>
      <c r="CY315" s="86"/>
      <c r="DE315" s="86"/>
    </row>
    <row r="316">
      <c r="A316" s="112"/>
      <c r="Q316" s="77"/>
      <c r="R316" s="117"/>
      <c r="S316" s="118"/>
      <c r="Y316" s="92"/>
      <c r="AB316" s="93"/>
      <c r="AF316" s="92"/>
      <c r="AI316" s="93"/>
      <c r="AK316" s="113"/>
      <c r="AN316" s="93"/>
      <c r="AO316" s="114"/>
      <c r="AQ316" s="93"/>
      <c r="AS316" s="114"/>
      <c r="AV316" s="93"/>
      <c r="AW316" s="114"/>
      <c r="AY316" s="93"/>
      <c r="BA316" s="114"/>
      <c r="BD316" s="93"/>
      <c r="BE316" s="114"/>
      <c r="BH316" s="95"/>
      <c r="BN316" s="86"/>
      <c r="BS316" s="86"/>
      <c r="BX316" s="86"/>
      <c r="CA316" s="86"/>
      <c r="CF316" s="86"/>
      <c r="CK316" s="86"/>
      <c r="CP316" s="86"/>
      <c r="CT316" s="87"/>
      <c r="CY316" s="86"/>
      <c r="DE316" s="86"/>
    </row>
    <row r="317">
      <c r="A317" s="112"/>
      <c r="Q317" s="77"/>
      <c r="R317" s="117"/>
      <c r="S317" s="118"/>
      <c r="Y317" s="92"/>
      <c r="AB317" s="93"/>
      <c r="AF317" s="92"/>
      <c r="AI317" s="93"/>
      <c r="AK317" s="113"/>
      <c r="AN317" s="93"/>
      <c r="AO317" s="114"/>
      <c r="AQ317" s="93"/>
      <c r="AS317" s="114"/>
      <c r="AV317" s="93"/>
      <c r="AW317" s="114"/>
      <c r="AY317" s="93"/>
      <c r="BA317" s="114"/>
      <c r="BD317" s="93"/>
      <c r="BE317" s="114"/>
      <c r="BH317" s="95"/>
      <c r="BN317" s="86"/>
      <c r="BS317" s="86"/>
      <c r="BX317" s="86"/>
      <c r="CA317" s="86"/>
      <c r="CF317" s="86"/>
      <c r="CK317" s="86"/>
      <c r="CP317" s="86"/>
      <c r="CT317" s="87"/>
      <c r="CY317" s="86"/>
      <c r="DE317" s="86"/>
    </row>
    <row r="318">
      <c r="A318" s="112"/>
      <c r="Q318" s="77"/>
      <c r="R318" s="117"/>
      <c r="S318" s="118"/>
      <c r="Y318" s="92"/>
      <c r="AB318" s="93"/>
      <c r="AF318" s="92"/>
      <c r="AI318" s="93"/>
      <c r="AK318" s="113"/>
      <c r="AN318" s="93"/>
      <c r="AO318" s="114"/>
      <c r="AQ318" s="93"/>
      <c r="AS318" s="114"/>
      <c r="AV318" s="93"/>
      <c r="AW318" s="114"/>
      <c r="AY318" s="93"/>
      <c r="BA318" s="114"/>
      <c r="BD318" s="93"/>
      <c r="BE318" s="114"/>
      <c r="BH318" s="95"/>
      <c r="BN318" s="86"/>
      <c r="BS318" s="86"/>
      <c r="BX318" s="86"/>
      <c r="CA318" s="86"/>
      <c r="CF318" s="86"/>
      <c r="CK318" s="86"/>
      <c r="CP318" s="86"/>
      <c r="CT318" s="87"/>
      <c r="CY318" s="86"/>
      <c r="DE318" s="86"/>
    </row>
    <row r="319">
      <c r="A319" s="112"/>
      <c r="Q319" s="77"/>
      <c r="R319" s="117"/>
      <c r="S319" s="118"/>
      <c r="Y319" s="92"/>
      <c r="AB319" s="93"/>
      <c r="AF319" s="92"/>
      <c r="AI319" s="93"/>
      <c r="AK319" s="113"/>
      <c r="AN319" s="93"/>
      <c r="AO319" s="114"/>
      <c r="AQ319" s="93"/>
      <c r="AS319" s="114"/>
      <c r="AV319" s="93"/>
      <c r="AW319" s="114"/>
      <c r="AY319" s="93"/>
      <c r="BA319" s="114"/>
      <c r="BD319" s="93"/>
      <c r="BE319" s="114"/>
      <c r="BH319" s="95"/>
      <c r="BN319" s="86"/>
      <c r="BS319" s="86"/>
      <c r="BX319" s="86"/>
      <c r="CA319" s="86"/>
      <c r="CF319" s="86"/>
      <c r="CK319" s="86"/>
      <c r="CP319" s="86"/>
      <c r="CT319" s="87"/>
      <c r="CY319" s="86"/>
      <c r="DE319" s="86"/>
    </row>
    <row r="320">
      <c r="A320" s="112"/>
      <c r="Q320" s="77"/>
      <c r="R320" s="117"/>
      <c r="S320" s="118"/>
      <c r="Y320" s="92"/>
      <c r="AB320" s="93"/>
      <c r="AF320" s="92"/>
      <c r="AI320" s="93"/>
      <c r="AK320" s="113"/>
      <c r="AN320" s="93"/>
      <c r="AO320" s="114"/>
      <c r="AQ320" s="93"/>
      <c r="AS320" s="114"/>
      <c r="AV320" s="93"/>
      <c r="AW320" s="114"/>
      <c r="AY320" s="93"/>
      <c r="BA320" s="114"/>
      <c r="BD320" s="93"/>
      <c r="BE320" s="114"/>
      <c r="BH320" s="95"/>
      <c r="BN320" s="86"/>
      <c r="BS320" s="86"/>
      <c r="BX320" s="86"/>
      <c r="CA320" s="86"/>
      <c r="CF320" s="86"/>
      <c r="CK320" s="86"/>
      <c r="CP320" s="86"/>
      <c r="CT320" s="87"/>
      <c r="CY320" s="86"/>
      <c r="DE320" s="86"/>
    </row>
    <row r="321">
      <c r="A321" s="112"/>
      <c r="Q321" s="77"/>
      <c r="R321" s="117"/>
      <c r="S321" s="118"/>
      <c r="Y321" s="92"/>
      <c r="AB321" s="93"/>
      <c r="AF321" s="92"/>
      <c r="AI321" s="93"/>
      <c r="AK321" s="113"/>
      <c r="AN321" s="93"/>
      <c r="AO321" s="114"/>
      <c r="AQ321" s="93"/>
      <c r="AS321" s="114"/>
      <c r="AV321" s="93"/>
      <c r="AW321" s="114"/>
      <c r="AY321" s="93"/>
      <c r="BA321" s="114"/>
      <c r="BD321" s="93"/>
      <c r="BE321" s="114"/>
      <c r="BH321" s="95"/>
      <c r="BN321" s="86"/>
      <c r="BS321" s="86"/>
      <c r="BX321" s="86"/>
      <c r="CA321" s="86"/>
      <c r="CF321" s="86"/>
      <c r="CK321" s="86"/>
      <c r="CP321" s="86"/>
      <c r="CT321" s="87"/>
      <c r="CY321" s="86"/>
      <c r="DE321" s="86"/>
    </row>
    <row r="322">
      <c r="A322" s="112"/>
      <c r="Q322" s="77"/>
      <c r="R322" s="117"/>
      <c r="S322" s="118"/>
      <c r="Y322" s="92"/>
      <c r="AB322" s="93"/>
      <c r="AF322" s="92"/>
      <c r="AI322" s="93"/>
      <c r="AK322" s="113"/>
      <c r="AN322" s="93"/>
      <c r="AO322" s="114"/>
      <c r="AQ322" s="93"/>
      <c r="AS322" s="114"/>
      <c r="AV322" s="93"/>
      <c r="AW322" s="114"/>
      <c r="AY322" s="93"/>
      <c r="BA322" s="114"/>
      <c r="BD322" s="93"/>
      <c r="BE322" s="114"/>
      <c r="BH322" s="95"/>
      <c r="BN322" s="86"/>
      <c r="BS322" s="86"/>
      <c r="BX322" s="86"/>
      <c r="CA322" s="86"/>
      <c r="CF322" s="86"/>
      <c r="CK322" s="86"/>
      <c r="CP322" s="86"/>
      <c r="CT322" s="87"/>
      <c r="CY322" s="86"/>
      <c r="DE322" s="86"/>
    </row>
    <row r="323">
      <c r="A323" s="112"/>
      <c r="Q323" s="77"/>
      <c r="R323" s="117"/>
      <c r="S323" s="118"/>
      <c r="Y323" s="92"/>
      <c r="AB323" s="93"/>
      <c r="AF323" s="92"/>
      <c r="AI323" s="93"/>
      <c r="AK323" s="113"/>
      <c r="AN323" s="93"/>
      <c r="AO323" s="114"/>
      <c r="AQ323" s="93"/>
      <c r="AS323" s="114"/>
      <c r="AV323" s="93"/>
      <c r="AW323" s="114"/>
      <c r="AY323" s="93"/>
      <c r="BA323" s="114"/>
      <c r="BD323" s="93"/>
      <c r="BE323" s="114"/>
      <c r="BH323" s="95"/>
      <c r="BN323" s="86"/>
      <c r="BS323" s="86"/>
      <c r="BX323" s="86"/>
      <c r="CA323" s="86"/>
      <c r="CF323" s="86"/>
      <c r="CK323" s="86"/>
      <c r="CP323" s="86"/>
      <c r="CT323" s="87"/>
      <c r="CY323" s="86"/>
      <c r="DE323" s="86"/>
    </row>
    <row r="324">
      <c r="A324" s="112"/>
      <c r="Q324" s="77"/>
      <c r="R324" s="117"/>
      <c r="S324" s="118"/>
      <c r="Y324" s="92"/>
      <c r="AB324" s="93"/>
      <c r="AF324" s="92"/>
      <c r="AI324" s="93"/>
      <c r="AK324" s="113"/>
      <c r="AN324" s="93"/>
      <c r="AO324" s="114"/>
      <c r="AQ324" s="93"/>
      <c r="AS324" s="114"/>
      <c r="AV324" s="93"/>
      <c r="AW324" s="114"/>
      <c r="AY324" s="93"/>
      <c r="BA324" s="114"/>
      <c r="BD324" s="93"/>
      <c r="BE324" s="114"/>
      <c r="BH324" s="95"/>
      <c r="BN324" s="86"/>
      <c r="BS324" s="86"/>
      <c r="BX324" s="86"/>
      <c r="CA324" s="86"/>
      <c r="CF324" s="86"/>
      <c r="CK324" s="86"/>
      <c r="CP324" s="86"/>
      <c r="CT324" s="87"/>
      <c r="CY324" s="86"/>
      <c r="DE324" s="86"/>
    </row>
    <row r="325">
      <c r="A325" s="112"/>
      <c r="Q325" s="77"/>
      <c r="R325" s="117"/>
      <c r="S325" s="118"/>
      <c r="Y325" s="92"/>
      <c r="AB325" s="93"/>
      <c r="AF325" s="92"/>
      <c r="AI325" s="93"/>
      <c r="AK325" s="113"/>
      <c r="AN325" s="93"/>
      <c r="AO325" s="114"/>
      <c r="AQ325" s="93"/>
      <c r="AS325" s="114"/>
      <c r="AV325" s="93"/>
      <c r="AW325" s="114"/>
      <c r="AY325" s="93"/>
      <c r="BA325" s="114"/>
      <c r="BD325" s="93"/>
      <c r="BE325" s="114"/>
      <c r="BH325" s="95"/>
      <c r="BN325" s="86"/>
      <c r="BS325" s="86"/>
      <c r="BX325" s="86"/>
      <c r="CA325" s="86"/>
      <c r="CF325" s="86"/>
      <c r="CK325" s="86"/>
      <c r="CP325" s="86"/>
      <c r="CT325" s="87"/>
      <c r="CY325" s="86"/>
      <c r="DE325" s="86"/>
    </row>
    <row r="326">
      <c r="A326" s="112"/>
      <c r="Q326" s="77"/>
      <c r="R326" s="117"/>
      <c r="S326" s="118"/>
      <c r="Y326" s="92"/>
      <c r="AB326" s="93"/>
      <c r="AF326" s="92"/>
      <c r="AI326" s="93"/>
      <c r="AK326" s="113"/>
      <c r="AN326" s="93"/>
      <c r="AO326" s="114"/>
      <c r="AQ326" s="93"/>
      <c r="AS326" s="114"/>
      <c r="AV326" s="93"/>
      <c r="AW326" s="114"/>
      <c r="AY326" s="93"/>
      <c r="BA326" s="114"/>
      <c r="BD326" s="93"/>
      <c r="BE326" s="114"/>
      <c r="BH326" s="95"/>
      <c r="BN326" s="86"/>
      <c r="BS326" s="86"/>
      <c r="BX326" s="86"/>
      <c r="CA326" s="86"/>
      <c r="CF326" s="86"/>
      <c r="CK326" s="86"/>
      <c r="CP326" s="86"/>
      <c r="CT326" s="87"/>
      <c r="CY326" s="86"/>
      <c r="DE326" s="86"/>
    </row>
    <row r="327">
      <c r="A327" s="112"/>
      <c r="Q327" s="77"/>
      <c r="R327" s="117"/>
      <c r="S327" s="118"/>
      <c r="Y327" s="92"/>
      <c r="AB327" s="93"/>
      <c r="AF327" s="92"/>
      <c r="AI327" s="93"/>
      <c r="AK327" s="113"/>
      <c r="AN327" s="93"/>
      <c r="AO327" s="114"/>
      <c r="AQ327" s="93"/>
      <c r="AS327" s="114"/>
      <c r="AV327" s="93"/>
      <c r="AW327" s="114"/>
      <c r="AY327" s="93"/>
      <c r="BA327" s="114"/>
      <c r="BD327" s="93"/>
      <c r="BE327" s="114"/>
      <c r="BH327" s="95"/>
      <c r="BN327" s="86"/>
      <c r="BS327" s="86"/>
      <c r="BX327" s="86"/>
      <c r="CA327" s="86"/>
      <c r="CF327" s="86"/>
      <c r="CK327" s="86"/>
      <c r="CP327" s="86"/>
      <c r="CT327" s="87"/>
      <c r="CY327" s="86"/>
      <c r="DE327" s="86"/>
    </row>
    <row r="328">
      <c r="A328" s="112"/>
      <c r="Q328" s="77"/>
      <c r="R328" s="117"/>
      <c r="S328" s="118"/>
      <c r="Y328" s="92"/>
      <c r="AB328" s="93"/>
      <c r="AF328" s="92"/>
      <c r="AI328" s="93"/>
      <c r="AK328" s="113"/>
      <c r="AN328" s="93"/>
      <c r="AO328" s="114"/>
      <c r="AQ328" s="93"/>
      <c r="AS328" s="114"/>
      <c r="AV328" s="93"/>
      <c r="AW328" s="114"/>
      <c r="AY328" s="93"/>
      <c r="BA328" s="114"/>
      <c r="BD328" s="93"/>
      <c r="BE328" s="114"/>
      <c r="BH328" s="95"/>
      <c r="BN328" s="86"/>
      <c r="BS328" s="86"/>
      <c r="BX328" s="86"/>
      <c r="CA328" s="86"/>
      <c r="CF328" s="86"/>
      <c r="CK328" s="86"/>
      <c r="CP328" s="86"/>
      <c r="CT328" s="87"/>
      <c r="CY328" s="86"/>
      <c r="DE328" s="86"/>
    </row>
    <row r="329">
      <c r="A329" s="112"/>
      <c r="Q329" s="77"/>
      <c r="R329" s="117"/>
      <c r="S329" s="118"/>
      <c r="Y329" s="92"/>
      <c r="AB329" s="93"/>
      <c r="AF329" s="92"/>
      <c r="AI329" s="93"/>
      <c r="AK329" s="113"/>
      <c r="AN329" s="93"/>
      <c r="AO329" s="114"/>
      <c r="AQ329" s="93"/>
      <c r="AS329" s="114"/>
      <c r="AV329" s="93"/>
      <c r="AW329" s="114"/>
      <c r="AY329" s="93"/>
      <c r="BA329" s="114"/>
      <c r="BD329" s="93"/>
      <c r="BE329" s="114"/>
      <c r="BH329" s="95"/>
      <c r="BN329" s="86"/>
      <c r="BS329" s="86"/>
      <c r="BX329" s="86"/>
      <c r="CA329" s="86"/>
      <c r="CF329" s="86"/>
      <c r="CK329" s="86"/>
      <c r="CP329" s="86"/>
      <c r="CT329" s="87"/>
      <c r="CY329" s="86"/>
      <c r="DE329" s="86"/>
    </row>
    <row r="330">
      <c r="A330" s="112"/>
      <c r="Q330" s="77"/>
      <c r="R330" s="117"/>
      <c r="S330" s="118"/>
      <c r="Y330" s="92"/>
      <c r="AB330" s="93"/>
      <c r="AF330" s="92"/>
      <c r="AI330" s="93"/>
      <c r="AK330" s="113"/>
      <c r="AN330" s="93"/>
      <c r="AO330" s="114"/>
      <c r="AQ330" s="93"/>
      <c r="AS330" s="114"/>
      <c r="AV330" s="93"/>
      <c r="AW330" s="114"/>
      <c r="AY330" s="93"/>
      <c r="BA330" s="114"/>
      <c r="BD330" s="93"/>
      <c r="BE330" s="114"/>
      <c r="BH330" s="95"/>
      <c r="BN330" s="86"/>
      <c r="BS330" s="86"/>
      <c r="BX330" s="86"/>
      <c r="CA330" s="86"/>
      <c r="CF330" s="86"/>
      <c r="CK330" s="86"/>
      <c r="CP330" s="86"/>
      <c r="CT330" s="87"/>
      <c r="CY330" s="86"/>
      <c r="DE330" s="86"/>
    </row>
    <row r="331">
      <c r="A331" s="112"/>
      <c r="Q331" s="77"/>
      <c r="R331" s="117"/>
      <c r="S331" s="118"/>
      <c r="Y331" s="92"/>
      <c r="AB331" s="93"/>
      <c r="AF331" s="92"/>
      <c r="AI331" s="93"/>
      <c r="AK331" s="113"/>
      <c r="AN331" s="93"/>
      <c r="AO331" s="114"/>
      <c r="AQ331" s="93"/>
      <c r="AS331" s="114"/>
      <c r="AV331" s="93"/>
      <c r="AW331" s="114"/>
      <c r="AY331" s="93"/>
      <c r="BA331" s="114"/>
      <c r="BD331" s="93"/>
      <c r="BE331" s="114"/>
      <c r="BH331" s="95"/>
      <c r="BN331" s="86"/>
      <c r="BS331" s="86"/>
      <c r="BX331" s="86"/>
      <c r="CA331" s="86"/>
      <c r="CF331" s="86"/>
      <c r="CK331" s="86"/>
      <c r="CP331" s="86"/>
      <c r="CT331" s="87"/>
      <c r="CY331" s="86"/>
      <c r="DE331" s="86"/>
    </row>
    <row r="332">
      <c r="A332" s="112"/>
      <c r="Q332" s="77"/>
      <c r="R332" s="117"/>
      <c r="S332" s="118"/>
      <c r="Y332" s="92"/>
      <c r="AB332" s="93"/>
      <c r="AF332" s="92"/>
      <c r="AI332" s="93"/>
      <c r="AK332" s="113"/>
      <c r="AN332" s="93"/>
      <c r="AO332" s="114"/>
      <c r="AQ332" s="93"/>
      <c r="AS332" s="114"/>
      <c r="AV332" s="93"/>
      <c r="AW332" s="114"/>
      <c r="AY332" s="93"/>
      <c r="BA332" s="114"/>
      <c r="BD332" s="93"/>
      <c r="BE332" s="114"/>
      <c r="BH332" s="95"/>
      <c r="BN332" s="86"/>
      <c r="BS332" s="86"/>
      <c r="BX332" s="86"/>
      <c r="CA332" s="86"/>
      <c r="CF332" s="86"/>
      <c r="CK332" s="86"/>
      <c r="CP332" s="86"/>
      <c r="CT332" s="87"/>
      <c r="CY332" s="86"/>
      <c r="DE332" s="86"/>
    </row>
    <row r="333">
      <c r="A333" s="112"/>
      <c r="Q333" s="77"/>
      <c r="R333" s="117"/>
      <c r="S333" s="118"/>
      <c r="Y333" s="92"/>
      <c r="AB333" s="93"/>
      <c r="AF333" s="92"/>
      <c r="AI333" s="93"/>
      <c r="AK333" s="113"/>
      <c r="AN333" s="93"/>
      <c r="AO333" s="114"/>
      <c r="AQ333" s="93"/>
      <c r="AS333" s="114"/>
      <c r="AV333" s="93"/>
      <c r="AW333" s="114"/>
      <c r="AY333" s="93"/>
      <c r="BA333" s="114"/>
      <c r="BD333" s="93"/>
      <c r="BE333" s="114"/>
      <c r="BH333" s="95"/>
      <c r="BN333" s="86"/>
      <c r="BS333" s="86"/>
      <c r="BX333" s="86"/>
      <c r="CA333" s="86"/>
      <c r="CF333" s="86"/>
      <c r="CK333" s="86"/>
      <c r="CP333" s="86"/>
      <c r="CT333" s="87"/>
      <c r="CY333" s="86"/>
      <c r="DE333" s="86"/>
    </row>
    <row r="334">
      <c r="A334" s="112"/>
      <c r="Q334" s="77"/>
      <c r="R334" s="117"/>
      <c r="S334" s="118"/>
      <c r="Y334" s="92"/>
      <c r="AB334" s="93"/>
      <c r="AF334" s="92"/>
      <c r="AI334" s="93"/>
      <c r="AK334" s="113"/>
      <c r="AN334" s="93"/>
      <c r="AO334" s="114"/>
      <c r="AQ334" s="93"/>
      <c r="AS334" s="114"/>
      <c r="AV334" s="93"/>
      <c r="AW334" s="114"/>
      <c r="AY334" s="93"/>
      <c r="BA334" s="114"/>
      <c r="BD334" s="93"/>
      <c r="BE334" s="114"/>
      <c r="BH334" s="95"/>
      <c r="BN334" s="86"/>
      <c r="BS334" s="86"/>
      <c r="BX334" s="86"/>
      <c r="CA334" s="86"/>
      <c r="CF334" s="86"/>
      <c r="CK334" s="86"/>
      <c r="CP334" s="86"/>
      <c r="CT334" s="87"/>
      <c r="CY334" s="86"/>
      <c r="DE334" s="86"/>
    </row>
    <row r="335">
      <c r="A335" s="112"/>
      <c r="Q335" s="77"/>
      <c r="R335" s="117"/>
      <c r="S335" s="118"/>
      <c r="Y335" s="92"/>
      <c r="AB335" s="93"/>
      <c r="AF335" s="92"/>
      <c r="AI335" s="93"/>
      <c r="AK335" s="113"/>
      <c r="AN335" s="93"/>
      <c r="AO335" s="114"/>
      <c r="AQ335" s="93"/>
      <c r="AS335" s="114"/>
      <c r="AV335" s="93"/>
      <c r="AW335" s="114"/>
      <c r="AY335" s="93"/>
      <c r="BA335" s="114"/>
      <c r="BD335" s="93"/>
      <c r="BE335" s="114"/>
      <c r="BH335" s="95"/>
      <c r="BN335" s="86"/>
      <c r="BS335" s="86"/>
      <c r="BX335" s="86"/>
      <c r="CA335" s="86"/>
      <c r="CF335" s="86"/>
      <c r="CK335" s="86"/>
      <c r="CP335" s="86"/>
      <c r="CT335" s="87"/>
      <c r="CY335" s="86"/>
      <c r="DE335" s="86"/>
    </row>
    <row r="336">
      <c r="A336" s="112"/>
      <c r="Q336" s="77"/>
      <c r="R336" s="117"/>
      <c r="S336" s="118"/>
      <c r="Y336" s="92"/>
      <c r="AB336" s="93"/>
      <c r="AF336" s="92"/>
      <c r="AI336" s="93"/>
      <c r="AK336" s="113"/>
      <c r="AN336" s="93"/>
      <c r="AO336" s="114"/>
      <c r="AQ336" s="93"/>
      <c r="AS336" s="114"/>
      <c r="AV336" s="93"/>
      <c r="AW336" s="114"/>
      <c r="AY336" s="93"/>
      <c r="BA336" s="114"/>
      <c r="BD336" s="93"/>
      <c r="BE336" s="114"/>
      <c r="BH336" s="95"/>
      <c r="BN336" s="86"/>
      <c r="BS336" s="86"/>
      <c r="BX336" s="86"/>
      <c r="CA336" s="86"/>
      <c r="CF336" s="86"/>
      <c r="CK336" s="86"/>
      <c r="CP336" s="86"/>
      <c r="CT336" s="87"/>
      <c r="CY336" s="86"/>
      <c r="DE336" s="86"/>
    </row>
    <row r="337">
      <c r="A337" s="112"/>
      <c r="Q337" s="77"/>
      <c r="R337" s="117"/>
      <c r="S337" s="118"/>
      <c r="Y337" s="92"/>
      <c r="AB337" s="93"/>
      <c r="AF337" s="92"/>
      <c r="AI337" s="93"/>
      <c r="AK337" s="113"/>
      <c r="AN337" s="93"/>
      <c r="AO337" s="114"/>
      <c r="AQ337" s="93"/>
      <c r="AS337" s="114"/>
      <c r="AV337" s="93"/>
      <c r="AW337" s="114"/>
      <c r="AY337" s="93"/>
      <c r="BA337" s="114"/>
      <c r="BD337" s="93"/>
      <c r="BE337" s="114"/>
      <c r="BH337" s="95"/>
      <c r="BN337" s="86"/>
      <c r="BS337" s="86"/>
      <c r="BX337" s="86"/>
      <c r="CA337" s="86"/>
      <c r="CF337" s="86"/>
      <c r="CK337" s="86"/>
      <c r="CP337" s="86"/>
      <c r="CT337" s="87"/>
      <c r="CY337" s="86"/>
      <c r="DE337" s="86"/>
    </row>
    <row r="338">
      <c r="A338" s="112"/>
      <c r="Q338" s="77"/>
      <c r="R338" s="117"/>
      <c r="S338" s="118"/>
      <c r="Y338" s="92"/>
      <c r="AB338" s="93"/>
      <c r="AF338" s="92"/>
      <c r="AI338" s="93"/>
      <c r="AK338" s="113"/>
      <c r="AN338" s="93"/>
      <c r="AO338" s="114"/>
      <c r="AQ338" s="93"/>
      <c r="AS338" s="114"/>
      <c r="AV338" s="93"/>
      <c r="AW338" s="114"/>
      <c r="AY338" s="93"/>
      <c r="BA338" s="114"/>
      <c r="BD338" s="93"/>
      <c r="BE338" s="114"/>
      <c r="BH338" s="95"/>
      <c r="BN338" s="86"/>
      <c r="BS338" s="86"/>
      <c r="BX338" s="86"/>
      <c r="CA338" s="86"/>
      <c r="CF338" s="86"/>
      <c r="CK338" s="86"/>
      <c r="CP338" s="86"/>
      <c r="CT338" s="87"/>
      <c r="CY338" s="86"/>
      <c r="DE338" s="86"/>
    </row>
    <row r="339">
      <c r="A339" s="112"/>
      <c r="Q339" s="77"/>
      <c r="R339" s="117"/>
      <c r="S339" s="118"/>
      <c r="Y339" s="92"/>
      <c r="AB339" s="93"/>
      <c r="AF339" s="92"/>
      <c r="AI339" s="93"/>
      <c r="AK339" s="113"/>
      <c r="AN339" s="93"/>
      <c r="AO339" s="114"/>
      <c r="AQ339" s="93"/>
      <c r="AS339" s="114"/>
      <c r="AV339" s="93"/>
      <c r="AW339" s="114"/>
      <c r="AY339" s="93"/>
      <c r="BA339" s="114"/>
      <c r="BD339" s="93"/>
      <c r="BE339" s="114"/>
      <c r="BH339" s="95"/>
      <c r="BN339" s="86"/>
      <c r="BS339" s="86"/>
      <c r="BX339" s="86"/>
      <c r="CA339" s="86"/>
      <c r="CF339" s="86"/>
      <c r="CK339" s="86"/>
      <c r="CP339" s="86"/>
      <c r="CT339" s="87"/>
      <c r="CY339" s="86"/>
      <c r="DE339" s="86"/>
    </row>
    <row r="340">
      <c r="A340" s="112"/>
      <c r="Q340" s="77"/>
      <c r="R340" s="117"/>
      <c r="S340" s="118"/>
      <c r="Y340" s="92"/>
      <c r="AB340" s="93"/>
      <c r="AF340" s="92"/>
      <c r="AI340" s="93"/>
      <c r="AK340" s="113"/>
      <c r="AN340" s="93"/>
      <c r="AO340" s="114"/>
      <c r="AQ340" s="93"/>
      <c r="AS340" s="114"/>
      <c r="AV340" s="93"/>
      <c r="AW340" s="114"/>
      <c r="AY340" s="93"/>
      <c r="BA340" s="114"/>
      <c r="BD340" s="93"/>
      <c r="BE340" s="114"/>
      <c r="BH340" s="95"/>
      <c r="BN340" s="86"/>
      <c r="BS340" s="86"/>
      <c r="BX340" s="86"/>
      <c r="CA340" s="86"/>
      <c r="CF340" s="86"/>
      <c r="CK340" s="86"/>
      <c r="CP340" s="86"/>
      <c r="CT340" s="87"/>
      <c r="CY340" s="86"/>
      <c r="DE340" s="86"/>
    </row>
    <row r="341">
      <c r="A341" s="112"/>
      <c r="Q341" s="77"/>
      <c r="R341" s="117"/>
      <c r="S341" s="118"/>
      <c r="Y341" s="92"/>
      <c r="AB341" s="93"/>
      <c r="AF341" s="92"/>
      <c r="AI341" s="93"/>
      <c r="AK341" s="113"/>
      <c r="AN341" s="93"/>
      <c r="AO341" s="114"/>
      <c r="AQ341" s="93"/>
      <c r="AS341" s="114"/>
      <c r="AV341" s="93"/>
      <c r="AW341" s="114"/>
      <c r="AY341" s="93"/>
      <c r="BA341" s="114"/>
      <c r="BD341" s="93"/>
      <c r="BE341" s="114"/>
      <c r="BH341" s="95"/>
      <c r="BN341" s="86"/>
      <c r="BS341" s="86"/>
      <c r="BX341" s="86"/>
      <c r="CA341" s="86"/>
      <c r="CF341" s="86"/>
      <c r="CK341" s="86"/>
      <c r="CP341" s="86"/>
      <c r="CT341" s="87"/>
      <c r="CY341" s="86"/>
      <c r="DE341" s="86"/>
    </row>
    <row r="342">
      <c r="A342" s="112"/>
      <c r="Q342" s="77"/>
      <c r="R342" s="117"/>
      <c r="S342" s="118"/>
      <c r="Y342" s="92"/>
      <c r="AB342" s="93"/>
      <c r="AF342" s="92"/>
      <c r="AI342" s="93"/>
      <c r="AK342" s="113"/>
      <c r="AN342" s="93"/>
      <c r="AO342" s="114"/>
      <c r="AQ342" s="93"/>
      <c r="AS342" s="114"/>
      <c r="AV342" s="93"/>
      <c r="AW342" s="114"/>
      <c r="AY342" s="93"/>
      <c r="BA342" s="114"/>
      <c r="BD342" s="93"/>
      <c r="BE342" s="114"/>
      <c r="BH342" s="95"/>
      <c r="BN342" s="86"/>
      <c r="BS342" s="86"/>
      <c r="BX342" s="86"/>
      <c r="CA342" s="86"/>
      <c r="CF342" s="86"/>
      <c r="CK342" s="86"/>
      <c r="CP342" s="86"/>
      <c r="CT342" s="87"/>
      <c r="CY342" s="86"/>
      <c r="DE342" s="86"/>
    </row>
    <row r="343">
      <c r="A343" s="112"/>
      <c r="Q343" s="77"/>
      <c r="R343" s="117"/>
      <c r="S343" s="118"/>
      <c r="Y343" s="92"/>
      <c r="AB343" s="93"/>
      <c r="AF343" s="92"/>
      <c r="AI343" s="93"/>
      <c r="AK343" s="113"/>
      <c r="AN343" s="93"/>
      <c r="AO343" s="114"/>
      <c r="AQ343" s="93"/>
      <c r="AS343" s="114"/>
      <c r="AV343" s="93"/>
      <c r="AW343" s="114"/>
      <c r="AY343" s="93"/>
      <c r="BA343" s="114"/>
      <c r="BD343" s="93"/>
      <c r="BE343" s="114"/>
      <c r="BH343" s="95"/>
      <c r="BN343" s="86"/>
      <c r="BS343" s="86"/>
      <c r="BX343" s="86"/>
      <c r="CA343" s="86"/>
      <c r="CF343" s="86"/>
      <c r="CK343" s="86"/>
      <c r="CP343" s="86"/>
      <c r="CT343" s="87"/>
      <c r="CY343" s="86"/>
      <c r="DE343" s="86"/>
    </row>
    <row r="344">
      <c r="A344" s="112"/>
      <c r="Q344" s="77"/>
      <c r="R344" s="117"/>
      <c r="S344" s="118"/>
      <c r="Y344" s="92"/>
      <c r="AB344" s="93"/>
      <c r="AF344" s="92"/>
      <c r="AI344" s="93"/>
      <c r="AK344" s="113"/>
      <c r="AN344" s="93"/>
      <c r="AO344" s="114"/>
      <c r="AQ344" s="93"/>
      <c r="AS344" s="114"/>
      <c r="AV344" s="93"/>
      <c r="AW344" s="114"/>
      <c r="AY344" s="93"/>
      <c r="BA344" s="114"/>
      <c r="BD344" s="93"/>
      <c r="BE344" s="114"/>
      <c r="BH344" s="95"/>
      <c r="BN344" s="86"/>
      <c r="BS344" s="86"/>
      <c r="BX344" s="86"/>
      <c r="CA344" s="86"/>
      <c r="CF344" s="86"/>
      <c r="CK344" s="86"/>
      <c r="CP344" s="86"/>
      <c r="CT344" s="87"/>
      <c r="CY344" s="86"/>
      <c r="DE344" s="86"/>
    </row>
    <row r="345">
      <c r="A345" s="112"/>
      <c r="Q345" s="77"/>
      <c r="R345" s="117"/>
      <c r="S345" s="118"/>
      <c r="Y345" s="92"/>
      <c r="AB345" s="93"/>
      <c r="AF345" s="92"/>
      <c r="AI345" s="93"/>
      <c r="AK345" s="113"/>
      <c r="AN345" s="93"/>
      <c r="AO345" s="114"/>
      <c r="AQ345" s="93"/>
      <c r="AS345" s="114"/>
      <c r="AV345" s="93"/>
      <c r="AW345" s="114"/>
      <c r="AY345" s="93"/>
      <c r="BA345" s="114"/>
      <c r="BD345" s="93"/>
      <c r="BE345" s="114"/>
      <c r="BH345" s="95"/>
      <c r="BN345" s="86"/>
      <c r="BS345" s="86"/>
      <c r="BX345" s="86"/>
      <c r="CA345" s="86"/>
      <c r="CF345" s="86"/>
      <c r="CK345" s="86"/>
      <c r="CP345" s="86"/>
      <c r="CT345" s="87"/>
      <c r="CY345" s="86"/>
      <c r="DE345" s="86"/>
    </row>
    <row r="346">
      <c r="A346" s="112"/>
      <c r="Q346" s="77"/>
      <c r="R346" s="117"/>
      <c r="S346" s="118"/>
      <c r="Y346" s="92"/>
      <c r="AB346" s="93"/>
      <c r="AF346" s="92"/>
      <c r="AI346" s="93"/>
      <c r="AK346" s="113"/>
      <c r="AN346" s="93"/>
      <c r="AO346" s="114"/>
      <c r="AQ346" s="93"/>
      <c r="AS346" s="114"/>
      <c r="AV346" s="93"/>
      <c r="AW346" s="114"/>
      <c r="AY346" s="93"/>
      <c r="BA346" s="114"/>
      <c r="BD346" s="93"/>
      <c r="BE346" s="114"/>
      <c r="BH346" s="95"/>
      <c r="BN346" s="86"/>
      <c r="BS346" s="86"/>
      <c r="BX346" s="86"/>
      <c r="CA346" s="86"/>
      <c r="CF346" s="86"/>
      <c r="CK346" s="86"/>
      <c r="CP346" s="86"/>
      <c r="CT346" s="87"/>
      <c r="CY346" s="86"/>
      <c r="DE346" s="86"/>
    </row>
    <row r="347">
      <c r="A347" s="112"/>
      <c r="Q347" s="77"/>
      <c r="R347" s="117"/>
      <c r="S347" s="118"/>
      <c r="Y347" s="92"/>
      <c r="AB347" s="93"/>
      <c r="AF347" s="92"/>
      <c r="AI347" s="93"/>
      <c r="AK347" s="113"/>
      <c r="AN347" s="93"/>
      <c r="AO347" s="114"/>
      <c r="AQ347" s="93"/>
      <c r="AS347" s="114"/>
      <c r="AV347" s="93"/>
      <c r="AW347" s="114"/>
      <c r="AY347" s="93"/>
      <c r="BA347" s="114"/>
      <c r="BD347" s="93"/>
      <c r="BE347" s="114"/>
      <c r="BH347" s="95"/>
      <c r="BN347" s="86"/>
      <c r="BS347" s="86"/>
      <c r="BX347" s="86"/>
      <c r="CA347" s="86"/>
      <c r="CF347" s="86"/>
      <c r="CK347" s="86"/>
      <c r="CP347" s="86"/>
      <c r="CT347" s="87"/>
      <c r="CY347" s="86"/>
      <c r="DE347" s="86"/>
    </row>
    <row r="348">
      <c r="A348" s="112"/>
      <c r="Q348" s="77"/>
      <c r="R348" s="117"/>
      <c r="S348" s="118"/>
      <c r="Y348" s="92"/>
      <c r="AB348" s="93"/>
      <c r="AF348" s="92"/>
      <c r="AI348" s="93"/>
      <c r="AK348" s="113"/>
      <c r="AN348" s="93"/>
      <c r="AO348" s="114"/>
      <c r="AQ348" s="93"/>
      <c r="AS348" s="114"/>
      <c r="AV348" s="93"/>
      <c r="AW348" s="114"/>
      <c r="AY348" s="93"/>
      <c r="BA348" s="114"/>
      <c r="BD348" s="93"/>
      <c r="BE348" s="114"/>
      <c r="BH348" s="95"/>
      <c r="BN348" s="86"/>
      <c r="BS348" s="86"/>
      <c r="BX348" s="86"/>
      <c r="CA348" s="86"/>
      <c r="CF348" s="86"/>
      <c r="CK348" s="86"/>
      <c r="CP348" s="86"/>
      <c r="CT348" s="87"/>
      <c r="CY348" s="86"/>
      <c r="DE348" s="86"/>
    </row>
    <row r="349">
      <c r="A349" s="112"/>
      <c r="Q349" s="77"/>
      <c r="R349" s="117"/>
      <c r="S349" s="118"/>
      <c r="Y349" s="92"/>
      <c r="AB349" s="93"/>
      <c r="AF349" s="92"/>
      <c r="AI349" s="93"/>
      <c r="AK349" s="113"/>
      <c r="AN349" s="93"/>
      <c r="AO349" s="114"/>
      <c r="AQ349" s="93"/>
      <c r="AS349" s="114"/>
      <c r="AV349" s="93"/>
      <c r="AW349" s="114"/>
      <c r="AY349" s="93"/>
      <c r="BA349" s="114"/>
      <c r="BD349" s="93"/>
      <c r="BE349" s="114"/>
      <c r="BH349" s="95"/>
      <c r="BN349" s="86"/>
      <c r="BS349" s="86"/>
      <c r="BX349" s="86"/>
      <c r="CA349" s="86"/>
      <c r="CF349" s="86"/>
      <c r="CK349" s="86"/>
      <c r="CP349" s="86"/>
      <c r="CT349" s="87"/>
      <c r="CY349" s="86"/>
      <c r="DE349" s="86"/>
    </row>
    <row r="350">
      <c r="A350" s="112"/>
      <c r="Q350" s="77"/>
      <c r="R350" s="117"/>
      <c r="S350" s="118"/>
      <c r="Y350" s="92"/>
      <c r="AB350" s="93"/>
      <c r="AF350" s="92"/>
      <c r="AI350" s="93"/>
      <c r="AK350" s="113"/>
      <c r="AN350" s="93"/>
      <c r="AO350" s="114"/>
      <c r="AQ350" s="93"/>
      <c r="AS350" s="114"/>
      <c r="AV350" s="93"/>
      <c r="AW350" s="114"/>
      <c r="AY350" s="93"/>
      <c r="BA350" s="114"/>
      <c r="BD350" s="93"/>
      <c r="BE350" s="114"/>
      <c r="BH350" s="95"/>
      <c r="BN350" s="86"/>
      <c r="BS350" s="86"/>
      <c r="BX350" s="86"/>
      <c r="CA350" s="86"/>
      <c r="CF350" s="86"/>
      <c r="CK350" s="86"/>
      <c r="CP350" s="86"/>
      <c r="CT350" s="87"/>
      <c r="CY350" s="86"/>
      <c r="DE350" s="86"/>
    </row>
    <row r="351">
      <c r="A351" s="112"/>
      <c r="Q351" s="77"/>
      <c r="R351" s="117"/>
      <c r="S351" s="118"/>
      <c r="Y351" s="92"/>
      <c r="AB351" s="93"/>
      <c r="AF351" s="92"/>
      <c r="AI351" s="93"/>
      <c r="AK351" s="113"/>
      <c r="AN351" s="93"/>
      <c r="AO351" s="114"/>
      <c r="AQ351" s="93"/>
      <c r="AS351" s="114"/>
      <c r="AV351" s="93"/>
      <c r="AW351" s="114"/>
      <c r="AY351" s="93"/>
      <c r="BA351" s="114"/>
      <c r="BD351" s="93"/>
      <c r="BE351" s="114"/>
      <c r="BH351" s="95"/>
      <c r="BN351" s="86"/>
      <c r="BS351" s="86"/>
      <c r="BX351" s="86"/>
      <c r="CA351" s="86"/>
      <c r="CF351" s="86"/>
      <c r="CK351" s="86"/>
      <c r="CP351" s="86"/>
      <c r="CT351" s="87"/>
      <c r="CY351" s="86"/>
      <c r="DE351" s="86"/>
    </row>
    <row r="352">
      <c r="A352" s="112"/>
      <c r="Q352" s="77"/>
      <c r="R352" s="117"/>
      <c r="S352" s="118"/>
      <c r="Y352" s="92"/>
      <c r="AB352" s="93"/>
      <c r="AF352" s="92"/>
      <c r="AI352" s="93"/>
      <c r="AK352" s="113"/>
      <c r="AN352" s="93"/>
      <c r="AO352" s="114"/>
      <c r="AQ352" s="93"/>
      <c r="AS352" s="114"/>
      <c r="AV352" s="93"/>
      <c r="AW352" s="114"/>
      <c r="AY352" s="93"/>
      <c r="BA352" s="114"/>
      <c r="BD352" s="93"/>
      <c r="BE352" s="114"/>
      <c r="BH352" s="95"/>
      <c r="BN352" s="86"/>
      <c r="BS352" s="86"/>
      <c r="BX352" s="86"/>
      <c r="CA352" s="86"/>
      <c r="CF352" s="86"/>
      <c r="CK352" s="86"/>
      <c r="CP352" s="86"/>
      <c r="CT352" s="87"/>
      <c r="CY352" s="86"/>
      <c r="DE352" s="86"/>
    </row>
    <row r="353">
      <c r="A353" s="112"/>
      <c r="Q353" s="77"/>
      <c r="R353" s="117"/>
      <c r="S353" s="118"/>
      <c r="Y353" s="92"/>
      <c r="AB353" s="93"/>
      <c r="AF353" s="92"/>
      <c r="AI353" s="93"/>
      <c r="AK353" s="113"/>
      <c r="AN353" s="93"/>
      <c r="AO353" s="114"/>
      <c r="AQ353" s="93"/>
      <c r="AS353" s="114"/>
      <c r="AV353" s="93"/>
      <c r="AW353" s="114"/>
      <c r="AY353" s="93"/>
      <c r="BA353" s="114"/>
      <c r="BD353" s="93"/>
      <c r="BE353" s="114"/>
      <c r="BH353" s="95"/>
      <c r="BN353" s="86"/>
      <c r="BS353" s="86"/>
      <c r="BX353" s="86"/>
      <c r="CA353" s="86"/>
      <c r="CF353" s="86"/>
      <c r="CK353" s="86"/>
      <c r="CP353" s="86"/>
      <c r="CT353" s="87"/>
      <c r="CY353" s="86"/>
      <c r="DE353" s="86"/>
    </row>
    <row r="354">
      <c r="A354" s="112"/>
      <c r="Q354" s="77"/>
      <c r="R354" s="117"/>
      <c r="S354" s="118"/>
      <c r="Y354" s="92"/>
      <c r="AB354" s="93"/>
      <c r="AF354" s="92"/>
      <c r="AI354" s="93"/>
      <c r="AK354" s="113"/>
      <c r="AN354" s="93"/>
      <c r="AO354" s="114"/>
      <c r="AQ354" s="93"/>
      <c r="AS354" s="114"/>
      <c r="AV354" s="93"/>
      <c r="AW354" s="114"/>
      <c r="AY354" s="93"/>
      <c r="BA354" s="114"/>
      <c r="BD354" s="93"/>
      <c r="BE354" s="114"/>
      <c r="BH354" s="95"/>
      <c r="BN354" s="86"/>
      <c r="BS354" s="86"/>
      <c r="BX354" s="86"/>
      <c r="CA354" s="86"/>
      <c r="CF354" s="86"/>
      <c r="CK354" s="86"/>
      <c r="CP354" s="86"/>
      <c r="CT354" s="87"/>
      <c r="CY354" s="86"/>
      <c r="DE354" s="86"/>
    </row>
    <row r="355">
      <c r="A355" s="112"/>
      <c r="Q355" s="77"/>
      <c r="R355" s="117"/>
      <c r="S355" s="118"/>
      <c r="Y355" s="92"/>
      <c r="AB355" s="93"/>
      <c r="AF355" s="92"/>
      <c r="AI355" s="93"/>
      <c r="AK355" s="113"/>
      <c r="AN355" s="93"/>
      <c r="AO355" s="114"/>
      <c r="AQ355" s="93"/>
      <c r="AS355" s="114"/>
      <c r="AV355" s="93"/>
      <c r="AW355" s="114"/>
      <c r="AY355" s="93"/>
      <c r="BA355" s="114"/>
      <c r="BD355" s="93"/>
      <c r="BE355" s="114"/>
      <c r="BH355" s="95"/>
      <c r="BN355" s="86"/>
      <c r="BS355" s="86"/>
      <c r="BX355" s="86"/>
      <c r="CA355" s="86"/>
      <c r="CF355" s="86"/>
      <c r="CK355" s="86"/>
      <c r="CP355" s="86"/>
      <c r="CT355" s="87"/>
      <c r="CY355" s="86"/>
      <c r="DE355" s="86"/>
    </row>
    <row r="356">
      <c r="A356" s="112"/>
      <c r="Q356" s="77"/>
      <c r="R356" s="117"/>
      <c r="S356" s="118"/>
      <c r="Y356" s="92"/>
      <c r="AB356" s="93"/>
      <c r="AF356" s="92"/>
      <c r="AI356" s="93"/>
      <c r="AK356" s="113"/>
      <c r="AN356" s="93"/>
      <c r="AO356" s="114"/>
      <c r="AQ356" s="93"/>
      <c r="AS356" s="114"/>
      <c r="AV356" s="93"/>
      <c r="AW356" s="114"/>
      <c r="AY356" s="93"/>
      <c r="BA356" s="114"/>
      <c r="BD356" s="93"/>
      <c r="BE356" s="114"/>
      <c r="BH356" s="95"/>
      <c r="BN356" s="86"/>
      <c r="BS356" s="86"/>
      <c r="BX356" s="86"/>
      <c r="CA356" s="86"/>
      <c r="CF356" s="86"/>
      <c r="CK356" s="86"/>
      <c r="CP356" s="86"/>
      <c r="CT356" s="87"/>
      <c r="CY356" s="86"/>
      <c r="DE356" s="86"/>
    </row>
    <row r="357">
      <c r="A357" s="112"/>
      <c r="Q357" s="77"/>
      <c r="R357" s="117"/>
      <c r="S357" s="118"/>
      <c r="Y357" s="92"/>
      <c r="AB357" s="93"/>
      <c r="AF357" s="92"/>
      <c r="AI357" s="93"/>
      <c r="AK357" s="113"/>
      <c r="AN357" s="93"/>
      <c r="AO357" s="114"/>
      <c r="AQ357" s="93"/>
      <c r="AS357" s="114"/>
      <c r="AV357" s="93"/>
      <c r="AW357" s="114"/>
      <c r="AY357" s="93"/>
      <c r="BA357" s="114"/>
      <c r="BD357" s="93"/>
      <c r="BE357" s="114"/>
      <c r="BH357" s="95"/>
      <c r="BN357" s="86"/>
      <c r="BS357" s="86"/>
      <c r="BX357" s="86"/>
      <c r="CA357" s="86"/>
      <c r="CF357" s="86"/>
      <c r="CK357" s="86"/>
      <c r="CP357" s="86"/>
      <c r="CT357" s="87"/>
      <c r="CY357" s="86"/>
      <c r="DE357" s="86"/>
    </row>
    <row r="358">
      <c r="A358" s="112"/>
      <c r="Q358" s="77"/>
      <c r="R358" s="117"/>
      <c r="S358" s="118"/>
      <c r="Y358" s="92"/>
      <c r="AB358" s="93"/>
      <c r="AF358" s="92"/>
      <c r="AI358" s="93"/>
      <c r="AK358" s="113"/>
      <c r="AN358" s="93"/>
      <c r="AO358" s="114"/>
      <c r="AQ358" s="93"/>
      <c r="AS358" s="114"/>
      <c r="AV358" s="93"/>
      <c r="AW358" s="114"/>
      <c r="AY358" s="93"/>
      <c r="BA358" s="114"/>
      <c r="BD358" s="93"/>
      <c r="BE358" s="114"/>
      <c r="BH358" s="95"/>
      <c r="BN358" s="86"/>
      <c r="BS358" s="86"/>
      <c r="BX358" s="86"/>
      <c r="CA358" s="86"/>
      <c r="CF358" s="86"/>
      <c r="CK358" s="86"/>
      <c r="CP358" s="86"/>
      <c r="CT358" s="87"/>
      <c r="CY358" s="86"/>
      <c r="DE358" s="86"/>
    </row>
    <row r="359">
      <c r="A359" s="112"/>
      <c r="Q359" s="77"/>
      <c r="R359" s="117"/>
      <c r="S359" s="118"/>
      <c r="Y359" s="92"/>
      <c r="AB359" s="93"/>
      <c r="AF359" s="92"/>
      <c r="AI359" s="93"/>
      <c r="AK359" s="113"/>
      <c r="AN359" s="93"/>
      <c r="AO359" s="114"/>
      <c r="AQ359" s="93"/>
      <c r="AS359" s="114"/>
      <c r="AV359" s="93"/>
      <c r="AW359" s="114"/>
      <c r="AY359" s="93"/>
      <c r="BA359" s="114"/>
      <c r="BD359" s="93"/>
      <c r="BE359" s="114"/>
      <c r="BH359" s="95"/>
      <c r="BN359" s="86"/>
      <c r="BS359" s="86"/>
      <c r="BX359" s="86"/>
      <c r="CA359" s="86"/>
      <c r="CF359" s="86"/>
      <c r="CK359" s="86"/>
      <c r="CP359" s="86"/>
      <c r="CT359" s="87"/>
      <c r="CY359" s="86"/>
      <c r="DE359" s="86"/>
    </row>
    <row r="360">
      <c r="A360" s="112"/>
      <c r="Q360" s="77"/>
      <c r="R360" s="117"/>
      <c r="S360" s="118"/>
      <c r="Y360" s="92"/>
      <c r="AB360" s="93"/>
      <c r="AF360" s="92"/>
      <c r="AI360" s="93"/>
      <c r="AK360" s="113"/>
      <c r="AN360" s="93"/>
      <c r="AO360" s="114"/>
      <c r="AQ360" s="93"/>
      <c r="AS360" s="114"/>
      <c r="AV360" s="93"/>
      <c r="AW360" s="114"/>
      <c r="AY360" s="93"/>
      <c r="BA360" s="114"/>
      <c r="BD360" s="93"/>
      <c r="BE360" s="114"/>
      <c r="BH360" s="95"/>
      <c r="BN360" s="86"/>
      <c r="BS360" s="86"/>
      <c r="BX360" s="86"/>
      <c r="CA360" s="86"/>
      <c r="CF360" s="86"/>
      <c r="CK360" s="86"/>
      <c r="CP360" s="86"/>
      <c r="CT360" s="87"/>
      <c r="CY360" s="86"/>
      <c r="DE360" s="86"/>
    </row>
    <row r="361">
      <c r="A361" s="112"/>
      <c r="Q361" s="77"/>
      <c r="R361" s="117"/>
      <c r="S361" s="118"/>
      <c r="Y361" s="92"/>
      <c r="AB361" s="93"/>
      <c r="AF361" s="92"/>
      <c r="AI361" s="93"/>
      <c r="AK361" s="113"/>
      <c r="AN361" s="93"/>
      <c r="AO361" s="114"/>
      <c r="AQ361" s="93"/>
      <c r="AS361" s="114"/>
      <c r="AV361" s="93"/>
      <c r="AW361" s="114"/>
      <c r="AY361" s="93"/>
      <c r="BA361" s="114"/>
      <c r="BD361" s="93"/>
      <c r="BE361" s="114"/>
      <c r="BH361" s="95"/>
      <c r="BN361" s="86"/>
      <c r="BS361" s="86"/>
      <c r="BX361" s="86"/>
      <c r="CA361" s="86"/>
      <c r="CF361" s="86"/>
      <c r="CK361" s="86"/>
      <c r="CP361" s="86"/>
      <c r="CT361" s="87"/>
      <c r="CY361" s="86"/>
      <c r="DE361" s="86"/>
    </row>
    <row r="362">
      <c r="A362" s="112"/>
      <c r="Q362" s="77"/>
      <c r="R362" s="117"/>
      <c r="S362" s="118"/>
      <c r="Y362" s="92"/>
      <c r="AB362" s="93"/>
      <c r="AF362" s="92"/>
      <c r="AI362" s="93"/>
      <c r="AK362" s="113"/>
      <c r="AN362" s="93"/>
      <c r="AO362" s="114"/>
      <c r="AQ362" s="93"/>
      <c r="AS362" s="114"/>
      <c r="AV362" s="93"/>
      <c r="AW362" s="114"/>
      <c r="AY362" s="93"/>
      <c r="BA362" s="114"/>
      <c r="BD362" s="93"/>
      <c r="BE362" s="114"/>
      <c r="BH362" s="95"/>
      <c r="BN362" s="86"/>
      <c r="BS362" s="86"/>
      <c r="BX362" s="86"/>
      <c r="CA362" s="86"/>
      <c r="CF362" s="86"/>
      <c r="CK362" s="86"/>
      <c r="CP362" s="86"/>
      <c r="CT362" s="87"/>
      <c r="CY362" s="86"/>
      <c r="DE362" s="86"/>
    </row>
    <row r="363">
      <c r="A363" s="112"/>
      <c r="Q363" s="77"/>
      <c r="R363" s="117"/>
      <c r="S363" s="118"/>
      <c r="Y363" s="92"/>
      <c r="AB363" s="93"/>
      <c r="AF363" s="92"/>
      <c r="AI363" s="93"/>
      <c r="AK363" s="113"/>
      <c r="AN363" s="93"/>
      <c r="AO363" s="114"/>
      <c r="AQ363" s="93"/>
      <c r="AS363" s="114"/>
      <c r="AV363" s="93"/>
      <c r="AW363" s="114"/>
      <c r="AY363" s="93"/>
      <c r="BA363" s="114"/>
      <c r="BD363" s="93"/>
      <c r="BE363" s="114"/>
      <c r="BH363" s="95"/>
      <c r="BN363" s="86"/>
      <c r="BS363" s="86"/>
      <c r="BX363" s="86"/>
      <c r="CA363" s="86"/>
      <c r="CF363" s="86"/>
      <c r="CK363" s="86"/>
      <c r="CP363" s="86"/>
      <c r="CT363" s="87"/>
      <c r="CY363" s="86"/>
      <c r="DE363" s="86"/>
    </row>
    <row r="364">
      <c r="A364" s="112"/>
      <c r="Q364" s="77"/>
      <c r="R364" s="117"/>
      <c r="S364" s="118"/>
      <c r="Y364" s="92"/>
      <c r="AB364" s="93"/>
      <c r="AF364" s="92"/>
      <c r="AI364" s="93"/>
      <c r="AK364" s="113"/>
      <c r="AN364" s="93"/>
      <c r="AO364" s="114"/>
      <c r="AQ364" s="93"/>
      <c r="AS364" s="114"/>
      <c r="AV364" s="93"/>
      <c r="AW364" s="114"/>
      <c r="AY364" s="93"/>
      <c r="BA364" s="114"/>
      <c r="BD364" s="93"/>
      <c r="BE364" s="114"/>
      <c r="BH364" s="95"/>
      <c r="BN364" s="86"/>
      <c r="BS364" s="86"/>
      <c r="BX364" s="86"/>
      <c r="CA364" s="86"/>
      <c r="CF364" s="86"/>
      <c r="CK364" s="86"/>
      <c r="CP364" s="86"/>
      <c r="CT364" s="87"/>
      <c r="CY364" s="86"/>
      <c r="DE364" s="86"/>
    </row>
    <row r="365">
      <c r="A365" s="112"/>
      <c r="Q365" s="77"/>
      <c r="R365" s="117"/>
      <c r="S365" s="118"/>
      <c r="Y365" s="92"/>
      <c r="AB365" s="93"/>
      <c r="AF365" s="92"/>
      <c r="AI365" s="93"/>
      <c r="AK365" s="113"/>
      <c r="AN365" s="93"/>
      <c r="AO365" s="114"/>
      <c r="AQ365" s="93"/>
      <c r="AS365" s="114"/>
      <c r="AV365" s="93"/>
      <c r="AW365" s="114"/>
      <c r="AY365" s="93"/>
      <c r="BA365" s="114"/>
      <c r="BD365" s="93"/>
      <c r="BE365" s="114"/>
      <c r="BH365" s="95"/>
      <c r="BN365" s="86"/>
      <c r="BS365" s="86"/>
      <c r="BX365" s="86"/>
      <c r="CA365" s="86"/>
      <c r="CF365" s="86"/>
      <c r="CK365" s="86"/>
      <c r="CP365" s="86"/>
      <c r="CT365" s="87"/>
      <c r="CY365" s="86"/>
      <c r="DE365" s="86"/>
    </row>
    <row r="366">
      <c r="A366" s="112"/>
      <c r="Q366" s="77"/>
      <c r="R366" s="117"/>
      <c r="S366" s="118"/>
      <c r="Y366" s="92"/>
      <c r="AB366" s="93"/>
      <c r="AF366" s="92"/>
      <c r="AI366" s="93"/>
      <c r="AK366" s="113"/>
      <c r="AN366" s="93"/>
      <c r="AO366" s="114"/>
      <c r="AQ366" s="93"/>
      <c r="AS366" s="114"/>
      <c r="AV366" s="93"/>
      <c r="AW366" s="114"/>
      <c r="AY366" s="93"/>
      <c r="BA366" s="114"/>
      <c r="BD366" s="93"/>
      <c r="BE366" s="114"/>
      <c r="BH366" s="95"/>
      <c r="BN366" s="86"/>
      <c r="BS366" s="86"/>
      <c r="BX366" s="86"/>
      <c r="CA366" s="86"/>
      <c r="CF366" s="86"/>
      <c r="CK366" s="86"/>
      <c r="CP366" s="86"/>
      <c r="CT366" s="87"/>
      <c r="CY366" s="86"/>
      <c r="DE366" s="86"/>
    </row>
    <row r="367">
      <c r="A367" s="112"/>
      <c r="Q367" s="77"/>
      <c r="R367" s="117"/>
      <c r="S367" s="118"/>
      <c r="Y367" s="92"/>
      <c r="AB367" s="93"/>
      <c r="AF367" s="92"/>
      <c r="AI367" s="93"/>
      <c r="AK367" s="113"/>
      <c r="AN367" s="93"/>
      <c r="AO367" s="114"/>
      <c r="AQ367" s="93"/>
      <c r="AS367" s="114"/>
      <c r="AV367" s="93"/>
      <c r="AW367" s="114"/>
      <c r="AY367" s="93"/>
      <c r="BA367" s="114"/>
      <c r="BD367" s="93"/>
      <c r="BE367" s="114"/>
      <c r="BH367" s="95"/>
      <c r="BN367" s="86"/>
      <c r="BS367" s="86"/>
      <c r="BX367" s="86"/>
      <c r="CA367" s="86"/>
      <c r="CF367" s="86"/>
      <c r="CK367" s="86"/>
      <c r="CP367" s="86"/>
      <c r="CT367" s="87"/>
      <c r="CY367" s="86"/>
      <c r="DE367" s="86"/>
    </row>
    <row r="368">
      <c r="A368" s="112"/>
      <c r="Q368" s="77"/>
      <c r="R368" s="117"/>
      <c r="S368" s="118"/>
      <c r="Y368" s="92"/>
      <c r="AB368" s="93"/>
      <c r="AF368" s="92"/>
      <c r="AI368" s="93"/>
      <c r="AK368" s="113"/>
      <c r="AN368" s="93"/>
      <c r="AO368" s="114"/>
      <c r="AQ368" s="93"/>
      <c r="AS368" s="114"/>
      <c r="AV368" s="93"/>
      <c r="AW368" s="114"/>
      <c r="AY368" s="93"/>
      <c r="BA368" s="114"/>
      <c r="BD368" s="93"/>
      <c r="BE368" s="114"/>
      <c r="BH368" s="95"/>
      <c r="BN368" s="86"/>
      <c r="BS368" s="86"/>
      <c r="BX368" s="86"/>
      <c r="CA368" s="86"/>
      <c r="CF368" s="86"/>
      <c r="CK368" s="86"/>
      <c r="CP368" s="86"/>
      <c r="CT368" s="87"/>
      <c r="CY368" s="86"/>
      <c r="DE368" s="86"/>
    </row>
    <row r="369">
      <c r="A369" s="112"/>
      <c r="Q369" s="77"/>
      <c r="R369" s="117"/>
      <c r="S369" s="118"/>
      <c r="Y369" s="92"/>
      <c r="AB369" s="93"/>
      <c r="AF369" s="92"/>
      <c r="AI369" s="93"/>
      <c r="AK369" s="113"/>
      <c r="AN369" s="93"/>
      <c r="AO369" s="114"/>
      <c r="AQ369" s="93"/>
      <c r="AS369" s="114"/>
      <c r="AV369" s="93"/>
      <c r="AW369" s="114"/>
      <c r="AY369" s="93"/>
      <c r="BA369" s="114"/>
      <c r="BD369" s="93"/>
      <c r="BE369" s="114"/>
      <c r="BH369" s="95"/>
      <c r="BN369" s="86"/>
      <c r="BS369" s="86"/>
      <c r="BX369" s="86"/>
      <c r="CA369" s="86"/>
      <c r="CF369" s="86"/>
      <c r="CK369" s="86"/>
      <c r="CP369" s="86"/>
      <c r="CT369" s="87"/>
      <c r="CY369" s="86"/>
      <c r="DE369" s="86"/>
    </row>
    <row r="370">
      <c r="A370" s="112"/>
      <c r="Q370" s="77"/>
      <c r="R370" s="117"/>
      <c r="S370" s="118"/>
      <c r="Y370" s="92"/>
      <c r="AB370" s="93"/>
      <c r="AF370" s="92"/>
      <c r="AI370" s="93"/>
      <c r="AK370" s="113"/>
      <c r="AN370" s="93"/>
      <c r="AO370" s="114"/>
      <c r="AQ370" s="93"/>
      <c r="AS370" s="114"/>
      <c r="AV370" s="93"/>
      <c r="AW370" s="114"/>
      <c r="AY370" s="93"/>
      <c r="BA370" s="114"/>
      <c r="BD370" s="93"/>
      <c r="BE370" s="114"/>
      <c r="BH370" s="95"/>
      <c r="BN370" s="86"/>
      <c r="BS370" s="86"/>
      <c r="BX370" s="86"/>
      <c r="CA370" s="86"/>
      <c r="CF370" s="86"/>
      <c r="CK370" s="86"/>
      <c r="CP370" s="86"/>
      <c r="CT370" s="87"/>
      <c r="CY370" s="86"/>
      <c r="DE370" s="86"/>
    </row>
    <row r="371">
      <c r="A371" s="112"/>
      <c r="Q371" s="77"/>
      <c r="R371" s="117"/>
      <c r="S371" s="118"/>
      <c r="Y371" s="92"/>
      <c r="AB371" s="93"/>
      <c r="AF371" s="92"/>
      <c r="AI371" s="93"/>
      <c r="AK371" s="113"/>
      <c r="AN371" s="93"/>
      <c r="AO371" s="114"/>
      <c r="AQ371" s="93"/>
      <c r="AS371" s="114"/>
      <c r="AV371" s="93"/>
      <c r="AW371" s="114"/>
      <c r="AY371" s="93"/>
      <c r="BA371" s="114"/>
      <c r="BD371" s="93"/>
      <c r="BE371" s="114"/>
      <c r="BH371" s="95"/>
      <c r="BN371" s="86"/>
      <c r="BS371" s="86"/>
      <c r="BX371" s="86"/>
      <c r="CA371" s="86"/>
      <c r="CF371" s="86"/>
      <c r="CK371" s="86"/>
      <c r="CP371" s="86"/>
      <c r="CT371" s="87"/>
      <c r="CY371" s="86"/>
      <c r="DE371" s="86"/>
    </row>
    <row r="372">
      <c r="A372" s="112"/>
      <c r="Q372" s="77"/>
      <c r="R372" s="117"/>
      <c r="S372" s="118"/>
      <c r="Y372" s="92"/>
      <c r="AB372" s="93"/>
      <c r="AF372" s="92"/>
      <c r="AI372" s="93"/>
      <c r="AK372" s="113"/>
      <c r="AN372" s="93"/>
      <c r="AO372" s="114"/>
      <c r="AQ372" s="93"/>
      <c r="AS372" s="114"/>
      <c r="AV372" s="93"/>
      <c r="AW372" s="114"/>
      <c r="AY372" s="93"/>
      <c r="BA372" s="114"/>
      <c r="BD372" s="93"/>
      <c r="BE372" s="114"/>
      <c r="BH372" s="95"/>
      <c r="BN372" s="86"/>
      <c r="BS372" s="86"/>
      <c r="BX372" s="86"/>
      <c r="CA372" s="86"/>
      <c r="CF372" s="86"/>
      <c r="CK372" s="86"/>
      <c r="CP372" s="86"/>
      <c r="CT372" s="87"/>
      <c r="CY372" s="86"/>
      <c r="DE372" s="86"/>
    </row>
    <row r="373">
      <c r="A373" s="112"/>
      <c r="Q373" s="77"/>
      <c r="R373" s="117"/>
      <c r="S373" s="118"/>
      <c r="Y373" s="92"/>
      <c r="AB373" s="93"/>
      <c r="AF373" s="92"/>
      <c r="AI373" s="93"/>
      <c r="AK373" s="113"/>
      <c r="AN373" s="93"/>
      <c r="AO373" s="114"/>
      <c r="AQ373" s="93"/>
      <c r="AS373" s="114"/>
      <c r="AV373" s="93"/>
      <c r="AW373" s="114"/>
      <c r="AY373" s="93"/>
      <c r="BA373" s="114"/>
      <c r="BD373" s="93"/>
      <c r="BE373" s="114"/>
      <c r="BH373" s="95"/>
      <c r="BN373" s="86"/>
      <c r="BS373" s="86"/>
      <c r="BX373" s="86"/>
      <c r="CA373" s="86"/>
      <c r="CF373" s="86"/>
      <c r="CK373" s="86"/>
      <c r="CP373" s="86"/>
      <c r="CT373" s="87"/>
      <c r="CY373" s="86"/>
      <c r="DE373" s="86"/>
    </row>
    <row r="374">
      <c r="A374" s="112"/>
      <c r="Q374" s="77"/>
      <c r="R374" s="117"/>
      <c r="S374" s="118"/>
      <c r="Y374" s="92"/>
      <c r="AB374" s="93"/>
      <c r="AF374" s="92"/>
      <c r="AI374" s="93"/>
      <c r="AK374" s="113"/>
      <c r="AN374" s="93"/>
      <c r="AO374" s="114"/>
      <c r="AQ374" s="93"/>
      <c r="AS374" s="114"/>
      <c r="AV374" s="93"/>
      <c r="AW374" s="114"/>
      <c r="AY374" s="93"/>
      <c r="BA374" s="114"/>
      <c r="BD374" s="93"/>
      <c r="BE374" s="114"/>
      <c r="BH374" s="95"/>
      <c r="BN374" s="86"/>
      <c r="BS374" s="86"/>
      <c r="BX374" s="86"/>
      <c r="CA374" s="86"/>
      <c r="CF374" s="86"/>
      <c r="CK374" s="86"/>
      <c r="CP374" s="86"/>
      <c r="CT374" s="87"/>
      <c r="CY374" s="86"/>
      <c r="DE374" s="86"/>
    </row>
    <row r="375">
      <c r="A375" s="112"/>
      <c r="Q375" s="77"/>
      <c r="R375" s="117"/>
      <c r="S375" s="118"/>
      <c r="Y375" s="92"/>
      <c r="AB375" s="93"/>
      <c r="AF375" s="92"/>
      <c r="AI375" s="93"/>
      <c r="AK375" s="113"/>
      <c r="AN375" s="93"/>
      <c r="AO375" s="114"/>
      <c r="AQ375" s="93"/>
      <c r="AS375" s="114"/>
      <c r="AV375" s="93"/>
      <c r="AW375" s="114"/>
      <c r="AY375" s="93"/>
      <c r="BA375" s="114"/>
      <c r="BD375" s="93"/>
      <c r="BE375" s="114"/>
      <c r="BH375" s="95"/>
      <c r="BN375" s="86"/>
      <c r="BS375" s="86"/>
      <c r="BX375" s="86"/>
      <c r="CA375" s="86"/>
      <c r="CF375" s="86"/>
      <c r="CK375" s="86"/>
      <c r="CP375" s="86"/>
      <c r="CT375" s="87"/>
      <c r="CY375" s="86"/>
      <c r="DE375" s="86"/>
    </row>
    <row r="376">
      <c r="A376" s="112"/>
      <c r="Q376" s="77"/>
      <c r="R376" s="117"/>
      <c r="S376" s="118"/>
      <c r="Y376" s="92"/>
      <c r="AB376" s="93"/>
      <c r="AF376" s="92"/>
      <c r="AI376" s="93"/>
      <c r="AK376" s="113"/>
      <c r="AN376" s="93"/>
      <c r="AO376" s="114"/>
      <c r="AQ376" s="93"/>
      <c r="AS376" s="114"/>
      <c r="AV376" s="93"/>
      <c r="AW376" s="114"/>
      <c r="AY376" s="93"/>
      <c r="BA376" s="114"/>
      <c r="BD376" s="93"/>
      <c r="BE376" s="114"/>
      <c r="BH376" s="95"/>
      <c r="BN376" s="86"/>
      <c r="BS376" s="86"/>
      <c r="BX376" s="86"/>
      <c r="CA376" s="86"/>
      <c r="CF376" s="86"/>
      <c r="CK376" s="86"/>
      <c r="CP376" s="86"/>
      <c r="CT376" s="87"/>
      <c r="CY376" s="86"/>
      <c r="DE376" s="86"/>
    </row>
    <row r="377">
      <c r="A377" s="112"/>
      <c r="Q377" s="77"/>
      <c r="R377" s="117"/>
      <c r="S377" s="118"/>
      <c r="Y377" s="92"/>
      <c r="AB377" s="93"/>
      <c r="AF377" s="92"/>
      <c r="AI377" s="93"/>
      <c r="AK377" s="113"/>
      <c r="AN377" s="93"/>
      <c r="AO377" s="114"/>
      <c r="AQ377" s="93"/>
      <c r="AS377" s="114"/>
      <c r="AV377" s="93"/>
      <c r="AW377" s="114"/>
      <c r="AY377" s="93"/>
      <c r="BA377" s="114"/>
      <c r="BD377" s="93"/>
      <c r="BE377" s="114"/>
      <c r="BH377" s="95"/>
      <c r="BN377" s="86"/>
      <c r="BS377" s="86"/>
      <c r="BX377" s="86"/>
      <c r="CA377" s="86"/>
      <c r="CF377" s="86"/>
      <c r="CK377" s="86"/>
      <c r="CP377" s="86"/>
      <c r="CT377" s="87"/>
      <c r="CY377" s="86"/>
      <c r="DE377" s="86"/>
    </row>
    <row r="378">
      <c r="A378" s="112"/>
      <c r="Q378" s="77"/>
      <c r="R378" s="117"/>
      <c r="S378" s="118"/>
      <c r="Y378" s="92"/>
      <c r="AB378" s="93"/>
      <c r="AF378" s="92"/>
      <c r="AI378" s="93"/>
      <c r="AK378" s="113"/>
      <c r="AN378" s="93"/>
      <c r="AO378" s="114"/>
      <c r="AQ378" s="93"/>
      <c r="AS378" s="114"/>
      <c r="AV378" s="93"/>
      <c r="AW378" s="114"/>
      <c r="AY378" s="93"/>
      <c r="BA378" s="114"/>
      <c r="BD378" s="93"/>
      <c r="BE378" s="114"/>
      <c r="BH378" s="95"/>
      <c r="BN378" s="86"/>
      <c r="BS378" s="86"/>
      <c r="BX378" s="86"/>
      <c r="CA378" s="86"/>
      <c r="CF378" s="86"/>
      <c r="CK378" s="86"/>
      <c r="CP378" s="86"/>
      <c r="CT378" s="87"/>
      <c r="CY378" s="86"/>
      <c r="DE378" s="86"/>
    </row>
    <row r="379">
      <c r="A379" s="112"/>
      <c r="Q379" s="77"/>
      <c r="R379" s="117"/>
      <c r="S379" s="118"/>
      <c r="Y379" s="92"/>
      <c r="AB379" s="93"/>
      <c r="AF379" s="92"/>
      <c r="AI379" s="93"/>
      <c r="AK379" s="113"/>
      <c r="AN379" s="93"/>
      <c r="AO379" s="114"/>
      <c r="AQ379" s="93"/>
      <c r="AS379" s="114"/>
      <c r="AV379" s="93"/>
      <c r="AW379" s="114"/>
      <c r="AY379" s="93"/>
      <c r="BA379" s="114"/>
      <c r="BD379" s="93"/>
      <c r="BE379" s="114"/>
      <c r="BH379" s="95"/>
      <c r="BN379" s="86"/>
      <c r="BS379" s="86"/>
      <c r="BX379" s="86"/>
      <c r="CA379" s="86"/>
      <c r="CF379" s="86"/>
      <c r="CK379" s="86"/>
      <c r="CP379" s="86"/>
      <c r="CT379" s="87"/>
      <c r="CY379" s="86"/>
      <c r="DE379" s="86"/>
    </row>
    <row r="380">
      <c r="A380" s="112"/>
      <c r="Q380" s="77"/>
      <c r="R380" s="117"/>
      <c r="S380" s="118"/>
      <c r="Y380" s="92"/>
      <c r="AB380" s="93"/>
      <c r="AF380" s="92"/>
      <c r="AI380" s="93"/>
      <c r="AK380" s="113"/>
      <c r="AN380" s="93"/>
      <c r="AO380" s="114"/>
      <c r="AQ380" s="93"/>
      <c r="AS380" s="114"/>
      <c r="AV380" s="93"/>
      <c r="AW380" s="114"/>
      <c r="AY380" s="93"/>
      <c r="BA380" s="114"/>
      <c r="BD380" s="93"/>
      <c r="BE380" s="114"/>
      <c r="BH380" s="95"/>
      <c r="BN380" s="86"/>
      <c r="BS380" s="86"/>
      <c r="BX380" s="86"/>
      <c r="CA380" s="86"/>
      <c r="CF380" s="86"/>
      <c r="CK380" s="86"/>
      <c r="CP380" s="86"/>
      <c r="CT380" s="87"/>
      <c r="CY380" s="86"/>
      <c r="DE380" s="86"/>
    </row>
    <row r="381">
      <c r="A381" s="112"/>
      <c r="Q381" s="77"/>
      <c r="R381" s="117"/>
      <c r="S381" s="118"/>
      <c r="Y381" s="92"/>
      <c r="AB381" s="93"/>
      <c r="AF381" s="92"/>
      <c r="AI381" s="93"/>
      <c r="AK381" s="113"/>
      <c r="AN381" s="93"/>
      <c r="AO381" s="114"/>
      <c r="AQ381" s="93"/>
      <c r="AS381" s="114"/>
      <c r="AV381" s="93"/>
      <c r="AW381" s="114"/>
      <c r="AY381" s="93"/>
      <c r="BA381" s="114"/>
      <c r="BD381" s="93"/>
      <c r="BE381" s="114"/>
      <c r="BH381" s="95"/>
      <c r="BN381" s="86"/>
      <c r="BS381" s="86"/>
      <c r="BX381" s="86"/>
      <c r="CA381" s="86"/>
      <c r="CF381" s="86"/>
      <c r="CK381" s="86"/>
      <c r="CP381" s="86"/>
      <c r="CT381" s="87"/>
      <c r="CY381" s="86"/>
      <c r="DE381" s="86"/>
    </row>
    <row r="382">
      <c r="A382" s="112"/>
      <c r="Q382" s="77"/>
      <c r="R382" s="117"/>
      <c r="S382" s="118"/>
      <c r="Y382" s="92"/>
      <c r="AB382" s="93"/>
      <c r="AF382" s="92"/>
      <c r="AI382" s="93"/>
      <c r="AK382" s="113"/>
      <c r="AN382" s="93"/>
      <c r="AO382" s="114"/>
      <c r="AQ382" s="93"/>
      <c r="AS382" s="114"/>
      <c r="AV382" s="93"/>
      <c r="AW382" s="114"/>
      <c r="AY382" s="93"/>
      <c r="BA382" s="114"/>
      <c r="BD382" s="93"/>
      <c r="BE382" s="114"/>
      <c r="BH382" s="95"/>
      <c r="BN382" s="86"/>
      <c r="BS382" s="86"/>
      <c r="BX382" s="86"/>
      <c r="CA382" s="86"/>
      <c r="CF382" s="86"/>
      <c r="CK382" s="86"/>
      <c r="CP382" s="86"/>
      <c r="CT382" s="87"/>
      <c r="CY382" s="86"/>
      <c r="DE382" s="86"/>
    </row>
    <row r="383">
      <c r="A383" s="112"/>
      <c r="Q383" s="77"/>
      <c r="R383" s="117"/>
      <c r="S383" s="118"/>
      <c r="Y383" s="92"/>
      <c r="AB383" s="93"/>
      <c r="AF383" s="92"/>
      <c r="AI383" s="93"/>
      <c r="AK383" s="113"/>
      <c r="AN383" s="93"/>
      <c r="AO383" s="114"/>
      <c r="AQ383" s="93"/>
      <c r="AS383" s="114"/>
      <c r="AV383" s="93"/>
      <c r="AW383" s="114"/>
      <c r="AY383" s="93"/>
      <c r="BA383" s="114"/>
      <c r="BD383" s="93"/>
      <c r="BE383" s="114"/>
      <c r="BH383" s="95"/>
      <c r="BN383" s="86"/>
      <c r="BS383" s="86"/>
      <c r="BX383" s="86"/>
      <c r="CA383" s="86"/>
      <c r="CF383" s="86"/>
      <c r="CK383" s="86"/>
      <c r="CP383" s="86"/>
      <c r="CT383" s="87"/>
      <c r="CY383" s="86"/>
      <c r="DE383" s="86"/>
    </row>
    <row r="384">
      <c r="A384" s="112"/>
      <c r="Q384" s="77"/>
      <c r="R384" s="117"/>
      <c r="S384" s="118"/>
      <c r="Y384" s="92"/>
      <c r="AB384" s="93"/>
      <c r="AF384" s="92"/>
      <c r="AI384" s="93"/>
      <c r="AK384" s="113"/>
      <c r="AN384" s="93"/>
      <c r="AO384" s="114"/>
      <c r="AQ384" s="93"/>
      <c r="AS384" s="114"/>
      <c r="AV384" s="93"/>
      <c r="AW384" s="114"/>
      <c r="AY384" s="93"/>
      <c r="BA384" s="114"/>
      <c r="BD384" s="93"/>
      <c r="BE384" s="114"/>
      <c r="BH384" s="95"/>
      <c r="BN384" s="86"/>
      <c r="BS384" s="86"/>
      <c r="BX384" s="86"/>
      <c r="CA384" s="86"/>
      <c r="CF384" s="86"/>
      <c r="CK384" s="86"/>
      <c r="CP384" s="86"/>
      <c r="CT384" s="87"/>
      <c r="CY384" s="86"/>
      <c r="DE384" s="86"/>
    </row>
    <row r="385">
      <c r="A385" s="112"/>
      <c r="Q385" s="77"/>
      <c r="R385" s="117"/>
      <c r="S385" s="118"/>
      <c r="Y385" s="92"/>
      <c r="AB385" s="93"/>
      <c r="AF385" s="92"/>
      <c r="AI385" s="93"/>
      <c r="AK385" s="113"/>
      <c r="AN385" s="93"/>
      <c r="AO385" s="114"/>
      <c r="AQ385" s="93"/>
      <c r="AS385" s="114"/>
      <c r="AV385" s="93"/>
      <c r="AW385" s="114"/>
      <c r="AY385" s="93"/>
      <c r="BA385" s="114"/>
      <c r="BD385" s="93"/>
      <c r="BE385" s="114"/>
      <c r="BH385" s="95"/>
      <c r="BN385" s="86"/>
      <c r="BS385" s="86"/>
      <c r="BX385" s="86"/>
      <c r="CA385" s="86"/>
      <c r="CF385" s="86"/>
      <c r="CK385" s="86"/>
      <c r="CP385" s="86"/>
      <c r="CT385" s="87"/>
      <c r="CY385" s="86"/>
      <c r="DE385" s="86"/>
    </row>
    <row r="386">
      <c r="A386" s="112"/>
      <c r="Q386" s="77"/>
      <c r="R386" s="117"/>
      <c r="S386" s="118"/>
      <c r="Y386" s="92"/>
      <c r="AB386" s="93"/>
      <c r="AF386" s="92"/>
      <c r="AI386" s="93"/>
      <c r="AK386" s="113"/>
      <c r="AN386" s="93"/>
      <c r="AO386" s="114"/>
      <c r="AQ386" s="93"/>
      <c r="AS386" s="114"/>
      <c r="AV386" s="93"/>
      <c r="AW386" s="114"/>
      <c r="AY386" s="93"/>
      <c r="BA386" s="114"/>
      <c r="BD386" s="93"/>
      <c r="BE386" s="114"/>
      <c r="BH386" s="95"/>
      <c r="BN386" s="86"/>
      <c r="BS386" s="86"/>
      <c r="BX386" s="86"/>
      <c r="CA386" s="86"/>
      <c r="CF386" s="86"/>
      <c r="CK386" s="86"/>
      <c r="CP386" s="86"/>
      <c r="CT386" s="87"/>
      <c r="CY386" s="86"/>
      <c r="DE386" s="86"/>
    </row>
    <row r="387">
      <c r="A387" s="112"/>
      <c r="Q387" s="77"/>
      <c r="R387" s="117"/>
      <c r="S387" s="118"/>
      <c r="Y387" s="92"/>
      <c r="AB387" s="93"/>
      <c r="AF387" s="92"/>
      <c r="AI387" s="93"/>
      <c r="AK387" s="113"/>
      <c r="AN387" s="93"/>
      <c r="AO387" s="114"/>
      <c r="AQ387" s="93"/>
      <c r="AS387" s="114"/>
      <c r="AV387" s="93"/>
      <c r="AW387" s="114"/>
      <c r="AY387" s="93"/>
      <c r="BA387" s="114"/>
      <c r="BD387" s="93"/>
      <c r="BE387" s="114"/>
      <c r="BH387" s="95"/>
      <c r="BN387" s="86"/>
      <c r="BS387" s="86"/>
      <c r="BX387" s="86"/>
      <c r="CA387" s="86"/>
      <c r="CF387" s="86"/>
      <c r="CK387" s="86"/>
      <c r="CP387" s="86"/>
      <c r="CT387" s="87"/>
      <c r="CY387" s="86"/>
      <c r="DE387" s="86"/>
    </row>
    <row r="388">
      <c r="A388" s="112"/>
      <c r="Q388" s="77"/>
      <c r="R388" s="117"/>
      <c r="S388" s="118"/>
      <c r="Y388" s="92"/>
      <c r="AB388" s="93"/>
      <c r="AF388" s="92"/>
      <c r="AI388" s="93"/>
      <c r="AK388" s="113"/>
      <c r="AN388" s="93"/>
      <c r="AO388" s="114"/>
      <c r="AQ388" s="93"/>
      <c r="AS388" s="114"/>
      <c r="AV388" s="93"/>
      <c r="AW388" s="114"/>
      <c r="AY388" s="93"/>
      <c r="BA388" s="114"/>
      <c r="BD388" s="93"/>
      <c r="BE388" s="114"/>
      <c r="BH388" s="95"/>
      <c r="BN388" s="86"/>
      <c r="BS388" s="86"/>
      <c r="BX388" s="86"/>
      <c r="CA388" s="86"/>
      <c r="CF388" s="86"/>
      <c r="CK388" s="86"/>
      <c r="CP388" s="86"/>
      <c r="CT388" s="87"/>
      <c r="CY388" s="86"/>
      <c r="DE388" s="86"/>
    </row>
    <row r="389">
      <c r="A389" s="112"/>
      <c r="Q389" s="77"/>
      <c r="R389" s="117"/>
      <c r="S389" s="118"/>
      <c r="Y389" s="92"/>
      <c r="AB389" s="93"/>
      <c r="AF389" s="92"/>
      <c r="AI389" s="93"/>
      <c r="AK389" s="113"/>
      <c r="AN389" s="93"/>
      <c r="AO389" s="114"/>
      <c r="AQ389" s="93"/>
      <c r="AS389" s="114"/>
      <c r="AV389" s="93"/>
      <c r="AW389" s="114"/>
      <c r="AY389" s="93"/>
      <c r="BA389" s="114"/>
      <c r="BD389" s="93"/>
      <c r="BE389" s="114"/>
      <c r="BH389" s="95"/>
      <c r="BN389" s="86"/>
      <c r="BS389" s="86"/>
      <c r="BX389" s="86"/>
      <c r="CA389" s="86"/>
      <c r="CF389" s="86"/>
      <c r="CK389" s="86"/>
      <c r="CP389" s="86"/>
      <c r="CT389" s="87"/>
      <c r="CY389" s="86"/>
      <c r="DE389" s="86"/>
    </row>
    <row r="390">
      <c r="A390" s="112"/>
      <c r="Q390" s="77"/>
      <c r="R390" s="117"/>
      <c r="S390" s="118"/>
      <c r="Y390" s="92"/>
      <c r="AB390" s="93"/>
      <c r="AF390" s="92"/>
      <c r="AI390" s="93"/>
      <c r="AK390" s="113"/>
      <c r="AN390" s="93"/>
      <c r="AO390" s="114"/>
      <c r="AQ390" s="93"/>
      <c r="AS390" s="114"/>
      <c r="AV390" s="93"/>
      <c r="AW390" s="114"/>
      <c r="AY390" s="93"/>
      <c r="BA390" s="114"/>
      <c r="BD390" s="93"/>
      <c r="BE390" s="114"/>
      <c r="BH390" s="95"/>
      <c r="BN390" s="86"/>
      <c r="BS390" s="86"/>
      <c r="BX390" s="86"/>
      <c r="CA390" s="86"/>
      <c r="CF390" s="86"/>
      <c r="CK390" s="86"/>
      <c r="CP390" s="86"/>
      <c r="CT390" s="87"/>
      <c r="CY390" s="86"/>
      <c r="DE390" s="86"/>
    </row>
    <row r="391">
      <c r="A391" s="112"/>
      <c r="Q391" s="77"/>
      <c r="R391" s="117"/>
      <c r="S391" s="118"/>
      <c r="Y391" s="92"/>
      <c r="AB391" s="93"/>
      <c r="AF391" s="92"/>
      <c r="AI391" s="93"/>
      <c r="AK391" s="113"/>
      <c r="AN391" s="93"/>
      <c r="AO391" s="114"/>
      <c r="AQ391" s="93"/>
      <c r="AS391" s="114"/>
      <c r="AV391" s="93"/>
      <c r="AW391" s="114"/>
      <c r="AY391" s="93"/>
      <c r="BA391" s="114"/>
      <c r="BD391" s="93"/>
      <c r="BE391" s="114"/>
      <c r="BH391" s="95"/>
      <c r="BN391" s="86"/>
      <c r="BS391" s="86"/>
      <c r="BX391" s="86"/>
      <c r="CA391" s="86"/>
      <c r="CF391" s="86"/>
      <c r="CK391" s="86"/>
      <c r="CP391" s="86"/>
      <c r="CT391" s="87"/>
      <c r="CY391" s="86"/>
      <c r="DE391" s="86"/>
    </row>
    <row r="392">
      <c r="A392" s="112"/>
      <c r="Q392" s="77"/>
      <c r="R392" s="117"/>
      <c r="S392" s="118"/>
      <c r="Y392" s="92"/>
      <c r="AB392" s="93"/>
      <c r="AF392" s="92"/>
      <c r="AI392" s="93"/>
      <c r="AK392" s="113"/>
      <c r="AN392" s="93"/>
      <c r="AO392" s="114"/>
      <c r="AQ392" s="93"/>
      <c r="AS392" s="114"/>
      <c r="AV392" s="93"/>
      <c r="AW392" s="114"/>
      <c r="AY392" s="93"/>
      <c r="BA392" s="114"/>
      <c r="BD392" s="93"/>
      <c r="BE392" s="114"/>
      <c r="BH392" s="95"/>
      <c r="BN392" s="86"/>
      <c r="BS392" s="86"/>
      <c r="BX392" s="86"/>
      <c r="CA392" s="86"/>
      <c r="CF392" s="86"/>
      <c r="CK392" s="86"/>
      <c r="CP392" s="86"/>
      <c r="CT392" s="87"/>
      <c r="CY392" s="86"/>
      <c r="DE392" s="86"/>
    </row>
    <row r="393">
      <c r="A393" s="112"/>
      <c r="Q393" s="77"/>
      <c r="R393" s="117"/>
      <c r="S393" s="118"/>
      <c r="Y393" s="92"/>
      <c r="AB393" s="93"/>
      <c r="AF393" s="92"/>
      <c r="AI393" s="93"/>
      <c r="AK393" s="113"/>
      <c r="AN393" s="93"/>
      <c r="AO393" s="114"/>
      <c r="AQ393" s="93"/>
      <c r="AS393" s="114"/>
      <c r="AV393" s="93"/>
      <c r="AW393" s="114"/>
      <c r="AY393" s="93"/>
      <c r="BA393" s="114"/>
      <c r="BD393" s="93"/>
      <c r="BE393" s="114"/>
      <c r="BH393" s="95"/>
      <c r="BN393" s="86"/>
      <c r="BS393" s="86"/>
      <c r="BX393" s="86"/>
      <c r="CA393" s="86"/>
      <c r="CF393" s="86"/>
      <c r="CK393" s="86"/>
      <c r="CP393" s="86"/>
      <c r="CT393" s="87"/>
      <c r="CY393" s="86"/>
      <c r="DE393" s="86"/>
    </row>
    <row r="394">
      <c r="A394" s="112"/>
      <c r="Q394" s="77"/>
      <c r="R394" s="117"/>
      <c r="S394" s="118"/>
      <c r="Y394" s="92"/>
      <c r="AB394" s="93"/>
      <c r="AF394" s="92"/>
      <c r="AI394" s="93"/>
      <c r="AK394" s="113"/>
      <c r="AN394" s="93"/>
      <c r="AO394" s="114"/>
      <c r="AQ394" s="93"/>
      <c r="AS394" s="114"/>
      <c r="AV394" s="93"/>
      <c r="AW394" s="114"/>
      <c r="AY394" s="93"/>
      <c r="BA394" s="114"/>
      <c r="BD394" s="93"/>
      <c r="BE394" s="114"/>
      <c r="BH394" s="95"/>
      <c r="BN394" s="86"/>
      <c r="BS394" s="86"/>
      <c r="BX394" s="86"/>
      <c r="CA394" s="86"/>
      <c r="CF394" s="86"/>
      <c r="CK394" s="86"/>
      <c r="CP394" s="86"/>
      <c r="CT394" s="87"/>
      <c r="CY394" s="86"/>
      <c r="DE394" s="86"/>
    </row>
    <row r="395">
      <c r="A395" s="112"/>
      <c r="Q395" s="77"/>
      <c r="R395" s="117"/>
      <c r="S395" s="118"/>
      <c r="Y395" s="92"/>
      <c r="AB395" s="93"/>
      <c r="AF395" s="92"/>
      <c r="AI395" s="93"/>
      <c r="AK395" s="113"/>
      <c r="AN395" s="93"/>
      <c r="AO395" s="114"/>
      <c r="AQ395" s="93"/>
      <c r="AS395" s="114"/>
      <c r="AV395" s="93"/>
      <c r="AW395" s="114"/>
      <c r="AY395" s="93"/>
      <c r="BA395" s="114"/>
      <c r="BD395" s="93"/>
      <c r="BE395" s="114"/>
      <c r="BH395" s="95"/>
      <c r="BN395" s="86"/>
      <c r="BS395" s="86"/>
      <c r="BX395" s="86"/>
      <c r="CA395" s="86"/>
      <c r="CF395" s="86"/>
      <c r="CK395" s="86"/>
      <c r="CP395" s="86"/>
      <c r="CT395" s="87"/>
      <c r="CY395" s="86"/>
      <c r="DE395" s="86"/>
    </row>
    <row r="396">
      <c r="A396" s="112"/>
      <c r="Q396" s="77"/>
      <c r="R396" s="117"/>
      <c r="S396" s="118"/>
      <c r="Y396" s="92"/>
      <c r="AB396" s="93"/>
      <c r="AF396" s="92"/>
      <c r="AI396" s="93"/>
      <c r="AK396" s="113"/>
      <c r="AN396" s="93"/>
      <c r="AO396" s="114"/>
      <c r="AQ396" s="93"/>
      <c r="AS396" s="114"/>
      <c r="AV396" s="93"/>
      <c r="AW396" s="114"/>
      <c r="AY396" s="93"/>
      <c r="BA396" s="114"/>
      <c r="BD396" s="93"/>
      <c r="BE396" s="114"/>
      <c r="BH396" s="95"/>
      <c r="BN396" s="86"/>
      <c r="BS396" s="86"/>
      <c r="BX396" s="86"/>
      <c r="CA396" s="86"/>
      <c r="CF396" s="86"/>
      <c r="CK396" s="86"/>
      <c r="CP396" s="86"/>
      <c r="CT396" s="87"/>
      <c r="CY396" s="86"/>
      <c r="DE396" s="86"/>
    </row>
    <row r="397">
      <c r="A397" s="112"/>
      <c r="Q397" s="77"/>
      <c r="R397" s="117"/>
      <c r="S397" s="118"/>
      <c r="Y397" s="92"/>
      <c r="AB397" s="93"/>
      <c r="AF397" s="92"/>
      <c r="AI397" s="93"/>
      <c r="AK397" s="113"/>
      <c r="AN397" s="93"/>
      <c r="AO397" s="114"/>
      <c r="AQ397" s="93"/>
      <c r="AS397" s="114"/>
      <c r="AV397" s="93"/>
      <c r="AW397" s="114"/>
      <c r="AY397" s="93"/>
      <c r="BA397" s="114"/>
      <c r="BD397" s="93"/>
      <c r="BE397" s="114"/>
      <c r="BH397" s="95"/>
      <c r="BN397" s="86"/>
      <c r="BS397" s="86"/>
      <c r="BX397" s="86"/>
      <c r="CA397" s="86"/>
      <c r="CF397" s="86"/>
      <c r="CK397" s="86"/>
      <c r="CP397" s="86"/>
      <c r="CT397" s="87"/>
      <c r="CY397" s="86"/>
      <c r="DE397" s="86"/>
    </row>
    <row r="398">
      <c r="A398" s="112"/>
      <c r="Q398" s="77"/>
      <c r="R398" s="117"/>
      <c r="S398" s="118"/>
      <c r="Y398" s="92"/>
      <c r="AB398" s="93"/>
      <c r="AF398" s="92"/>
      <c r="AI398" s="93"/>
      <c r="AK398" s="113"/>
      <c r="AN398" s="93"/>
      <c r="AO398" s="114"/>
      <c r="AQ398" s="93"/>
      <c r="AS398" s="114"/>
      <c r="AV398" s="93"/>
      <c r="AW398" s="114"/>
      <c r="AY398" s="93"/>
      <c r="BA398" s="114"/>
      <c r="BD398" s="93"/>
      <c r="BE398" s="114"/>
      <c r="BH398" s="95"/>
      <c r="BN398" s="86"/>
      <c r="BS398" s="86"/>
      <c r="BX398" s="86"/>
      <c r="CA398" s="86"/>
      <c r="CF398" s="86"/>
      <c r="CK398" s="86"/>
      <c r="CP398" s="86"/>
      <c r="CT398" s="87"/>
      <c r="CY398" s="86"/>
      <c r="DE398" s="86"/>
    </row>
    <row r="399">
      <c r="A399" s="112"/>
      <c r="Q399" s="77"/>
      <c r="R399" s="117"/>
      <c r="S399" s="118"/>
      <c r="Y399" s="92"/>
      <c r="AB399" s="93"/>
      <c r="AF399" s="92"/>
      <c r="AI399" s="93"/>
      <c r="AK399" s="113"/>
      <c r="AN399" s="93"/>
      <c r="AO399" s="114"/>
      <c r="AQ399" s="93"/>
      <c r="AS399" s="114"/>
      <c r="AV399" s="93"/>
      <c r="AW399" s="114"/>
      <c r="AY399" s="93"/>
      <c r="BA399" s="114"/>
      <c r="BD399" s="93"/>
      <c r="BE399" s="114"/>
      <c r="BH399" s="95"/>
      <c r="BN399" s="86"/>
      <c r="BS399" s="86"/>
      <c r="BX399" s="86"/>
      <c r="CA399" s="86"/>
      <c r="CF399" s="86"/>
      <c r="CK399" s="86"/>
      <c r="CP399" s="86"/>
      <c r="CT399" s="87"/>
      <c r="CY399" s="86"/>
      <c r="DE399" s="86"/>
    </row>
    <row r="400">
      <c r="A400" s="112"/>
      <c r="Q400" s="77"/>
      <c r="R400" s="117"/>
      <c r="S400" s="118"/>
      <c r="Y400" s="92"/>
      <c r="AB400" s="93"/>
      <c r="AF400" s="92"/>
      <c r="AI400" s="93"/>
      <c r="AK400" s="113"/>
      <c r="AN400" s="93"/>
      <c r="AO400" s="114"/>
      <c r="AQ400" s="93"/>
      <c r="AS400" s="114"/>
      <c r="AV400" s="93"/>
      <c r="AW400" s="114"/>
      <c r="AY400" s="93"/>
      <c r="BA400" s="114"/>
      <c r="BD400" s="93"/>
      <c r="BE400" s="114"/>
      <c r="BH400" s="95"/>
      <c r="BN400" s="86"/>
      <c r="BS400" s="86"/>
      <c r="BX400" s="86"/>
      <c r="CA400" s="86"/>
      <c r="CF400" s="86"/>
      <c r="CK400" s="86"/>
      <c r="CP400" s="86"/>
      <c r="CT400" s="87"/>
      <c r="CY400" s="86"/>
      <c r="DE400" s="86"/>
    </row>
    <row r="401">
      <c r="A401" s="112"/>
      <c r="Q401" s="77"/>
      <c r="R401" s="117"/>
      <c r="S401" s="118"/>
      <c r="Y401" s="92"/>
      <c r="AB401" s="93"/>
      <c r="AF401" s="92"/>
      <c r="AI401" s="93"/>
      <c r="AK401" s="113"/>
      <c r="AN401" s="93"/>
      <c r="AO401" s="114"/>
      <c r="AQ401" s="93"/>
      <c r="AS401" s="114"/>
      <c r="AV401" s="93"/>
      <c r="AW401" s="114"/>
      <c r="AY401" s="93"/>
      <c r="BA401" s="114"/>
      <c r="BD401" s="93"/>
      <c r="BE401" s="114"/>
      <c r="BH401" s="95"/>
      <c r="BN401" s="86"/>
      <c r="BS401" s="86"/>
      <c r="BX401" s="86"/>
      <c r="CA401" s="86"/>
      <c r="CF401" s="86"/>
      <c r="CK401" s="86"/>
      <c r="CP401" s="86"/>
      <c r="CT401" s="87"/>
      <c r="CY401" s="86"/>
      <c r="DE401" s="86"/>
    </row>
    <row r="402">
      <c r="A402" s="112"/>
      <c r="Q402" s="77"/>
      <c r="R402" s="117"/>
      <c r="S402" s="118"/>
      <c r="Y402" s="92"/>
      <c r="AB402" s="93"/>
      <c r="AF402" s="92"/>
      <c r="AI402" s="93"/>
      <c r="AK402" s="113"/>
      <c r="AN402" s="93"/>
      <c r="AO402" s="114"/>
      <c r="AQ402" s="93"/>
      <c r="AS402" s="114"/>
      <c r="AV402" s="93"/>
      <c r="AW402" s="114"/>
      <c r="AY402" s="93"/>
      <c r="BA402" s="114"/>
      <c r="BD402" s="93"/>
      <c r="BE402" s="114"/>
      <c r="BH402" s="95"/>
      <c r="BN402" s="86"/>
      <c r="BS402" s="86"/>
      <c r="BX402" s="86"/>
      <c r="CA402" s="86"/>
      <c r="CF402" s="86"/>
      <c r="CK402" s="86"/>
      <c r="CP402" s="86"/>
      <c r="CT402" s="87"/>
      <c r="CY402" s="86"/>
      <c r="DE402" s="86"/>
    </row>
    <row r="403">
      <c r="A403" s="112"/>
      <c r="Q403" s="77"/>
      <c r="R403" s="117"/>
      <c r="S403" s="118"/>
      <c r="Y403" s="92"/>
      <c r="AB403" s="93"/>
      <c r="AF403" s="92"/>
      <c r="AI403" s="93"/>
      <c r="AK403" s="113"/>
      <c r="AN403" s="93"/>
      <c r="AO403" s="114"/>
      <c r="AQ403" s="93"/>
      <c r="AS403" s="114"/>
      <c r="AV403" s="93"/>
      <c r="AW403" s="114"/>
      <c r="AY403" s="93"/>
      <c r="BA403" s="114"/>
      <c r="BD403" s="93"/>
      <c r="BE403" s="114"/>
      <c r="BH403" s="95"/>
      <c r="BN403" s="86"/>
      <c r="BS403" s="86"/>
      <c r="BX403" s="86"/>
      <c r="CA403" s="86"/>
      <c r="CF403" s="86"/>
      <c r="CK403" s="86"/>
      <c r="CP403" s="86"/>
      <c r="CT403" s="87"/>
      <c r="CY403" s="86"/>
      <c r="DE403" s="86"/>
    </row>
    <row r="404">
      <c r="A404" s="112"/>
      <c r="Q404" s="77"/>
      <c r="R404" s="117"/>
      <c r="S404" s="118"/>
      <c r="Y404" s="92"/>
      <c r="AB404" s="93"/>
      <c r="AF404" s="92"/>
      <c r="AI404" s="93"/>
      <c r="AK404" s="113"/>
      <c r="AN404" s="93"/>
      <c r="AO404" s="114"/>
      <c r="AQ404" s="93"/>
      <c r="AS404" s="114"/>
      <c r="AV404" s="93"/>
      <c r="AW404" s="114"/>
      <c r="AY404" s="93"/>
      <c r="BA404" s="114"/>
      <c r="BD404" s="93"/>
      <c r="BE404" s="114"/>
      <c r="BH404" s="95"/>
      <c r="BN404" s="86"/>
      <c r="BS404" s="86"/>
      <c r="BX404" s="86"/>
      <c r="CA404" s="86"/>
      <c r="CF404" s="86"/>
      <c r="CK404" s="86"/>
      <c r="CP404" s="86"/>
      <c r="CT404" s="87"/>
      <c r="CY404" s="86"/>
      <c r="DE404" s="86"/>
    </row>
    <row r="405">
      <c r="A405" s="112"/>
      <c r="Q405" s="77"/>
      <c r="R405" s="117"/>
      <c r="S405" s="118"/>
      <c r="Y405" s="92"/>
      <c r="AB405" s="93"/>
      <c r="AF405" s="92"/>
      <c r="AI405" s="93"/>
      <c r="AK405" s="113"/>
      <c r="AN405" s="93"/>
      <c r="AO405" s="114"/>
      <c r="AQ405" s="93"/>
      <c r="AS405" s="114"/>
      <c r="AV405" s="93"/>
      <c r="AW405" s="114"/>
      <c r="AY405" s="93"/>
      <c r="BA405" s="114"/>
      <c r="BD405" s="93"/>
      <c r="BE405" s="114"/>
      <c r="BH405" s="95"/>
      <c r="BN405" s="86"/>
      <c r="BS405" s="86"/>
      <c r="BX405" s="86"/>
      <c r="CA405" s="86"/>
      <c r="CF405" s="86"/>
      <c r="CK405" s="86"/>
      <c r="CP405" s="86"/>
      <c r="CT405" s="87"/>
      <c r="CY405" s="86"/>
      <c r="DE405" s="86"/>
    </row>
    <row r="406">
      <c r="A406" s="112"/>
      <c r="Q406" s="77"/>
      <c r="R406" s="117"/>
      <c r="S406" s="118"/>
      <c r="Y406" s="92"/>
      <c r="AB406" s="93"/>
      <c r="AF406" s="92"/>
      <c r="AI406" s="93"/>
      <c r="AK406" s="113"/>
      <c r="AN406" s="93"/>
      <c r="AO406" s="114"/>
      <c r="AQ406" s="93"/>
      <c r="AS406" s="114"/>
      <c r="AV406" s="93"/>
      <c r="AW406" s="114"/>
      <c r="AY406" s="93"/>
      <c r="BA406" s="114"/>
      <c r="BD406" s="93"/>
      <c r="BE406" s="114"/>
      <c r="BH406" s="95"/>
      <c r="BN406" s="86"/>
      <c r="BS406" s="86"/>
      <c r="BX406" s="86"/>
      <c r="CA406" s="86"/>
      <c r="CF406" s="86"/>
      <c r="CK406" s="86"/>
      <c r="CP406" s="86"/>
      <c r="CT406" s="87"/>
      <c r="CY406" s="86"/>
      <c r="DE406" s="86"/>
    </row>
    <row r="407">
      <c r="A407" s="112"/>
      <c r="Q407" s="77"/>
      <c r="R407" s="117"/>
      <c r="S407" s="118"/>
      <c r="Y407" s="92"/>
      <c r="AB407" s="93"/>
      <c r="AF407" s="92"/>
      <c r="AI407" s="93"/>
      <c r="AK407" s="113"/>
      <c r="AN407" s="93"/>
      <c r="AO407" s="114"/>
      <c r="AQ407" s="93"/>
      <c r="AS407" s="114"/>
      <c r="AV407" s="93"/>
      <c r="AW407" s="114"/>
      <c r="AY407" s="93"/>
      <c r="BA407" s="114"/>
      <c r="BD407" s="93"/>
      <c r="BE407" s="114"/>
      <c r="BH407" s="95"/>
      <c r="BN407" s="86"/>
      <c r="BS407" s="86"/>
      <c r="BX407" s="86"/>
      <c r="CA407" s="86"/>
      <c r="CF407" s="86"/>
      <c r="CK407" s="86"/>
      <c r="CP407" s="86"/>
      <c r="CT407" s="87"/>
      <c r="CY407" s="86"/>
      <c r="DE407" s="86"/>
    </row>
    <row r="408">
      <c r="A408" s="112"/>
      <c r="Q408" s="77"/>
      <c r="R408" s="117"/>
      <c r="S408" s="118"/>
      <c r="Y408" s="92"/>
      <c r="AB408" s="93"/>
      <c r="AF408" s="92"/>
      <c r="AI408" s="93"/>
      <c r="AK408" s="113"/>
      <c r="AN408" s="93"/>
      <c r="AO408" s="114"/>
      <c r="AQ408" s="93"/>
      <c r="AS408" s="114"/>
      <c r="AV408" s="93"/>
      <c r="AW408" s="114"/>
      <c r="AY408" s="93"/>
      <c r="BA408" s="114"/>
      <c r="BD408" s="93"/>
      <c r="BE408" s="114"/>
      <c r="BH408" s="95"/>
      <c r="BN408" s="86"/>
      <c r="BS408" s="86"/>
      <c r="BX408" s="86"/>
      <c r="CA408" s="86"/>
      <c r="CF408" s="86"/>
      <c r="CK408" s="86"/>
      <c r="CP408" s="86"/>
      <c r="CT408" s="87"/>
      <c r="CY408" s="86"/>
      <c r="DE408" s="86"/>
    </row>
    <row r="409">
      <c r="A409" s="112"/>
      <c r="Q409" s="77"/>
      <c r="R409" s="117"/>
      <c r="S409" s="118"/>
      <c r="Y409" s="92"/>
      <c r="AB409" s="93"/>
      <c r="AF409" s="92"/>
      <c r="AI409" s="93"/>
      <c r="AK409" s="113"/>
      <c r="AN409" s="93"/>
      <c r="AO409" s="114"/>
      <c r="AQ409" s="93"/>
      <c r="AS409" s="114"/>
      <c r="AV409" s="93"/>
      <c r="AW409" s="114"/>
      <c r="AY409" s="93"/>
      <c r="BA409" s="114"/>
      <c r="BD409" s="93"/>
      <c r="BE409" s="114"/>
      <c r="BH409" s="95"/>
      <c r="BN409" s="86"/>
      <c r="BS409" s="86"/>
      <c r="BX409" s="86"/>
      <c r="CA409" s="86"/>
      <c r="CF409" s="86"/>
      <c r="CK409" s="86"/>
      <c r="CP409" s="86"/>
      <c r="CT409" s="87"/>
      <c r="CY409" s="86"/>
      <c r="DE409" s="86"/>
    </row>
    <row r="410">
      <c r="A410" s="112"/>
      <c r="Q410" s="77"/>
      <c r="R410" s="117"/>
      <c r="S410" s="118"/>
      <c r="Y410" s="92"/>
      <c r="AB410" s="93"/>
      <c r="AF410" s="92"/>
      <c r="AI410" s="93"/>
      <c r="AK410" s="113"/>
      <c r="AN410" s="93"/>
      <c r="AO410" s="114"/>
      <c r="AQ410" s="93"/>
      <c r="AS410" s="114"/>
      <c r="AV410" s="93"/>
      <c r="AW410" s="114"/>
      <c r="AY410" s="93"/>
      <c r="BA410" s="114"/>
      <c r="BD410" s="93"/>
      <c r="BE410" s="114"/>
      <c r="BH410" s="95"/>
      <c r="BN410" s="86"/>
      <c r="BS410" s="86"/>
      <c r="BX410" s="86"/>
      <c r="CA410" s="86"/>
      <c r="CF410" s="86"/>
      <c r="CK410" s="86"/>
      <c r="CP410" s="86"/>
      <c r="CT410" s="87"/>
      <c r="CY410" s="86"/>
      <c r="DE410" s="86"/>
    </row>
    <row r="411">
      <c r="A411" s="112"/>
      <c r="Q411" s="77"/>
      <c r="R411" s="117"/>
      <c r="S411" s="118"/>
      <c r="Y411" s="92"/>
      <c r="AB411" s="93"/>
      <c r="AF411" s="92"/>
      <c r="AI411" s="93"/>
      <c r="AK411" s="113"/>
      <c r="AN411" s="93"/>
      <c r="AO411" s="114"/>
      <c r="AQ411" s="93"/>
      <c r="AS411" s="114"/>
      <c r="AV411" s="93"/>
      <c r="AW411" s="114"/>
      <c r="AY411" s="93"/>
      <c r="BA411" s="114"/>
      <c r="BD411" s="93"/>
      <c r="BE411" s="114"/>
      <c r="BH411" s="95"/>
      <c r="BN411" s="86"/>
      <c r="BS411" s="86"/>
      <c r="BX411" s="86"/>
      <c r="CA411" s="86"/>
      <c r="CF411" s="86"/>
      <c r="CK411" s="86"/>
      <c r="CP411" s="86"/>
      <c r="CT411" s="87"/>
      <c r="CY411" s="86"/>
      <c r="DE411" s="86"/>
    </row>
    <row r="412">
      <c r="A412" s="112"/>
      <c r="Q412" s="77"/>
      <c r="R412" s="117"/>
      <c r="S412" s="118"/>
      <c r="Y412" s="92"/>
      <c r="AB412" s="93"/>
      <c r="AF412" s="92"/>
      <c r="AI412" s="93"/>
      <c r="AK412" s="113"/>
      <c r="AN412" s="93"/>
      <c r="AO412" s="114"/>
      <c r="AQ412" s="93"/>
      <c r="AS412" s="114"/>
      <c r="AV412" s="93"/>
      <c r="AW412" s="114"/>
      <c r="AY412" s="93"/>
      <c r="BA412" s="114"/>
      <c r="BD412" s="93"/>
      <c r="BE412" s="114"/>
      <c r="BH412" s="95"/>
      <c r="BN412" s="86"/>
      <c r="BS412" s="86"/>
      <c r="BX412" s="86"/>
      <c r="CA412" s="86"/>
      <c r="CF412" s="86"/>
      <c r="CK412" s="86"/>
      <c r="CP412" s="86"/>
      <c r="CT412" s="87"/>
      <c r="CY412" s="86"/>
      <c r="DE412" s="86"/>
    </row>
    <row r="413">
      <c r="A413" s="112"/>
      <c r="Q413" s="77"/>
      <c r="R413" s="117"/>
      <c r="S413" s="118"/>
      <c r="Y413" s="92"/>
      <c r="AB413" s="93"/>
      <c r="AF413" s="92"/>
      <c r="AI413" s="93"/>
      <c r="AK413" s="113"/>
      <c r="AN413" s="93"/>
      <c r="AO413" s="114"/>
      <c r="AQ413" s="93"/>
      <c r="AS413" s="114"/>
      <c r="AV413" s="93"/>
      <c r="AW413" s="114"/>
      <c r="AY413" s="93"/>
      <c r="BA413" s="114"/>
      <c r="BD413" s="93"/>
      <c r="BE413" s="114"/>
      <c r="BH413" s="95"/>
      <c r="BN413" s="86"/>
      <c r="BS413" s="86"/>
      <c r="BX413" s="86"/>
      <c r="CA413" s="86"/>
      <c r="CF413" s="86"/>
      <c r="CK413" s="86"/>
      <c r="CP413" s="86"/>
      <c r="CT413" s="87"/>
      <c r="CY413" s="86"/>
      <c r="DE413" s="86"/>
    </row>
    <row r="414">
      <c r="A414" s="112"/>
      <c r="Q414" s="77"/>
      <c r="R414" s="117"/>
      <c r="S414" s="118"/>
      <c r="Y414" s="92"/>
      <c r="AB414" s="93"/>
      <c r="AF414" s="92"/>
      <c r="AI414" s="93"/>
      <c r="AK414" s="113"/>
      <c r="AN414" s="93"/>
      <c r="AO414" s="114"/>
      <c r="AQ414" s="93"/>
      <c r="AS414" s="114"/>
      <c r="AV414" s="93"/>
      <c r="AW414" s="114"/>
      <c r="AY414" s="93"/>
      <c r="BA414" s="114"/>
      <c r="BD414" s="93"/>
      <c r="BE414" s="114"/>
      <c r="BH414" s="95"/>
      <c r="BN414" s="86"/>
      <c r="BS414" s="86"/>
      <c r="BX414" s="86"/>
      <c r="CA414" s="86"/>
      <c r="CF414" s="86"/>
      <c r="CK414" s="86"/>
      <c r="CP414" s="86"/>
      <c r="CT414" s="87"/>
      <c r="CY414" s="86"/>
      <c r="DE414" s="86"/>
    </row>
    <row r="415">
      <c r="A415" s="112"/>
      <c r="Q415" s="77"/>
      <c r="R415" s="117"/>
      <c r="S415" s="118"/>
      <c r="Y415" s="92"/>
      <c r="AB415" s="93"/>
      <c r="AF415" s="92"/>
      <c r="AI415" s="93"/>
      <c r="AK415" s="113"/>
      <c r="AN415" s="93"/>
      <c r="AO415" s="114"/>
      <c r="AQ415" s="93"/>
      <c r="AS415" s="114"/>
      <c r="AV415" s="93"/>
      <c r="AW415" s="114"/>
      <c r="AY415" s="93"/>
      <c r="BA415" s="114"/>
      <c r="BD415" s="93"/>
      <c r="BE415" s="114"/>
      <c r="BH415" s="95"/>
      <c r="BN415" s="86"/>
      <c r="BS415" s="86"/>
      <c r="BX415" s="86"/>
      <c r="CA415" s="86"/>
      <c r="CF415" s="86"/>
      <c r="CK415" s="86"/>
      <c r="CP415" s="86"/>
      <c r="CT415" s="87"/>
      <c r="CY415" s="86"/>
      <c r="DE415" s="86"/>
    </row>
    <row r="416">
      <c r="A416" s="112"/>
      <c r="Q416" s="77"/>
      <c r="R416" s="117"/>
      <c r="S416" s="118"/>
      <c r="Y416" s="92"/>
      <c r="AB416" s="93"/>
      <c r="AF416" s="92"/>
      <c r="AI416" s="93"/>
      <c r="AK416" s="113"/>
      <c r="AN416" s="93"/>
      <c r="AO416" s="114"/>
      <c r="AQ416" s="93"/>
      <c r="AS416" s="114"/>
      <c r="AV416" s="93"/>
      <c r="AW416" s="114"/>
      <c r="AY416" s="93"/>
      <c r="BA416" s="114"/>
      <c r="BD416" s="93"/>
      <c r="BE416" s="114"/>
      <c r="BH416" s="95"/>
      <c r="BN416" s="86"/>
      <c r="BS416" s="86"/>
      <c r="BX416" s="86"/>
      <c r="CA416" s="86"/>
      <c r="CF416" s="86"/>
      <c r="CK416" s="86"/>
      <c r="CP416" s="86"/>
      <c r="CT416" s="87"/>
      <c r="CY416" s="86"/>
      <c r="DE416" s="86"/>
    </row>
    <row r="417">
      <c r="A417" s="112"/>
      <c r="Q417" s="77"/>
      <c r="R417" s="117"/>
      <c r="S417" s="118"/>
      <c r="Y417" s="92"/>
      <c r="AB417" s="93"/>
      <c r="AF417" s="92"/>
      <c r="AI417" s="93"/>
      <c r="AK417" s="113"/>
      <c r="AN417" s="93"/>
      <c r="AO417" s="114"/>
      <c r="AQ417" s="93"/>
      <c r="AS417" s="114"/>
      <c r="AV417" s="93"/>
      <c r="AW417" s="114"/>
      <c r="AY417" s="93"/>
      <c r="BA417" s="114"/>
      <c r="BD417" s="93"/>
      <c r="BE417" s="114"/>
      <c r="BH417" s="95"/>
      <c r="BN417" s="86"/>
      <c r="BS417" s="86"/>
      <c r="BX417" s="86"/>
      <c r="CA417" s="86"/>
      <c r="CF417" s="86"/>
      <c r="CK417" s="86"/>
      <c r="CP417" s="86"/>
      <c r="CT417" s="87"/>
      <c r="CY417" s="86"/>
      <c r="DE417" s="86"/>
    </row>
    <row r="418">
      <c r="A418" s="112"/>
      <c r="Q418" s="77"/>
      <c r="R418" s="117"/>
      <c r="S418" s="118"/>
      <c r="Y418" s="92"/>
      <c r="AB418" s="93"/>
      <c r="AF418" s="92"/>
      <c r="AI418" s="93"/>
      <c r="AK418" s="113"/>
      <c r="AN418" s="93"/>
      <c r="AO418" s="114"/>
      <c r="AQ418" s="93"/>
      <c r="AS418" s="114"/>
      <c r="AV418" s="93"/>
      <c r="AW418" s="114"/>
      <c r="AY418" s="93"/>
      <c r="BA418" s="114"/>
      <c r="BD418" s="93"/>
      <c r="BE418" s="114"/>
      <c r="BH418" s="95"/>
      <c r="BN418" s="86"/>
      <c r="BS418" s="86"/>
      <c r="BX418" s="86"/>
      <c r="CA418" s="86"/>
      <c r="CF418" s="86"/>
      <c r="CK418" s="86"/>
      <c r="CP418" s="86"/>
      <c r="CT418" s="87"/>
      <c r="CY418" s="86"/>
      <c r="DE418" s="86"/>
    </row>
    <row r="419">
      <c r="A419" s="112"/>
      <c r="Q419" s="77"/>
      <c r="R419" s="117"/>
      <c r="S419" s="118"/>
      <c r="Y419" s="92"/>
      <c r="AB419" s="93"/>
      <c r="AF419" s="92"/>
      <c r="AI419" s="93"/>
      <c r="AK419" s="113"/>
      <c r="AN419" s="93"/>
      <c r="AO419" s="114"/>
      <c r="AQ419" s="93"/>
      <c r="AS419" s="114"/>
      <c r="AV419" s="93"/>
      <c r="AW419" s="114"/>
      <c r="AY419" s="93"/>
      <c r="BA419" s="114"/>
      <c r="BD419" s="93"/>
      <c r="BE419" s="114"/>
      <c r="BH419" s="95"/>
      <c r="BN419" s="86"/>
      <c r="BS419" s="86"/>
      <c r="BX419" s="86"/>
      <c r="CA419" s="86"/>
      <c r="CF419" s="86"/>
      <c r="CK419" s="86"/>
      <c r="CP419" s="86"/>
      <c r="CT419" s="87"/>
      <c r="CY419" s="86"/>
      <c r="DE419" s="86"/>
    </row>
    <row r="420">
      <c r="A420" s="112"/>
      <c r="Q420" s="77"/>
      <c r="R420" s="117"/>
      <c r="S420" s="118"/>
      <c r="Y420" s="92"/>
      <c r="AB420" s="93"/>
      <c r="AF420" s="92"/>
      <c r="AI420" s="93"/>
      <c r="AK420" s="113"/>
      <c r="AN420" s="93"/>
      <c r="AO420" s="114"/>
      <c r="AQ420" s="93"/>
      <c r="AS420" s="114"/>
      <c r="AV420" s="93"/>
      <c r="AW420" s="114"/>
      <c r="AY420" s="93"/>
      <c r="BA420" s="114"/>
      <c r="BD420" s="93"/>
      <c r="BE420" s="114"/>
      <c r="BH420" s="95"/>
      <c r="BN420" s="86"/>
      <c r="BS420" s="86"/>
      <c r="BX420" s="86"/>
      <c r="CA420" s="86"/>
      <c r="CF420" s="86"/>
      <c r="CK420" s="86"/>
      <c r="CP420" s="86"/>
      <c r="CT420" s="87"/>
      <c r="CY420" s="86"/>
      <c r="DE420" s="86"/>
    </row>
    <row r="421">
      <c r="A421" s="112"/>
      <c r="Q421" s="77"/>
      <c r="R421" s="117"/>
      <c r="S421" s="118"/>
      <c r="Y421" s="92"/>
      <c r="AB421" s="93"/>
      <c r="AF421" s="92"/>
      <c r="AI421" s="93"/>
      <c r="AK421" s="113"/>
      <c r="AN421" s="93"/>
      <c r="AO421" s="114"/>
      <c r="AQ421" s="93"/>
      <c r="AS421" s="114"/>
      <c r="AV421" s="93"/>
      <c r="AW421" s="114"/>
      <c r="AY421" s="93"/>
      <c r="BA421" s="114"/>
      <c r="BD421" s="93"/>
      <c r="BE421" s="114"/>
      <c r="BH421" s="95"/>
      <c r="BN421" s="86"/>
      <c r="BS421" s="86"/>
      <c r="BX421" s="86"/>
      <c r="CA421" s="86"/>
      <c r="CF421" s="86"/>
      <c r="CK421" s="86"/>
      <c r="CP421" s="86"/>
      <c r="CT421" s="87"/>
      <c r="CY421" s="86"/>
      <c r="DE421" s="86"/>
    </row>
    <row r="422">
      <c r="A422" s="112"/>
      <c r="Q422" s="77"/>
      <c r="R422" s="117"/>
      <c r="S422" s="118"/>
      <c r="Y422" s="92"/>
      <c r="AB422" s="93"/>
      <c r="AF422" s="92"/>
      <c r="AI422" s="93"/>
      <c r="AK422" s="113"/>
      <c r="AN422" s="93"/>
      <c r="AO422" s="114"/>
      <c r="AQ422" s="93"/>
      <c r="AS422" s="114"/>
      <c r="AV422" s="93"/>
      <c r="AW422" s="114"/>
      <c r="AY422" s="93"/>
      <c r="BA422" s="114"/>
      <c r="BD422" s="93"/>
      <c r="BE422" s="114"/>
      <c r="BH422" s="95"/>
      <c r="BN422" s="86"/>
      <c r="BS422" s="86"/>
      <c r="BX422" s="86"/>
      <c r="CA422" s="86"/>
      <c r="CF422" s="86"/>
      <c r="CK422" s="86"/>
      <c r="CP422" s="86"/>
      <c r="CT422" s="87"/>
      <c r="CY422" s="86"/>
      <c r="DE422" s="86"/>
    </row>
    <row r="423">
      <c r="A423" s="112"/>
      <c r="Q423" s="77"/>
      <c r="R423" s="117"/>
      <c r="S423" s="118"/>
      <c r="Y423" s="92"/>
      <c r="AB423" s="93"/>
      <c r="AF423" s="92"/>
      <c r="AI423" s="93"/>
      <c r="AK423" s="113"/>
      <c r="AN423" s="93"/>
      <c r="AO423" s="114"/>
      <c r="AQ423" s="93"/>
      <c r="AS423" s="114"/>
      <c r="AV423" s="93"/>
      <c r="AW423" s="114"/>
      <c r="AY423" s="93"/>
      <c r="BA423" s="114"/>
      <c r="BD423" s="93"/>
      <c r="BE423" s="114"/>
      <c r="BH423" s="95"/>
      <c r="BN423" s="86"/>
      <c r="BS423" s="86"/>
      <c r="BX423" s="86"/>
      <c r="CA423" s="86"/>
      <c r="CF423" s="86"/>
      <c r="CK423" s="86"/>
      <c r="CP423" s="86"/>
      <c r="CT423" s="87"/>
      <c r="CY423" s="86"/>
      <c r="DE423" s="86"/>
    </row>
    <row r="424">
      <c r="A424" s="112"/>
      <c r="Q424" s="77"/>
      <c r="R424" s="117"/>
      <c r="S424" s="118"/>
      <c r="Y424" s="92"/>
      <c r="AB424" s="93"/>
      <c r="AF424" s="92"/>
      <c r="AI424" s="93"/>
      <c r="AK424" s="113"/>
      <c r="AN424" s="93"/>
      <c r="AO424" s="114"/>
      <c r="AQ424" s="93"/>
      <c r="AS424" s="114"/>
      <c r="AV424" s="93"/>
      <c r="AW424" s="114"/>
      <c r="AY424" s="93"/>
      <c r="BA424" s="114"/>
      <c r="BD424" s="93"/>
      <c r="BE424" s="114"/>
      <c r="BH424" s="95"/>
      <c r="BN424" s="86"/>
      <c r="BS424" s="86"/>
      <c r="BX424" s="86"/>
      <c r="CA424" s="86"/>
      <c r="CF424" s="86"/>
      <c r="CK424" s="86"/>
      <c r="CP424" s="86"/>
      <c r="CT424" s="87"/>
      <c r="CY424" s="86"/>
      <c r="DE424" s="86"/>
    </row>
    <row r="425">
      <c r="A425" s="112"/>
      <c r="Q425" s="77"/>
      <c r="R425" s="117"/>
      <c r="S425" s="118"/>
      <c r="Y425" s="92"/>
      <c r="AB425" s="93"/>
      <c r="AF425" s="92"/>
      <c r="AI425" s="93"/>
      <c r="AK425" s="113"/>
      <c r="AN425" s="93"/>
      <c r="AO425" s="114"/>
      <c r="AQ425" s="93"/>
      <c r="AS425" s="114"/>
      <c r="AV425" s="93"/>
      <c r="AW425" s="114"/>
      <c r="AY425" s="93"/>
      <c r="BA425" s="114"/>
      <c r="BD425" s="93"/>
      <c r="BE425" s="114"/>
      <c r="BH425" s="95"/>
      <c r="BN425" s="86"/>
      <c r="BS425" s="86"/>
      <c r="BX425" s="86"/>
      <c r="CA425" s="86"/>
      <c r="CF425" s="86"/>
      <c r="CK425" s="86"/>
      <c r="CP425" s="86"/>
      <c r="CT425" s="87"/>
      <c r="CY425" s="86"/>
      <c r="DE425" s="86"/>
    </row>
    <row r="426">
      <c r="A426" s="112"/>
      <c r="Q426" s="77"/>
      <c r="R426" s="117"/>
      <c r="S426" s="118"/>
      <c r="Y426" s="92"/>
      <c r="AB426" s="93"/>
      <c r="AF426" s="92"/>
      <c r="AI426" s="93"/>
      <c r="AK426" s="113"/>
      <c r="AN426" s="93"/>
      <c r="AO426" s="114"/>
      <c r="AQ426" s="93"/>
      <c r="AS426" s="114"/>
      <c r="AV426" s="93"/>
      <c r="AW426" s="114"/>
      <c r="AY426" s="93"/>
      <c r="BA426" s="114"/>
      <c r="BD426" s="93"/>
      <c r="BE426" s="114"/>
      <c r="BH426" s="95"/>
      <c r="BN426" s="86"/>
      <c r="BS426" s="86"/>
      <c r="BX426" s="86"/>
      <c r="CA426" s="86"/>
      <c r="CF426" s="86"/>
      <c r="CK426" s="86"/>
      <c r="CP426" s="86"/>
      <c r="CT426" s="87"/>
      <c r="CY426" s="86"/>
      <c r="DE426" s="86"/>
    </row>
    <row r="427">
      <c r="A427" s="112"/>
      <c r="Q427" s="77"/>
      <c r="R427" s="117"/>
      <c r="S427" s="118"/>
      <c r="Y427" s="92"/>
      <c r="AB427" s="93"/>
      <c r="AF427" s="92"/>
      <c r="AI427" s="93"/>
      <c r="AK427" s="113"/>
      <c r="AN427" s="93"/>
      <c r="AO427" s="114"/>
      <c r="AQ427" s="93"/>
      <c r="AS427" s="114"/>
      <c r="AV427" s="93"/>
      <c r="AW427" s="114"/>
      <c r="AY427" s="93"/>
      <c r="BA427" s="114"/>
      <c r="BD427" s="93"/>
      <c r="BE427" s="114"/>
      <c r="BH427" s="95"/>
      <c r="BN427" s="86"/>
      <c r="BS427" s="86"/>
      <c r="BX427" s="86"/>
      <c r="CA427" s="86"/>
      <c r="CF427" s="86"/>
      <c r="CK427" s="86"/>
      <c r="CP427" s="86"/>
      <c r="CT427" s="87"/>
      <c r="CY427" s="86"/>
      <c r="DE427" s="86"/>
    </row>
    <row r="428">
      <c r="A428" s="112"/>
      <c r="Q428" s="77"/>
      <c r="R428" s="117"/>
      <c r="S428" s="118"/>
      <c r="Y428" s="92"/>
      <c r="AB428" s="93"/>
      <c r="AF428" s="92"/>
      <c r="AI428" s="93"/>
      <c r="AK428" s="113"/>
      <c r="AN428" s="93"/>
      <c r="AO428" s="114"/>
      <c r="AQ428" s="93"/>
      <c r="AS428" s="114"/>
      <c r="AV428" s="93"/>
      <c r="AW428" s="114"/>
      <c r="AY428" s="93"/>
      <c r="BA428" s="114"/>
      <c r="BD428" s="93"/>
      <c r="BE428" s="114"/>
      <c r="BH428" s="95"/>
      <c r="BN428" s="86"/>
      <c r="BS428" s="86"/>
      <c r="BX428" s="86"/>
      <c r="CA428" s="86"/>
      <c r="CF428" s="86"/>
      <c r="CK428" s="86"/>
      <c r="CP428" s="86"/>
      <c r="CT428" s="87"/>
      <c r="CY428" s="86"/>
      <c r="DE428" s="86"/>
    </row>
    <row r="429">
      <c r="A429" s="112"/>
      <c r="Q429" s="77"/>
      <c r="R429" s="117"/>
      <c r="S429" s="118"/>
      <c r="Y429" s="92"/>
      <c r="AB429" s="93"/>
      <c r="AF429" s="92"/>
      <c r="AI429" s="93"/>
      <c r="AK429" s="113"/>
      <c r="AN429" s="93"/>
      <c r="AO429" s="114"/>
      <c r="AQ429" s="93"/>
      <c r="AS429" s="114"/>
      <c r="AV429" s="93"/>
      <c r="AW429" s="114"/>
      <c r="AY429" s="93"/>
      <c r="BA429" s="114"/>
      <c r="BD429" s="93"/>
      <c r="BE429" s="114"/>
      <c r="BH429" s="95"/>
      <c r="BN429" s="86"/>
      <c r="BS429" s="86"/>
      <c r="BX429" s="86"/>
      <c r="CA429" s="86"/>
      <c r="CF429" s="86"/>
      <c r="CK429" s="86"/>
      <c r="CP429" s="86"/>
      <c r="CT429" s="87"/>
      <c r="CY429" s="86"/>
      <c r="DE429" s="86"/>
    </row>
    <row r="430">
      <c r="A430" s="112"/>
      <c r="Q430" s="77"/>
      <c r="R430" s="117"/>
      <c r="S430" s="118"/>
      <c r="Y430" s="92"/>
      <c r="AB430" s="93"/>
      <c r="AF430" s="92"/>
      <c r="AI430" s="93"/>
      <c r="AK430" s="113"/>
      <c r="AN430" s="93"/>
      <c r="AO430" s="114"/>
      <c r="AQ430" s="93"/>
      <c r="AS430" s="114"/>
      <c r="AV430" s="93"/>
      <c r="AW430" s="114"/>
      <c r="AY430" s="93"/>
      <c r="BA430" s="114"/>
      <c r="BD430" s="93"/>
      <c r="BE430" s="114"/>
      <c r="BH430" s="95"/>
      <c r="BN430" s="86"/>
      <c r="BS430" s="86"/>
      <c r="BX430" s="86"/>
      <c r="CA430" s="86"/>
      <c r="CF430" s="86"/>
      <c r="CK430" s="86"/>
      <c r="CP430" s="86"/>
      <c r="CT430" s="87"/>
      <c r="CY430" s="86"/>
      <c r="DE430" s="86"/>
    </row>
    <row r="431">
      <c r="A431" s="112"/>
      <c r="Q431" s="77"/>
      <c r="R431" s="117"/>
      <c r="S431" s="118"/>
      <c r="Y431" s="92"/>
      <c r="AB431" s="93"/>
      <c r="AF431" s="92"/>
      <c r="AI431" s="93"/>
      <c r="AK431" s="113"/>
      <c r="AN431" s="93"/>
      <c r="AO431" s="114"/>
      <c r="AQ431" s="93"/>
      <c r="AS431" s="114"/>
      <c r="AV431" s="93"/>
      <c r="AW431" s="114"/>
      <c r="AY431" s="93"/>
      <c r="BA431" s="114"/>
      <c r="BD431" s="93"/>
      <c r="BE431" s="114"/>
      <c r="BH431" s="95"/>
      <c r="BN431" s="86"/>
      <c r="BS431" s="86"/>
      <c r="BX431" s="86"/>
      <c r="CA431" s="86"/>
      <c r="CF431" s="86"/>
      <c r="CK431" s="86"/>
      <c r="CP431" s="86"/>
      <c r="CT431" s="87"/>
      <c r="CY431" s="86"/>
      <c r="DE431" s="86"/>
    </row>
    <row r="432">
      <c r="A432" s="112"/>
      <c r="Q432" s="77"/>
      <c r="R432" s="117"/>
      <c r="S432" s="118"/>
      <c r="Y432" s="92"/>
      <c r="AB432" s="93"/>
      <c r="AF432" s="92"/>
      <c r="AI432" s="93"/>
      <c r="AK432" s="113"/>
      <c r="AN432" s="93"/>
      <c r="AO432" s="114"/>
      <c r="AQ432" s="93"/>
      <c r="AS432" s="114"/>
      <c r="AV432" s="93"/>
      <c r="AW432" s="114"/>
      <c r="AY432" s="93"/>
      <c r="BA432" s="114"/>
      <c r="BD432" s="93"/>
      <c r="BE432" s="114"/>
      <c r="BH432" s="95"/>
      <c r="BN432" s="86"/>
      <c r="BS432" s="86"/>
      <c r="BX432" s="86"/>
      <c r="CA432" s="86"/>
      <c r="CF432" s="86"/>
      <c r="CK432" s="86"/>
      <c r="CP432" s="86"/>
      <c r="CT432" s="87"/>
      <c r="CY432" s="86"/>
      <c r="DE432" s="86"/>
    </row>
    <row r="433">
      <c r="A433" s="112"/>
      <c r="Q433" s="77"/>
      <c r="R433" s="117"/>
      <c r="S433" s="118"/>
      <c r="Y433" s="92"/>
      <c r="AB433" s="93"/>
      <c r="AF433" s="92"/>
      <c r="AI433" s="93"/>
      <c r="AK433" s="113"/>
      <c r="AN433" s="93"/>
      <c r="AO433" s="114"/>
      <c r="AQ433" s="93"/>
      <c r="AS433" s="114"/>
      <c r="AV433" s="93"/>
      <c r="AW433" s="114"/>
      <c r="AY433" s="93"/>
      <c r="BA433" s="114"/>
      <c r="BD433" s="93"/>
      <c r="BE433" s="114"/>
      <c r="BH433" s="95"/>
      <c r="BN433" s="86"/>
      <c r="BS433" s="86"/>
      <c r="BX433" s="86"/>
      <c r="CA433" s="86"/>
      <c r="CF433" s="86"/>
      <c r="CK433" s="86"/>
      <c r="CP433" s="86"/>
      <c r="CT433" s="87"/>
      <c r="CY433" s="86"/>
      <c r="DE433" s="86"/>
    </row>
    <row r="434">
      <c r="A434" s="112"/>
      <c r="Q434" s="77"/>
      <c r="R434" s="117"/>
      <c r="S434" s="118"/>
      <c r="Y434" s="92"/>
      <c r="AB434" s="93"/>
      <c r="AF434" s="92"/>
      <c r="AI434" s="93"/>
      <c r="AK434" s="113"/>
      <c r="AN434" s="93"/>
      <c r="AO434" s="114"/>
      <c r="AQ434" s="93"/>
      <c r="AS434" s="114"/>
      <c r="AV434" s="93"/>
      <c r="AW434" s="114"/>
      <c r="AY434" s="93"/>
      <c r="BA434" s="114"/>
      <c r="BD434" s="93"/>
      <c r="BE434" s="114"/>
      <c r="BH434" s="95"/>
      <c r="BN434" s="86"/>
      <c r="BS434" s="86"/>
      <c r="BX434" s="86"/>
      <c r="CA434" s="86"/>
      <c r="CF434" s="86"/>
      <c r="CK434" s="86"/>
      <c r="CP434" s="86"/>
      <c r="CT434" s="87"/>
      <c r="CY434" s="86"/>
      <c r="DE434" s="86"/>
    </row>
    <row r="435">
      <c r="A435" s="112"/>
      <c r="Q435" s="77"/>
      <c r="R435" s="117"/>
      <c r="S435" s="118"/>
      <c r="Y435" s="92"/>
      <c r="AB435" s="93"/>
      <c r="AF435" s="92"/>
      <c r="AI435" s="93"/>
      <c r="AK435" s="113"/>
      <c r="AN435" s="93"/>
      <c r="AO435" s="114"/>
      <c r="AQ435" s="93"/>
      <c r="AS435" s="114"/>
      <c r="AV435" s="93"/>
      <c r="AW435" s="114"/>
      <c r="AY435" s="93"/>
      <c r="BA435" s="114"/>
      <c r="BD435" s="93"/>
      <c r="BE435" s="114"/>
      <c r="BH435" s="95"/>
      <c r="BN435" s="86"/>
      <c r="BS435" s="86"/>
      <c r="BX435" s="86"/>
      <c r="CA435" s="86"/>
      <c r="CF435" s="86"/>
      <c r="CK435" s="86"/>
      <c r="CP435" s="86"/>
      <c r="CT435" s="87"/>
      <c r="CY435" s="86"/>
      <c r="DE435" s="86"/>
    </row>
    <row r="436">
      <c r="A436" s="112"/>
      <c r="Q436" s="77"/>
      <c r="R436" s="117"/>
      <c r="S436" s="118"/>
      <c r="Y436" s="92"/>
      <c r="AB436" s="93"/>
      <c r="AF436" s="92"/>
      <c r="AI436" s="93"/>
      <c r="AK436" s="113"/>
      <c r="AN436" s="93"/>
      <c r="AO436" s="114"/>
      <c r="AQ436" s="93"/>
      <c r="AS436" s="114"/>
      <c r="AV436" s="93"/>
      <c r="AW436" s="114"/>
      <c r="AY436" s="93"/>
      <c r="BA436" s="114"/>
      <c r="BD436" s="93"/>
      <c r="BE436" s="114"/>
      <c r="BH436" s="95"/>
      <c r="BN436" s="86"/>
      <c r="BS436" s="86"/>
      <c r="BX436" s="86"/>
      <c r="CA436" s="86"/>
      <c r="CF436" s="86"/>
      <c r="CK436" s="86"/>
      <c r="CP436" s="86"/>
      <c r="CT436" s="87"/>
      <c r="CY436" s="86"/>
      <c r="DE436" s="86"/>
    </row>
    <row r="437">
      <c r="A437" s="112"/>
      <c r="Q437" s="77"/>
      <c r="R437" s="117"/>
      <c r="S437" s="118"/>
      <c r="Y437" s="92"/>
      <c r="AB437" s="93"/>
      <c r="AF437" s="92"/>
      <c r="AI437" s="93"/>
      <c r="AK437" s="113"/>
      <c r="AN437" s="93"/>
      <c r="AO437" s="114"/>
      <c r="AQ437" s="93"/>
      <c r="AS437" s="114"/>
      <c r="AV437" s="93"/>
      <c r="AW437" s="114"/>
      <c r="AY437" s="93"/>
      <c r="BA437" s="114"/>
      <c r="BD437" s="93"/>
      <c r="BE437" s="114"/>
      <c r="BH437" s="95"/>
      <c r="BN437" s="86"/>
      <c r="BS437" s="86"/>
      <c r="BX437" s="86"/>
      <c r="CA437" s="86"/>
      <c r="CF437" s="86"/>
      <c r="CK437" s="86"/>
      <c r="CP437" s="86"/>
      <c r="CT437" s="87"/>
      <c r="CY437" s="86"/>
      <c r="DE437" s="86"/>
    </row>
    <row r="438">
      <c r="A438" s="112"/>
      <c r="Q438" s="77"/>
      <c r="R438" s="117"/>
      <c r="S438" s="118"/>
      <c r="Y438" s="92"/>
      <c r="AB438" s="93"/>
      <c r="AF438" s="92"/>
      <c r="AI438" s="93"/>
      <c r="AK438" s="113"/>
      <c r="AN438" s="93"/>
      <c r="AO438" s="114"/>
      <c r="AQ438" s="93"/>
      <c r="AS438" s="114"/>
      <c r="AV438" s="93"/>
      <c r="AW438" s="114"/>
      <c r="AY438" s="93"/>
      <c r="BA438" s="114"/>
      <c r="BD438" s="93"/>
      <c r="BE438" s="114"/>
      <c r="BH438" s="95"/>
      <c r="BN438" s="86"/>
      <c r="BS438" s="86"/>
      <c r="BX438" s="86"/>
      <c r="CA438" s="86"/>
      <c r="CF438" s="86"/>
      <c r="CK438" s="86"/>
      <c r="CP438" s="86"/>
      <c r="CT438" s="87"/>
      <c r="CY438" s="86"/>
      <c r="DE438" s="86"/>
    </row>
    <row r="439">
      <c r="A439" s="112"/>
      <c r="Q439" s="77"/>
      <c r="R439" s="117"/>
      <c r="S439" s="118"/>
      <c r="Y439" s="92"/>
      <c r="AB439" s="93"/>
      <c r="AF439" s="92"/>
      <c r="AI439" s="93"/>
      <c r="AK439" s="113"/>
      <c r="AN439" s="93"/>
      <c r="AO439" s="114"/>
      <c r="AQ439" s="93"/>
      <c r="AS439" s="114"/>
      <c r="AV439" s="93"/>
      <c r="AW439" s="114"/>
      <c r="AY439" s="93"/>
      <c r="BA439" s="114"/>
      <c r="BD439" s="93"/>
      <c r="BE439" s="114"/>
      <c r="BH439" s="95"/>
      <c r="BN439" s="86"/>
      <c r="BS439" s="86"/>
      <c r="BX439" s="86"/>
      <c r="CA439" s="86"/>
      <c r="CF439" s="86"/>
      <c r="CK439" s="86"/>
      <c r="CP439" s="86"/>
      <c r="CT439" s="87"/>
      <c r="CY439" s="86"/>
      <c r="DE439" s="86"/>
    </row>
    <row r="440">
      <c r="A440" s="112"/>
      <c r="Q440" s="77"/>
      <c r="R440" s="117"/>
      <c r="S440" s="118"/>
      <c r="Y440" s="92"/>
      <c r="AB440" s="93"/>
      <c r="AF440" s="92"/>
      <c r="AI440" s="93"/>
      <c r="AK440" s="113"/>
      <c r="AN440" s="93"/>
      <c r="AO440" s="114"/>
      <c r="AQ440" s="93"/>
      <c r="AS440" s="114"/>
      <c r="AV440" s="93"/>
      <c r="AW440" s="114"/>
      <c r="AY440" s="93"/>
      <c r="BA440" s="114"/>
      <c r="BD440" s="93"/>
      <c r="BE440" s="114"/>
      <c r="BH440" s="95"/>
      <c r="BN440" s="86"/>
      <c r="BS440" s="86"/>
      <c r="BX440" s="86"/>
      <c r="CA440" s="86"/>
      <c r="CF440" s="86"/>
      <c r="CK440" s="86"/>
      <c r="CP440" s="86"/>
      <c r="CT440" s="87"/>
      <c r="CY440" s="86"/>
      <c r="DE440" s="86"/>
    </row>
    <row r="441">
      <c r="A441" s="112"/>
      <c r="Q441" s="77"/>
      <c r="R441" s="117"/>
      <c r="S441" s="118"/>
      <c r="Y441" s="92"/>
      <c r="AB441" s="93"/>
      <c r="AF441" s="92"/>
      <c r="AI441" s="93"/>
      <c r="AK441" s="113"/>
      <c r="AN441" s="93"/>
      <c r="AO441" s="114"/>
      <c r="AQ441" s="93"/>
      <c r="AS441" s="114"/>
      <c r="AV441" s="93"/>
      <c r="AW441" s="114"/>
      <c r="AY441" s="93"/>
      <c r="BA441" s="114"/>
      <c r="BD441" s="93"/>
      <c r="BE441" s="114"/>
      <c r="BH441" s="95"/>
      <c r="BN441" s="86"/>
      <c r="BS441" s="86"/>
      <c r="BX441" s="86"/>
      <c r="CA441" s="86"/>
      <c r="CF441" s="86"/>
      <c r="CK441" s="86"/>
      <c r="CP441" s="86"/>
      <c r="CT441" s="87"/>
      <c r="CY441" s="86"/>
      <c r="DE441" s="86"/>
    </row>
    <row r="442">
      <c r="A442" s="112"/>
      <c r="Q442" s="77"/>
      <c r="R442" s="117"/>
      <c r="S442" s="118"/>
      <c r="Y442" s="92"/>
      <c r="AB442" s="93"/>
      <c r="AF442" s="92"/>
      <c r="AI442" s="93"/>
      <c r="AK442" s="113"/>
      <c r="AN442" s="93"/>
      <c r="AO442" s="114"/>
      <c r="AQ442" s="93"/>
      <c r="AS442" s="114"/>
      <c r="AV442" s="93"/>
      <c r="AW442" s="114"/>
      <c r="AY442" s="93"/>
      <c r="BA442" s="114"/>
      <c r="BD442" s="93"/>
      <c r="BE442" s="114"/>
      <c r="BH442" s="95"/>
      <c r="BN442" s="86"/>
      <c r="BS442" s="86"/>
      <c r="BX442" s="86"/>
      <c r="CA442" s="86"/>
      <c r="CF442" s="86"/>
      <c r="CK442" s="86"/>
      <c r="CP442" s="86"/>
      <c r="CT442" s="87"/>
      <c r="CY442" s="86"/>
      <c r="DE442" s="86"/>
    </row>
    <row r="443">
      <c r="A443" s="112"/>
      <c r="Q443" s="77"/>
      <c r="R443" s="117"/>
      <c r="S443" s="118"/>
      <c r="Y443" s="92"/>
      <c r="AB443" s="93"/>
      <c r="AF443" s="92"/>
      <c r="AI443" s="93"/>
      <c r="AK443" s="113"/>
      <c r="AN443" s="93"/>
      <c r="AO443" s="114"/>
      <c r="AQ443" s="93"/>
      <c r="AS443" s="114"/>
      <c r="AV443" s="93"/>
      <c r="AW443" s="114"/>
      <c r="AY443" s="93"/>
      <c r="BA443" s="114"/>
      <c r="BD443" s="93"/>
      <c r="BE443" s="114"/>
      <c r="BH443" s="95"/>
      <c r="BN443" s="86"/>
      <c r="BS443" s="86"/>
      <c r="BX443" s="86"/>
      <c r="CA443" s="86"/>
      <c r="CF443" s="86"/>
      <c r="CK443" s="86"/>
      <c r="CP443" s="86"/>
      <c r="CT443" s="87"/>
      <c r="CY443" s="86"/>
      <c r="DE443" s="86"/>
    </row>
    <row r="444">
      <c r="A444" s="112"/>
      <c r="Q444" s="77"/>
      <c r="R444" s="117"/>
      <c r="S444" s="118"/>
      <c r="Y444" s="92"/>
      <c r="AB444" s="93"/>
      <c r="AF444" s="92"/>
      <c r="AI444" s="93"/>
      <c r="AK444" s="113"/>
      <c r="AN444" s="93"/>
      <c r="AO444" s="114"/>
      <c r="AQ444" s="93"/>
      <c r="AS444" s="114"/>
      <c r="AV444" s="93"/>
      <c r="AW444" s="114"/>
      <c r="AY444" s="93"/>
      <c r="BA444" s="114"/>
      <c r="BD444" s="93"/>
      <c r="BE444" s="114"/>
      <c r="BH444" s="95"/>
      <c r="BN444" s="86"/>
      <c r="BS444" s="86"/>
      <c r="BX444" s="86"/>
      <c r="CA444" s="86"/>
      <c r="CF444" s="86"/>
      <c r="CK444" s="86"/>
      <c r="CP444" s="86"/>
      <c r="CT444" s="87"/>
      <c r="CY444" s="86"/>
      <c r="DE444" s="86"/>
    </row>
    <row r="445">
      <c r="A445" s="112"/>
      <c r="Q445" s="77"/>
      <c r="R445" s="117"/>
      <c r="S445" s="118"/>
      <c r="Y445" s="92"/>
      <c r="AB445" s="93"/>
      <c r="AF445" s="92"/>
      <c r="AI445" s="93"/>
      <c r="AK445" s="113"/>
      <c r="AN445" s="93"/>
      <c r="AO445" s="114"/>
      <c r="AQ445" s="93"/>
      <c r="AS445" s="114"/>
      <c r="AV445" s="93"/>
      <c r="AW445" s="114"/>
      <c r="AY445" s="93"/>
      <c r="BA445" s="114"/>
      <c r="BD445" s="93"/>
      <c r="BE445" s="114"/>
      <c r="BH445" s="95"/>
      <c r="BN445" s="86"/>
      <c r="BS445" s="86"/>
      <c r="BX445" s="86"/>
      <c r="CA445" s="86"/>
      <c r="CF445" s="86"/>
      <c r="CK445" s="86"/>
      <c r="CP445" s="86"/>
      <c r="CT445" s="87"/>
      <c r="CY445" s="86"/>
      <c r="DE445" s="86"/>
    </row>
    <row r="446">
      <c r="A446" s="112"/>
      <c r="Q446" s="77"/>
      <c r="R446" s="117"/>
      <c r="S446" s="118"/>
      <c r="Y446" s="92"/>
      <c r="AB446" s="93"/>
      <c r="AF446" s="92"/>
      <c r="AI446" s="93"/>
      <c r="AK446" s="113"/>
      <c r="AN446" s="93"/>
      <c r="AO446" s="114"/>
      <c r="AQ446" s="93"/>
      <c r="AS446" s="114"/>
      <c r="AV446" s="93"/>
      <c r="AW446" s="114"/>
      <c r="AY446" s="93"/>
      <c r="BA446" s="114"/>
      <c r="BD446" s="93"/>
      <c r="BE446" s="114"/>
      <c r="BH446" s="95"/>
      <c r="BN446" s="86"/>
      <c r="BS446" s="86"/>
      <c r="BX446" s="86"/>
      <c r="CA446" s="86"/>
      <c r="CF446" s="86"/>
      <c r="CK446" s="86"/>
      <c r="CP446" s="86"/>
      <c r="CT446" s="87"/>
      <c r="CY446" s="86"/>
      <c r="DE446" s="86"/>
    </row>
    <row r="447">
      <c r="A447" s="112"/>
      <c r="Q447" s="77"/>
      <c r="R447" s="117"/>
      <c r="S447" s="118"/>
      <c r="Y447" s="92"/>
      <c r="AB447" s="93"/>
      <c r="AF447" s="92"/>
      <c r="AI447" s="93"/>
      <c r="AK447" s="113"/>
      <c r="AN447" s="93"/>
      <c r="AO447" s="114"/>
      <c r="AQ447" s="93"/>
      <c r="AS447" s="114"/>
      <c r="AV447" s="93"/>
      <c r="AW447" s="114"/>
      <c r="AY447" s="93"/>
      <c r="BA447" s="114"/>
      <c r="BD447" s="93"/>
      <c r="BE447" s="114"/>
      <c r="BH447" s="95"/>
      <c r="BN447" s="86"/>
      <c r="BS447" s="86"/>
      <c r="BX447" s="86"/>
      <c r="CA447" s="86"/>
      <c r="CF447" s="86"/>
      <c r="CK447" s="86"/>
      <c r="CP447" s="86"/>
      <c r="CT447" s="87"/>
      <c r="CY447" s="86"/>
      <c r="DE447" s="86"/>
    </row>
    <row r="448">
      <c r="A448" s="112"/>
      <c r="Q448" s="77"/>
      <c r="R448" s="117"/>
      <c r="S448" s="118"/>
      <c r="Y448" s="92"/>
      <c r="AB448" s="93"/>
      <c r="AF448" s="92"/>
      <c r="AI448" s="93"/>
      <c r="AK448" s="113"/>
      <c r="AN448" s="93"/>
      <c r="AO448" s="114"/>
      <c r="AQ448" s="93"/>
      <c r="AS448" s="114"/>
      <c r="AV448" s="93"/>
      <c r="AW448" s="114"/>
      <c r="AY448" s="93"/>
      <c r="BA448" s="114"/>
      <c r="BD448" s="93"/>
      <c r="BE448" s="114"/>
      <c r="BH448" s="95"/>
      <c r="BN448" s="86"/>
      <c r="BS448" s="86"/>
      <c r="BX448" s="86"/>
      <c r="CA448" s="86"/>
      <c r="CF448" s="86"/>
      <c r="CK448" s="86"/>
      <c r="CP448" s="86"/>
      <c r="CT448" s="87"/>
      <c r="CY448" s="86"/>
      <c r="DE448" s="86"/>
    </row>
    <row r="449">
      <c r="A449" s="112"/>
      <c r="Q449" s="77"/>
      <c r="R449" s="117"/>
      <c r="S449" s="118"/>
      <c r="Y449" s="92"/>
      <c r="AB449" s="93"/>
      <c r="AF449" s="92"/>
      <c r="AI449" s="93"/>
      <c r="AK449" s="113"/>
      <c r="AN449" s="93"/>
      <c r="AO449" s="114"/>
      <c r="AQ449" s="93"/>
      <c r="AS449" s="114"/>
      <c r="AV449" s="93"/>
      <c r="AW449" s="114"/>
      <c r="AY449" s="93"/>
      <c r="BA449" s="114"/>
      <c r="BD449" s="93"/>
      <c r="BE449" s="114"/>
      <c r="BH449" s="95"/>
      <c r="BN449" s="86"/>
      <c r="BS449" s="86"/>
      <c r="BX449" s="86"/>
      <c r="CA449" s="86"/>
      <c r="CF449" s="86"/>
      <c r="CK449" s="86"/>
      <c r="CP449" s="86"/>
      <c r="CT449" s="87"/>
      <c r="CY449" s="86"/>
      <c r="DE449" s="86"/>
    </row>
    <row r="450">
      <c r="A450" s="112"/>
      <c r="Q450" s="77"/>
      <c r="R450" s="117"/>
      <c r="S450" s="118"/>
      <c r="Y450" s="92"/>
      <c r="AB450" s="93"/>
      <c r="AF450" s="92"/>
      <c r="AI450" s="93"/>
      <c r="AK450" s="113"/>
      <c r="AN450" s="93"/>
      <c r="AO450" s="114"/>
      <c r="AQ450" s="93"/>
      <c r="AS450" s="114"/>
      <c r="AV450" s="93"/>
      <c r="AW450" s="114"/>
      <c r="AY450" s="93"/>
      <c r="BA450" s="114"/>
      <c r="BD450" s="93"/>
      <c r="BE450" s="114"/>
      <c r="BH450" s="95"/>
      <c r="BN450" s="86"/>
      <c r="BS450" s="86"/>
      <c r="BX450" s="86"/>
      <c r="CA450" s="86"/>
      <c r="CF450" s="86"/>
      <c r="CK450" s="86"/>
      <c r="CP450" s="86"/>
      <c r="CT450" s="87"/>
      <c r="CY450" s="86"/>
      <c r="DE450" s="86"/>
    </row>
    <row r="451">
      <c r="A451" s="112"/>
      <c r="Q451" s="77"/>
      <c r="R451" s="117"/>
      <c r="S451" s="118"/>
      <c r="Y451" s="92"/>
      <c r="AB451" s="93"/>
      <c r="AF451" s="92"/>
      <c r="AI451" s="93"/>
      <c r="AK451" s="113"/>
      <c r="AN451" s="93"/>
      <c r="AO451" s="114"/>
      <c r="AQ451" s="93"/>
      <c r="AS451" s="114"/>
      <c r="AV451" s="93"/>
      <c r="AW451" s="114"/>
      <c r="AY451" s="93"/>
      <c r="BA451" s="114"/>
      <c r="BD451" s="93"/>
      <c r="BE451" s="114"/>
      <c r="BH451" s="95"/>
      <c r="BN451" s="86"/>
      <c r="BS451" s="86"/>
      <c r="BX451" s="86"/>
      <c r="CA451" s="86"/>
      <c r="CF451" s="86"/>
      <c r="CK451" s="86"/>
      <c r="CP451" s="86"/>
      <c r="CT451" s="87"/>
      <c r="CY451" s="86"/>
      <c r="DE451" s="86"/>
    </row>
    <row r="452">
      <c r="A452" s="112"/>
      <c r="Q452" s="77"/>
      <c r="R452" s="117"/>
      <c r="S452" s="118"/>
      <c r="Y452" s="92"/>
      <c r="AB452" s="93"/>
      <c r="AF452" s="92"/>
      <c r="AI452" s="93"/>
      <c r="AK452" s="113"/>
      <c r="AN452" s="93"/>
      <c r="AO452" s="114"/>
      <c r="AQ452" s="93"/>
      <c r="AS452" s="114"/>
      <c r="AV452" s="93"/>
      <c r="AW452" s="114"/>
      <c r="AY452" s="93"/>
      <c r="BA452" s="114"/>
      <c r="BD452" s="93"/>
      <c r="BE452" s="114"/>
      <c r="BH452" s="95"/>
      <c r="BN452" s="86"/>
      <c r="BS452" s="86"/>
      <c r="BX452" s="86"/>
      <c r="CA452" s="86"/>
      <c r="CF452" s="86"/>
      <c r="CK452" s="86"/>
      <c r="CP452" s="86"/>
      <c r="CT452" s="87"/>
      <c r="CY452" s="86"/>
      <c r="DE452" s="86"/>
    </row>
    <row r="453">
      <c r="A453" s="112"/>
      <c r="Q453" s="77"/>
      <c r="R453" s="117"/>
      <c r="S453" s="118"/>
      <c r="Y453" s="92"/>
      <c r="AB453" s="93"/>
      <c r="AF453" s="92"/>
      <c r="AI453" s="93"/>
      <c r="AK453" s="113"/>
      <c r="AN453" s="93"/>
      <c r="AO453" s="114"/>
      <c r="AQ453" s="93"/>
      <c r="AS453" s="114"/>
      <c r="AV453" s="93"/>
      <c r="AW453" s="114"/>
      <c r="AY453" s="93"/>
      <c r="BA453" s="114"/>
      <c r="BD453" s="93"/>
      <c r="BE453" s="114"/>
      <c r="BH453" s="95"/>
      <c r="BN453" s="86"/>
      <c r="BS453" s="86"/>
      <c r="BX453" s="86"/>
      <c r="CA453" s="86"/>
      <c r="CF453" s="86"/>
      <c r="CK453" s="86"/>
      <c r="CP453" s="86"/>
      <c r="CT453" s="87"/>
      <c r="CY453" s="86"/>
      <c r="DE453" s="86"/>
    </row>
    <row r="454">
      <c r="A454" s="112"/>
      <c r="Q454" s="77"/>
      <c r="R454" s="117"/>
      <c r="S454" s="118"/>
      <c r="Y454" s="92"/>
      <c r="AB454" s="93"/>
      <c r="AF454" s="92"/>
      <c r="AI454" s="93"/>
      <c r="AK454" s="113"/>
      <c r="AN454" s="93"/>
      <c r="AO454" s="114"/>
      <c r="AQ454" s="93"/>
      <c r="AS454" s="114"/>
      <c r="AV454" s="93"/>
      <c r="AW454" s="114"/>
      <c r="AY454" s="93"/>
      <c r="BA454" s="114"/>
      <c r="BD454" s="93"/>
      <c r="BE454" s="114"/>
      <c r="BH454" s="95"/>
      <c r="BN454" s="86"/>
      <c r="BS454" s="86"/>
      <c r="BX454" s="86"/>
      <c r="CA454" s="86"/>
      <c r="CF454" s="86"/>
      <c r="CK454" s="86"/>
      <c r="CP454" s="86"/>
      <c r="CT454" s="87"/>
      <c r="CY454" s="86"/>
      <c r="DE454" s="86"/>
    </row>
    <row r="455">
      <c r="A455" s="112"/>
      <c r="Q455" s="77"/>
      <c r="R455" s="117"/>
      <c r="S455" s="118"/>
      <c r="Y455" s="92"/>
      <c r="AB455" s="93"/>
      <c r="AF455" s="92"/>
      <c r="AI455" s="93"/>
      <c r="AK455" s="113"/>
      <c r="AN455" s="93"/>
      <c r="AO455" s="114"/>
      <c r="AQ455" s="93"/>
      <c r="AS455" s="114"/>
      <c r="AV455" s="93"/>
      <c r="AW455" s="114"/>
      <c r="AY455" s="93"/>
      <c r="BA455" s="114"/>
      <c r="BD455" s="93"/>
      <c r="BE455" s="114"/>
      <c r="BH455" s="95"/>
      <c r="BN455" s="86"/>
      <c r="BS455" s="86"/>
      <c r="BX455" s="86"/>
      <c r="CA455" s="86"/>
      <c r="CF455" s="86"/>
      <c r="CK455" s="86"/>
      <c r="CP455" s="86"/>
      <c r="CT455" s="87"/>
      <c r="CY455" s="86"/>
      <c r="DE455" s="86"/>
    </row>
    <row r="456">
      <c r="A456" s="112"/>
      <c r="Q456" s="77"/>
      <c r="R456" s="117"/>
      <c r="S456" s="118"/>
      <c r="Y456" s="92"/>
      <c r="AB456" s="93"/>
      <c r="AF456" s="92"/>
      <c r="AI456" s="93"/>
      <c r="AK456" s="113"/>
      <c r="AN456" s="93"/>
      <c r="AO456" s="114"/>
      <c r="AQ456" s="93"/>
      <c r="AS456" s="114"/>
      <c r="AV456" s="93"/>
      <c r="AW456" s="114"/>
      <c r="AY456" s="93"/>
      <c r="BA456" s="114"/>
      <c r="BD456" s="93"/>
      <c r="BE456" s="114"/>
      <c r="BH456" s="95"/>
      <c r="BN456" s="86"/>
      <c r="BS456" s="86"/>
      <c r="BX456" s="86"/>
      <c r="CA456" s="86"/>
      <c r="CF456" s="86"/>
      <c r="CK456" s="86"/>
      <c r="CP456" s="86"/>
      <c r="CT456" s="87"/>
      <c r="CY456" s="86"/>
      <c r="DE456" s="86"/>
    </row>
    <row r="457">
      <c r="A457" s="112"/>
      <c r="Q457" s="77"/>
      <c r="R457" s="117"/>
      <c r="S457" s="118"/>
      <c r="Y457" s="92"/>
      <c r="AB457" s="93"/>
      <c r="AF457" s="92"/>
      <c r="AI457" s="93"/>
      <c r="AK457" s="113"/>
      <c r="AN457" s="93"/>
      <c r="AO457" s="114"/>
      <c r="AQ457" s="93"/>
      <c r="AS457" s="114"/>
      <c r="AV457" s="93"/>
      <c r="AW457" s="114"/>
      <c r="AY457" s="93"/>
      <c r="BA457" s="114"/>
      <c r="BD457" s="93"/>
      <c r="BE457" s="114"/>
      <c r="BH457" s="95"/>
      <c r="BN457" s="86"/>
      <c r="BS457" s="86"/>
      <c r="BX457" s="86"/>
      <c r="CA457" s="86"/>
      <c r="CF457" s="86"/>
      <c r="CK457" s="86"/>
      <c r="CP457" s="86"/>
      <c r="CT457" s="87"/>
      <c r="CY457" s="86"/>
      <c r="DE457" s="86"/>
    </row>
    <row r="458">
      <c r="A458" s="112"/>
      <c r="Q458" s="77"/>
      <c r="R458" s="117"/>
      <c r="S458" s="118"/>
      <c r="Y458" s="92"/>
      <c r="AB458" s="93"/>
      <c r="AF458" s="92"/>
      <c r="AI458" s="93"/>
      <c r="AK458" s="113"/>
      <c r="AN458" s="93"/>
      <c r="AO458" s="114"/>
      <c r="AQ458" s="93"/>
      <c r="AS458" s="114"/>
      <c r="AV458" s="93"/>
      <c r="AW458" s="114"/>
      <c r="AY458" s="93"/>
      <c r="BA458" s="114"/>
      <c r="BD458" s="93"/>
      <c r="BE458" s="114"/>
      <c r="BH458" s="95"/>
      <c r="BN458" s="86"/>
      <c r="BS458" s="86"/>
      <c r="BX458" s="86"/>
      <c r="CA458" s="86"/>
      <c r="CF458" s="86"/>
      <c r="CK458" s="86"/>
      <c r="CP458" s="86"/>
      <c r="CT458" s="87"/>
      <c r="CY458" s="86"/>
      <c r="DE458" s="86"/>
    </row>
    <row r="459">
      <c r="A459" s="112"/>
      <c r="Q459" s="77"/>
      <c r="R459" s="117"/>
      <c r="S459" s="118"/>
      <c r="Y459" s="92"/>
      <c r="AB459" s="93"/>
      <c r="AF459" s="92"/>
      <c r="AI459" s="93"/>
      <c r="AK459" s="113"/>
      <c r="AN459" s="93"/>
      <c r="AO459" s="114"/>
      <c r="AQ459" s="93"/>
      <c r="AS459" s="114"/>
      <c r="AV459" s="93"/>
      <c r="AW459" s="114"/>
      <c r="AY459" s="93"/>
      <c r="BA459" s="114"/>
      <c r="BD459" s="93"/>
      <c r="BE459" s="114"/>
      <c r="BH459" s="95"/>
      <c r="BN459" s="86"/>
      <c r="BS459" s="86"/>
      <c r="BX459" s="86"/>
      <c r="CA459" s="86"/>
      <c r="CF459" s="86"/>
      <c r="CK459" s="86"/>
      <c r="CP459" s="86"/>
      <c r="CT459" s="87"/>
      <c r="CY459" s="86"/>
      <c r="DE459" s="86"/>
    </row>
    <row r="460">
      <c r="A460" s="112"/>
      <c r="Q460" s="77"/>
      <c r="R460" s="117"/>
      <c r="S460" s="118"/>
      <c r="Y460" s="92"/>
      <c r="AB460" s="93"/>
      <c r="AF460" s="92"/>
      <c r="AI460" s="93"/>
      <c r="AK460" s="113"/>
      <c r="AN460" s="93"/>
      <c r="AO460" s="114"/>
      <c r="AQ460" s="93"/>
      <c r="AS460" s="114"/>
      <c r="AV460" s="93"/>
      <c r="AW460" s="114"/>
      <c r="AY460" s="93"/>
      <c r="BA460" s="114"/>
      <c r="BD460" s="93"/>
      <c r="BE460" s="114"/>
      <c r="BH460" s="95"/>
      <c r="BN460" s="86"/>
      <c r="BS460" s="86"/>
      <c r="BX460" s="86"/>
      <c r="CA460" s="86"/>
      <c r="CF460" s="86"/>
      <c r="CK460" s="86"/>
      <c r="CP460" s="86"/>
      <c r="CT460" s="87"/>
      <c r="CY460" s="86"/>
      <c r="DE460" s="86"/>
    </row>
    <row r="461">
      <c r="A461" s="112"/>
      <c r="Q461" s="77"/>
      <c r="R461" s="117"/>
      <c r="S461" s="118"/>
      <c r="Y461" s="92"/>
      <c r="AB461" s="93"/>
      <c r="AF461" s="92"/>
      <c r="AI461" s="93"/>
      <c r="AK461" s="113"/>
      <c r="AN461" s="93"/>
      <c r="AO461" s="114"/>
      <c r="AQ461" s="93"/>
      <c r="AS461" s="114"/>
      <c r="AV461" s="93"/>
      <c r="AW461" s="114"/>
      <c r="AY461" s="93"/>
      <c r="BA461" s="114"/>
      <c r="BD461" s="93"/>
      <c r="BE461" s="114"/>
      <c r="BH461" s="95"/>
      <c r="BN461" s="86"/>
      <c r="BS461" s="86"/>
      <c r="BX461" s="86"/>
      <c r="CA461" s="86"/>
      <c r="CF461" s="86"/>
      <c r="CK461" s="86"/>
      <c r="CP461" s="86"/>
      <c r="CT461" s="87"/>
      <c r="CY461" s="86"/>
      <c r="DE461" s="86"/>
    </row>
    <row r="462">
      <c r="A462" s="112"/>
      <c r="Q462" s="77"/>
      <c r="R462" s="117"/>
      <c r="S462" s="118"/>
      <c r="Y462" s="92"/>
      <c r="AB462" s="93"/>
      <c r="AF462" s="92"/>
      <c r="AI462" s="93"/>
      <c r="AK462" s="113"/>
      <c r="AN462" s="93"/>
      <c r="AO462" s="114"/>
      <c r="AQ462" s="93"/>
      <c r="AS462" s="114"/>
      <c r="AV462" s="93"/>
      <c r="AW462" s="114"/>
      <c r="AY462" s="93"/>
      <c r="BA462" s="114"/>
      <c r="BD462" s="93"/>
      <c r="BE462" s="114"/>
      <c r="BH462" s="95"/>
      <c r="BN462" s="86"/>
      <c r="BS462" s="86"/>
      <c r="BX462" s="86"/>
      <c r="CA462" s="86"/>
      <c r="CF462" s="86"/>
      <c r="CK462" s="86"/>
      <c r="CP462" s="86"/>
      <c r="CT462" s="87"/>
      <c r="CY462" s="86"/>
      <c r="DE462" s="86"/>
    </row>
    <row r="463">
      <c r="A463" s="112"/>
      <c r="Q463" s="77"/>
      <c r="R463" s="117"/>
      <c r="S463" s="118"/>
      <c r="Y463" s="92"/>
      <c r="AB463" s="93"/>
      <c r="AF463" s="92"/>
      <c r="AI463" s="93"/>
      <c r="AK463" s="113"/>
      <c r="AN463" s="93"/>
      <c r="AO463" s="114"/>
      <c r="AQ463" s="93"/>
      <c r="AS463" s="114"/>
      <c r="AV463" s="93"/>
      <c r="AW463" s="114"/>
      <c r="AY463" s="93"/>
      <c r="BA463" s="114"/>
      <c r="BD463" s="93"/>
      <c r="BE463" s="114"/>
      <c r="BH463" s="95"/>
      <c r="BN463" s="86"/>
      <c r="BS463" s="86"/>
      <c r="BX463" s="86"/>
      <c r="CA463" s="86"/>
      <c r="CF463" s="86"/>
      <c r="CK463" s="86"/>
      <c r="CP463" s="86"/>
      <c r="CT463" s="87"/>
      <c r="CY463" s="86"/>
      <c r="DE463" s="86"/>
    </row>
    <row r="464">
      <c r="A464" s="112"/>
      <c r="Q464" s="77"/>
      <c r="R464" s="117"/>
      <c r="S464" s="118"/>
      <c r="Y464" s="92"/>
      <c r="AB464" s="93"/>
      <c r="AF464" s="92"/>
      <c r="AI464" s="93"/>
      <c r="AK464" s="113"/>
      <c r="AN464" s="93"/>
      <c r="AO464" s="114"/>
      <c r="AQ464" s="93"/>
      <c r="AS464" s="114"/>
      <c r="AV464" s="93"/>
      <c r="AW464" s="114"/>
      <c r="AY464" s="93"/>
      <c r="BA464" s="114"/>
      <c r="BD464" s="93"/>
      <c r="BE464" s="114"/>
      <c r="BH464" s="95"/>
      <c r="BN464" s="86"/>
      <c r="BS464" s="86"/>
      <c r="BX464" s="86"/>
      <c r="CA464" s="86"/>
      <c r="CF464" s="86"/>
      <c r="CK464" s="86"/>
      <c r="CP464" s="86"/>
      <c r="CT464" s="87"/>
      <c r="CY464" s="86"/>
      <c r="DE464" s="86"/>
    </row>
    <row r="465">
      <c r="A465" s="112"/>
      <c r="Q465" s="77"/>
      <c r="R465" s="117"/>
      <c r="S465" s="118"/>
      <c r="Y465" s="92"/>
      <c r="AB465" s="93"/>
      <c r="AF465" s="92"/>
      <c r="AI465" s="93"/>
      <c r="AK465" s="113"/>
      <c r="AN465" s="93"/>
      <c r="AO465" s="114"/>
      <c r="AQ465" s="93"/>
      <c r="AS465" s="114"/>
      <c r="AV465" s="93"/>
      <c r="AW465" s="114"/>
      <c r="AY465" s="93"/>
      <c r="BA465" s="114"/>
      <c r="BD465" s="93"/>
      <c r="BE465" s="114"/>
      <c r="BH465" s="95"/>
      <c r="BN465" s="86"/>
      <c r="BS465" s="86"/>
      <c r="BX465" s="86"/>
      <c r="CA465" s="86"/>
      <c r="CF465" s="86"/>
      <c r="CK465" s="86"/>
      <c r="CP465" s="86"/>
      <c r="CT465" s="87"/>
      <c r="CY465" s="86"/>
      <c r="DE465" s="86"/>
    </row>
    <row r="466">
      <c r="A466" s="112"/>
      <c r="Q466" s="77"/>
      <c r="R466" s="117"/>
      <c r="S466" s="118"/>
      <c r="Y466" s="92"/>
      <c r="AB466" s="93"/>
      <c r="AF466" s="92"/>
      <c r="AI466" s="93"/>
      <c r="AK466" s="113"/>
      <c r="AN466" s="93"/>
      <c r="AO466" s="114"/>
      <c r="AQ466" s="93"/>
      <c r="AS466" s="114"/>
      <c r="AV466" s="93"/>
      <c r="AW466" s="114"/>
      <c r="AY466" s="93"/>
      <c r="BA466" s="114"/>
      <c r="BD466" s="93"/>
      <c r="BE466" s="114"/>
      <c r="BH466" s="95"/>
      <c r="BN466" s="86"/>
      <c r="BS466" s="86"/>
      <c r="BX466" s="86"/>
      <c r="CA466" s="86"/>
      <c r="CF466" s="86"/>
      <c r="CK466" s="86"/>
      <c r="CP466" s="86"/>
      <c r="CT466" s="87"/>
      <c r="CY466" s="86"/>
      <c r="DE466" s="86"/>
    </row>
    <row r="467">
      <c r="A467" s="112"/>
      <c r="Q467" s="77"/>
      <c r="R467" s="117"/>
      <c r="S467" s="118"/>
      <c r="Y467" s="92"/>
      <c r="AB467" s="93"/>
      <c r="AF467" s="92"/>
      <c r="AI467" s="93"/>
      <c r="AK467" s="113"/>
      <c r="AN467" s="93"/>
      <c r="AO467" s="114"/>
      <c r="AQ467" s="93"/>
      <c r="AS467" s="114"/>
      <c r="AV467" s="93"/>
      <c r="AW467" s="114"/>
      <c r="AY467" s="93"/>
      <c r="BA467" s="114"/>
      <c r="BD467" s="93"/>
      <c r="BE467" s="114"/>
      <c r="BH467" s="95"/>
      <c r="BN467" s="86"/>
      <c r="BS467" s="86"/>
      <c r="BX467" s="86"/>
      <c r="CA467" s="86"/>
      <c r="CF467" s="86"/>
      <c r="CK467" s="86"/>
      <c r="CP467" s="86"/>
      <c r="CT467" s="87"/>
      <c r="CY467" s="86"/>
      <c r="DE467" s="86"/>
    </row>
    <row r="468">
      <c r="A468" s="112"/>
      <c r="Q468" s="77"/>
      <c r="R468" s="117"/>
      <c r="S468" s="118"/>
      <c r="Y468" s="92"/>
      <c r="AB468" s="93"/>
      <c r="AF468" s="92"/>
      <c r="AI468" s="93"/>
      <c r="AK468" s="113"/>
      <c r="AN468" s="93"/>
      <c r="AO468" s="114"/>
      <c r="AQ468" s="93"/>
      <c r="AS468" s="114"/>
      <c r="AV468" s="93"/>
      <c r="AW468" s="114"/>
      <c r="AY468" s="93"/>
      <c r="BA468" s="114"/>
      <c r="BD468" s="93"/>
      <c r="BE468" s="114"/>
      <c r="BH468" s="95"/>
      <c r="BN468" s="86"/>
      <c r="BS468" s="86"/>
      <c r="BX468" s="86"/>
      <c r="CA468" s="86"/>
      <c r="CF468" s="86"/>
      <c r="CK468" s="86"/>
      <c r="CP468" s="86"/>
      <c r="CT468" s="87"/>
      <c r="CY468" s="86"/>
      <c r="DE468" s="86"/>
    </row>
    <row r="469">
      <c r="A469" s="112"/>
      <c r="Q469" s="77"/>
      <c r="R469" s="117"/>
      <c r="S469" s="118"/>
      <c r="Y469" s="92"/>
      <c r="AB469" s="93"/>
      <c r="AF469" s="92"/>
      <c r="AI469" s="93"/>
      <c r="AK469" s="113"/>
      <c r="AN469" s="93"/>
      <c r="AO469" s="114"/>
      <c r="AQ469" s="93"/>
      <c r="AS469" s="114"/>
      <c r="AV469" s="93"/>
      <c r="AW469" s="114"/>
      <c r="AY469" s="93"/>
      <c r="BA469" s="114"/>
      <c r="BD469" s="93"/>
      <c r="BE469" s="114"/>
      <c r="BH469" s="95"/>
      <c r="BN469" s="86"/>
      <c r="BS469" s="86"/>
      <c r="BX469" s="86"/>
      <c r="CA469" s="86"/>
      <c r="CF469" s="86"/>
      <c r="CK469" s="86"/>
      <c r="CP469" s="86"/>
      <c r="CT469" s="87"/>
      <c r="CY469" s="86"/>
      <c r="DE469" s="86"/>
    </row>
    <row r="470">
      <c r="A470" s="112"/>
      <c r="Q470" s="77"/>
      <c r="R470" s="117"/>
      <c r="S470" s="118"/>
      <c r="Y470" s="92"/>
      <c r="AB470" s="93"/>
      <c r="AF470" s="92"/>
      <c r="AI470" s="93"/>
      <c r="AK470" s="113"/>
      <c r="AN470" s="93"/>
      <c r="AO470" s="114"/>
      <c r="AQ470" s="93"/>
      <c r="AS470" s="114"/>
      <c r="AV470" s="93"/>
      <c r="AW470" s="114"/>
      <c r="AY470" s="93"/>
      <c r="BA470" s="114"/>
      <c r="BD470" s="93"/>
      <c r="BE470" s="114"/>
      <c r="BH470" s="95"/>
      <c r="BN470" s="86"/>
      <c r="BS470" s="86"/>
      <c r="BX470" s="86"/>
      <c r="CA470" s="86"/>
      <c r="CF470" s="86"/>
      <c r="CK470" s="86"/>
      <c r="CP470" s="86"/>
      <c r="CT470" s="87"/>
      <c r="CY470" s="86"/>
      <c r="DE470" s="86"/>
    </row>
    <row r="471">
      <c r="A471" s="112"/>
      <c r="Q471" s="77"/>
      <c r="R471" s="117"/>
      <c r="S471" s="118"/>
      <c r="Y471" s="92"/>
      <c r="AB471" s="93"/>
      <c r="AF471" s="92"/>
      <c r="AI471" s="93"/>
      <c r="AK471" s="113"/>
      <c r="AN471" s="93"/>
      <c r="AO471" s="114"/>
      <c r="AQ471" s="93"/>
      <c r="AS471" s="114"/>
      <c r="AV471" s="93"/>
      <c r="AW471" s="114"/>
      <c r="AY471" s="93"/>
      <c r="BA471" s="114"/>
      <c r="BD471" s="93"/>
      <c r="BE471" s="114"/>
      <c r="BH471" s="95"/>
      <c r="BN471" s="86"/>
      <c r="BS471" s="86"/>
      <c r="BX471" s="86"/>
      <c r="CA471" s="86"/>
      <c r="CF471" s="86"/>
      <c r="CK471" s="86"/>
      <c r="CP471" s="86"/>
      <c r="CT471" s="87"/>
      <c r="CY471" s="86"/>
      <c r="DE471" s="86"/>
    </row>
    <row r="472">
      <c r="A472" s="112"/>
      <c r="Q472" s="77"/>
      <c r="R472" s="117"/>
      <c r="S472" s="118"/>
      <c r="Y472" s="92"/>
      <c r="AB472" s="93"/>
      <c r="AF472" s="92"/>
      <c r="AI472" s="93"/>
      <c r="AK472" s="113"/>
      <c r="AN472" s="93"/>
      <c r="AO472" s="114"/>
      <c r="AQ472" s="93"/>
      <c r="AS472" s="114"/>
      <c r="AV472" s="93"/>
      <c r="AW472" s="114"/>
      <c r="AY472" s="93"/>
      <c r="BA472" s="114"/>
      <c r="BD472" s="93"/>
      <c r="BE472" s="114"/>
      <c r="BH472" s="95"/>
      <c r="BN472" s="86"/>
      <c r="BS472" s="86"/>
      <c r="BX472" s="86"/>
      <c r="CA472" s="86"/>
      <c r="CF472" s="86"/>
      <c r="CK472" s="86"/>
      <c r="CP472" s="86"/>
      <c r="CT472" s="87"/>
      <c r="CY472" s="86"/>
      <c r="DE472" s="86"/>
    </row>
    <row r="473">
      <c r="A473" s="112"/>
      <c r="Q473" s="77"/>
      <c r="R473" s="117"/>
      <c r="S473" s="118"/>
      <c r="Y473" s="92"/>
      <c r="AB473" s="93"/>
      <c r="AF473" s="92"/>
      <c r="AI473" s="93"/>
      <c r="AK473" s="113"/>
      <c r="AN473" s="93"/>
      <c r="AO473" s="114"/>
      <c r="AQ473" s="93"/>
      <c r="AS473" s="114"/>
      <c r="AV473" s="93"/>
      <c r="AW473" s="114"/>
      <c r="AY473" s="93"/>
      <c r="BA473" s="114"/>
      <c r="BD473" s="93"/>
      <c r="BE473" s="114"/>
      <c r="BH473" s="95"/>
      <c r="BN473" s="86"/>
      <c r="BS473" s="86"/>
      <c r="BX473" s="86"/>
      <c r="CA473" s="86"/>
      <c r="CF473" s="86"/>
      <c r="CK473" s="86"/>
      <c r="CP473" s="86"/>
      <c r="CT473" s="87"/>
      <c r="CY473" s="86"/>
      <c r="DE473" s="86"/>
    </row>
    <row r="474">
      <c r="A474" s="112"/>
      <c r="Q474" s="77"/>
      <c r="R474" s="117"/>
      <c r="S474" s="118"/>
      <c r="Y474" s="92"/>
      <c r="AB474" s="93"/>
      <c r="AF474" s="92"/>
      <c r="AI474" s="93"/>
      <c r="AK474" s="113"/>
      <c r="AN474" s="93"/>
      <c r="AO474" s="114"/>
      <c r="AQ474" s="93"/>
      <c r="AS474" s="114"/>
      <c r="AV474" s="93"/>
      <c r="AW474" s="114"/>
      <c r="AY474" s="93"/>
      <c r="BA474" s="114"/>
      <c r="BD474" s="93"/>
      <c r="BE474" s="114"/>
      <c r="BH474" s="95"/>
      <c r="BN474" s="86"/>
      <c r="BS474" s="86"/>
      <c r="BX474" s="86"/>
      <c r="CA474" s="86"/>
      <c r="CF474" s="86"/>
      <c r="CK474" s="86"/>
      <c r="CP474" s="86"/>
      <c r="CT474" s="87"/>
      <c r="CY474" s="86"/>
      <c r="DE474" s="86"/>
    </row>
    <row r="475">
      <c r="A475" s="112"/>
      <c r="Q475" s="77"/>
      <c r="R475" s="117"/>
      <c r="S475" s="118"/>
      <c r="Y475" s="92"/>
      <c r="AB475" s="93"/>
      <c r="AF475" s="92"/>
      <c r="AI475" s="93"/>
      <c r="AK475" s="113"/>
      <c r="AN475" s="93"/>
      <c r="AO475" s="114"/>
      <c r="AQ475" s="93"/>
      <c r="AS475" s="114"/>
      <c r="AV475" s="93"/>
      <c r="AW475" s="114"/>
      <c r="AY475" s="93"/>
      <c r="BA475" s="114"/>
      <c r="BD475" s="93"/>
      <c r="BE475" s="114"/>
      <c r="BH475" s="95"/>
      <c r="BN475" s="86"/>
      <c r="BS475" s="86"/>
      <c r="BX475" s="86"/>
      <c r="CA475" s="86"/>
      <c r="CF475" s="86"/>
      <c r="CK475" s="86"/>
      <c r="CP475" s="86"/>
      <c r="CT475" s="87"/>
      <c r="CY475" s="86"/>
      <c r="DE475" s="86"/>
    </row>
    <row r="476">
      <c r="A476" s="112"/>
      <c r="Q476" s="77"/>
      <c r="R476" s="117"/>
      <c r="S476" s="118"/>
      <c r="Y476" s="92"/>
      <c r="AB476" s="93"/>
      <c r="AF476" s="92"/>
      <c r="AI476" s="93"/>
      <c r="AK476" s="113"/>
      <c r="AN476" s="93"/>
      <c r="AO476" s="114"/>
      <c r="AQ476" s="93"/>
      <c r="AS476" s="114"/>
      <c r="AV476" s="93"/>
      <c r="AW476" s="114"/>
      <c r="AY476" s="93"/>
      <c r="BA476" s="114"/>
      <c r="BD476" s="93"/>
      <c r="BE476" s="114"/>
      <c r="BH476" s="95"/>
      <c r="BN476" s="86"/>
      <c r="BS476" s="86"/>
      <c r="BX476" s="86"/>
      <c r="CA476" s="86"/>
      <c r="CF476" s="86"/>
      <c r="CK476" s="86"/>
      <c r="CP476" s="86"/>
      <c r="CT476" s="87"/>
      <c r="CY476" s="86"/>
      <c r="DE476" s="86"/>
    </row>
    <row r="477">
      <c r="A477" s="112"/>
      <c r="Q477" s="77"/>
      <c r="R477" s="117"/>
      <c r="S477" s="118"/>
      <c r="Y477" s="92"/>
      <c r="AB477" s="93"/>
      <c r="AF477" s="92"/>
      <c r="AI477" s="93"/>
      <c r="AK477" s="113"/>
      <c r="AN477" s="93"/>
      <c r="AO477" s="114"/>
      <c r="AQ477" s="93"/>
      <c r="AS477" s="114"/>
      <c r="AV477" s="93"/>
      <c r="AW477" s="114"/>
      <c r="AY477" s="93"/>
      <c r="BA477" s="114"/>
      <c r="BD477" s="93"/>
      <c r="BE477" s="114"/>
      <c r="BH477" s="95"/>
      <c r="BN477" s="86"/>
      <c r="BS477" s="86"/>
      <c r="BX477" s="86"/>
      <c r="CA477" s="86"/>
      <c r="CF477" s="86"/>
      <c r="CK477" s="86"/>
      <c r="CP477" s="86"/>
      <c r="CT477" s="87"/>
      <c r="CY477" s="86"/>
      <c r="DE477" s="86"/>
    </row>
    <row r="478">
      <c r="A478" s="112"/>
      <c r="Q478" s="77"/>
      <c r="R478" s="117"/>
      <c r="S478" s="118"/>
      <c r="Y478" s="92"/>
      <c r="AB478" s="93"/>
      <c r="AF478" s="92"/>
      <c r="AI478" s="93"/>
      <c r="AK478" s="113"/>
      <c r="AN478" s="93"/>
      <c r="AO478" s="114"/>
      <c r="AQ478" s="93"/>
      <c r="AS478" s="114"/>
      <c r="AV478" s="93"/>
      <c r="AW478" s="114"/>
      <c r="AY478" s="93"/>
      <c r="BA478" s="114"/>
      <c r="BD478" s="93"/>
      <c r="BE478" s="114"/>
      <c r="BH478" s="95"/>
      <c r="BN478" s="86"/>
      <c r="BS478" s="86"/>
      <c r="BX478" s="86"/>
      <c r="CA478" s="86"/>
      <c r="CF478" s="86"/>
      <c r="CK478" s="86"/>
      <c r="CP478" s="86"/>
      <c r="CT478" s="87"/>
      <c r="CY478" s="86"/>
      <c r="DE478" s="86"/>
    </row>
    <row r="479">
      <c r="A479" s="112"/>
      <c r="Q479" s="77"/>
      <c r="R479" s="117"/>
      <c r="S479" s="118"/>
      <c r="Y479" s="92"/>
      <c r="AB479" s="93"/>
      <c r="AF479" s="92"/>
      <c r="AI479" s="93"/>
      <c r="AK479" s="113"/>
      <c r="AN479" s="93"/>
      <c r="AO479" s="114"/>
      <c r="AQ479" s="93"/>
      <c r="AS479" s="114"/>
      <c r="AV479" s="93"/>
      <c r="AW479" s="114"/>
      <c r="AY479" s="93"/>
      <c r="BA479" s="114"/>
      <c r="BD479" s="93"/>
      <c r="BE479" s="114"/>
      <c r="BH479" s="95"/>
      <c r="BN479" s="86"/>
      <c r="BS479" s="86"/>
      <c r="BX479" s="86"/>
      <c r="CA479" s="86"/>
      <c r="CF479" s="86"/>
      <c r="CK479" s="86"/>
      <c r="CP479" s="86"/>
      <c r="CT479" s="87"/>
      <c r="CY479" s="86"/>
      <c r="DE479" s="86"/>
    </row>
    <row r="480">
      <c r="A480" s="112"/>
      <c r="Q480" s="77"/>
      <c r="R480" s="117"/>
      <c r="S480" s="118"/>
      <c r="Y480" s="92"/>
      <c r="AB480" s="93"/>
      <c r="AF480" s="92"/>
      <c r="AI480" s="93"/>
      <c r="AK480" s="113"/>
      <c r="AN480" s="93"/>
      <c r="AO480" s="114"/>
      <c r="AQ480" s="93"/>
      <c r="AS480" s="114"/>
      <c r="AV480" s="93"/>
      <c r="AW480" s="114"/>
      <c r="AY480" s="93"/>
      <c r="BA480" s="114"/>
      <c r="BD480" s="93"/>
      <c r="BE480" s="114"/>
      <c r="BH480" s="95"/>
      <c r="BN480" s="86"/>
      <c r="BS480" s="86"/>
      <c r="BX480" s="86"/>
      <c r="CA480" s="86"/>
      <c r="CF480" s="86"/>
      <c r="CK480" s="86"/>
      <c r="CP480" s="86"/>
      <c r="CT480" s="87"/>
      <c r="CY480" s="86"/>
      <c r="DE480" s="86"/>
    </row>
    <row r="481">
      <c r="A481" s="112"/>
      <c r="Q481" s="77"/>
      <c r="R481" s="117"/>
      <c r="S481" s="118"/>
      <c r="Y481" s="92"/>
      <c r="AB481" s="93"/>
      <c r="AF481" s="92"/>
      <c r="AI481" s="93"/>
      <c r="AK481" s="113"/>
      <c r="AN481" s="93"/>
      <c r="AO481" s="114"/>
      <c r="AQ481" s="93"/>
      <c r="AS481" s="114"/>
      <c r="AV481" s="93"/>
      <c r="AW481" s="114"/>
      <c r="AY481" s="93"/>
      <c r="BA481" s="114"/>
      <c r="BD481" s="93"/>
      <c r="BE481" s="114"/>
      <c r="BH481" s="95"/>
      <c r="BN481" s="86"/>
      <c r="BS481" s="86"/>
      <c r="BX481" s="86"/>
      <c r="CA481" s="86"/>
      <c r="CF481" s="86"/>
      <c r="CK481" s="86"/>
      <c r="CP481" s="86"/>
      <c r="CT481" s="87"/>
      <c r="CY481" s="86"/>
      <c r="DE481" s="86"/>
    </row>
    <row r="482">
      <c r="A482" s="112"/>
      <c r="Q482" s="77"/>
      <c r="R482" s="117"/>
      <c r="S482" s="118"/>
      <c r="Y482" s="92"/>
      <c r="AB482" s="93"/>
      <c r="AF482" s="92"/>
      <c r="AI482" s="93"/>
      <c r="AK482" s="113"/>
      <c r="AN482" s="93"/>
      <c r="AO482" s="114"/>
      <c r="AQ482" s="93"/>
      <c r="AS482" s="114"/>
      <c r="AV482" s="93"/>
      <c r="AW482" s="114"/>
      <c r="AY482" s="93"/>
      <c r="BA482" s="114"/>
      <c r="BD482" s="93"/>
      <c r="BE482" s="114"/>
      <c r="BH482" s="95"/>
      <c r="BN482" s="86"/>
      <c r="BS482" s="86"/>
      <c r="BX482" s="86"/>
      <c r="CA482" s="86"/>
      <c r="CF482" s="86"/>
      <c r="CK482" s="86"/>
      <c r="CP482" s="86"/>
      <c r="CT482" s="87"/>
      <c r="CY482" s="86"/>
      <c r="DE482" s="86"/>
    </row>
    <row r="483">
      <c r="A483" s="112"/>
      <c r="Q483" s="77"/>
      <c r="R483" s="117"/>
      <c r="S483" s="118"/>
      <c r="Y483" s="92"/>
      <c r="AB483" s="93"/>
      <c r="AF483" s="92"/>
      <c r="AI483" s="93"/>
      <c r="AK483" s="113"/>
      <c r="AN483" s="93"/>
      <c r="AO483" s="114"/>
      <c r="AQ483" s="93"/>
      <c r="AS483" s="114"/>
      <c r="AV483" s="93"/>
      <c r="AW483" s="114"/>
      <c r="AY483" s="93"/>
      <c r="BA483" s="114"/>
      <c r="BD483" s="93"/>
      <c r="BE483" s="114"/>
      <c r="BH483" s="95"/>
      <c r="BN483" s="86"/>
      <c r="BS483" s="86"/>
      <c r="BX483" s="86"/>
      <c r="CA483" s="86"/>
      <c r="CF483" s="86"/>
      <c r="CK483" s="86"/>
      <c r="CP483" s="86"/>
      <c r="CT483" s="87"/>
      <c r="CY483" s="86"/>
      <c r="DE483" s="86"/>
    </row>
    <row r="484">
      <c r="A484" s="112"/>
      <c r="Q484" s="77"/>
      <c r="R484" s="117"/>
      <c r="S484" s="118"/>
      <c r="Y484" s="92"/>
      <c r="AB484" s="93"/>
      <c r="AF484" s="92"/>
      <c r="AI484" s="93"/>
      <c r="AK484" s="113"/>
      <c r="AN484" s="93"/>
      <c r="AO484" s="114"/>
      <c r="AQ484" s="93"/>
      <c r="AS484" s="114"/>
      <c r="AV484" s="93"/>
      <c r="AW484" s="114"/>
      <c r="AY484" s="93"/>
      <c r="BA484" s="114"/>
      <c r="BD484" s="93"/>
      <c r="BE484" s="114"/>
      <c r="BH484" s="95"/>
      <c r="BN484" s="86"/>
      <c r="BS484" s="86"/>
      <c r="BX484" s="86"/>
      <c r="CA484" s="86"/>
      <c r="CF484" s="86"/>
      <c r="CK484" s="86"/>
      <c r="CP484" s="86"/>
      <c r="CT484" s="87"/>
      <c r="CY484" s="86"/>
      <c r="DE484" s="86"/>
    </row>
    <row r="485">
      <c r="A485" s="112"/>
      <c r="Q485" s="77"/>
      <c r="R485" s="117"/>
      <c r="S485" s="118"/>
      <c r="Y485" s="92"/>
      <c r="AB485" s="93"/>
      <c r="AF485" s="92"/>
      <c r="AI485" s="93"/>
      <c r="AK485" s="113"/>
      <c r="AN485" s="93"/>
      <c r="AO485" s="114"/>
      <c r="AQ485" s="93"/>
      <c r="AS485" s="114"/>
      <c r="AV485" s="93"/>
      <c r="AW485" s="114"/>
      <c r="AY485" s="93"/>
      <c r="BA485" s="114"/>
      <c r="BD485" s="93"/>
      <c r="BE485" s="114"/>
      <c r="BH485" s="95"/>
      <c r="BN485" s="86"/>
      <c r="BS485" s="86"/>
      <c r="BX485" s="86"/>
      <c r="CA485" s="86"/>
      <c r="CF485" s="86"/>
      <c r="CK485" s="86"/>
      <c r="CP485" s="86"/>
      <c r="CT485" s="87"/>
      <c r="CY485" s="86"/>
      <c r="DE485" s="86"/>
    </row>
    <row r="486">
      <c r="A486" s="112"/>
      <c r="Q486" s="77"/>
      <c r="R486" s="117"/>
      <c r="S486" s="118"/>
      <c r="Y486" s="92"/>
      <c r="AB486" s="93"/>
      <c r="AF486" s="92"/>
      <c r="AI486" s="93"/>
      <c r="AK486" s="113"/>
      <c r="AN486" s="93"/>
      <c r="AO486" s="114"/>
      <c r="AQ486" s="93"/>
      <c r="AS486" s="114"/>
      <c r="AV486" s="93"/>
      <c r="AW486" s="114"/>
      <c r="AY486" s="93"/>
      <c r="BA486" s="114"/>
      <c r="BD486" s="93"/>
      <c r="BE486" s="114"/>
      <c r="BH486" s="95"/>
      <c r="BN486" s="86"/>
      <c r="BS486" s="86"/>
      <c r="BX486" s="86"/>
      <c r="CA486" s="86"/>
      <c r="CF486" s="86"/>
      <c r="CK486" s="86"/>
      <c r="CP486" s="86"/>
      <c r="CT486" s="87"/>
      <c r="CY486" s="86"/>
      <c r="DE486" s="86"/>
    </row>
    <row r="487">
      <c r="A487" s="112"/>
      <c r="Q487" s="77"/>
      <c r="R487" s="117"/>
      <c r="S487" s="118"/>
      <c r="Y487" s="92"/>
      <c r="AB487" s="93"/>
      <c r="AF487" s="92"/>
      <c r="AI487" s="93"/>
      <c r="AK487" s="113"/>
      <c r="AN487" s="93"/>
      <c r="AO487" s="114"/>
      <c r="AQ487" s="93"/>
      <c r="AS487" s="114"/>
      <c r="AV487" s="93"/>
      <c r="AW487" s="114"/>
      <c r="AY487" s="93"/>
      <c r="BA487" s="114"/>
      <c r="BD487" s="93"/>
      <c r="BE487" s="114"/>
      <c r="BH487" s="95"/>
      <c r="BN487" s="86"/>
      <c r="BS487" s="86"/>
      <c r="BX487" s="86"/>
      <c r="CA487" s="86"/>
      <c r="CF487" s="86"/>
      <c r="CK487" s="86"/>
      <c r="CP487" s="86"/>
      <c r="CT487" s="87"/>
      <c r="CY487" s="86"/>
      <c r="DE487" s="86"/>
    </row>
    <row r="488">
      <c r="A488" s="112"/>
      <c r="Q488" s="77"/>
      <c r="R488" s="117"/>
      <c r="S488" s="118"/>
      <c r="Y488" s="92"/>
      <c r="AB488" s="93"/>
      <c r="AF488" s="92"/>
      <c r="AI488" s="93"/>
      <c r="AK488" s="113"/>
      <c r="AN488" s="93"/>
      <c r="AO488" s="114"/>
      <c r="AQ488" s="93"/>
      <c r="AS488" s="114"/>
      <c r="AV488" s="93"/>
      <c r="AW488" s="114"/>
      <c r="AY488" s="93"/>
      <c r="BA488" s="114"/>
      <c r="BD488" s="93"/>
      <c r="BE488" s="114"/>
      <c r="BH488" s="95"/>
      <c r="BN488" s="86"/>
      <c r="BS488" s="86"/>
      <c r="BX488" s="86"/>
      <c r="CA488" s="86"/>
      <c r="CF488" s="86"/>
      <c r="CK488" s="86"/>
      <c r="CP488" s="86"/>
      <c r="CT488" s="87"/>
      <c r="CY488" s="86"/>
      <c r="DE488" s="86"/>
    </row>
    <row r="489">
      <c r="A489" s="112"/>
      <c r="Q489" s="77"/>
      <c r="R489" s="117"/>
      <c r="S489" s="118"/>
      <c r="Y489" s="92"/>
      <c r="AB489" s="93"/>
      <c r="AF489" s="92"/>
      <c r="AI489" s="93"/>
      <c r="AK489" s="113"/>
      <c r="AN489" s="93"/>
      <c r="AO489" s="114"/>
      <c r="AQ489" s="93"/>
      <c r="AS489" s="114"/>
      <c r="AV489" s="93"/>
      <c r="AW489" s="114"/>
      <c r="AY489" s="93"/>
      <c r="BA489" s="114"/>
      <c r="BD489" s="93"/>
      <c r="BE489" s="114"/>
      <c r="BH489" s="95"/>
      <c r="BN489" s="86"/>
      <c r="BS489" s="86"/>
      <c r="BX489" s="86"/>
      <c r="CA489" s="86"/>
      <c r="CF489" s="86"/>
      <c r="CK489" s="86"/>
      <c r="CP489" s="86"/>
      <c r="CT489" s="87"/>
      <c r="CY489" s="86"/>
      <c r="DE489" s="86"/>
    </row>
    <row r="490">
      <c r="A490" s="112"/>
      <c r="Q490" s="77"/>
      <c r="R490" s="117"/>
      <c r="S490" s="118"/>
      <c r="Y490" s="92"/>
      <c r="AB490" s="93"/>
      <c r="AF490" s="92"/>
      <c r="AI490" s="93"/>
      <c r="AK490" s="113"/>
      <c r="AN490" s="93"/>
      <c r="AO490" s="114"/>
      <c r="AQ490" s="93"/>
      <c r="AS490" s="114"/>
      <c r="AV490" s="93"/>
      <c r="AW490" s="114"/>
      <c r="AY490" s="93"/>
      <c r="BA490" s="114"/>
      <c r="BD490" s="93"/>
      <c r="BE490" s="114"/>
      <c r="BH490" s="95"/>
      <c r="BN490" s="86"/>
      <c r="BS490" s="86"/>
      <c r="BX490" s="86"/>
      <c r="CA490" s="86"/>
      <c r="CF490" s="86"/>
      <c r="CK490" s="86"/>
      <c r="CP490" s="86"/>
      <c r="CT490" s="87"/>
      <c r="CY490" s="86"/>
      <c r="DE490" s="86"/>
    </row>
    <row r="491">
      <c r="A491" s="112"/>
      <c r="Q491" s="77"/>
      <c r="R491" s="117"/>
      <c r="S491" s="118"/>
      <c r="Y491" s="92"/>
      <c r="AB491" s="93"/>
      <c r="AF491" s="92"/>
      <c r="AI491" s="93"/>
      <c r="AK491" s="113"/>
      <c r="AN491" s="93"/>
      <c r="AO491" s="114"/>
      <c r="AQ491" s="93"/>
      <c r="AS491" s="114"/>
      <c r="AV491" s="93"/>
      <c r="AW491" s="114"/>
      <c r="AY491" s="93"/>
      <c r="BA491" s="114"/>
      <c r="BD491" s="93"/>
      <c r="BE491" s="114"/>
      <c r="BH491" s="95"/>
      <c r="BN491" s="86"/>
      <c r="BS491" s="86"/>
      <c r="BX491" s="86"/>
      <c r="CA491" s="86"/>
      <c r="CF491" s="86"/>
      <c r="CK491" s="86"/>
      <c r="CP491" s="86"/>
      <c r="CT491" s="87"/>
      <c r="CY491" s="86"/>
      <c r="DE491" s="86"/>
    </row>
    <row r="492">
      <c r="A492" s="112"/>
      <c r="Q492" s="77"/>
      <c r="R492" s="117"/>
      <c r="S492" s="118"/>
      <c r="Y492" s="92"/>
      <c r="AB492" s="93"/>
      <c r="AF492" s="92"/>
      <c r="AI492" s="93"/>
      <c r="AK492" s="113"/>
      <c r="AN492" s="93"/>
      <c r="AO492" s="114"/>
      <c r="AQ492" s="93"/>
      <c r="AS492" s="114"/>
      <c r="AV492" s="93"/>
      <c r="AW492" s="114"/>
      <c r="AY492" s="93"/>
      <c r="BA492" s="114"/>
      <c r="BD492" s="93"/>
      <c r="BE492" s="114"/>
      <c r="BH492" s="95"/>
      <c r="BN492" s="86"/>
      <c r="BS492" s="86"/>
      <c r="BX492" s="86"/>
      <c r="CA492" s="86"/>
      <c r="CF492" s="86"/>
      <c r="CK492" s="86"/>
      <c r="CP492" s="86"/>
      <c r="CT492" s="87"/>
      <c r="CY492" s="86"/>
      <c r="DE492" s="86"/>
    </row>
    <row r="493">
      <c r="A493" s="112"/>
      <c r="Q493" s="77"/>
      <c r="R493" s="117"/>
      <c r="S493" s="118"/>
      <c r="Y493" s="92"/>
      <c r="AB493" s="93"/>
      <c r="AF493" s="92"/>
      <c r="AI493" s="93"/>
      <c r="AK493" s="113"/>
      <c r="AN493" s="93"/>
      <c r="AO493" s="114"/>
      <c r="AQ493" s="93"/>
      <c r="AS493" s="114"/>
      <c r="AV493" s="93"/>
      <c r="AW493" s="114"/>
      <c r="AY493" s="93"/>
      <c r="BA493" s="114"/>
      <c r="BD493" s="93"/>
      <c r="BE493" s="114"/>
      <c r="BH493" s="95"/>
      <c r="BN493" s="86"/>
      <c r="BS493" s="86"/>
      <c r="BX493" s="86"/>
      <c r="CA493" s="86"/>
      <c r="CF493" s="86"/>
      <c r="CK493" s="86"/>
      <c r="CP493" s="86"/>
      <c r="CT493" s="87"/>
      <c r="CY493" s="86"/>
      <c r="DE493" s="86"/>
    </row>
    <row r="494">
      <c r="A494" s="112"/>
      <c r="Q494" s="77"/>
      <c r="R494" s="117"/>
      <c r="S494" s="118"/>
      <c r="Y494" s="92"/>
      <c r="AB494" s="93"/>
      <c r="AF494" s="92"/>
      <c r="AI494" s="93"/>
      <c r="AK494" s="113"/>
      <c r="AN494" s="93"/>
      <c r="AO494" s="114"/>
      <c r="AQ494" s="93"/>
      <c r="AS494" s="114"/>
      <c r="AV494" s="93"/>
      <c r="AW494" s="114"/>
      <c r="AY494" s="93"/>
      <c r="BA494" s="114"/>
      <c r="BD494" s="93"/>
      <c r="BE494" s="114"/>
      <c r="BH494" s="95"/>
      <c r="BN494" s="86"/>
      <c r="BS494" s="86"/>
      <c r="BX494" s="86"/>
      <c r="CA494" s="86"/>
      <c r="CF494" s="86"/>
      <c r="CK494" s="86"/>
      <c r="CP494" s="86"/>
      <c r="CT494" s="87"/>
      <c r="CY494" s="86"/>
      <c r="DE494" s="86"/>
    </row>
    <row r="495">
      <c r="A495" s="112"/>
      <c r="Q495" s="77"/>
      <c r="R495" s="117"/>
      <c r="S495" s="118"/>
      <c r="Y495" s="92"/>
      <c r="AB495" s="93"/>
      <c r="AF495" s="92"/>
      <c r="AI495" s="93"/>
      <c r="AK495" s="113"/>
      <c r="AN495" s="93"/>
      <c r="AO495" s="114"/>
      <c r="AQ495" s="93"/>
      <c r="AS495" s="114"/>
      <c r="AV495" s="93"/>
      <c r="AW495" s="114"/>
      <c r="AY495" s="93"/>
      <c r="BA495" s="114"/>
      <c r="BD495" s="93"/>
      <c r="BE495" s="114"/>
      <c r="BH495" s="95"/>
      <c r="BN495" s="86"/>
      <c r="BS495" s="86"/>
      <c r="BX495" s="86"/>
      <c r="CA495" s="86"/>
      <c r="CF495" s="86"/>
      <c r="CK495" s="86"/>
      <c r="CP495" s="86"/>
      <c r="CT495" s="87"/>
      <c r="CY495" s="86"/>
      <c r="DE495" s="86"/>
    </row>
    <row r="496">
      <c r="A496" s="112"/>
      <c r="Q496" s="77"/>
      <c r="R496" s="117"/>
      <c r="S496" s="118"/>
      <c r="Y496" s="92"/>
      <c r="AB496" s="93"/>
      <c r="AF496" s="92"/>
      <c r="AI496" s="93"/>
      <c r="AK496" s="113"/>
      <c r="AN496" s="93"/>
      <c r="AO496" s="114"/>
      <c r="AQ496" s="93"/>
      <c r="AS496" s="114"/>
      <c r="AV496" s="93"/>
      <c r="AW496" s="114"/>
      <c r="AY496" s="93"/>
      <c r="BA496" s="114"/>
      <c r="BD496" s="93"/>
      <c r="BE496" s="114"/>
      <c r="BH496" s="95"/>
      <c r="BN496" s="86"/>
      <c r="BS496" s="86"/>
      <c r="BX496" s="86"/>
      <c r="CA496" s="86"/>
      <c r="CF496" s="86"/>
      <c r="CK496" s="86"/>
      <c r="CP496" s="86"/>
      <c r="CT496" s="87"/>
      <c r="CY496" s="86"/>
      <c r="DE496" s="86"/>
    </row>
    <row r="497">
      <c r="A497" s="112"/>
      <c r="Q497" s="77"/>
      <c r="R497" s="117"/>
      <c r="S497" s="118"/>
      <c r="Y497" s="92"/>
      <c r="AB497" s="93"/>
      <c r="AF497" s="92"/>
      <c r="AI497" s="93"/>
      <c r="AK497" s="113"/>
      <c r="AN497" s="93"/>
      <c r="AO497" s="114"/>
      <c r="AQ497" s="93"/>
      <c r="AS497" s="114"/>
      <c r="AV497" s="93"/>
      <c r="AW497" s="114"/>
      <c r="AY497" s="93"/>
      <c r="BA497" s="114"/>
      <c r="BD497" s="93"/>
      <c r="BE497" s="114"/>
      <c r="BH497" s="95"/>
      <c r="BN497" s="86"/>
      <c r="BS497" s="86"/>
      <c r="BX497" s="86"/>
      <c r="CA497" s="86"/>
      <c r="CF497" s="86"/>
      <c r="CK497" s="86"/>
      <c r="CP497" s="86"/>
      <c r="CT497" s="87"/>
      <c r="CY497" s="86"/>
      <c r="DE497" s="86"/>
    </row>
    <row r="498">
      <c r="A498" s="112"/>
      <c r="Q498" s="77"/>
      <c r="R498" s="117"/>
      <c r="S498" s="118"/>
      <c r="Y498" s="92"/>
      <c r="AB498" s="93"/>
      <c r="AF498" s="92"/>
      <c r="AI498" s="93"/>
      <c r="AK498" s="113"/>
      <c r="AN498" s="93"/>
      <c r="AO498" s="114"/>
      <c r="AQ498" s="93"/>
      <c r="AS498" s="114"/>
      <c r="AV498" s="93"/>
      <c r="AW498" s="114"/>
      <c r="AY498" s="93"/>
      <c r="BA498" s="114"/>
      <c r="BD498" s="93"/>
      <c r="BE498" s="114"/>
      <c r="BH498" s="95"/>
      <c r="BN498" s="86"/>
      <c r="BS498" s="86"/>
      <c r="BX498" s="86"/>
      <c r="CA498" s="86"/>
      <c r="CF498" s="86"/>
      <c r="CK498" s="86"/>
      <c r="CP498" s="86"/>
      <c r="CT498" s="87"/>
      <c r="CY498" s="86"/>
      <c r="DE498" s="86"/>
    </row>
    <row r="499">
      <c r="A499" s="112"/>
      <c r="Q499" s="77"/>
      <c r="R499" s="117"/>
      <c r="S499" s="118"/>
      <c r="Y499" s="92"/>
      <c r="AB499" s="93"/>
      <c r="AF499" s="92"/>
      <c r="AI499" s="93"/>
      <c r="AK499" s="113"/>
      <c r="AN499" s="93"/>
      <c r="AO499" s="114"/>
      <c r="AQ499" s="93"/>
      <c r="AS499" s="114"/>
      <c r="AV499" s="93"/>
      <c r="AW499" s="114"/>
      <c r="AY499" s="93"/>
      <c r="BA499" s="114"/>
      <c r="BD499" s="93"/>
      <c r="BE499" s="114"/>
      <c r="BH499" s="95"/>
      <c r="BN499" s="86"/>
      <c r="BS499" s="86"/>
      <c r="BX499" s="86"/>
      <c r="CA499" s="86"/>
      <c r="CF499" s="86"/>
      <c r="CK499" s="86"/>
      <c r="CP499" s="86"/>
      <c r="CT499" s="87"/>
      <c r="CY499" s="86"/>
      <c r="DE499" s="86"/>
    </row>
    <row r="500">
      <c r="A500" s="112"/>
      <c r="Q500" s="77"/>
      <c r="R500" s="117"/>
      <c r="S500" s="118"/>
      <c r="Y500" s="92"/>
      <c r="AB500" s="93"/>
      <c r="AF500" s="92"/>
      <c r="AI500" s="93"/>
      <c r="AK500" s="113"/>
      <c r="AN500" s="93"/>
      <c r="AO500" s="114"/>
      <c r="AQ500" s="93"/>
      <c r="AS500" s="114"/>
      <c r="AV500" s="93"/>
      <c r="AW500" s="114"/>
      <c r="AY500" s="93"/>
      <c r="BA500" s="114"/>
      <c r="BD500" s="93"/>
      <c r="BE500" s="114"/>
      <c r="BH500" s="95"/>
      <c r="BN500" s="86"/>
      <c r="BS500" s="86"/>
      <c r="BX500" s="86"/>
      <c r="CA500" s="86"/>
      <c r="CF500" s="86"/>
      <c r="CK500" s="86"/>
      <c r="CP500" s="86"/>
      <c r="CT500" s="87"/>
      <c r="CY500" s="86"/>
      <c r="DE500" s="86"/>
    </row>
    <row r="501">
      <c r="A501" s="112"/>
      <c r="Q501" s="77"/>
      <c r="R501" s="117"/>
      <c r="S501" s="118"/>
      <c r="Y501" s="92"/>
      <c r="AB501" s="93"/>
      <c r="AF501" s="92"/>
      <c r="AI501" s="93"/>
      <c r="AK501" s="113"/>
      <c r="AN501" s="93"/>
      <c r="AO501" s="114"/>
      <c r="AQ501" s="93"/>
      <c r="AS501" s="114"/>
      <c r="AV501" s="93"/>
      <c r="AW501" s="114"/>
      <c r="AY501" s="93"/>
      <c r="BA501" s="114"/>
      <c r="BD501" s="93"/>
      <c r="BE501" s="114"/>
      <c r="BH501" s="95"/>
      <c r="BN501" s="86"/>
      <c r="BS501" s="86"/>
      <c r="BX501" s="86"/>
      <c r="CA501" s="86"/>
      <c r="CF501" s="86"/>
      <c r="CK501" s="86"/>
      <c r="CP501" s="86"/>
      <c r="CT501" s="87"/>
      <c r="CY501" s="86"/>
      <c r="DE501" s="86"/>
    </row>
    <row r="502">
      <c r="A502" s="112"/>
      <c r="Q502" s="77"/>
      <c r="R502" s="117"/>
      <c r="S502" s="118"/>
      <c r="Y502" s="92"/>
      <c r="AB502" s="93"/>
      <c r="AF502" s="92"/>
      <c r="AI502" s="93"/>
      <c r="AK502" s="113"/>
      <c r="AN502" s="93"/>
      <c r="AO502" s="114"/>
      <c r="AQ502" s="93"/>
      <c r="AS502" s="114"/>
      <c r="AV502" s="93"/>
      <c r="AW502" s="114"/>
      <c r="AY502" s="93"/>
      <c r="BA502" s="114"/>
      <c r="BD502" s="93"/>
      <c r="BE502" s="114"/>
      <c r="BH502" s="95"/>
      <c r="BN502" s="86"/>
      <c r="BS502" s="86"/>
      <c r="BX502" s="86"/>
      <c r="CA502" s="86"/>
      <c r="CF502" s="86"/>
      <c r="CK502" s="86"/>
      <c r="CP502" s="86"/>
      <c r="CT502" s="87"/>
      <c r="CY502" s="86"/>
      <c r="DE502" s="86"/>
    </row>
    <row r="503">
      <c r="A503" s="112"/>
      <c r="Q503" s="77"/>
      <c r="R503" s="117"/>
      <c r="S503" s="118"/>
      <c r="Y503" s="92"/>
      <c r="AB503" s="93"/>
      <c r="AF503" s="92"/>
      <c r="AI503" s="93"/>
      <c r="AK503" s="113"/>
      <c r="AN503" s="93"/>
      <c r="AO503" s="114"/>
      <c r="AQ503" s="93"/>
      <c r="AS503" s="114"/>
      <c r="AV503" s="93"/>
      <c r="AW503" s="114"/>
      <c r="AY503" s="93"/>
      <c r="BA503" s="114"/>
      <c r="BD503" s="93"/>
      <c r="BE503" s="114"/>
      <c r="BH503" s="95"/>
      <c r="BN503" s="86"/>
      <c r="BS503" s="86"/>
      <c r="BX503" s="86"/>
      <c r="CA503" s="86"/>
      <c r="CF503" s="86"/>
      <c r="CK503" s="86"/>
      <c r="CP503" s="86"/>
      <c r="CT503" s="87"/>
      <c r="CY503" s="86"/>
      <c r="DE503" s="86"/>
    </row>
    <row r="504">
      <c r="A504" s="112"/>
      <c r="Q504" s="77"/>
      <c r="R504" s="117"/>
      <c r="S504" s="118"/>
      <c r="Y504" s="92"/>
      <c r="AB504" s="93"/>
      <c r="AF504" s="92"/>
      <c r="AI504" s="93"/>
      <c r="AK504" s="113"/>
      <c r="AN504" s="93"/>
      <c r="AO504" s="114"/>
      <c r="AQ504" s="93"/>
      <c r="AS504" s="114"/>
      <c r="AV504" s="93"/>
      <c r="AW504" s="114"/>
      <c r="AY504" s="93"/>
      <c r="BA504" s="114"/>
      <c r="BD504" s="93"/>
      <c r="BE504" s="114"/>
      <c r="BH504" s="95"/>
      <c r="BN504" s="86"/>
      <c r="BS504" s="86"/>
      <c r="BX504" s="86"/>
      <c r="CA504" s="86"/>
      <c r="CF504" s="86"/>
      <c r="CK504" s="86"/>
      <c r="CP504" s="86"/>
      <c r="CT504" s="87"/>
      <c r="CY504" s="86"/>
      <c r="DE504" s="86"/>
    </row>
    <row r="505">
      <c r="A505" s="112"/>
      <c r="Q505" s="77"/>
      <c r="R505" s="117"/>
      <c r="S505" s="118"/>
      <c r="Y505" s="92"/>
      <c r="AB505" s="93"/>
      <c r="AF505" s="92"/>
      <c r="AI505" s="93"/>
      <c r="AK505" s="113"/>
      <c r="AN505" s="93"/>
      <c r="AO505" s="114"/>
      <c r="AQ505" s="93"/>
      <c r="AS505" s="114"/>
      <c r="AV505" s="93"/>
      <c r="AW505" s="114"/>
      <c r="AY505" s="93"/>
      <c r="BA505" s="114"/>
      <c r="BD505" s="93"/>
      <c r="BE505" s="114"/>
      <c r="BH505" s="95"/>
      <c r="BN505" s="86"/>
      <c r="BS505" s="86"/>
      <c r="BX505" s="86"/>
      <c r="CA505" s="86"/>
      <c r="CF505" s="86"/>
      <c r="CK505" s="86"/>
      <c r="CP505" s="86"/>
      <c r="CT505" s="87"/>
      <c r="CY505" s="86"/>
      <c r="DE505" s="86"/>
    </row>
    <row r="506">
      <c r="A506" s="112"/>
      <c r="Q506" s="77"/>
      <c r="R506" s="117"/>
      <c r="S506" s="118"/>
      <c r="Y506" s="92"/>
      <c r="AB506" s="93"/>
      <c r="AF506" s="92"/>
      <c r="AI506" s="93"/>
      <c r="AK506" s="113"/>
      <c r="AN506" s="93"/>
      <c r="AO506" s="114"/>
      <c r="AQ506" s="93"/>
      <c r="AS506" s="114"/>
      <c r="AV506" s="93"/>
      <c r="AW506" s="114"/>
      <c r="AY506" s="93"/>
      <c r="BA506" s="114"/>
      <c r="BD506" s="93"/>
      <c r="BE506" s="114"/>
      <c r="BH506" s="95"/>
      <c r="BN506" s="86"/>
      <c r="BS506" s="86"/>
      <c r="BX506" s="86"/>
      <c r="CA506" s="86"/>
      <c r="CF506" s="86"/>
      <c r="CK506" s="86"/>
      <c r="CP506" s="86"/>
      <c r="CT506" s="87"/>
      <c r="CY506" s="86"/>
      <c r="DE506" s="86"/>
    </row>
    <row r="507">
      <c r="A507" s="112"/>
      <c r="Q507" s="77"/>
      <c r="R507" s="117"/>
      <c r="S507" s="118"/>
      <c r="Y507" s="92"/>
      <c r="AB507" s="93"/>
      <c r="AF507" s="92"/>
      <c r="AI507" s="93"/>
      <c r="AK507" s="113"/>
      <c r="AN507" s="93"/>
      <c r="AO507" s="114"/>
      <c r="AQ507" s="93"/>
      <c r="AS507" s="114"/>
      <c r="AV507" s="93"/>
      <c r="AW507" s="114"/>
      <c r="AY507" s="93"/>
      <c r="BA507" s="114"/>
      <c r="BD507" s="93"/>
      <c r="BE507" s="114"/>
      <c r="BH507" s="95"/>
      <c r="BN507" s="86"/>
      <c r="BS507" s="86"/>
      <c r="BX507" s="86"/>
      <c r="CA507" s="86"/>
      <c r="CF507" s="86"/>
      <c r="CK507" s="86"/>
      <c r="CP507" s="86"/>
      <c r="CT507" s="87"/>
      <c r="CY507" s="86"/>
      <c r="DE507" s="86"/>
    </row>
    <row r="508">
      <c r="A508" s="112"/>
      <c r="Q508" s="77"/>
      <c r="R508" s="117"/>
      <c r="S508" s="118"/>
      <c r="Y508" s="92"/>
      <c r="AB508" s="93"/>
      <c r="AF508" s="92"/>
      <c r="AI508" s="93"/>
      <c r="AK508" s="113"/>
      <c r="AN508" s="93"/>
      <c r="AO508" s="114"/>
      <c r="AQ508" s="93"/>
      <c r="AS508" s="114"/>
      <c r="AV508" s="93"/>
      <c r="AW508" s="114"/>
      <c r="AY508" s="93"/>
      <c r="BA508" s="114"/>
      <c r="BD508" s="93"/>
      <c r="BE508" s="114"/>
      <c r="BH508" s="95"/>
      <c r="BN508" s="86"/>
      <c r="BS508" s="86"/>
      <c r="BX508" s="86"/>
      <c r="CA508" s="86"/>
      <c r="CF508" s="86"/>
      <c r="CK508" s="86"/>
      <c r="CP508" s="86"/>
      <c r="CT508" s="87"/>
      <c r="CY508" s="86"/>
      <c r="DE508" s="86"/>
    </row>
    <row r="509">
      <c r="A509" s="112"/>
      <c r="Q509" s="77"/>
      <c r="R509" s="117"/>
      <c r="S509" s="118"/>
      <c r="Y509" s="92"/>
      <c r="AB509" s="93"/>
      <c r="AF509" s="92"/>
      <c r="AI509" s="93"/>
      <c r="AK509" s="113"/>
      <c r="AN509" s="93"/>
      <c r="AO509" s="114"/>
      <c r="AQ509" s="93"/>
      <c r="AS509" s="114"/>
      <c r="AV509" s="93"/>
      <c r="AW509" s="114"/>
      <c r="AY509" s="93"/>
      <c r="BA509" s="114"/>
      <c r="BD509" s="93"/>
      <c r="BE509" s="114"/>
      <c r="BH509" s="95"/>
      <c r="BN509" s="86"/>
      <c r="BS509" s="86"/>
      <c r="BX509" s="86"/>
      <c r="CA509" s="86"/>
      <c r="CF509" s="86"/>
      <c r="CK509" s="86"/>
      <c r="CP509" s="86"/>
      <c r="CT509" s="87"/>
      <c r="CY509" s="86"/>
      <c r="DE509" s="86"/>
    </row>
    <row r="510">
      <c r="A510" s="112"/>
      <c r="Q510" s="77"/>
      <c r="R510" s="117"/>
      <c r="S510" s="118"/>
      <c r="Y510" s="92"/>
      <c r="AB510" s="93"/>
      <c r="AF510" s="92"/>
      <c r="AI510" s="93"/>
      <c r="AK510" s="113"/>
      <c r="AN510" s="93"/>
      <c r="AO510" s="114"/>
      <c r="AQ510" s="93"/>
      <c r="AS510" s="114"/>
      <c r="AV510" s="93"/>
      <c r="AW510" s="114"/>
      <c r="AY510" s="93"/>
      <c r="BA510" s="114"/>
      <c r="BD510" s="93"/>
      <c r="BE510" s="114"/>
      <c r="BH510" s="95"/>
      <c r="BN510" s="86"/>
      <c r="BS510" s="86"/>
      <c r="BX510" s="86"/>
      <c r="CA510" s="86"/>
      <c r="CF510" s="86"/>
      <c r="CK510" s="86"/>
      <c r="CP510" s="86"/>
      <c r="CT510" s="87"/>
      <c r="CY510" s="86"/>
      <c r="DE510" s="86"/>
    </row>
    <row r="511">
      <c r="A511" s="112"/>
      <c r="Q511" s="77"/>
      <c r="R511" s="117"/>
      <c r="S511" s="118"/>
      <c r="Y511" s="92"/>
      <c r="AB511" s="93"/>
      <c r="AF511" s="92"/>
      <c r="AI511" s="93"/>
      <c r="AK511" s="113"/>
      <c r="AN511" s="93"/>
      <c r="AO511" s="114"/>
      <c r="AQ511" s="93"/>
      <c r="AS511" s="114"/>
      <c r="AV511" s="93"/>
      <c r="AW511" s="114"/>
      <c r="AY511" s="93"/>
      <c r="BA511" s="114"/>
      <c r="BD511" s="93"/>
      <c r="BE511" s="114"/>
      <c r="BH511" s="95"/>
      <c r="BN511" s="86"/>
      <c r="BS511" s="86"/>
      <c r="BX511" s="86"/>
      <c r="CA511" s="86"/>
      <c r="CF511" s="86"/>
      <c r="CK511" s="86"/>
      <c r="CP511" s="86"/>
      <c r="CT511" s="87"/>
      <c r="CY511" s="86"/>
      <c r="DE511" s="86"/>
    </row>
    <row r="512">
      <c r="A512" s="112"/>
      <c r="Q512" s="77"/>
      <c r="R512" s="117"/>
      <c r="S512" s="118"/>
      <c r="Y512" s="92"/>
      <c r="AB512" s="93"/>
      <c r="AF512" s="92"/>
      <c r="AI512" s="93"/>
      <c r="AK512" s="113"/>
      <c r="AN512" s="93"/>
      <c r="AO512" s="114"/>
      <c r="AQ512" s="93"/>
      <c r="AS512" s="114"/>
      <c r="AV512" s="93"/>
      <c r="AW512" s="114"/>
      <c r="AY512" s="93"/>
      <c r="BA512" s="114"/>
      <c r="BD512" s="93"/>
      <c r="BE512" s="114"/>
      <c r="BH512" s="95"/>
      <c r="BN512" s="86"/>
      <c r="BS512" s="86"/>
      <c r="BX512" s="86"/>
      <c r="CA512" s="86"/>
      <c r="CF512" s="86"/>
      <c r="CK512" s="86"/>
      <c r="CP512" s="86"/>
      <c r="CT512" s="87"/>
      <c r="CY512" s="86"/>
      <c r="DE512" s="86"/>
    </row>
    <row r="513">
      <c r="A513" s="112"/>
      <c r="Q513" s="77"/>
      <c r="R513" s="117"/>
      <c r="S513" s="118"/>
      <c r="Y513" s="92"/>
      <c r="AB513" s="93"/>
      <c r="AF513" s="92"/>
      <c r="AI513" s="93"/>
      <c r="AK513" s="113"/>
      <c r="AN513" s="93"/>
      <c r="AO513" s="114"/>
      <c r="AQ513" s="93"/>
      <c r="AS513" s="114"/>
      <c r="AV513" s="93"/>
      <c r="AW513" s="114"/>
      <c r="AY513" s="93"/>
      <c r="BA513" s="114"/>
      <c r="BD513" s="93"/>
      <c r="BE513" s="114"/>
      <c r="BH513" s="95"/>
      <c r="BN513" s="86"/>
      <c r="BS513" s="86"/>
      <c r="BX513" s="86"/>
      <c r="CA513" s="86"/>
      <c r="CF513" s="86"/>
      <c r="CK513" s="86"/>
      <c r="CP513" s="86"/>
      <c r="CT513" s="87"/>
      <c r="CY513" s="86"/>
      <c r="DE513" s="86"/>
    </row>
    <row r="514">
      <c r="A514" s="112"/>
      <c r="Q514" s="77"/>
      <c r="R514" s="117"/>
      <c r="S514" s="118"/>
      <c r="Y514" s="92"/>
      <c r="AB514" s="93"/>
      <c r="AF514" s="92"/>
      <c r="AI514" s="93"/>
      <c r="AK514" s="113"/>
      <c r="AN514" s="93"/>
      <c r="AO514" s="114"/>
      <c r="AQ514" s="93"/>
      <c r="AS514" s="114"/>
      <c r="AV514" s="93"/>
      <c r="AW514" s="114"/>
      <c r="AY514" s="93"/>
      <c r="BA514" s="114"/>
      <c r="BD514" s="93"/>
      <c r="BE514" s="114"/>
      <c r="BH514" s="95"/>
      <c r="BN514" s="86"/>
      <c r="BS514" s="86"/>
      <c r="BX514" s="86"/>
      <c r="CA514" s="86"/>
      <c r="CF514" s="86"/>
      <c r="CK514" s="86"/>
      <c r="CP514" s="86"/>
      <c r="CT514" s="87"/>
      <c r="CY514" s="86"/>
      <c r="DE514" s="86"/>
    </row>
    <row r="515">
      <c r="A515" s="112"/>
      <c r="Q515" s="77"/>
      <c r="R515" s="117"/>
      <c r="S515" s="118"/>
      <c r="Y515" s="92"/>
      <c r="AB515" s="93"/>
      <c r="AF515" s="92"/>
      <c r="AI515" s="93"/>
      <c r="AK515" s="113"/>
      <c r="AN515" s="93"/>
      <c r="AO515" s="114"/>
      <c r="AQ515" s="93"/>
      <c r="AS515" s="114"/>
      <c r="AV515" s="93"/>
      <c r="AW515" s="114"/>
      <c r="AY515" s="93"/>
      <c r="BA515" s="114"/>
      <c r="BD515" s="93"/>
      <c r="BE515" s="114"/>
      <c r="BH515" s="95"/>
      <c r="BN515" s="86"/>
      <c r="BS515" s="86"/>
      <c r="BX515" s="86"/>
      <c r="CA515" s="86"/>
      <c r="CF515" s="86"/>
      <c r="CK515" s="86"/>
      <c r="CP515" s="86"/>
      <c r="CT515" s="87"/>
      <c r="CY515" s="86"/>
      <c r="DE515" s="86"/>
    </row>
    <row r="516">
      <c r="A516" s="112"/>
      <c r="Q516" s="77"/>
      <c r="R516" s="117"/>
      <c r="S516" s="118"/>
      <c r="Y516" s="92"/>
      <c r="AB516" s="93"/>
      <c r="AF516" s="92"/>
      <c r="AI516" s="93"/>
      <c r="AK516" s="113"/>
      <c r="AN516" s="93"/>
      <c r="AO516" s="114"/>
      <c r="AQ516" s="93"/>
      <c r="AS516" s="114"/>
      <c r="AV516" s="93"/>
      <c r="AW516" s="114"/>
      <c r="AY516" s="93"/>
      <c r="BA516" s="114"/>
      <c r="BD516" s="93"/>
      <c r="BE516" s="114"/>
      <c r="BH516" s="95"/>
      <c r="BN516" s="86"/>
      <c r="BS516" s="86"/>
      <c r="BX516" s="86"/>
      <c r="CA516" s="86"/>
      <c r="CF516" s="86"/>
      <c r="CK516" s="86"/>
      <c r="CP516" s="86"/>
      <c r="CT516" s="87"/>
      <c r="CY516" s="86"/>
      <c r="DE516" s="86"/>
    </row>
    <row r="517">
      <c r="A517" s="112"/>
      <c r="Q517" s="77"/>
      <c r="R517" s="117"/>
      <c r="S517" s="118"/>
      <c r="Y517" s="92"/>
      <c r="AB517" s="93"/>
      <c r="AF517" s="92"/>
      <c r="AI517" s="93"/>
      <c r="AK517" s="113"/>
      <c r="AN517" s="93"/>
      <c r="AO517" s="114"/>
      <c r="AQ517" s="93"/>
      <c r="AS517" s="114"/>
      <c r="AV517" s="93"/>
      <c r="AW517" s="114"/>
      <c r="AY517" s="93"/>
      <c r="BA517" s="114"/>
      <c r="BD517" s="93"/>
      <c r="BE517" s="114"/>
      <c r="BH517" s="95"/>
      <c r="BN517" s="86"/>
      <c r="BS517" s="86"/>
      <c r="BX517" s="86"/>
      <c r="CA517" s="86"/>
      <c r="CF517" s="86"/>
      <c r="CK517" s="86"/>
      <c r="CP517" s="86"/>
      <c r="CT517" s="87"/>
      <c r="CY517" s="86"/>
      <c r="DE517" s="86"/>
    </row>
    <row r="518">
      <c r="A518" s="112"/>
      <c r="Q518" s="77"/>
      <c r="R518" s="117"/>
      <c r="S518" s="118"/>
      <c r="Y518" s="92"/>
      <c r="AB518" s="93"/>
      <c r="AF518" s="92"/>
      <c r="AI518" s="93"/>
      <c r="AK518" s="113"/>
      <c r="AN518" s="93"/>
      <c r="AO518" s="114"/>
      <c r="AQ518" s="93"/>
      <c r="AS518" s="114"/>
      <c r="AV518" s="93"/>
      <c r="AW518" s="114"/>
      <c r="AY518" s="93"/>
      <c r="BA518" s="114"/>
      <c r="BD518" s="93"/>
      <c r="BE518" s="114"/>
      <c r="BH518" s="95"/>
      <c r="BN518" s="86"/>
      <c r="BS518" s="86"/>
      <c r="BX518" s="86"/>
      <c r="CA518" s="86"/>
      <c r="CF518" s="86"/>
      <c r="CK518" s="86"/>
      <c r="CP518" s="86"/>
      <c r="CT518" s="87"/>
      <c r="CY518" s="86"/>
      <c r="DE518" s="86"/>
    </row>
    <row r="519">
      <c r="A519" s="112"/>
      <c r="Q519" s="77"/>
      <c r="R519" s="117"/>
      <c r="S519" s="118"/>
      <c r="Y519" s="92"/>
      <c r="AB519" s="93"/>
      <c r="AF519" s="92"/>
      <c r="AI519" s="93"/>
      <c r="AK519" s="113"/>
      <c r="AN519" s="93"/>
      <c r="AO519" s="114"/>
      <c r="AQ519" s="93"/>
      <c r="AS519" s="114"/>
      <c r="AV519" s="93"/>
      <c r="AW519" s="114"/>
      <c r="AY519" s="93"/>
      <c r="BA519" s="114"/>
      <c r="BD519" s="93"/>
      <c r="BE519" s="114"/>
      <c r="BH519" s="95"/>
      <c r="BN519" s="86"/>
      <c r="BS519" s="86"/>
      <c r="BX519" s="86"/>
      <c r="CA519" s="86"/>
      <c r="CF519" s="86"/>
      <c r="CK519" s="86"/>
      <c r="CP519" s="86"/>
      <c r="CT519" s="87"/>
      <c r="CY519" s="86"/>
      <c r="DE519" s="86"/>
    </row>
    <row r="520">
      <c r="A520" s="112"/>
      <c r="Q520" s="77"/>
      <c r="R520" s="117"/>
      <c r="S520" s="118"/>
      <c r="Y520" s="92"/>
      <c r="AB520" s="93"/>
      <c r="AF520" s="92"/>
      <c r="AI520" s="93"/>
      <c r="AK520" s="113"/>
      <c r="AN520" s="93"/>
      <c r="AO520" s="114"/>
      <c r="AQ520" s="93"/>
      <c r="AS520" s="114"/>
      <c r="AV520" s="93"/>
      <c r="AW520" s="114"/>
      <c r="AY520" s="93"/>
      <c r="BA520" s="114"/>
      <c r="BD520" s="93"/>
      <c r="BE520" s="114"/>
      <c r="BH520" s="95"/>
      <c r="BN520" s="86"/>
      <c r="BS520" s="86"/>
      <c r="BX520" s="86"/>
      <c r="CA520" s="86"/>
      <c r="CF520" s="86"/>
      <c r="CK520" s="86"/>
      <c r="CP520" s="86"/>
      <c r="CT520" s="87"/>
      <c r="CY520" s="86"/>
      <c r="DE520" s="86"/>
    </row>
    <row r="521">
      <c r="A521" s="112"/>
      <c r="Q521" s="77"/>
      <c r="R521" s="117"/>
      <c r="S521" s="118"/>
      <c r="Y521" s="92"/>
      <c r="AB521" s="93"/>
      <c r="AF521" s="92"/>
      <c r="AI521" s="93"/>
      <c r="AK521" s="113"/>
      <c r="AN521" s="93"/>
      <c r="AO521" s="114"/>
      <c r="AQ521" s="93"/>
      <c r="AS521" s="114"/>
      <c r="AV521" s="93"/>
      <c r="AW521" s="114"/>
      <c r="AY521" s="93"/>
      <c r="BA521" s="114"/>
      <c r="BD521" s="93"/>
      <c r="BE521" s="114"/>
      <c r="BH521" s="95"/>
      <c r="BN521" s="86"/>
      <c r="BS521" s="86"/>
      <c r="BX521" s="86"/>
      <c r="CA521" s="86"/>
      <c r="CF521" s="86"/>
      <c r="CK521" s="86"/>
      <c r="CP521" s="86"/>
      <c r="CT521" s="87"/>
      <c r="CY521" s="86"/>
      <c r="DE521" s="86"/>
    </row>
    <row r="522">
      <c r="A522" s="112"/>
      <c r="Q522" s="77"/>
      <c r="R522" s="117"/>
      <c r="S522" s="118"/>
      <c r="Y522" s="92"/>
      <c r="AB522" s="93"/>
      <c r="AF522" s="92"/>
      <c r="AI522" s="93"/>
      <c r="AK522" s="113"/>
      <c r="AN522" s="93"/>
      <c r="AO522" s="114"/>
      <c r="AQ522" s="93"/>
      <c r="AS522" s="114"/>
      <c r="AV522" s="93"/>
      <c r="AW522" s="114"/>
      <c r="AY522" s="93"/>
      <c r="BA522" s="114"/>
      <c r="BD522" s="93"/>
      <c r="BE522" s="114"/>
      <c r="BH522" s="95"/>
      <c r="BN522" s="86"/>
      <c r="BS522" s="86"/>
      <c r="BX522" s="86"/>
      <c r="CA522" s="86"/>
      <c r="CF522" s="86"/>
      <c r="CK522" s="86"/>
      <c r="CP522" s="86"/>
      <c r="CT522" s="87"/>
      <c r="CY522" s="86"/>
      <c r="DE522" s="86"/>
    </row>
    <row r="523">
      <c r="A523" s="112"/>
      <c r="Q523" s="77"/>
      <c r="R523" s="117"/>
      <c r="S523" s="118"/>
      <c r="Y523" s="92"/>
      <c r="AB523" s="93"/>
      <c r="AF523" s="92"/>
      <c r="AI523" s="93"/>
      <c r="AK523" s="113"/>
      <c r="AN523" s="93"/>
      <c r="AO523" s="114"/>
      <c r="AQ523" s="93"/>
      <c r="AS523" s="114"/>
      <c r="AV523" s="93"/>
      <c r="AW523" s="114"/>
      <c r="AY523" s="93"/>
      <c r="BA523" s="114"/>
      <c r="BD523" s="93"/>
      <c r="BE523" s="114"/>
      <c r="BH523" s="95"/>
      <c r="BN523" s="86"/>
      <c r="BS523" s="86"/>
      <c r="BX523" s="86"/>
      <c r="CA523" s="86"/>
      <c r="CF523" s="86"/>
      <c r="CK523" s="86"/>
      <c r="CP523" s="86"/>
      <c r="CT523" s="87"/>
      <c r="CY523" s="86"/>
      <c r="DE523" s="86"/>
    </row>
    <row r="524">
      <c r="A524" s="112"/>
      <c r="Q524" s="77"/>
      <c r="R524" s="117"/>
      <c r="S524" s="118"/>
      <c r="Y524" s="92"/>
      <c r="AB524" s="93"/>
      <c r="AF524" s="92"/>
      <c r="AI524" s="93"/>
      <c r="AK524" s="113"/>
      <c r="AN524" s="93"/>
      <c r="AO524" s="114"/>
      <c r="AQ524" s="93"/>
      <c r="AS524" s="114"/>
      <c r="AV524" s="93"/>
      <c r="AW524" s="114"/>
      <c r="AY524" s="93"/>
      <c r="BA524" s="114"/>
      <c r="BD524" s="93"/>
      <c r="BE524" s="114"/>
      <c r="BH524" s="95"/>
      <c r="BN524" s="86"/>
      <c r="BS524" s="86"/>
      <c r="BX524" s="86"/>
      <c r="CA524" s="86"/>
      <c r="CF524" s="86"/>
      <c r="CK524" s="86"/>
      <c r="CP524" s="86"/>
      <c r="CT524" s="87"/>
      <c r="CY524" s="86"/>
      <c r="DE524" s="86"/>
    </row>
    <row r="525">
      <c r="A525" s="112"/>
      <c r="Q525" s="77"/>
      <c r="R525" s="117"/>
      <c r="S525" s="118"/>
      <c r="Y525" s="92"/>
      <c r="AB525" s="93"/>
      <c r="AF525" s="92"/>
      <c r="AI525" s="93"/>
      <c r="AK525" s="113"/>
      <c r="AN525" s="93"/>
      <c r="AO525" s="114"/>
      <c r="AQ525" s="93"/>
      <c r="AS525" s="114"/>
      <c r="AV525" s="93"/>
      <c r="AW525" s="114"/>
      <c r="AY525" s="93"/>
      <c r="BA525" s="114"/>
      <c r="BD525" s="93"/>
      <c r="BE525" s="114"/>
      <c r="BH525" s="95"/>
      <c r="BN525" s="86"/>
      <c r="BS525" s="86"/>
      <c r="BX525" s="86"/>
      <c r="CA525" s="86"/>
      <c r="CF525" s="86"/>
      <c r="CK525" s="86"/>
      <c r="CP525" s="86"/>
      <c r="CT525" s="87"/>
      <c r="CY525" s="86"/>
      <c r="DE525" s="86"/>
    </row>
    <row r="526">
      <c r="A526" s="112"/>
      <c r="Q526" s="77"/>
      <c r="R526" s="117"/>
      <c r="S526" s="118"/>
      <c r="Y526" s="92"/>
      <c r="AB526" s="93"/>
      <c r="AF526" s="92"/>
      <c r="AI526" s="93"/>
      <c r="AK526" s="113"/>
      <c r="AN526" s="93"/>
      <c r="AO526" s="114"/>
      <c r="AQ526" s="93"/>
      <c r="AS526" s="114"/>
      <c r="AV526" s="93"/>
      <c r="AW526" s="114"/>
      <c r="AY526" s="93"/>
      <c r="BA526" s="114"/>
      <c r="BD526" s="93"/>
      <c r="BE526" s="114"/>
      <c r="BH526" s="95"/>
      <c r="BN526" s="86"/>
      <c r="BS526" s="86"/>
      <c r="BX526" s="86"/>
      <c r="CA526" s="86"/>
      <c r="CF526" s="86"/>
      <c r="CK526" s="86"/>
      <c r="CP526" s="86"/>
      <c r="CT526" s="87"/>
      <c r="CY526" s="86"/>
      <c r="DE526" s="86"/>
    </row>
    <row r="527">
      <c r="A527" s="112"/>
      <c r="Q527" s="77"/>
      <c r="R527" s="117"/>
      <c r="S527" s="118"/>
      <c r="Y527" s="92"/>
      <c r="AB527" s="93"/>
      <c r="AF527" s="92"/>
      <c r="AI527" s="93"/>
      <c r="AK527" s="113"/>
      <c r="AN527" s="93"/>
      <c r="AO527" s="114"/>
      <c r="AQ527" s="93"/>
      <c r="AS527" s="114"/>
      <c r="AV527" s="93"/>
      <c r="AW527" s="114"/>
      <c r="AY527" s="93"/>
      <c r="BA527" s="114"/>
      <c r="BD527" s="93"/>
      <c r="BE527" s="114"/>
      <c r="BH527" s="95"/>
      <c r="BN527" s="86"/>
      <c r="BS527" s="86"/>
      <c r="BX527" s="86"/>
      <c r="CA527" s="86"/>
      <c r="CF527" s="86"/>
      <c r="CK527" s="86"/>
      <c r="CP527" s="86"/>
      <c r="CT527" s="87"/>
      <c r="CY527" s="86"/>
      <c r="DE527" s="86"/>
    </row>
    <row r="528">
      <c r="A528" s="112"/>
      <c r="Q528" s="77"/>
      <c r="R528" s="117"/>
      <c r="S528" s="118"/>
      <c r="Y528" s="92"/>
      <c r="AB528" s="93"/>
      <c r="AF528" s="92"/>
      <c r="AI528" s="93"/>
      <c r="AK528" s="113"/>
      <c r="AN528" s="93"/>
      <c r="AO528" s="114"/>
      <c r="AQ528" s="93"/>
      <c r="AS528" s="114"/>
      <c r="AV528" s="93"/>
      <c r="AW528" s="114"/>
      <c r="AY528" s="93"/>
      <c r="BA528" s="114"/>
      <c r="BD528" s="93"/>
      <c r="BE528" s="114"/>
      <c r="BH528" s="95"/>
      <c r="BN528" s="86"/>
      <c r="BS528" s="86"/>
      <c r="BX528" s="86"/>
      <c r="CA528" s="86"/>
      <c r="CF528" s="86"/>
      <c r="CK528" s="86"/>
      <c r="CP528" s="86"/>
      <c r="CT528" s="87"/>
      <c r="CY528" s="86"/>
      <c r="DE528" s="86"/>
    </row>
    <row r="529">
      <c r="A529" s="112"/>
      <c r="Q529" s="77"/>
      <c r="R529" s="117"/>
      <c r="S529" s="118"/>
      <c r="Y529" s="92"/>
      <c r="AB529" s="93"/>
      <c r="AF529" s="92"/>
      <c r="AI529" s="93"/>
      <c r="AK529" s="113"/>
      <c r="AN529" s="93"/>
      <c r="AO529" s="114"/>
      <c r="AQ529" s="93"/>
      <c r="AS529" s="114"/>
      <c r="AV529" s="93"/>
      <c r="AW529" s="114"/>
      <c r="AY529" s="93"/>
      <c r="BA529" s="114"/>
      <c r="BD529" s="93"/>
      <c r="BE529" s="114"/>
      <c r="BH529" s="95"/>
      <c r="BN529" s="86"/>
      <c r="BS529" s="86"/>
      <c r="BX529" s="86"/>
      <c r="CA529" s="86"/>
      <c r="CF529" s="86"/>
      <c r="CK529" s="86"/>
      <c r="CP529" s="86"/>
      <c r="CT529" s="87"/>
      <c r="CY529" s="86"/>
      <c r="DE529" s="86"/>
    </row>
    <row r="530">
      <c r="A530" s="112"/>
      <c r="Q530" s="77"/>
      <c r="R530" s="117"/>
      <c r="S530" s="118"/>
      <c r="Y530" s="92"/>
      <c r="AB530" s="93"/>
      <c r="AF530" s="92"/>
      <c r="AI530" s="93"/>
      <c r="AK530" s="113"/>
      <c r="AN530" s="93"/>
      <c r="AO530" s="114"/>
      <c r="AQ530" s="93"/>
      <c r="AS530" s="114"/>
      <c r="AV530" s="93"/>
      <c r="AW530" s="114"/>
      <c r="AY530" s="93"/>
      <c r="BA530" s="114"/>
      <c r="BD530" s="93"/>
      <c r="BE530" s="114"/>
      <c r="BH530" s="95"/>
      <c r="BN530" s="86"/>
      <c r="BS530" s="86"/>
      <c r="BX530" s="86"/>
      <c r="CA530" s="86"/>
      <c r="CF530" s="86"/>
      <c r="CK530" s="86"/>
      <c r="CP530" s="86"/>
      <c r="CT530" s="87"/>
      <c r="CY530" s="86"/>
      <c r="DE530" s="86"/>
    </row>
    <row r="531">
      <c r="A531" s="112"/>
      <c r="Q531" s="77"/>
      <c r="R531" s="117"/>
      <c r="S531" s="118"/>
      <c r="Y531" s="92"/>
      <c r="AB531" s="93"/>
      <c r="AF531" s="92"/>
      <c r="AI531" s="93"/>
      <c r="AK531" s="113"/>
      <c r="AN531" s="93"/>
      <c r="AO531" s="114"/>
      <c r="AQ531" s="93"/>
      <c r="AS531" s="114"/>
      <c r="AV531" s="93"/>
      <c r="AW531" s="114"/>
      <c r="AY531" s="93"/>
      <c r="BA531" s="114"/>
      <c r="BD531" s="93"/>
      <c r="BE531" s="114"/>
      <c r="BH531" s="95"/>
      <c r="BN531" s="86"/>
      <c r="BS531" s="86"/>
      <c r="BX531" s="86"/>
      <c r="CA531" s="86"/>
      <c r="CF531" s="86"/>
      <c r="CK531" s="86"/>
      <c r="CP531" s="86"/>
      <c r="CT531" s="87"/>
      <c r="CY531" s="86"/>
      <c r="DE531" s="86"/>
    </row>
    <row r="532">
      <c r="A532" s="112"/>
      <c r="Q532" s="77"/>
      <c r="R532" s="117"/>
      <c r="S532" s="118"/>
      <c r="Y532" s="92"/>
      <c r="AB532" s="93"/>
      <c r="AF532" s="92"/>
      <c r="AI532" s="93"/>
      <c r="AK532" s="113"/>
      <c r="AN532" s="93"/>
      <c r="AO532" s="114"/>
      <c r="AQ532" s="93"/>
      <c r="AS532" s="114"/>
      <c r="AV532" s="93"/>
      <c r="AW532" s="114"/>
      <c r="AY532" s="93"/>
      <c r="BA532" s="114"/>
      <c r="BD532" s="93"/>
      <c r="BE532" s="114"/>
      <c r="BH532" s="95"/>
      <c r="BN532" s="86"/>
      <c r="BS532" s="86"/>
      <c r="BX532" s="86"/>
      <c r="CA532" s="86"/>
      <c r="CF532" s="86"/>
      <c r="CK532" s="86"/>
      <c r="CP532" s="86"/>
      <c r="CT532" s="87"/>
      <c r="CY532" s="86"/>
      <c r="DE532" s="86"/>
    </row>
    <row r="533">
      <c r="A533" s="112"/>
      <c r="Q533" s="77"/>
      <c r="R533" s="117"/>
      <c r="S533" s="118"/>
      <c r="Y533" s="92"/>
      <c r="AB533" s="93"/>
      <c r="AF533" s="92"/>
      <c r="AI533" s="93"/>
      <c r="AK533" s="113"/>
      <c r="AN533" s="93"/>
      <c r="AO533" s="114"/>
      <c r="AQ533" s="93"/>
      <c r="AS533" s="114"/>
      <c r="AV533" s="93"/>
      <c r="AW533" s="114"/>
      <c r="AY533" s="93"/>
      <c r="BA533" s="114"/>
      <c r="BD533" s="93"/>
      <c r="BE533" s="114"/>
      <c r="BH533" s="95"/>
      <c r="BN533" s="86"/>
      <c r="BS533" s="86"/>
      <c r="BX533" s="86"/>
      <c r="CA533" s="86"/>
      <c r="CF533" s="86"/>
      <c r="CK533" s="86"/>
      <c r="CP533" s="86"/>
      <c r="CT533" s="87"/>
      <c r="CY533" s="86"/>
      <c r="DE533" s="86"/>
    </row>
    <row r="534">
      <c r="A534" s="112"/>
      <c r="Q534" s="77"/>
      <c r="R534" s="117"/>
      <c r="S534" s="118"/>
      <c r="Y534" s="92"/>
      <c r="AB534" s="93"/>
      <c r="AF534" s="92"/>
      <c r="AI534" s="93"/>
      <c r="AK534" s="113"/>
      <c r="AN534" s="93"/>
      <c r="AO534" s="114"/>
      <c r="AQ534" s="93"/>
      <c r="AS534" s="114"/>
      <c r="AV534" s="93"/>
      <c r="AW534" s="114"/>
      <c r="AY534" s="93"/>
      <c r="BA534" s="114"/>
      <c r="BD534" s="93"/>
      <c r="BE534" s="114"/>
      <c r="BH534" s="95"/>
      <c r="BN534" s="86"/>
      <c r="BS534" s="86"/>
      <c r="BX534" s="86"/>
      <c r="CA534" s="86"/>
      <c r="CF534" s="86"/>
      <c r="CK534" s="86"/>
      <c r="CP534" s="86"/>
      <c r="CT534" s="87"/>
      <c r="CY534" s="86"/>
      <c r="DE534" s="86"/>
    </row>
    <row r="535">
      <c r="A535" s="112"/>
      <c r="Q535" s="77"/>
      <c r="R535" s="117"/>
      <c r="S535" s="118"/>
      <c r="Y535" s="92"/>
      <c r="AB535" s="93"/>
      <c r="AF535" s="92"/>
      <c r="AI535" s="93"/>
      <c r="AK535" s="113"/>
      <c r="AN535" s="93"/>
      <c r="AO535" s="114"/>
      <c r="AQ535" s="93"/>
      <c r="AS535" s="114"/>
      <c r="AV535" s="93"/>
      <c r="AW535" s="114"/>
      <c r="AY535" s="93"/>
      <c r="BA535" s="114"/>
      <c r="BD535" s="93"/>
      <c r="BE535" s="114"/>
      <c r="BH535" s="95"/>
      <c r="BN535" s="86"/>
      <c r="BS535" s="86"/>
      <c r="BX535" s="86"/>
      <c r="CA535" s="86"/>
      <c r="CF535" s="86"/>
      <c r="CK535" s="86"/>
      <c r="CP535" s="86"/>
      <c r="CT535" s="87"/>
      <c r="CY535" s="86"/>
      <c r="DE535" s="86"/>
    </row>
    <row r="536">
      <c r="A536" s="112"/>
      <c r="Q536" s="77"/>
      <c r="R536" s="117"/>
      <c r="S536" s="118"/>
      <c r="Y536" s="92"/>
      <c r="AB536" s="93"/>
      <c r="AF536" s="92"/>
      <c r="AI536" s="93"/>
      <c r="AK536" s="113"/>
      <c r="AN536" s="93"/>
      <c r="AO536" s="114"/>
      <c r="AQ536" s="93"/>
      <c r="AS536" s="114"/>
      <c r="AV536" s="93"/>
      <c r="AW536" s="114"/>
      <c r="AY536" s="93"/>
      <c r="BA536" s="114"/>
      <c r="BD536" s="93"/>
      <c r="BE536" s="114"/>
      <c r="BH536" s="95"/>
      <c r="BN536" s="86"/>
      <c r="BS536" s="86"/>
      <c r="BX536" s="86"/>
      <c r="CA536" s="86"/>
      <c r="CF536" s="86"/>
      <c r="CK536" s="86"/>
      <c r="CP536" s="86"/>
      <c r="CT536" s="87"/>
      <c r="CY536" s="86"/>
      <c r="DE536" s="86"/>
    </row>
    <row r="537">
      <c r="A537" s="112"/>
      <c r="Q537" s="77"/>
      <c r="R537" s="117"/>
      <c r="S537" s="118"/>
      <c r="Y537" s="92"/>
      <c r="AB537" s="93"/>
      <c r="AF537" s="92"/>
      <c r="AI537" s="93"/>
      <c r="AK537" s="113"/>
      <c r="AN537" s="93"/>
      <c r="AO537" s="114"/>
      <c r="AQ537" s="93"/>
      <c r="AS537" s="114"/>
      <c r="AV537" s="93"/>
      <c r="AW537" s="114"/>
      <c r="AY537" s="93"/>
      <c r="BA537" s="114"/>
      <c r="BD537" s="93"/>
      <c r="BE537" s="114"/>
      <c r="BH537" s="95"/>
      <c r="BN537" s="86"/>
      <c r="BS537" s="86"/>
      <c r="BX537" s="86"/>
      <c r="CA537" s="86"/>
      <c r="CF537" s="86"/>
      <c r="CK537" s="86"/>
      <c r="CP537" s="86"/>
      <c r="CT537" s="87"/>
      <c r="CY537" s="86"/>
      <c r="DE537" s="86"/>
    </row>
    <row r="538">
      <c r="A538" s="112"/>
      <c r="Q538" s="77"/>
      <c r="R538" s="117"/>
      <c r="S538" s="118"/>
      <c r="Y538" s="92"/>
      <c r="AB538" s="93"/>
      <c r="AF538" s="92"/>
      <c r="AI538" s="93"/>
      <c r="AK538" s="113"/>
      <c r="AN538" s="93"/>
      <c r="AO538" s="114"/>
      <c r="AQ538" s="93"/>
      <c r="AS538" s="114"/>
      <c r="AV538" s="93"/>
      <c r="AW538" s="114"/>
      <c r="AY538" s="93"/>
      <c r="BA538" s="114"/>
      <c r="BD538" s="93"/>
      <c r="BE538" s="114"/>
      <c r="BH538" s="95"/>
      <c r="BN538" s="86"/>
      <c r="BS538" s="86"/>
      <c r="BX538" s="86"/>
      <c r="CA538" s="86"/>
      <c r="CF538" s="86"/>
      <c r="CK538" s="86"/>
      <c r="CP538" s="86"/>
      <c r="CT538" s="87"/>
      <c r="CY538" s="86"/>
      <c r="DE538" s="86"/>
    </row>
    <row r="539">
      <c r="A539" s="112"/>
      <c r="Q539" s="77"/>
      <c r="R539" s="117"/>
      <c r="S539" s="118"/>
      <c r="Y539" s="92"/>
      <c r="AB539" s="93"/>
      <c r="AF539" s="92"/>
      <c r="AI539" s="93"/>
      <c r="AK539" s="113"/>
      <c r="AN539" s="93"/>
      <c r="AO539" s="114"/>
      <c r="AQ539" s="93"/>
      <c r="AS539" s="114"/>
      <c r="AV539" s="93"/>
      <c r="AW539" s="114"/>
      <c r="AY539" s="93"/>
      <c r="BA539" s="114"/>
      <c r="BD539" s="93"/>
      <c r="BE539" s="114"/>
      <c r="BH539" s="95"/>
      <c r="BN539" s="86"/>
      <c r="BS539" s="86"/>
      <c r="BX539" s="86"/>
      <c r="CA539" s="86"/>
      <c r="CF539" s="86"/>
      <c r="CK539" s="86"/>
      <c r="CP539" s="86"/>
      <c r="CT539" s="87"/>
      <c r="CY539" s="86"/>
      <c r="DE539" s="86"/>
    </row>
    <row r="540">
      <c r="A540" s="112"/>
      <c r="Q540" s="77"/>
      <c r="R540" s="117"/>
      <c r="S540" s="118"/>
      <c r="Y540" s="92"/>
      <c r="AB540" s="93"/>
      <c r="AF540" s="92"/>
      <c r="AI540" s="93"/>
      <c r="AK540" s="113"/>
      <c r="AN540" s="93"/>
      <c r="AO540" s="114"/>
      <c r="AQ540" s="93"/>
      <c r="AS540" s="114"/>
      <c r="AV540" s="93"/>
      <c r="AW540" s="114"/>
      <c r="AY540" s="93"/>
      <c r="BA540" s="114"/>
      <c r="BD540" s="93"/>
      <c r="BE540" s="114"/>
      <c r="BH540" s="95"/>
      <c r="BN540" s="86"/>
      <c r="BS540" s="86"/>
      <c r="BX540" s="86"/>
      <c r="CA540" s="86"/>
      <c r="CF540" s="86"/>
      <c r="CK540" s="86"/>
      <c r="CP540" s="86"/>
      <c r="CT540" s="87"/>
      <c r="CY540" s="86"/>
      <c r="DE540" s="86"/>
    </row>
    <row r="541">
      <c r="A541" s="112"/>
      <c r="Q541" s="77"/>
      <c r="R541" s="117"/>
      <c r="S541" s="118"/>
      <c r="Y541" s="92"/>
      <c r="AB541" s="93"/>
      <c r="AF541" s="92"/>
      <c r="AI541" s="93"/>
      <c r="AK541" s="113"/>
      <c r="AN541" s="93"/>
      <c r="AO541" s="114"/>
      <c r="AQ541" s="93"/>
      <c r="AS541" s="114"/>
      <c r="AV541" s="93"/>
      <c r="AW541" s="114"/>
      <c r="AY541" s="93"/>
      <c r="BA541" s="114"/>
      <c r="BD541" s="93"/>
      <c r="BE541" s="114"/>
      <c r="BH541" s="95"/>
      <c r="BN541" s="86"/>
      <c r="BS541" s="86"/>
      <c r="BX541" s="86"/>
      <c r="CA541" s="86"/>
      <c r="CF541" s="86"/>
      <c r="CK541" s="86"/>
      <c r="CP541" s="86"/>
      <c r="CT541" s="87"/>
      <c r="CY541" s="86"/>
      <c r="DE541" s="86"/>
    </row>
    <row r="542">
      <c r="A542" s="112"/>
      <c r="Q542" s="77"/>
      <c r="R542" s="117"/>
      <c r="S542" s="118"/>
      <c r="Y542" s="92"/>
      <c r="AB542" s="93"/>
      <c r="AF542" s="92"/>
      <c r="AI542" s="93"/>
      <c r="AK542" s="113"/>
      <c r="AN542" s="93"/>
      <c r="AO542" s="114"/>
      <c r="AQ542" s="93"/>
      <c r="AS542" s="114"/>
      <c r="AV542" s="93"/>
      <c r="AW542" s="114"/>
      <c r="AY542" s="93"/>
      <c r="BA542" s="114"/>
      <c r="BD542" s="93"/>
      <c r="BE542" s="114"/>
      <c r="BH542" s="95"/>
      <c r="BN542" s="86"/>
      <c r="BS542" s="86"/>
      <c r="BX542" s="86"/>
      <c r="CA542" s="86"/>
      <c r="CF542" s="86"/>
      <c r="CK542" s="86"/>
      <c r="CP542" s="86"/>
      <c r="CT542" s="87"/>
      <c r="CY542" s="86"/>
      <c r="DE542" s="86"/>
    </row>
    <row r="543">
      <c r="A543" s="112"/>
      <c r="Q543" s="77"/>
      <c r="R543" s="117"/>
      <c r="S543" s="118"/>
      <c r="Y543" s="92"/>
      <c r="AB543" s="93"/>
      <c r="AF543" s="92"/>
      <c r="AI543" s="93"/>
      <c r="AK543" s="113"/>
      <c r="AN543" s="93"/>
      <c r="AO543" s="114"/>
      <c r="AQ543" s="93"/>
      <c r="AS543" s="114"/>
      <c r="AV543" s="93"/>
      <c r="AW543" s="114"/>
      <c r="AY543" s="93"/>
      <c r="BA543" s="114"/>
      <c r="BD543" s="93"/>
      <c r="BE543" s="114"/>
      <c r="BH543" s="95"/>
      <c r="BN543" s="86"/>
      <c r="BS543" s="86"/>
      <c r="BX543" s="86"/>
      <c r="CA543" s="86"/>
      <c r="CF543" s="86"/>
      <c r="CK543" s="86"/>
      <c r="CP543" s="86"/>
      <c r="CT543" s="87"/>
      <c r="CY543" s="86"/>
      <c r="DE543" s="86"/>
    </row>
    <row r="544">
      <c r="A544" s="112"/>
      <c r="Q544" s="77"/>
      <c r="R544" s="117"/>
      <c r="S544" s="118"/>
      <c r="Y544" s="92"/>
      <c r="AB544" s="93"/>
      <c r="AF544" s="92"/>
      <c r="AI544" s="93"/>
      <c r="AK544" s="113"/>
      <c r="AN544" s="93"/>
      <c r="AO544" s="114"/>
      <c r="AQ544" s="93"/>
      <c r="AS544" s="114"/>
      <c r="AV544" s="93"/>
      <c r="AW544" s="114"/>
      <c r="AY544" s="93"/>
      <c r="BA544" s="114"/>
      <c r="BD544" s="93"/>
      <c r="BE544" s="114"/>
      <c r="BH544" s="95"/>
      <c r="BN544" s="86"/>
      <c r="BS544" s="86"/>
      <c r="BX544" s="86"/>
      <c r="CA544" s="86"/>
      <c r="CF544" s="86"/>
      <c r="CK544" s="86"/>
      <c r="CP544" s="86"/>
      <c r="CT544" s="87"/>
      <c r="CY544" s="86"/>
      <c r="DE544" s="86"/>
    </row>
    <row r="545">
      <c r="A545" s="112"/>
      <c r="Q545" s="77"/>
      <c r="R545" s="117"/>
      <c r="S545" s="118"/>
      <c r="Y545" s="92"/>
      <c r="AB545" s="93"/>
      <c r="AF545" s="92"/>
      <c r="AI545" s="93"/>
      <c r="AK545" s="113"/>
      <c r="AN545" s="93"/>
      <c r="AO545" s="114"/>
      <c r="AQ545" s="93"/>
      <c r="AS545" s="114"/>
      <c r="AV545" s="93"/>
      <c r="AW545" s="114"/>
      <c r="AY545" s="93"/>
      <c r="BA545" s="114"/>
      <c r="BD545" s="93"/>
      <c r="BE545" s="114"/>
      <c r="BH545" s="95"/>
      <c r="BN545" s="86"/>
      <c r="BS545" s="86"/>
      <c r="BX545" s="86"/>
      <c r="CA545" s="86"/>
      <c r="CF545" s="86"/>
      <c r="CK545" s="86"/>
      <c r="CP545" s="86"/>
      <c r="CT545" s="87"/>
      <c r="CY545" s="86"/>
      <c r="DE545" s="86"/>
    </row>
    <row r="546">
      <c r="A546" s="112"/>
      <c r="Q546" s="77"/>
      <c r="R546" s="117"/>
      <c r="S546" s="118"/>
      <c r="Y546" s="92"/>
      <c r="AB546" s="93"/>
      <c r="AF546" s="92"/>
      <c r="AI546" s="93"/>
      <c r="AK546" s="113"/>
      <c r="AN546" s="93"/>
      <c r="AO546" s="114"/>
      <c r="AQ546" s="93"/>
      <c r="AS546" s="114"/>
      <c r="AV546" s="93"/>
      <c r="AW546" s="114"/>
      <c r="AY546" s="93"/>
      <c r="BA546" s="114"/>
      <c r="BD546" s="93"/>
      <c r="BE546" s="114"/>
      <c r="BH546" s="95"/>
      <c r="BN546" s="86"/>
      <c r="BS546" s="86"/>
      <c r="BX546" s="86"/>
      <c r="CA546" s="86"/>
      <c r="CF546" s="86"/>
      <c r="CK546" s="86"/>
      <c r="CP546" s="86"/>
      <c r="CT546" s="87"/>
      <c r="CY546" s="86"/>
      <c r="DE546" s="86"/>
    </row>
    <row r="547">
      <c r="A547" s="112"/>
      <c r="Q547" s="77"/>
      <c r="R547" s="117"/>
      <c r="S547" s="118"/>
      <c r="Y547" s="92"/>
      <c r="AB547" s="93"/>
      <c r="AF547" s="92"/>
      <c r="AI547" s="93"/>
      <c r="AK547" s="113"/>
      <c r="AN547" s="93"/>
      <c r="AO547" s="114"/>
      <c r="AQ547" s="93"/>
      <c r="AS547" s="114"/>
      <c r="AV547" s="93"/>
      <c r="AW547" s="114"/>
      <c r="AY547" s="93"/>
      <c r="BA547" s="114"/>
      <c r="BD547" s="93"/>
      <c r="BE547" s="114"/>
      <c r="BH547" s="95"/>
      <c r="BN547" s="86"/>
      <c r="BS547" s="86"/>
      <c r="BX547" s="86"/>
      <c r="CA547" s="86"/>
      <c r="CF547" s="86"/>
      <c r="CK547" s="86"/>
      <c r="CP547" s="86"/>
      <c r="CT547" s="87"/>
      <c r="CY547" s="86"/>
      <c r="DE547" s="86"/>
    </row>
    <row r="548">
      <c r="A548" s="112"/>
      <c r="Q548" s="77"/>
      <c r="R548" s="117"/>
      <c r="S548" s="118"/>
      <c r="Y548" s="92"/>
      <c r="AB548" s="93"/>
      <c r="AF548" s="92"/>
      <c r="AI548" s="93"/>
      <c r="AK548" s="113"/>
      <c r="AN548" s="93"/>
      <c r="AO548" s="114"/>
      <c r="AQ548" s="93"/>
      <c r="AS548" s="114"/>
      <c r="AV548" s="93"/>
      <c r="AW548" s="114"/>
      <c r="AY548" s="93"/>
      <c r="BA548" s="114"/>
      <c r="BD548" s="93"/>
      <c r="BE548" s="114"/>
      <c r="BH548" s="95"/>
      <c r="BN548" s="86"/>
      <c r="BS548" s="86"/>
      <c r="BX548" s="86"/>
      <c r="CA548" s="86"/>
      <c r="CF548" s="86"/>
      <c r="CK548" s="86"/>
      <c r="CP548" s="86"/>
      <c r="CT548" s="87"/>
      <c r="CY548" s="86"/>
      <c r="DE548" s="86"/>
    </row>
    <row r="549">
      <c r="A549" s="112"/>
      <c r="Q549" s="77"/>
      <c r="R549" s="117"/>
      <c r="S549" s="118"/>
      <c r="Y549" s="92"/>
      <c r="AB549" s="93"/>
      <c r="AF549" s="92"/>
      <c r="AI549" s="93"/>
      <c r="AK549" s="113"/>
      <c r="AN549" s="93"/>
      <c r="AO549" s="114"/>
      <c r="AQ549" s="93"/>
      <c r="AS549" s="114"/>
      <c r="AV549" s="93"/>
      <c r="AW549" s="114"/>
      <c r="AY549" s="93"/>
      <c r="BA549" s="114"/>
      <c r="BD549" s="93"/>
      <c r="BE549" s="114"/>
      <c r="BH549" s="95"/>
      <c r="BN549" s="86"/>
      <c r="BS549" s="86"/>
      <c r="BX549" s="86"/>
      <c r="CA549" s="86"/>
      <c r="CF549" s="86"/>
      <c r="CK549" s="86"/>
      <c r="CP549" s="86"/>
      <c r="CT549" s="87"/>
      <c r="CY549" s="86"/>
      <c r="DE549" s="86"/>
    </row>
    <row r="550">
      <c r="A550" s="112"/>
      <c r="Q550" s="77"/>
      <c r="R550" s="117"/>
      <c r="S550" s="118"/>
      <c r="Y550" s="92"/>
      <c r="AB550" s="93"/>
      <c r="AF550" s="92"/>
      <c r="AI550" s="93"/>
      <c r="AK550" s="113"/>
      <c r="AN550" s="93"/>
      <c r="AO550" s="114"/>
      <c r="AQ550" s="93"/>
      <c r="AS550" s="114"/>
      <c r="AV550" s="93"/>
      <c r="AW550" s="114"/>
      <c r="AY550" s="93"/>
      <c r="BA550" s="114"/>
      <c r="BD550" s="93"/>
      <c r="BE550" s="114"/>
      <c r="BH550" s="95"/>
      <c r="BN550" s="86"/>
      <c r="BS550" s="86"/>
      <c r="BX550" s="86"/>
      <c r="CA550" s="86"/>
      <c r="CF550" s="86"/>
      <c r="CK550" s="86"/>
      <c r="CP550" s="86"/>
      <c r="CT550" s="87"/>
      <c r="CY550" s="86"/>
      <c r="DE550" s="86"/>
    </row>
    <row r="551">
      <c r="A551" s="112"/>
      <c r="Q551" s="77"/>
      <c r="R551" s="117"/>
      <c r="S551" s="118"/>
      <c r="Y551" s="92"/>
      <c r="AB551" s="93"/>
      <c r="AF551" s="92"/>
      <c r="AI551" s="93"/>
      <c r="AK551" s="113"/>
      <c r="AN551" s="93"/>
      <c r="AO551" s="114"/>
      <c r="AQ551" s="93"/>
      <c r="AS551" s="114"/>
      <c r="AV551" s="93"/>
      <c r="AW551" s="114"/>
      <c r="AY551" s="93"/>
      <c r="BA551" s="114"/>
      <c r="BD551" s="93"/>
      <c r="BE551" s="114"/>
      <c r="BH551" s="95"/>
      <c r="BN551" s="86"/>
      <c r="BS551" s="86"/>
      <c r="BX551" s="86"/>
      <c r="CA551" s="86"/>
      <c r="CF551" s="86"/>
      <c r="CK551" s="86"/>
      <c r="CP551" s="86"/>
      <c r="CT551" s="87"/>
      <c r="CY551" s="86"/>
      <c r="DE551" s="86"/>
    </row>
    <row r="552">
      <c r="A552" s="112"/>
      <c r="Q552" s="77"/>
      <c r="R552" s="117"/>
      <c r="S552" s="118"/>
      <c r="Y552" s="92"/>
      <c r="AB552" s="93"/>
      <c r="AF552" s="92"/>
      <c r="AI552" s="93"/>
      <c r="AK552" s="113"/>
      <c r="AN552" s="93"/>
      <c r="AO552" s="114"/>
      <c r="AQ552" s="93"/>
      <c r="AS552" s="114"/>
      <c r="AV552" s="93"/>
      <c r="AW552" s="114"/>
      <c r="AY552" s="93"/>
      <c r="BA552" s="114"/>
      <c r="BD552" s="93"/>
      <c r="BE552" s="114"/>
      <c r="BH552" s="95"/>
      <c r="BN552" s="86"/>
      <c r="BS552" s="86"/>
      <c r="BX552" s="86"/>
      <c r="CA552" s="86"/>
      <c r="CF552" s="86"/>
      <c r="CK552" s="86"/>
      <c r="CP552" s="86"/>
      <c r="CT552" s="87"/>
      <c r="CY552" s="86"/>
      <c r="DE552" s="86"/>
    </row>
    <row r="553">
      <c r="A553" s="112"/>
      <c r="Q553" s="77"/>
      <c r="R553" s="117"/>
      <c r="S553" s="118"/>
      <c r="Y553" s="92"/>
      <c r="AB553" s="93"/>
      <c r="AF553" s="92"/>
      <c r="AI553" s="93"/>
      <c r="AK553" s="113"/>
      <c r="AN553" s="93"/>
      <c r="AO553" s="114"/>
      <c r="AQ553" s="93"/>
      <c r="AS553" s="114"/>
      <c r="AV553" s="93"/>
      <c r="AW553" s="114"/>
      <c r="AY553" s="93"/>
      <c r="BA553" s="114"/>
      <c r="BD553" s="93"/>
      <c r="BE553" s="114"/>
      <c r="BH553" s="95"/>
      <c r="BN553" s="86"/>
      <c r="BS553" s="86"/>
      <c r="BX553" s="86"/>
      <c r="CA553" s="86"/>
      <c r="CF553" s="86"/>
      <c r="CK553" s="86"/>
      <c r="CP553" s="86"/>
      <c r="CT553" s="87"/>
      <c r="CY553" s="86"/>
      <c r="DE553" s="86"/>
    </row>
    <row r="554">
      <c r="A554" s="112"/>
      <c r="Q554" s="77"/>
      <c r="R554" s="117"/>
      <c r="S554" s="118"/>
      <c r="Y554" s="92"/>
      <c r="AB554" s="93"/>
      <c r="AF554" s="92"/>
      <c r="AI554" s="93"/>
      <c r="AK554" s="113"/>
      <c r="AN554" s="93"/>
      <c r="AO554" s="114"/>
      <c r="AQ554" s="93"/>
      <c r="AS554" s="114"/>
      <c r="AV554" s="93"/>
      <c r="AW554" s="114"/>
      <c r="AY554" s="93"/>
      <c r="BA554" s="114"/>
      <c r="BD554" s="93"/>
      <c r="BE554" s="114"/>
      <c r="BH554" s="95"/>
      <c r="BN554" s="86"/>
      <c r="BS554" s="86"/>
      <c r="BX554" s="86"/>
      <c r="CA554" s="86"/>
      <c r="CF554" s="86"/>
      <c r="CK554" s="86"/>
      <c r="CP554" s="86"/>
      <c r="CT554" s="87"/>
      <c r="CY554" s="86"/>
      <c r="DE554" s="86"/>
    </row>
    <row r="555">
      <c r="A555" s="112"/>
      <c r="Q555" s="77"/>
      <c r="R555" s="117"/>
      <c r="S555" s="118"/>
      <c r="Y555" s="92"/>
      <c r="AB555" s="93"/>
      <c r="AF555" s="92"/>
      <c r="AI555" s="93"/>
      <c r="AK555" s="113"/>
      <c r="AN555" s="93"/>
      <c r="AO555" s="114"/>
      <c r="AQ555" s="93"/>
      <c r="AS555" s="114"/>
      <c r="AV555" s="93"/>
      <c r="AW555" s="114"/>
      <c r="AY555" s="93"/>
      <c r="BA555" s="114"/>
      <c r="BD555" s="93"/>
      <c r="BE555" s="114"/>
      <c r="BH555" s="95"/>
      <c r="BN555" s="86"/>
      <c r="BS555" s="86"/>
      <c r="BX555" s="86"/>
      <c r="CA555" s="86"/>
      <c r="CF555" s="86"/>
      <c r="CK555" s="86"/>
      <c r="CP555" s="86"/>
      <c r="CT555" s="87"/>
      <c r="CY555" s="86"/>
      <c r="DE555" s="86"/>
    </row>
    <row r="556">
      <c r="A556" s="112"/>
      <c r="Q556" s="77"/>
      <c r="R556" s="117"/>
      <c r="S556" s="118"/>
      <c r="Y556" s="92"/>
      <c r="AB556" s="93"/>
      <c r="AF556" s="92"/>
      <c r="AI556" s="93"/>
      <c r="AK556" s="113"/>
      <c r="AN556" s="93"/>
      <c r="AO556" s="114"/>
      <c r="AQ556" s="93"/>
      <c r="AS556" s="114"/>
      <c r="AV556" s="93"/>
      <c r="AW556" s="114"/>
      <c r="AY556" s="93"/>
      <c r="BA556" s="114"/>
      <c r="BD556" s="93"/>
      <c r="BE556" s="114"/>
      <c r="BH556" s="95"/>
      <c r="BN556" s="86"/>
      <c r="BS556" s="86"/>
      <c r="BX556" s="86"/>
      <c r="CA556" s="86"/>
      <c r="CF556" s="86"/>
      <c r="CK556" s="86"/>
      <c r="CP556" s="86"/>
      <c r="CT556" s="87"/>
      <c r="CY556" s="86"/>
      <c r="DE556" s="86"/>
    </row>
    <row r="557">
      <c r="A557" s="112"/>
      <c r="Q557" s="77"/>
      <c r="R557" s="117"/>
      <c r="S557" s="118"/>
      <c r="Y557" s="92"/>
      <c r="AB557" s="93"/>
      <c r="AF557" s="92"/>
      <c r="AI557" s="93"/>
      <c r="AK557" s="113"/>
      <c r="AN557" s="93"/>
      <c r="AO557" s="114"/>
      <c r="AQ557" s="93"/>
      <c r="AS557" s="114"/>
      <c r="AV557" s="93"/>
      <c r="AW557" s="114"/>
      <c r="AY557" s="93"/>
      <c r="BA557" s="114"/>
      <c r="BD557" s="93"/>
      <c r="BE557" s="114"/>
      <c r="BH557" s="95"/>
      <c r="BN557" s="86"/>
      <c r="BS557" s="86"/>
      <c r="BX557" s="86"/>
      <c r="CA557" s="86"/>
      <c r="CF557" s="86"/>
      <c r="CK557" s="86"/>
      <c r="CP557" s="86"/>
      <c r="CT557" s="87"/>
      <c r="CY557" s="86"/>
      <c r="DE557" s="86"/>
    </row>
    <row r="558">
      <c r="A558" s="112"/>
      <c r="Q558" s="77"/>
      <c r="R558" s="117"/>
      <c r="S558" s="118"/>
      <c r="Y558" s="92"/>
      <c r="AB558" s="93"/>
      <c r="AF558" s="92"/>
      <c r="AI558" s="93"/>
      <c r="AK558" s="113"/>
      <c r="AN558" s="93"/>
      <c r="AO558" s="114"/>
      <c r="AQ558" s="93"/>
      <c r="AS558" s="114"/>
      <c r="AV558" s="93"/>
      <c r="AW558" s="114"/>
      <c r="AY558" s="93"/>
      <c r="BA558" s="114"/>
      <c r="BD558" s="93"/>
      <c r="BE558" s="114"/>
      <c r="BH558" s="95"/>
      <c r="BN558" s="86"/>
      <c r="BS558" s="86"/>
      <c r="BX558" s="86"/>
      <c r="CA558" s="86"/>
      <c r="CF558" s="86"/>
      <c r="CK558" s="86"/>
      <c r="CP558" s="86"/>
      <c r="CT558" s="87"/>
      <c r="CY558" s="86"/>
      <c r="DE558" s="86"/>
    </row>
    <row r="559">
      <c r="A559" s="112"/>
      <c r="Q559" s="77"/>
      <c r="R559" s="117"/>
      <c r="S559" s="118"/>
      <c r="Y559" s="92"/>
      <c r="AB559" s="93"/>
      <c r="AF559" s="92"/>
      <c r="AI559" s="93"/>
      <c r="AK559" s="113"/>
      <c r="AN559" s="93"/>
      <c r="AO559" s="114"/>
      <c r="AQ559" s="93"/>
      <c r="AS559" s="114"/>
      <c r="AV559" s="93"/>
      <c r="AW559" s="114"/>
      <c r="AY559" s="93"/>
      <c r="BA559" s="114"/>
      <c r="BD559" s="93"/>
      <c r="BE559" s="114"/>
      <c r="BH559" s="95"/>
      <c r="BN559" s="86"/>
      <c r="BS559" s="86"/>
      <c r="BX559" s="86"/>
      <c r="CA559" s="86"/>
      <c r="CF559" s="86"/>
      <c r="CK559" s="86"/>
      <c r="CP559" s="86"/>
      <c r="CT559" s="87"/>
      <c r="CY559" s="86"/>
      <c r="DE559" s="86"/>
    </row>
    <row r="560">
      <c r="A560" s="112"/>
      <c r="Q560" s="77"/>
      <c r="R560" s="117"/>
      <c r="S560" s="118"/>
      <c r="Y560" s="92"/>
      <c r="AB560" s="93"/>
      <c r="AF560" s="92"/>
      <c r="AI560" s="93"/>
      <c r="AK560" s="113"/>
      <c r="AN560" s="93"/>
      <c r="AO560" s="114"/>
      <c r="AQ560" s="93"/>
      <c r="AS560" s="114"/>
      <c r="AV560" s="93"/>
      <c r="AW560" s="114"/>
      <c r="AY560" s="93"/>
      <c r="BA560" s="114"/>
      <c r="BD560" s="93"/>
      <c r="BE560" s="114"/>
      <c r="BH560" s="95"/>
      <c r="BN560" s="86"/>
      <c r="BS560" s="86"/>
      <c r="BX560" s="86"/>
      <c r="CA560" s="86"/>
      <c r="CF560" s="86"/>
      <c r="CK560" s="86"/>
      <c r="CP560" s="86"/>
      <c r="CT560" s="87"/>
      <c r="CY560" s="86"/>
      <c r="DE560" s="86"/>
    </row>
    <row r="561">
      <c r="A561" s="112"/>
      <c r="Q561" s="77"/>
      <c r="R561" s="117"/>
      <c r="S561" s="118"/>
      <c r="Y561" s="92"/>
      <c r="AB561" s="93"/>
      <c r="AF561" s="92"/>
      <c r="AI561" s="93"/>
      <c r="AK561" s="113"/>
      <c r="AN561" s="93"/>
      <c r="AO561" s="114"/>
      <c r="AQ561" s="93"/>
      <c r="AS561" s="114"/>
      <c r="AV561" s="93"/>
      <c r="AW561" s="114"/>
      <c r="AY561" s="93"/>
      <c r="BA561" s="114"/>
      <c r="BD561" s="93"/>
      <c r="BE561" s="114"/>
      <c r="BH561" s="95"/>
      <c r="BN561" s="86"/>
      <c r="BS561" s="86"/>
      <c r="BX561" s="86"/>
      <c r="CA561" s="86"/>
      <c r="CF561" s="86"/>
      <c r="CK561" s="86"/>
      <c r="CP561" s="86"/>
      <c r="CT561" s="87"/>
      <c r="CY561" s="86"/>
      <c r="DE561" s="86"/>
    </row>
    <row r="562">
      <c r="A562" s="112"/>
      <c r="Q562" s="77"/>
      <c r="R562" s="117"/>
      <c r="S562" s="118"/>
      <c r="Y562" s="92"/>
      <c r="AB562" s="93"/>
      <c r="AF562" s="92"/>
      <c r="AI562" s="93"/>
      <c r="AK562" s="113"/>
      <c r="AN562" s="93"/>
      <c r="AO562" s="114"/>
      <c r="AQ562" s="93"/>
      <c r="AS562" s="114"/>
      <c r="AV562" s="93"/>
      <c r="AW562" s="114"/>
      <c r="AY562" s="93"/>
      <c r="BA562" s="114"/>
      <c r="BD562" s="93"/>
      <c r="BE562" s="114"/>
      <c r="BH562" s="95"/>
      <c r="BN562" s="86"/>
      <c r="BS562" s="86"/>
      <c r="BX562" s="86"/>
      <c r="CA562" s="86"/>
      <c r="CF562" s="86"/>
      <c r="CK562" s="86"/>
      <c r="CP562" s="86"/>
      <c r="CT562" s="87"/>
      <c r="CY562" s="86"/>
      <c r="DE562" s="86"/>
    </row>
    <row r="563">
      <c r="A563" s="112"/>
      <c r="Q563" s="77"/>
      <c r="R563" s="117"/>
      <c r="S563" s="118"/>
      <c r="Y563" s="92"/>
      <c r="AB563" s="93"/>
      <c r="AF563" s="92"/>
      <c r="AI563" s="93"/>
      <c r="AK563" s="113"/>
      <c r="AN563" s="93"/>
      <c r="AO563" s="114"/>
      <c r="AQ563" s="93"/>
      <c r="AS563" s="114"/>
      <c r="AV563" s="93"/>
      <c r="AW563" s="114"/>
      <c r="AY563" s="93"/>
      <c r="BA563" s="114"/>
      <c r="BD563" s="93"/>
      <c r="BE563" s="114"/>
      <c r="BH563" s="95"/>
      <c r="BN563" s="86"/>
      <c r="BS563" s="86"/>
      <c r="BX563" s="86"/>
      <c r="CA563" s="86"/>
      <c r="CF563" s="86"/>
      <c r="CK563" s="86"/>
      <c r="CP563" s="86"/>
      <c r="CT563" s="87"/>
      <c r="CY563" s="86"/>
      <c r="DE563" s="86"/>
    </row>
    <row r="564">
      <c r="A564" s="112"/>
      <c r="Q564" s="77"/>
      <c r="R564" s="117"/>
      <c r="S564" s="118"/>
      <c r="Y564" s="92"/>
      <c r="AB564" s="93"/>
      <c r="AF564" s="92"/>
      <c r="AI564" s="93"/>
      <c r="AK564" s="113"/>
      <c r="AN564" s="93"/>
      <c r="AO564" s="114"/>
      <c r="AQ564" s="93"/>
      <c r="AS564" s="114"/>
      <c r="AV564" s="93"/>
      <c r="AW564" s="114"/>
      <c r="AY564" s="93"/>
      <c r="BA564" s="114"/>
      <c r="BD564" s="93"/>
      <c r="BE564" s="114"/>
      <c r="BH564" s="95"/>
      <c r="BN564" s="86"/>
      <c r="BS564" s="86"/>
      <c r="BX564" s="86"/>
      <c r="CA564" s="86"/>
      <c r="CF564" s="86"/>
      <c r="CK564" s="86"/>
      <c r="CP564" s="86"/>
      <c r="CT564" s="87"/>
      <c r="CY564" s="86"/>
      <c r="DE564" s="86"/>
    </row>
    <row r="565">
      <c r="A565" s="112"/>
      <c r="Q565" s="77"/>
      <c r="R565" s="117"/>
      <c r="S565" s="118"/>
      <c r="Y565" s="92"/>
      <c r="AB565" s="93"/>
      <c r="AF565" s="92"/>
      <c r="AI565" s="93"/>
      <c r="AK565" s="113"/>
      <c r="AN565" s="93"/>
      <c r="AO565" s="114"/>
      <c r="AQ565" s="93"/>
      <c r="AS565" s="114"/>
      <c r="AV565" s="93"/>
      <c r="AW565" s="114"/>
      <c r="AY565" s="93"/>
      <c r="BA565" s="114"/>
      <c r="BD565" s="93"/>
      <c r="BE565" s="114"/>
      <c r="BH565" s="95"/>
      <c r="BN565" s="86"/>
      <c r="BS565" s="86"/>
      <c r="BX565" s="86"/>
      <c r="CA565" s="86"/>
      <c r="CF565" s="86"/>
      <c r="CK565" s="86"/>
      <c r="CP565" s="86"/>
      <c r="CT565" s="87"/>
      <c r="CY565" s="86"/>
      <c r="DE565" s="86"/>
    </row>
    <row r="566">
      <c r="A566" s="112"/>
      <c r="Q566" s="77"/>
      <c r="R566" s="117"/>
      <c r="S566" s="118"/>
      <c r="Y566" s="92"/>
      <c r="AB566" s="93"/>
      <c r="AF566" s="92"/>
      <c r="AI566" s="93"/>
      <c r="AK566" s="113"/>
      <c r="AN566" s="93"/>
      <c r="AO566" s="114"/>
      <c r="AQ566" s="93"/>
      <c r="AS566" s="114"/>
      <c r="AV566" s="93"/>
      <c r="AW566" s="114"/>
      <c r="AY566" s="93"/>
      <c r="BA566" s="114"/>
      <c r="BD566" s="93"/>
      <c r="BE566" s="114"/>
      <c r="BH566" s="95"/>
      <c r="BN566" s="86"/>
      <c r="BS566" s="86"/>
      <c r="BX566" s="86"/>
      <c r="CA566" s="86"/>
      <c r="CF566" s="86"/>
      <c r="CK566" s="86"/>
      <c r="CP566" s="86"/>
      <c r="CT566" s="87"/>
      <c r="CY566" s="86"/>
      <c r="DE566" s="86"/>
    </row>
    <row r="567">
      <c r="A567" s="112"/>
      <c r="Q567" s="77"/>
      <c r="R567" s="117"/>
      <c r="S567" s="118"/>
      <c r="Y567" s="92"/>
      <c r="AB567" s="93"/>
      <c r="AF567" s="92"/>
      <c r="AI567" s="93"/>
      <c r="AK567" s="113"/>
      <c r="AN567" s="93"/>
      <c r="AO567" s="114"/>
      <c r="AQ567" s="93"/>
      <c r="AS567" s="114"/>
      <c r="AV567" s="93"/>
      <c r="AW567" s="114"/>
      <c r="AY567" s="93"/>
      <c r="BA567" s="114"/>
      <c r="BD567" s="93"/>
      <c r="BE567" s="114"/>
      <c r="BH567" s="95"/>
      <c r="BN567" s="86"/>
      <c r="BS567" s="86"/>
      <c r="BX567" s="86"/>
      <c r="CA567" s="86"/>
      <c r="CF567" s="86"/>
      <c r="CK567" s="86"/>
      <c r="CP567" s="86"/>
      <c r="CT567" s="87"/>
      <c r="CY567" s="86"/>
      <c r="DE567" s="86"/>
    </row>
    <row r="568">
      <c r="A568" s="112"/>
      <c r="Q568" s="77"/>
      <c r="R568" s="117"/>
      <c r="S568" s="118"/>
      <c r="Y568" s="92"/>
      <c r="AB568" s="93"/>
      <c r="AF568" s="92"/>
      <c r="AI568" s="93"/>
      <c r="AK568" s="113"/>
      <c r="AN568" s="93"/>
      <c r="AO568" s="114"/>
      <c r="AQ568" s="93"/>
      <c r="AS568" s="114"/>
      <c r="AV568" s="93"/>
      <c r="AW568" s="114"/>
      <c r="AY568" s="93"/>
      <c r="BA568" s="114"/>
      <c r="BD568" s="93"/>
      <c r="BE568" s="114"/>
      <c r="BH568" s="95"/>
      <c r="BN568" s="86"/>
      <c r="BS568" s="86"/>
      <c r="BX568" s="86"/>
      <c r="CA568" s="86"/>
      <c r="CF568" s="86"/>
      <c r="CK568" s="86"/>
      <c r="CP568" s="86"/>
      <c r="CT568" s="87"/>
      <c r="CY568" s="86"/>
      <c r="DE568" s="86"/>
    </row>
    <row r="569">
      <c r="A569" s="112"/>
      <c r="Q569" s="77"/>
      <c r="R569" s="117"/>
      <c r="S569" s="118"/>
      <c r="Y569" s="92"/>
      <c r="AB569" s="93"/>
      <c r="AF569" s="92"/>
      <c r="AI569" s="93"/>
      <c r="AK569" s="113"/>
      <c r="AN569" s="93"/>
      <c r="AO569" s="114"/>
      <c r="AQ569" s="93"/>
      <c r="AS569" s="114"/>
      <c r="AV569" s="93"/>
      <c r="AW569" s="114"/>
      <c r="AY569" s="93"/>
      <c r="BA569" s="114"/>
      <c r="BD569" s="93"/>
      <c r="BE569" s="114"/>
      <c r="BH569" s="95"/>
      <c r="BN569" s="86"/>
      <c r="BS569" s="86"/>
      <c r="BX569" s="86"/>
      <c r="CA569" s="86"/>
      <c r="CF569" s="86"/>
      <c r="CK569" s="86"/>
      <c r="CP569" s="86"/>
      <c r="CT569" s="87"/>
      <c r="CY569" s="86"/>
      <c r="DE569" s="86"/>
    </row>
    <row r="570">
      <c r="A570" s="112"/>
      <c r="Q570" s="77"/>
      <c r="R570" s="117"/>
      <c r="S570" s="118"/>
      <c r="Y570" s="92"/>
      <c r="AB570" s="93"/>
      <c r="AF570" s="92"/>
      <c r="AI570" s="93"/>
      <c r="AK570" s="113"/>
      <c r="AN570" s="93"/>
      <c r="AO570" s="114"/>
      <c r="AQ570" s="93"/>
      <c r="AS570" s="114"/>
      <c r="AV570" s="93"/>
      <c r="AW570" s="114"/>
      <c r="AY570" s="93"/>
      <c r="BA570" s="114"/>
      <c r="BD570" s="93"/>
      <c r="BE570" s="114"/>
      <c r="BH570" s="95"/>
      <c r="BN570" s="86"/>
      <c r="BS570" s="86"/>
      <c r="BX570" s="86"/>
      <c r="CA570" s="86"/>
      <c r="CF570" s="86"/>
      <c r="CK570" s="86"/>
      <c r="CP570" s="86"/>
      <c r="CT570" s="87"/>
      <c r="CY570" s="86"/>
      <c r="DE570" s="86"/>
    </row>
    <row r="571">
      <c r="A571" s="112"/>
      <c r="Q571" s="77"/>
      <c r="R571" s="117"/>
      <c r="S571" s="118"/>
      <c r="Y571" s="92"/>
      <c r="AB571" s="93"/>
      <c r="AF571" s="92"/>
      <c r="AI571" s="93"/>
      <c r="AK571" s="113"/>
      <c r="AN571" s="93"/>
      <c r="AO571" s="114"/>
      <c r="AQ571" s="93"/>
      <c r="AS571" s="114"/>
      <c r="AV571" s="93"/>
      <c r="AW571" s="114"/>
      <c r="AY571" s="93"/>
      <c r="BA571" s="114"/>
      <c r="BD571" s="93"/>
      <c r="BE571" s="114"/>
      <c r="BH571" s="95"/>
      <c r="BN571" s="86"/>
      <c r="BS571" s="86"/>
      <c r="BX571" s="86"/>
      <c r="CA571" s="86"/>
      <c r="CF571" s="86"/>
      <c r="CK571" s="86"/>
      <c r="CP571" s="86"/>
      <c r="CT571" s="87"/>
      <c r="CY571" s="86"/>
      <c r="DE571" s="86"/>
    </row>
    <row r="572">
      <c r="A572" s="112"/>
      <c r="Q572" s="77"/>
      <c r="R572" s="117"/>
      <c r="S572" s="118"/>
      <c r="Y572" s="92"/>
      <c r="AB572" s="93"/>
      <c r="AF572" s="92"/>
      <c r="AI572" s="93"/>
      <c r="AK572" s="113"/>
      <c r="AN572" s="93"/>
      <c r="AO572" s="114"/>
      <c r="AQ572" s="93"/>
      <c r="AS572" s="114"/>
      <c r="AV572" s="93"/>
      <c r="AW572" s="114"/>
      <c r="AY572" s="93"/>
      <c r="BA572" s="114"/>
      <c r="BD572" s="93"/>
      <c r="BE572" s="114"/>
      <c r="BH572" s="95"/>
      <c r="BN572" s="86"/>
      <c r="BS572" s="86"/>
      <c r="BX572" s="86"/>
      <c r="CA572" s="86"/>
      <c r="CF572" s="86"/>
      <c r="CK572" s="86"/>
      <c r="CP572" s="86"/>
      <c r="CT572" s="87"/>
      <c r="CY572" s="86"/>
      <c r="DE572" s="86"/>
    </row>
    <row r="573">
      <c r="A573" s="112"/>
      <c r="Q573" s="77"/>
      <c r="R573" s="117"/>
      <c r="S573" s="118"/>
      <c r="Y573" s="92"/>
      <c r="AB573" s="93"/>
      <c r="AF573" s="92"/>
      <c r="AI573" s="93"/>
      <c r="AK573" s="113"/>
      <c r="AN573" s="93"/>
      <c r="AO573" s="114"/>
      <c r="AQ573" s="93"/>
      <c r="AS573" s="114"/>
      <c r="AV573" s="93"/>
      <c r="AW573" s="114"/>
      <c r="AY573" s="93"/>
      <c r="BA573" s="114"/>
      <c r="BD573" s="93"/>
      <c r="BE573" s="114"/>
      <c r="BH573" s="95"/>
      <c r="BN573" s="86"/>
      <c r="BS573" s="86"/>
      <c r="BX573" s="86"/>
      <c r="CA573" s="86"/>
      <c r="CF573" s="86"/>
      <c r="CK573" s="86"/>
      <c r="CP573" s="86"/>
      <c r="CT573" s="87"/>
      <c r="CY573" s="86"/>
      <c r="DE573" s="86"/>
    </row>
    <row r="574">
      <c r="A574" s="112"/>
      <c r="Q574" s="77"/>
      <c r="R574" s="117"/>
      <c r="S574" s="118"/>
      <c r="Y574" s="92"/>
      <c r="AB574" s="93"/>
      <c r="AF574" s="92"/>
      <c r="AI574" s="93"/>
      <c r="AK574" s="113"/>
      <c r="AN574" s="93"/>
      <c r="AO574" s="114"/>
      <c r="AQ574" s="93"/>
      <c r="AS574" s="114"/>
      <c r="AV574" s="93"/>
      <c r="AW574" s="114"/>
      <c r="AY574" s="93"/>
      <c r="BA574" s="114"/>
      <c r="BD574" s="93"/>
      <c r="BE574" s="114"/>
      <c r="BH574" s="95"/>
      <c r="BN574" s="86"/>
      <c r="BS574" s="86"/>
      <c r="BX574" s="86"/>
      <c r="CA574" s="86"/>
      <c r="CF574" s="86"/>
      <c r="CK574" s="86"/>
      <c r="CP574" s="86"/>
      <c r="CT574" s="87"/>
      <c r="CY574" s="86"/>
      <c r="DE574" s="86"/>
    </row>
    <row r="575">
      <c r="A575" s="112"/>
      <c r="Q575" s="77"/>
      <c r="R575" s="117"/>
      <c r="S575" s="118"/>
      <c r="Y575" s="92"/>
      <c r="AB575" s="93"/>
      <c r="AF575" s="92"/>
      <c r="AI575" s="93"/>
      <c r="AK575" s="113"/>
      <c r="AN575" s="93"/>
      <c r="AO575" s="114"/>
      <c r="AQ575" s="93"/>
      <c r="AS575" s="114"/>
      <c r="AV575" s="93"/>
      <c r="AW575" s="114"/>
      <c r="AY575" s="93"/>
      <c r="BA575" s="114"/>
      <c r="BD575" s="93"/>
      <c r="BE575" s="114"/>
      <c r="BH575" s="95"/>
      <c r="BN575" s="86"/>
      <c r="BS575" s="86"/>
      <c r="BX575" s="86"/>
      <c r="CA575" s="86"/>
      <c r="CF575" s="86"/>
      <c r="CK575" s="86"/>
      <c r="CP575" s="86"/>
      <c r="CT575" s="87"/>
      <c r="CY575" s="86"/>
      <c r="DE575" s="86"/>
    </row>
    <row r="576">
      <c r="A576" s="112"/>
      <c r="Q576" s="77"/>
      <c r="R576" s="117"/>
      <c r="S576" s="118"/>
      <c r="Y576" s="92"/>
      <c r="AB576" s="93"/>
      <c r="AF576" s="92"/>
      <c r="AI576" s="93"/>
      <c r="AK576" s="113"/>
      <c r="AN576" s="93"/>
      <c r="AO576" s="114"/>
      <c r="AQ576" s="93"/>
      <c r="AS576" s="114"/>
      <c r="AV576" s="93"/>
      <c r="AW576" s="114"/>
      <c r="AY576" s="93"/>
      <c r="BA576" s="114"/>
      <c r="BD576" s="93"/>
      <c r="BE576" s="114"/>
      <c r="BH576" s="95"/>
      <c r="BN576" s="86"/>
      <c r="BS576" s="86"/>
      <c r="BX576" s="86"/>
      <c r="CA576" s="86"/>
      <c r="CF576" s="86"/>
      <c r="CK576" s="86"/>
      <c r="CP576" s="86"/>
      <c r="CT576" s="87"/>
      <c r="CY576" s="86"/>
      <c r="DE576" s="86"/>
    </row>
    <row r="577">
      <c r="A577" s="112"/>
      <c r="Q577" s="77"/>
      <c r="R577" s="117"/>
      <c r="S577" s="118"/>
      <c r="Y577" s="92"/>
      <c r="AB577" s="93"/>
      <c r="AF577" s="92"/>
      <c r="AI577" s="93"/>
      <c r="AK577" s="113"/>
      <c r="AN577" s="93"/>
      <c r="AO577" s="114"/>
      <c r="AQ577" s="93"/>
      <c r="AS577" s="114"/>
      <c r="AV577" s="93"/>
      <c r="AW577" s="114"/>
      <c r="AY577" s="93"/>
      <c r="BA577" s="114"/>
      <c r="BD577" s="93"/>
      <c r="BE577" s="114"/>
      <c r="BH577" s="95"/>
      <c r="BN577" s="86"/>
      <c r="BS577" s="86"/>
      <c r="BX577" s="86"/>
      <c r="CA577" s="86"/>
      <c r="CF577" s="86"/>
      <c r="CK577" s="86"/>
      <c r="CP577" s="86"/>
      <c r="CT577" s="87"/>
      <c r="CY577" s="86"/>
      <c r="DE577" s="86"/>
    </row>
    <row r="578">
      <c r="A578" s="112"/>
      <c r="Q578" s="77"/>
      <c r="R578" s="117"/>
      <c r="S578" s="118"/>
      <c r="Y578" s="92"/>
      <c r="AB578" s="93"/>
      <c r="AF578" s="92"/>
      <c r="AI578" s="93"/>
      <c r="AK578" s="113"/>
      <c r="AN578" s="93"/>
      <c r="AO578" s="114"/>
      <c r="AQ578" s="93"/>
      <c r="AS578" s="114"/>
      <c r="AV578" s="93"/>
      <c r="AW578" s="114"/>
      <c r="AY578" s="93"/>
      <c r="BA578" s="114"/>
      <c r="BD578" s="93"/>
      <c r="BE578" s="114"/>
      <c r="BH578" s="95"/>
      <c r="BN578" s="86"/>
      <c r="BS578" s="86"/>
      <c r="BX578" s="86"/>
      <c r="CA578" s="86"/>
      <c r="CF578" s="86"/>
      <c r="CK578" s="86"/>
      <c r="CP578" s="86"/>
      <c r="CT578" s="87"/>
      <c r="CY578" s="86"/>
      <c r="DE578" s="86"/>
    </row>
    <row r="579">
      <c r="A579" s="112"/>
      <c r="Q579" s="77"/>
      <c r="R579" s="117"/>
      <c r="S579" s="118"/>
      <c r="Y579" s="92"/>
      <c r="AB579" s="93"/>
      <c r="AF579" s="92"/>
      <c r="AI579" s="93"/>
      <c r="AK579" s="113"/>
      <c r="AN579" s="93"/>
      <c r="AO579" s="114"/>
      <c r="AQ579" s="93"/>
      <c r="AS579" s="114"/>
      <c r="AV579" s="93"/>
      <c r="AW579" s="114"/>
      <c r="AY579" s="93"/>
      <c r="BA579" s="114"/>
      <c r="BD579" s="93"/>
      <c r="BE579" s="114"/>
      <c r="BH579" s="95"/>
      <c r="BN579" s="86"/>
      <c r="BS579" s="86"/>
      <c r="BX579" s="86"/>
      <c r="CA579" s="86"/>
      <c r="CF579" s="86"/>
      <c r="CK579" s="86"/>
      <c r="CP579" s="86"/>
      <c r="CT579" s="87"/>
      <c r="CY579" s="86"/>
      <c r="DE579" s="86"/>
    </row>
    <row r="580">
      <c r="A580" s="112"/>
      <c r="Q580" s="77"/>
      <c r="R580" s="117"/>
      <c r="S580" s="118"/>
      <c r="Y580" s="92"/>
      <c r="AB580" s="93"/>
      <c r="AF580" s="92"/>
      <c r="AI580" s="93"/>
      <c r="AK580" s="113"/>
      <c r="AN580" s="93"/>
      <c r="AO580" s="114"/>
      <c r="AQ580" s="93"/>
      <c r="AS580" s="114"/>
      <c r="AV580" s="93"/>
      <c r="AW580" s="114"/>
      <c r="AY580" s="93"/>
      <c r="BA580" s="114"/>
      <c r="BD580" s="93"/>
      <c r="BE580" s="114"/>
      <c r="BH580" s="95"/>
      <c r="BN580" s="86"/>
      <c r="BS580" s="86"/>
      <c r="BX580" s="86"/>
      <c r="CA580" s="86"/>
      <c r="CF580" s="86"/>
      <c r="CK580" s="86"/>
      <c r="CP580" s="86"/>
      <c r="CT580" s="87"/>
      <c r="CY580" s="86"/>
      <c r="DE580" s="86"/>
    </row>
    <row r="581">
      <c r="A581" s="112"/>
      <c r="Q581" s="77"/>
      <c r="R581" s="117"/>
      <c r="S581" s="118"/>
      <c r="Y581" s="92"/>
      <c r="AB581" s="93"/>
      <c r="AF581" s="92"/>
      <c r="AI581" s="93"/>
      <c r="AK581" s="113"/>
      <c r="AN581" s="93"/>
      <c r="AO581" s="114"/>
      <c r="AQ581" s="93"/>
      <c r="AS581" s="114"/>
      <c r="AV581" s="93"/>
      <c r="AW581" s="114"/>
      <c r="AY581" s="93"/>
      <c r="BA581" s="114"/>
      <c r="BD581" s="93"/>
      <c r="BE581" s="114"/>
      <c r="BH581" s="95"/>
      <c r="BN581" s="86"/>
      <c r="BS581" s="86"/>
      <c r="BX581" s="86"/>
      <c r="CA581" s="86"/>
      <c r="CF581" s="86"/>
      <c r="CK581" s="86"/>
      <c r="CP581" s="86"/>
      <c r="CT581" s="87"/>
      <c r="CY581" s="86"/>
      <c r="DE581" s="86"/>
    </row>
    <row r="582">
      <c r="A582" s="112"/>
      <c r="Q582" s="77"/>
      <c r="R582" s="117"/>
      <c r="S582" s="118"/>
      <c r="Y582" s="92"/>
      <c r="AB582" s="93"/>
      <c r="AF582" s="92"/>
      <c r="AI582" s="93"/>
      <c r="AK582" s="113"/>
      <c r="AN582" s="93"/>
      <c r="AO582" s="114"/>
      <c r="AQ582" s="93"/>
      <c r="AS582" s="114"/>
      <c r="AV582" s="93"/>
      <c r="AW582" s="114"/>
      <c r="AY582" s="93"/>
      <c r="BA582" s="114"/>
      <c r="BD582" s="93"/>
      <c r="BE582" s="114"/>
      <c r="BH582" s="95"/>
      <c r="BN582" s="86"/>
      <c r="BS582" s="86"/>
      <c r="BX582" s="86"/>
      <c r="CA582" s="86"/>
      <c r="CF582" s="86"/>
      <c r="CK582" s="86"/>
      <c r="CP582" s="86"/>
      <c r="CT582" s="87"/>
      <c r="CY582" s="86"/>
      <c r="DE582" s="86"/>
    </row>
    <row r="583">
      <c r="A583" s="112"/>
      <c r="Q583" s="77"/>
      <c r="R583" s="117"/>
      <c r="S583" s="118"/>
      <c r="Y583" s="92"/>
      <c r="AB583" s="93"/>
      <c r="AF583" s="92"/>
      <c r="AI583" s="93"/>
      <c r="AK583" s="113"/>
      <c r="AN583" s="93"/>
      <c r="AO583" s="114"/>
      <c r="AQ583" s="93"/>
      <c r="AS583" s="114"/>
      <c r="AV583" s="93"/>
      <c r="AW583" s="114"/>
      <c r="AY583" s="93"/>
      <c r="BA583" s="114"/>
      <c r="BD583" s="93"/>
      <c r="BE583" s="114"/>
      <c r="BH583" s="95"/>
      <c r="BN583" s="86"/>
      <c r="BS583" s="86"/>
      <c r="BX583" s="86"/>
      <c r="CA583" s="86"/>
      <c r="CF583" s="86"/>
      <c r="CK583" s="86"/>
      <c r="CP583" s="86"/>
      <c r="CT583" s="87"/>
      <c r="CY583" s="86"/>
      <c r="DE583" s="86"/>
    </row>
    <row r="584">
      <c r="A584" s="112"/>
      <c r="Q584" s="77"/>
      <c r="R584" s="117"/>
      <c r="S584" s="118"/>
      <c r="Y584" s="92"/>
      <c r="AB584" s="93"/>
      <c r="AF584" s="92"/>
      <c r="AI584" s="93"/>
      <c r="AK584" s="113"/>
      <c r="AN584" s="93"/>
      <c r="AO584" s="114"/>
      <c r="AQ584" s="93"/>
      <c r="AS584" s="114"/>
      <c r="AV584" s="93"/>
      <c r="AW584" s="114"/>
      <c r="AY584" s="93"/>
      <c r="BA584" s="114"/>
      <c r="BD584" s="93"/>
      <c r="BE584" s="114"/>
      <c r="BH584" s="95"/>
      <c r="BN584" s="86"/>
      <c r="BS584" s="86"/>
      <c r="BX584" s="86"/>
      <c r="CA584" s="86"/>
      <c r="CF584" s="86"/>
      <c r="CK584" s="86"/>
      <c r="CP584" s="86"/>
      <c r="CT584" s="87"/>
      <c r="CY584" s="86"/>
      <c r="DE584" s="86"/>
    </row>
    <row r="585">
      <c r="A585" s="112"/>
      <c r="Q585" s="77"/>
      <c r="R585" s="117"/>
      <c r="S585" s="118"/>
      <c r="Y585" s="92"/>
      <c r="AB585" s="93"/>
      <c r="AF585" s="92"/>
      <c r="AI585" s="93"/>
      <c r="AK585" s="113"/>
      <c r="AN585" s="93"/>
      <c r="AO585" s="114"/>
      <c r="AQ585" s="93"/>
      <c r="AS585" s="114"/>
      <c r="AV585" s="93"/>
      <c r="AW585" s="114"/>
      <c r="AY585" s="93"/>
      <c r="BA585" s="114"/>
      <c r="BD585" s="93"/>
      <c r="BE585" s="114"/>
      <c r="BH585" s="95"/>
      <c r="BN585" s="86"/>
      <c r="BS585" s="86"/>
      <c r="BX585" s="86"/>
      <c r="CA585" s="86"/>
      <c r="CF585" s="86"/>
      <c r="CK585" s="86"/>
      <c r="CP585" s="86"/>
      <c r="CT585" s="87"/>
      <c r="CY585" s="86"/>
      <c r="DE585" s="86"/>
    </row>
    <row r="586">
      <c r="A586" s="112"/>
      <c r="Q586" s="77"/>
      <c r="R586" s="117"/>
      <c r="S586" s="118"/>
      <c r="Y586" s="92"/>
      <c r="AB586" s="93"/>
      <c r="AF586" s="92"/>
      <c r="AI586" s="93"/>
      <c r="AK586" s="113"/>
      <c r="AN586" s="93"/>
      <c r="AO586" s="114"/>
      <c r="AQ586" s="93"/>
      <c r="AS586" s="114"/>
      <c r="AV586" s="93"/>
      <c r="AW586" s="114"/>
      <c r="AY586" s="93"/>
      <c r="BA586" s="114"/>
      <c r="BD586" s="93"/>
      <c r="BE586" s="114"/>
      <c r="BH586" s="95"/>
      <c r="BN586" s="86"/>
      <c r="BS586" s="86"/>
      <c r="BX586" s="86"/>
      <c r="CA586" s="86"/>
      <c r="CF586" s="86"/>
      <c r="CK586" s="86"/>
      <c r="CP586" s="86"/>
      <c r="CT586" s="87"/>
      <c r="CY586" s="86"/>
      <c r="DE586" s="86"/>
    </row>
    <row r="587">
      <c r="A587" s="112"/>
      <c r="Q587" s="77"/>
      <c r="R587" s="117"/>
      <c r="S587" s="118"/>
      <c r="Y587" s="92"/>
      <c r="AB587" s="93"/>
      <c r="AF587" s="92"/>
      <c r="AI587" s="93"/>
      <c r="AK587" s="113"/>
      <c r="AN587" s="93"/>
      <c r="AO587" s="114"/>
      <c r="AQ587" s="93"/>
      <c r="AS587" s="114"/>
      <c r="AV587" s="93"/>
      <c r="AW587" s="114"/>
      <c r="AY587" s="93"/>
      <c r="BA587" s="114"/>
      <c r="BD587" s="93"/>
      <c r="BE587" s="114"/>
      <c r="BH587" s="95"/>
      <c r="BN587" s="86"/>
      <c r="BS587" s="86"/>
      <c r="BX587" s="86"/>
      <c r="CA587" s="86"/>
      <c r="CF587" s="86"/>
      <c r="CK587" s="86"/>
      <c r="CP587" s="86"/>
      <c r="CT587" s="87"/>
      <c r="CY587" s="86"/>
      <c r="DE587" s="86"/>
    </row>
    <row r="588">
      <c r="A588" s="112"/>
      <c r="Q588" s="77"/>
      <c r="R588" s="117"/>
      <c r="S588" s="118"/>
      <c r="Y588" s="92"/>
      <c r="AB588" s="93"/>
      <c r="AF588" s="92"/>
      <c r="AI588" s="93"/>
      <c r="AK588" s="113"/>
      <c r="AN588" s="93"/>
      <c r="AO588" s="114"/>
      <c r="AQ588" s="93"/>
      <c r="AS588" s="114"/>
      <c r="AV588" s="93"/>
      <c r="AW588" s="114"/>
      <c r="AY588" s="93"/>
      <c r="BA588" s="114"/>
      <c r="BD588" s="93"/>
      <c r="BE588" s="114"/>
      <c r="BH588" s="95"/>
      <c r="BN588" s="86"/>
      <c r="BS588" s="86"/>
      <c r="BX588" s="86"/>
      <c r="CA588" s="86"/>
      <c r="CF588" s="86"/>
      <c r="CK588" s="86"/>
      <c r="CP588" s="86"/>
      <c r="CT588" s="87"/>
      <c r="CY588" s="86"/>
      <c r="DE588" s="86"/>
    </row>
    <row r="589">
      <c r="A589" s="112"/>
      <c r="Q589" s="77"/>
      <c r="R589" s="117"/>
      <c r="S589" s="118"/>
      <c r="Y589" s="92"/>
      <c r="AB589" s="93"/>
      <c r="AF589" s="92"/>
      <c r="AI589" s="93"/>
      <c r="AK589" s="113"/>
      <c r="AN589" s="93"/>
      <c r="AO589" s="114"/>
      <c r="AQ589" s="93"/>
      <c r="AS589" s="114"/>
      <c r="AV589" s="93"/>
      <c r="AW589" s="114"/>
      <c r="AY589" s="93"/>
      <c r="BA589" s="114"/>
      <c r="BD589" s="93"/>
      <c r="BE589" s="114"/>
      <c r="BH589" s="95"/>
      <c r="BN589" s="86"/>
      <c r="BS589" s="86"/>
      <c r="BX589" s="86"/>
      <c r="CA589" s="86"/>
      <c r="CF589" s="86"/>
      <c r="CK589" s="86"/>
      <c r="CP589" s="86"/>
      <c r="CT589" s="87"/>
      <c r="CY589" s="86"/>
      <c r="DE589" s="86"/>
    </row>
    <row r="590">
      <c r="A590" s="112"/>
      <c r="Q590" s="77"/>
      <c r="R590" s="117"/>
      <c r="S590" s="118"/>
      <c r="Y590" s="92"/>
      <c r="AB590" s="93"/>
      <c r="AF590" s="92"/>
      <c r="AI590" s="93"/>
      <c r="AK590" s="113"/>
      <c r="AN590" s="93"/>
      <c r="AO590" s="114"/>
      <c r="AQ590" s="93"/>
      <c r="AS590" s="114"/>
      <c r="AV590" s="93"/>
      <c r="AW590" s="114"/>
      <c r="AY590" s="93"/>
      <c r="BA590" s="114"/>
      <c r="BD590" s="93"/>
      <c r="BE590" s="114"/>
      <c r="BH590" s="95"/>
      <c r="BN590" s="86"/>
      <c r="BS590" s="86"/>
      <c r="BX590" s="86"/>
      <c r="CA590" s="86"/>
      <c r="CF590" s="86"/>
      <c r="CK590" s="86"/>
      <c r="CP590" s="86"/>
      <c r="CT590" s="87"/>
      <c r="CY590" s="86"/>
      <c r="DE590" s="86"/>
    </row>
    <row r="591">
      <c r="A591" s="112"/>
      <c r="Q591" s="77"/>
      <c r="R591" s="117"/>
      <c r="S591" s="118"/>
      <c r="Y591" s="92"/>
      <c r="AB591" s="93"/>
      <c r="AF591" s="92"/>
      <c r="AI591" s="93"/>
      <c r="AK591" s="113"/>
      <c r="AN591" s="93"/>
      <c r="AO591" s="114"/>
      <c r="AQ591" s="93"/>
      <c r="AS591" s="114"/>
      <c r="AV591" s="93"/>
      <c r="AW591" s="114"/>
      <c r="AY591" s="93"/>
      <c r="BA591" s="114"/>
      <c r="BD591" s="93"/>
      <c r="BE591" s="114"/>
      <c r="BH591" s="95"/>
      <c r="BN591" s="86"/>
      <c r="BS591" s="86"/>
      <c r="BX591" s="86"/>
      <c r="CA591" s="86"/>
      <c r="CF591" s="86"/>
      <c r="CK591" s="86"/>
      <c r="CP591" s="86"/>
      <c r="CT591" s="87"/>
      <c r="CY591" s="86"/>
      <c r="DE591" s="86"/>
    </row>
    <row r="592">
      <c r="A592" s="112"/>
      <c r="Q592" s="77"/>
      <c r="R592" s="117"/>
      <c r="S592" s="118"/>
      <c r="Y592" s="92"/>
      <c r="AB592" s="93"/>
      <c r="AF592" s="92"/>
      <c r="AI592" s="93"/>
      <c r="AK592" s="113"/>
      <c r="AN592" s="93"/>
      <c r="AO592" s="114"/>
      <c r="AQ592" s="93"/>
      <c r="AS592" s="114"/>
      <c r="AV592" s="93"/>
      <c r="AW592" s="114"/>
      <c r="AY592" s="93"/>
      <c r="BA592" s="114"/>
      <c r="BD592" s="93"/>
      <c r="BE592" s="114"/>
      <c r="BH592" s="95"/>
      <c r="BN592" s="86"/>
      <c r="BS592" s="86"/>
      <c r="BX592" s="86"/>
      <c r="CA592" s="86"/>
      <c r="CF592" s="86"/>
      <c r="CK592" s="86"/>
      <c r="CP592" s="86"/>
      <c r="CT592" s="87"/>
      <c r="CY592" s="86"/>
      <c r="DE592" s="86"/>
    </row>
    <row r="593">
      <c r="A593" s="112"/>
      <c r="Q593" s="77"/>
      <c r="R593" s="117"/>
      <c r="S593" s="118"/>
      <c r="Y593" s="92"/>
      <c r="AB593" s="93"/>
      <c r="AF593" s="92"/>
      <c r="AI593" s="93"/>
      <c r="AK593" s="113"/>
      <c r="AN593" s="93"/>
      <c r="AO593" s="114"/>
      <c r="AQ593" s="93"/>
      <c r="AS593" s="114"/>
      <c r="AV593" s="93"/>
      <c r="AW593" s="114"/>
      <c r="AY593" s="93"/>
      <c r="BA593" s="114"/>
      <c r="BD593" s="93"/>
      <c r="BE593" s="114"/>
      <c r="BH593" s="95"/>
      <c r="BN593" s="86"/>
      <c r="BS593" s="86"/>
      <c r="BX593" s="86"/>
      <c r="CA593" s="86"/>
      <c r="CF593" s="86"/>
      <c r="CK593" s="86"/>
      <c r="CP593" s="86"/>
      <c r="CT593" s="87"/>
      <c r="CY593" s="86"/>
      <c r="DE593" s="86"/>
    </row>
    <row r="594">
      <c r="A594" s="112"/>
      <c r="Q594" s="77"/>
      <c r="R594" s="117"/>
      <c r="S594" s="118"/>
      <c r="Y594" s="92"/>
      <c r="AB594" s="93"/>
      <c r="AF594" s="92"/>
      <c r="AI594" s="93"/>
      <c r="AK594" s="113"/>
      <c r="AN594" s="93"/>
      <c r="AO594" s="114"/>
      <c r="AQ594" s="93"/>
      <c r="AS594" s="114"/>
      <c r="AV594" s="93"/>
      <c r="AW594" s="114"/>
      <c r="AY594" s="93"/>
      <c r="BA594" s="114"/>
      <c r="BD594" s="93"/>
      <c r="BE594" s="114"/>
      <c r="BH594" s="95"/>
      <c r="BN594" s="86"/>
      <c r="BS594" s="86"/>
      <c r="BX594" s="86"/>
      <c r="CA594" s="86"/>
      <c r="CF594" s="86"/>
      <c r="CK594" s="86"/>
      <c r="CP594" s="86"/>
      <c r="CT594" s="87"/>
      <c r="CY594" s="86"/>
      <c r="DE594" s="86"/>
    </row>
    <row r="595">
      <c r="A595" s="112"/>
      <c r="Q595" s="77"/>
      <c r="R595" s="117"/>
      <c r="S595" s="118"/>
      <c r="Y595" s="92"/>
      <c r="AB595" s="93"/>
      <c r="AF595" s="92"/>
      <c r="AI595" s="93"/>
      <c r="AK595" s="113"/>
      <c r="AN595" s="93"/>
      <c r="AO595" s="114"/>
      <c r="AQ595" s="93"/>
      <c r="AS595" s="114"/>
      <c r="AV595" s="93"/>
      <c r="AW595" s="114"/>
      <c r="AY595" s="93"/>
      <c r="BA595" s="114"/>
      <c r="BD595" s="93"/>
      <c r="BE595" s="114"/>
      <c r="BH595" s="95"/>
      <c r="BN595" s="86"/>
      <c r="BS595" s="86"/>
      <c r="BX595" s="86"/>
      <c r="CA595" s="86"/>
      <c r="CF595" s="86"/>
      <c r="CK595" s="86"/>
      <c r="CP595" s="86"/>
      <c r="CT595" s="87"/>
      <c r="CY595" s="86"/>
      <c r="DE595" s="86"/>
    </row>
    <row r="596">
      <c r="A596" s="112"/>
      <c r="Q596" s="77"/>
      <c r="R596" s="117"/>
      <c r="S596" s="118"/>
      <c r="Y596" s="92"/>
      <c r="AB596" s="93"/>
      <c r="AF596" s="92"/>
      <c r="AI596" s="93"/>
      <c r="AK596" s="113"/>
      <c r="AN596" s="93"/>
      <c r="AO596" s="114"/>
      <c r="AQ596" s="93"/>
      <c r="AS596" s="114"/>
      <c r="AV596" s="93"/>
      <c r="AW596" s="114"/>
      <c r="AY596" s="93"/>
      <c r="BA596" s="114"/>
      <c r="BD596" s="93"/>
      <c r="BE596" s="114"/>
      <c r="BH596" s="95"/>
      <c r="BN596" s="86"/>
      <c r="BS596" s="86"/>
      <c r="BX596" s="86"/>
      <c r="CA596" s="86"/>
      <c r="CF596" s="86"/>
      <c r="CK596" s="86"/>
      <c r="CP596" s="86"/>
      <c r="CT596" s="87"/>
      <c r="CY596" s="86"/>
      <c r="DE596" s="86"/>
    </row>
    <row r="597">
      <c r="A597" s="112"/>
      <c r="Q597" s="77"/>
      <c r="R597" s="117"/>
      <c r="S597" s="118"/>
      <c r="Y597" s="92"/>
      <c r="AB597" s="93"/>
      <c r="AF597" s="92"/>
      <c r="AI597" s="93"/>
      <c r="AK597" s="113"/>
      <c r="AN597" s="93"/>
      <c r="AO597" s="114"/>
      <c r="AQ597" s="93"/>
      <c r="AS597" s="114"/>
      <c r="AV597" s="93"/>
      <c r="AW597" s="114"/>
      <c r="AY597" s="93"/>
      <c r="BA597" s="114"/>
      <c r="BD597" s="93"/>
      <c r="BE597" s="114"/>
      <c r="BH597" s="95"/>
      <c r="BN597" s="86"/>
      <c r="BS597" s="86"/>
      <c r="BX597" s="86"/>
      <c r="CA597" s="86"/>
      <c r="CF597" s="86"/>
      <c r="CK597" s="86"/>
      <c r="CP597" s="86"/>
      <c r="CT597" s="87"/>
      <c r="CY597" s="86"/>
      <c r="DE597" s="86"/>
    </row>
    <row r="598">
      <c r="A598" s="112"/>
      <c r="Q598" s="77"/>
      <c r="R598" s="117"/>
      <c r="S598" s="118"/>
      <c r="Y598" s="92"/>
      <c r="AB598" s="93"/>
      <c r="AF598" s="92"/>
      <c r="AI598" s="93"/>
      <c r="AK598" s="113"/>
      <c r="AN598" s="93"/>
      <c r="AO598" s="114"/>
      <c r="AQ598" s="93"/>
      <c r="AS598" s="114"/>
      <c r="AV598" s="93"/>
      <c r="AW598" s="114"/>
      <c r="AY598" s="93"/>
      <c r="BA598" s="114"/>
      <c r="BD598" s="93"/>
      <c r="BE598" s="114"/>
      <c r="BH598" s="95"/>
      <c r="BN598" s="86"/>
      <c r="BS598" s="86"/>
      <c r="BX598" s="86"/>
      <c r="CA598" s="86"/>
      <c r="CF598" s="86"/>
      <c r="CK598" s="86"/>
      <c r="CP598" s="86"/>
      <c r="CT598" s="87"/>
      <c r="CY598" s="86"/>
      <c r="DE598" s="86"/>
    </row>
    <row r="599">
      <c r="A599" s="112"/>
      <c r="Q599" s="77"/>
      <c r="R599" s="117"/>
      <c r="S599" s="118"/>
      <c r="Y599" s="92"/>
      <c r="AB599" s="93"/>
      <c r="AF599" s="92"/>
      <c r="AI599" s="93"/>
      <c r="AK599" s="113"/>
      <c r="AN599" s="93"/>
      <c r="AO599" s="114"/>
      <c r="AQ599" s="93"/>
      <c r="AS599" s="114"/>
      <c r="AV599" s="93"/>
      <c r="AW599" s="114"/>
      <c r="AY599" s="93"/>
      <c r="BA599" s="114"/>
      <c r="BD599" s="93"/>
      <c r="BE599" s="114"/>
      <c r="BH599" s="95"/>
      <c r="BN599" s="86"/>
      <c r="BS599" s="86"/>
      <c r="BX599" s="86"/>
      <c r="CA599" s="86"/>
      <c r="CF599" s="86"/>
      <c r="CK599" s="86"/>
      <c r="CP599" s="86"/>
      <c r="CT599" s="87"/>
      <c r="CY599" s="86"/>
      <c r="DE599" s="86"/>
    </row>
    <row r="600">
      <c r="A600" s="112"/>
      <c r="Q600" s="77"/>
      <c r="R600" s="117"/>
      <c r="S600" s="118"/>
      <c r="Y600" s="92"/>
      <c r="AB600" s="93"/>
      <c r="AF600" s="92"/>
      <c r="AI600" s="93"/>
      <c r="AK600" s="113"/>
      <c r="AN600" s="93"/>
      <c r="AO600" s="114"/>
      <c r="AQ600" s="93"/>
      <c r="AS600" s="114"/>
      <c r="AV600" s="93"/>
      <c r="AW600" s="114"/>
      <c r="AY600" s="93"/>
      <c r="BA600" s="114"/>
      <c r="BD600" s="93"/>
      <c r="BE600" s="114"/>
      <c r="BH600" s="95"/>
      <c r="BN600" s="86"/>
      <c r="BS600" s="86"/>
      <c r="BX600" s="86"/>
      <c r="CA600" s="86"/>
      <c r="CF600" s="86"/>
      <c r="CK600" s="86"/>
      <c r="CP600" s="86"/>
      <c r="CT600" s="87"/>
      <c r="CY600" s="86"/>
      <c r="DE600" s="86"/>
    </row>
    <row r="601">
      <c r="A601" s="112"/>
      <c r="Q601" s="77"/>
      <c r="R601" s="117"/>
      <c r="S601" s="118"/>
      <c r="Y601" s="92"/>
      <c r="AB601" s="93"/>
      <c r="AF601" s="92"/>
      <c r="AI601" s="93"/>
      <c r="AK601" s="113"/>
      <c r="AN601" s="93"/>
      <c r="AO601" s="114"/>
      <c r="AQ601" s="93"/>
      <c r="AS601" s="114"/>
      <c r="AV601" s="93"/>
      <c r="AW601" s="114"/>
      <c r="AY601" s="93"/>
      <c r="BA601" s="114"/>
      <c r="BD601" s="93"/>
      <c r="BE601" s="114"/>
      <c r="BH601" s="95"/>
      <c r="BN601" s="86"/>
      <c r="BS601" s="86"/>
      <c r="BX601" s="86"/>
      <c r="CA601" s="86"/>
      <c r="CF601" s="86"/>
      <c r="CK601" s="86"/>
      <c r="CP601" s="86"/>
      <c r="CT601" s="87"/>
      <c r="CY601" s="86"/>
      <c r="DE601" s="86"/>
    </row>
    <row r="602">
      <c r="A602" s="112"/>
      <c r="Q602" s="77"/>
      <c r="R602" s="117"/>
      <c r="S602" s="118"/>
      <c r="Y602" s="92"/>
      <c r="AB602" s="93"/>
      <c r="AF602" s="92"/>
      <c r="AI602" s="93"/>
      <c r="AK602" s="113"/>
      <c r="AN602" s="93"/>
      <c r="AO602" s="114"/>
      <c r="AQ602" s="93"/>
      <c r="AS602" s="114"/>
      <c r="AV602" s="93"/>
      <c r="AW602" s="114"/>
      <c r="AY602" s="93"/>
      <c r="BA602" s="114"/>
      <c r="BD602" s="93"/>
      <c r="BE602" s="114"/>
      <c r="BH602" s="95"/>
      <c r="BN602" s="86"/>
      <c r="BS602" s="86"/>
      <c r="BX602" s="86"/>
      <c r="CA602" s="86"/>
      <c r="CF602" s="86"/>
      <c r="CK602" s="86"/>
      <c r="CP602" s="86"/>
      <c r="CT602" s="87"/>
      <c r="CY602" s="86"/>
      <c r="DE602" s="86"/>
    </row>
    <row r="603">
      <c r="A603" s="112"/>
      <c r="Q603" s="77"/>
      <c r="R603" s="117"/>
      <c r="S603" s="118"/>
      <c r="Y603" s="92"/>
      <c r="AB603" s="93"/>
      <c r="AF603" s="92"/>
      <c r="AI603" s="93"/>
      <c r="AK603" s="113"/>
      <c r="AN603" s="93"/>
      <c r="AO603" s="114"/>
      <c r="AQ603" s="93"/>
      <c r="AS603" s="114"/>
      <c r="AV603" s="93"/>
      <c r="AW603" s="114"/>
      <c r="AY603" s="93"/>
      <c r="BA603" s="114"/>
      <c r="BD603" s="93"/>
      <c r="BE603" s="114"/>
      <c r="BH603" s="95"/>
      <c r="BN603" s="86"/>
      <c r="BS603" s="86"/>
      <c r="BX603" s="86"/>
      <c r="CA603" s="86"/>
      <c r="CF603" s="86"/>
      <c r="CK603" s="86"/>
      <c r="CP603" s="86"/>
      <c r="CT603" s="87"/>
      <c r="CY603" s="86"/>
      <c r="DE603" s="86"/>
    </row>
    <row r="604">
      <c r="A604" s="112"/>
      <c r="Q604" s="77"/>
      <c r="R604" s="117"/>
      <c r="S604" s="118"/>
      <c r="Y604" s="92"/>
      <c r="AB604" s="93"/>
      <c r="AF604" s="92"/>
      <c r="AI604" s="93"/>
      <c r="AK604" s="113"/>
      <c r="AN604" s="93"/>
      <c r="AO604" s="114"/>
      <c r="AQ604" s="93"/>
      <c r="AS604" s="114"/>
      <c r="AV604" s="93"/>
      <c r="AW604" s="114"/>
      <c r="AY604" s="93"/>
      <c r="BA604" s="114"/>
      <c r="BD604" s="93"/>
      <c r="BE604" s="114"/>
      <c r="BH604" s="95"/>
      <c r="BN604" s="86"/>
      <c r="BS604" s="86"/>
      <c r="BX604" s="86"/>
      <c r="CA604" s="86"/>
      <c r="CF604" s="86"/>
      <c r="CK604" s="86"/>
      <c r="CP604" s="86"/>
      <c r="CT604" s="87"/>
      <c r="CY604" s="86"/>
      <c r="DE604" s="86"/>
    </row>
    <row r="605">
      <c r="A605" s="112"/>
      <c r="Q605" s="77"/>
      <c r="R605" s="117"/>
      <c r="S605" s="118"/>
      <c r="Y605" s="92"/>
      <c r="AB605" s="93"/>
      <c r="AF605" s="92"/>
      <c r="AI605" s="93"/>
      <c r="AK605" s="113"/>
      <c r="AN605" s="93"/>
      <c r="AO605" s="114"/>
      <c r="AQ605" s="93"/>
      <c r="AS605" s="114"/>
      <c r="AV605" s="93"/>
      <c r="AW605" s="114"/>
      <c r="AY605" s="93"/>
      <c r="BA605" s="114"/>
      <c r="BD605" s="93"/>
      <c r="BE605" s="114"/>
      <c r="BH605" s="95"/>
      <c r="BN605" s="86"/>
      <c r="BS605" s="86"/>
      <c r="BX605" s="86"/>
      <c r="CA605" s="86"/>
      <c r="CF605" s="86"/>
      <c r="CK605" s="86"/>
      <c r="CP605" s="86"/>
      <c r="CT605" s="87"/>
      <c r="CY605" s="86"/>
      <c r="DE605" s="86"/>
    </row>
    <row r="606">
      <c r="A606" s="112"/>
      <c r="Q606" s="77"/>
      <c r="R606" s="117"/>
      <c r="S606" s="118"/>
      <c r="Y606" s="92"/>
      <c r="AB606" s="93"/>
      <c r="AF606" s="92"/>
      <c r="AI606" s="93"/>
      <c r="AK606" s="113"/>
      <c r="AN606" s="93"/>
      <c r="AO606" s="114"/>
      <c r="AQ606" s="93"/>
      <c r="AS606" s="114"/>
      <c r="AV606" s="93"/>
      <c r="AW606" s="114"/>
      <c r="AY606" s="93"/>
      <c r="BA606" s="114"/>
      <c r="BD606" s="93"/>
      <c r="BE606" s="114"/>
      <c r="BH606" s="95"/>
      <c r="BN606" s="86"/>
      <c r="BS606" s="86"/>
      <c r="BX606" s="86"/>
      <c r="CA606" s="86"/>
      <c r="CF606" s="86"/>
      <c r="CK606" s="86"/>
      <c r="CP606" s="86"/>
      <c r="CT606" s="87"/>
      <c r="CY606" s="86"/>
      <c r="DE606" s="86"/>
    </row>
    <row r="607">
      <c r="A607" s="112"/>
      <c r="Q607" s="77"/>
      <c r="R607" s="117"/>
      <c r="S607" s="118"/>
      <c r="Y607" s="92"/>
      <c r="AB607" s="93"/>
      <c r="AF607" s="92"/>
      <c r="AI607" s="93"/>
      <c r="AK607" s="113"/>
      <c r="AN607" s="93"/>
      <c r="AO607" s="114"/>
      <c r="AQ607" s="93"/>
      <c r="AS607" s="114"/>
      <c r="AV607" s="93"/>
      <c r="AW607" s="114"/>
      <c r="AY607" s="93"/>
      <c r="BA607" s="114"/>
      <c r="BD607" s="93"/>
      <c r="BE607" s="114"/>
      <c r="BH607" s="95"/>
      <c r="BN607" s="86"/>
      <c r="BS607" s="86"/>
      <c r="BX607" s="86"/>
      <c r="CA607" s="86"/>
      <c r="CF607" s="86"/>
      <c r="CK607" s="86"/>
      <c r="CP607" s="86"/>
      <c r="CT607" s="87"/>
      <c r="CY607" s="86"/>
      <c r="DE607" s="86"/>
    </row>
    <row r="608">
      <c r="A608" s="112"/>
      <c r="Q608" s="77"/>
      <c r="R608" s="117"/>
      <c r="S608" s="118"/>
      <c r="Y608" s="92"/>
      <c r="AB608" s="93"/>
      <c r="AF608" s="92"/>
      <c r="AI608" s="93"/>
      <c r="AK608" s="113"/>
      <c r="AN608" s="93"/>
      <c r="AO608" s="114"/>
      <c r="AQ608" s="93"/>
      <c r="AS608" s="114"/>
      <c r="AV608" s="93"/>
      <c r="AW608" s="114"/>
      <c r="AY608" s="93"/>
      <c r="BA608" s="114"/>
      <c r="BD608" s="93"/>
      <c r="BE608" s="114"/>
      <c r="BH608" s="95"/>
      <c r="BN608" s="86"/>
      <c r="BS608" s="86"/>
      <c r="BX608" s="86"/>
      <c r="CA608" s="86"/>
      <c r="CF608" s="86"/>
      <c r="CK608" s="86"/>
      <c r="CP608" s="86"/>
      <c r="CT608" s="87"/>
      <c r="CY608" s="86"/>
      <c r="DE608" s="86"/>
    </row>
    <row r="609">
      <c r="A609" s="112"/>
      <c r="Q609" s="77"/>
      <c r="R609" s="117"/>
      <c r="S609" s="118"/>
      <c r="Y609" s="92"/>
      <c r="AB609" s="93"/>
      <c r="AF609" s="92"/>
      <c r="AI609" s="93"/>
      <c r="AK609" s="113"/>
      <c r="AN609" s="93"/>
      <c r="AO609" s="114"/>
      <c r="AQ609" s="93"/>
      <c r="AS609" s="114"/>
      <c r="AV609" s="93"/>
      <c r="AW609" s="114"/>
      <c r="AY609" s="93"/>
      <c r="BA609" s="114"/>
      <c r="BD609" s="93"/>
      <c r="BE609" s="114"/>
      <c r="BH609" s="95"/>
      <c r="BN609" s="86"/>
      <c r="BS609" s="86"/>
      <c r="BX609" s="86"/>
      <c r="CA609" s="86"/>
      <c r="CF609" s="86"/>
      <c r="CK609" s="86"/>
      <c r="CP609" s="86"/>
      <c r="CT609" s="87"/>
      <c r="CY609" s="86"/>
      <c r="DE609" s="86"/>
    </row>
    <row r="610">
      <c r="A610" s="112"/>
      <c r="Q610" s="77"/>
      <c r="R610" s="117"/>
      <c r="S610" s="118"/>
      <c r="Y610" s="92"/>
      <c r="AB610" s="93"/>
      <c r="AF610" s="92"/>
      <c r="AI610" s="93"/>
      <c r="AK610" s="113"/>
      <c r="AN610" s="93"/>
      <c r="AO610" s="114"/>
      <c r="AQ610" s="93"/>
      <c r="AS610" s="114"/>
      <c r="AV610" s="93"/>
      <c r="AW610" s="114"/>
      <c r="AY610" s="93"/>
      <c r="BA610" s="114"/>
      <c r="BD610" s="93"/>
      <c r="BE610" s="114"/>
      <c r="BH610" s="95"/>
      <c r="BN610" s="86"/>
      <c r="BS610" s="86"/>
      <c r="BX610" s="86"/>
      <c r="CA610" s="86"/>
      <c r="CF610" s="86"/>
      <c r="CK610" s="86"/>
      <c r="CP610" s="86"/>
      <c r="CT610" s="87"/>
      <c r="CY610" s="86"/>
      <c r="DE610" s="86"/>
    </row>
    <row r="611">
      <c r="A611" s="112"/>
      <c r="Q611" s="77"/>
      <c r="R611" s="117"/>
      <c r="S611" s="118"/>
      <c r="Y611" s="92"/>
      <c r="AB611" s="93"/>
      <c r="AF611" s="92"/>
      <c r="AI611" s="93"/>
      <c r="AK611" s="113"/>
      <c r="AN611" s="93"/>
      <c r="AO611" s="114"/>
      <c r="AQ611" s="93"/>
      <c r="AS611" s="114"/>
      <c r="AV611" s="93"/>
      <c r="AW611" s="114"/>
      <c r="AY611" s="93"/>
      <c r="BA611" s="114"/>
      <c r="BD611" s="93"/>
      <c r="BE611" s="114"/>
      <c r="BH611" s="95"/>
      <c r="BN611" s="86"/>
      <c r="BS611" s="86"/>
      <c r="BX611" s="86"/>
      <c r="CA611" s="86"/>
      <c r="CF611" s="86"/>
      <c r="CK611" s="86"/>
      <c r="CP611" s="86"/>
      <c r="CT611" s="87"/>
      <c r="CY611" s="86"/>
      <c r="DE611" s="86"/>
    </row>
    <row r="612">
      <c r="A612" s="112"/>
      <c r="Q612" s="77"/>
      <c r="R612" s="117"/>
      <c r="S612" s="118"/>
      <c r="Y612" s="92"/>
      <c r="AB612" s="93"/>
      <c r="AF612" s="92"/>
      <c r="AI612" s="93"/>
      <c r="AK612" s="113"/>
      <c r="AN612" s="93"/>
      <c r="AO612" s="114"/>
      <c r="AQ612" s="93"/>
      <c r="AS612" s="114"/>
      <c r="AV612" s="93"/>
      <c r="AW612" s="114"/>
      <c r="AY612" s="93"/>
      <c r="BA612" s="114"/>
      <c r="BD612" s="93"/>
      <c r="BE612" s="114"/>
      <c r="BH612" s="95"/>
      <c r="BN612" s="86"/>
      <c r="BS612" s="86"/>
      <c r="BX612" s="86"/>
      <c r="CA612" s="86"/>
      <c r="CF612" s="86"/>
      <c r="CK612" s="86"/>
      <c r="CP612" s="86"/>
      <c r="CT612" s="87"/>
      <c r="CY612" s="86"/>
      <c r="DE612" s="86"/>
    </row>
    <row r="613">
      <c r="A613" s="112"/>
      <c r="Q613" s="77"/>
      <c r="R613" s="117"/>
      <c r="S613" s="118"/>
      <c r="Y613" s="92"/>
      <c r="AB613" s="93"/>
      <c r="AF613" s="92"/>
      <c r="AI613" s="93"/>
      <c r="AK613" s="113"/>
      <c r="AN613" s="93"/>
      <c r="AO613" s="114"/>
      <c r="AQ613" s="93"/>
      <c r="AS613" s="114"/>
      <c r="AV613" s="93"/>
      <c r="AW613" s="114"/>
      <c r="AY613" s="93"/>
      <c r="BA613" s="114"/>
      <c r="BD613" s="93"/>
      <c r="BE613" s="114"/>
      <c r="BH613" s="95"/>
      <c r="BN613" s="86"/>
      <c r="BS613" s="86"/>
      <c r="BX613" s="86"/>
      <c r="CA613" s="86"/>
      <c r="CF613" s="86"/>
      <c r="CK613" s="86"/>
      <c r="CP613" s="86"/>
      <c r="CT613" s="87"/>
      <c r="CY613" s="86"/>
      <c r="DE613" s="86"/>
    </row>
    <row r="614">
      <c r="A614" s="112"/>
      <c r="Q614" s="77"/>
      <c r="R614" s="117"/>
      <c r="S614" s="118"/>
      <c r="Y614" s="92"/>
      <c r="AB614" s="93"/>
      <c r="AF614" s="92"/>
      <c r="AI614" s="93"/>
      <c r="AK614" s="113"/>
      <c r="AN614" s="93"/>
      <c r="AO614" s="114"/>
      <c r="AQ614" s="93"/>
      <c r="AS614" s="114"/>
      <c r="AV614" s="93"/>
      <c r="AW614" s="114"/>
      <c r="AY614" s="93"/>
      <c r="BA614" s="114"/>
      <c r="BD614" s="93"/>
      <c r="BE614" s="114"/>
      <c r="BH614" s="95"/>
      <c r="BN614" s="86"/>
      <c r="BS614" s="86"/>
      <c r="BX614" s="86"/>
      <c r="CA614" s="86"/>
      <c r="CF614" s="86"/>
      <c r="CK614" s="86"/>
      <c r="CP614" s="86"/>
      <c r="CT614" s="87"/>
      <c r="CY614" s="86"/>
      <c r="DE614" s="86"/>
    </row>
    <row r="615">
      <c r="A615" s="112"/>
      <c r="Q615" s="77"/>
      <c r="R615" s="117"/>
      <c r="S615" s="118"/>
      <c r="Y615" s="92"/>
      <c r="AB615" s="93"/>
      <c r="AF615" s="92"/>
      <c r="AI615" s="93"/>
      <c r="AK615" s="113"/>
      <c r="AN615" s="93"/>
      <c r="AO615" s="114"/>
      <c r="AQ615" s="93"/>
      <c r="AS615" s="114"/>
      <c r="AV615" s="93"/>
      <c r="AW615" s="114"/>
      <c r="AY615" s="93"/>
      <c r="BA615" s="114"/>
      <c r="BD615" s="93"/>
      <c r="BE615" s="114"/>
      <c r="BH615" s="95"/>
      <c r="BN615" s="86"/>
      <c r="BS615" s="86"/>
      <c r="BX615" s="86"/>
      <c r="CA615" s="86"/>
      <c r="CF615" s="86"/>
      <c r="CK615" s="86"/>
      <c r="CP615" s="86"/>
      <c r="CT615" s="87"/>
      <c r="CY615" s="86"/>
      <c r="DE615" s="86"/>
    </row>
    <row r="616">
      <c r="A616" s="112"/>
      <c r="Q616" s="77"/>
      <c r="R616" s="117"/>
      <c r="S616" s="118"/>
      <c r="Y616" s="92"/>
      <c r="AB616" s="93"/>
      <c r="AF616" s="92"/>
      <c r="AI616" s="93"/>
      <c r="AK616" s="113"/>
      <c r="AN616" s="93"/>
      <c r="AO616" s="114"/>
      <c r="AQ616" s="93"/>
      <c r="AS616" s="114"/>
      <c r="AV616" s="93"/>
      <c r="AW616" s="114"/>
      <c r="AY616" s="93"/>
      <c r="BA616" s="114"/>
      <c r="BD616" s="93"/>
      <c r="BE616" s="114"/>
      <c r="BH616" s="95"/>
      <c r="BN616" s="86"/>
      <c r="BS616" s="86"/>
      <c r="BX616" s="86"/>
      <c r="CA616" s="86"/>
      <c r="CF616" s="86"/>
      <c r="CK616" s="86"/>
      <c r="CP616" s="86"/>
      <c r="CT616" s="87"/>
      <c r="CY616" s="86"/>
      <c r="DE616" s="86"/>
    </row>
    <row r="617">
      <c r="A617" s="112"/>
      <c r="Q617" s="77"/>
      <c r="R617" s="117"/>
      <c r="S617" s="118"/>
      <c r="Y617" s="92"/>
      <c r="AB617" s="93"/>
      <c r="AF617" s="92"/>
      <c r="AI617" s="93"/>
      <c r="AK617" s="113"/>
      <c r="AN617" s="93"/>
      <c r="AO617" s="114"/>
      <c r="AQ617" s="93"/>
      <c r="AS617" s="114"/>
      <c r="AV617" s="93"/>
      <c r="AW617" s="114"/>
      <c r="AY617" s="93"/>
      <c r="BA617" s="114"/>
      <c r="BD617" s="93"/>
      <c r="BE617" s="114"/>
      <c r="BH617" s="95"/>
      <c r="BN617" s="86"/>
      <c r="BS617" s="86"/>
      <c r="BX617" s="86"/>
      <c r="CA617" s="86"/>
      <c r="CF617" s="86"/>
      <c r="CK617" s="86"/>
      <c r="CP617" s="86"/>
      <c r="CT617" s="87"/>
      <c r="CY617" s="86"/>
      <c r="DE617" s="86"/>
    </row>
    <row r="618">
      <c r="A618" s="112"/>
      <c r="Q618" s="77"/>
      <c r="R618" s="117"/>
      <c r="S618" s="118"/>
      <c r="Y618" s="92"/>
      <c r="AB618" s="93"/>
      <c r="AF618" s="92"/>
      <c r="AI618" s="93"/>
      <c r="AK618" s="113"/>
      <c r="AN618" s="93"/>
      <c r="AO618" s="114"/>
      <c r="AQ618" s="93"/>
      <c r="AS618" s="114"/>
      <c r="AV618" s="93"/>
      <c r="AW618" s="114"/>
      <c r="AY618" s="93"/>
      <c r="BA618" s="114"/>
      <c r="BD618" s="93"/>
      <c r="BE618" s="114"/>
      <c r="BH618" s="95"/>
      <c r="BN618" s="86"/>
      <c r="BS618" s="86"/>
      <c r="BX618" s="86"/>
      <c r="CA618" s="86"/>
      <c r="CF618" s="86"/>
      <c r="CK618" s="86"/>
      <c r="CP618" s="86"/>
      <c r="CT618" s="87"/>
      <c r="CY618" s="86"/>
      <c r="DE618" s="86"/>
    </row>
    <row r="619">
      <c r="A619" s="112"/>
      <c r="Q619" s="77"/>
      <c r="R619" s="117"/>
      <c r="S619" s="118"/>
      <c r="Y619" s="92"/>
      <c r="AB619" s="93"/>
      <c r="AF619" s="92"/>
      <c r="AI619" s="93"/>
      <c r="AK619" s="113"/>
      <c r="AN619" s="93"/>
      <c r="AO619" s="114"/>
      <c r="AQ619" s="93"/>
      <c r="AS619" s="114"/>
      <c r="AV619" s="93"/>
      <c r="AW619" s="114"/>
      <c r="AY619" s="93"/>
      <c r="BA619" s="114"/>
      <c r="BD619" s="93"/>
      <c r="BE619" s="114"/>
      <c r="BH619" s="95"/>
      <c r="BN619" s="86"/>
      <c r="BS619" s="86"/>
      <c r="BX619" s="86"/>
      <c r="CA619" s="86"/>
      <c r="CF619" s="86"/>
      <c r="CK619" s="86"/>
      <c r="CP619" s="86"/>
      <c r="CT619" s="87"/>
      <c r="CY619" s="86"/>
      <c r="DE619" s="86"/>
    </row>
    <row r="620">
      <c r="A620" s="112"/>
      <c r="Q620" s="77"/>
      <c r="R620" s="117"/>
      <c r="S620" s="118"/>
      <c r="Y620" s="92"/>
      <c r="AB620" s="93"/>
      <c r="AF620" s="92"/>
      <c r="AI620" s="93"/>
      <c r="AK620" s="113"/>
      <c r="AN620" s="93"/>
      <c r="AO620" s="114"/>
      <c r="AQ620" s="93"/>
      <c r="AS620" s="114"/>
      <c r="AV620" s="93"/>
      <c r="AW620" s="114"/>
      <c r="AY620" s="93"/>
      <c r="BA620" s="114"/>
      <c r="BD620" s="93"/>
      <c r="BE620" s="114"/>
      <c r="BH620" s="95"/>
      <c r="BN620" s="86"/>
      <c r="BS620" s="86"/>
      <c r="BX620" s="86"/>
      <c r="CA620" s="86"/>
      <c r="CF620" s="86"/>
      <c r="CK620" s="86"/>
      <c r="CP620" s="86"/>
      <c r="CT620" s="87"/>
      <c r="CY620" s="86"/>
      <c r="DE620" s="86"/>
    </row>
    <row r="621">
      <c r="A621" s="112"/>
      <c r="Q621" s="77"/>
      <c r="R621" s="117"/>
      <c r="S621" s="118"/>
      <c r="Y621" s="92"/>
      <c r="AB621" s="93"/>
      <c r="AF621" s="92"/>
      <c r="AI621" s="93"/>
      <c r="AK621" s="113"/>
      <c r="AN621" s="93"/>
      <c r="AO621" s="114"/>
      <c r="AQ621" s="93"/>
      <c r="AS621" s="114"/>
      <c r="AV621" s="93"/>
      <c r="AW621" s="114"/>
      <c r="AY621" s="93"/>
      <c r="BA621" s="114"/>
      <c r="BD621" s="93"/>
      <c r="BE621" s="114"/>
      <c r="BH621" s="95"/>
      <c r="BN621" s="86"/>
      <c r="BS621" s="86"/>
      <c r="BX621" s="86"/>
      <c r="CA621" s="86"/>
      <c r="CF621" s="86"/>
      <c r="CK621" s="86"/>
      <c r="CP621" s="86"/>
      <c r="CT621" s="87"/>
      <c r="CY621" s="86"/>
      <c r="DE621" s="86"/>
    </row>
    <row r="622">
      <c r="A622" s="112"/>
      <c r="Q622" s="77"/>
      <c r="R622" s="117"/>
      <c r="S622" s="118"/>
      <c r="Y622" s="92"/>
      <c r="AB622" s="93"/>
      <c r="AF622" s="92"/>
      <c r="AI622" s="93"/>
      <c r="AK622" s="113"/>
      <c r="AN622" s="93"/>
      <c r="AO622" s="114"/>
      <c r="AQ622" s="93"/>
      <c r="AS622" s="114"/>
      <c r="AV622" s="93"/>
      <c r="AW622" s="114"/>
      <c r="AY622" s="93"/>
      <c r="BA622" s="114"/>
      <c r="BD622" s="93"/>
      <c r="BE622" s="114"/>
      <c r="BH622" s="95"/>
      <c r="BN622" s="86"/>
      <c r="BS622" s="86"/>
      <c r="BX622" s="86"/>
      <c r="CA622" s="86"/>
      <c r="CF622" s="86"/>
      <c r="CK622" s="86"/>
      <c r="CP622" s="86"/>
      <c r="CT622" s="87"/>
      <c r="CY622" s="86"/>
      <c r="DE622" s="86"/>
    </row>
    <row r="623">
      <c r="A623" s="112"/>
      <c r="Q623" s="77"/>
      <c r="R623" s="117"/>
      <c r="S623" s="118"/>
      <c r="Y623" s="92"/>
      <c r="AB623" s="93"/>
      <c r="AF623" s="92"/>
      <c r="AI623" s="93"/>
      <c r="AK623" s="113"/>
      <c r="AN623" s="93"/>
      <c r="AO623" s="114"/>
      <c r="AQ623" s="93"/>
      <c r="AS623" s="114"/>
      <c r="AV623" s="93"/>
      <c r="AW623" s="114"/>
      <c r="AY623" s="93"/>
      <c r="BA623" s="114"/>
      <c r="BD623" s="93"/>
      <c r="BE623" s="114"/>
      <c r="BH623" s="95"/>
      <c r="BN623" s="86"/>
      <c r="BS623" s="86"/>
      <c r="BX623" s="86"/>
      <c r="CA623" s="86"/>
      <c r="CF623" s="86"/>
      <c r="CK623" s="86"/>
      <c r="CP623" s="86"/>
      <c r="CT623" s="87"/>
      <c r="CY623" s="86"/>
      <c r="DE623" s="86"/>
    </row>
    <row r="624">
      <c r="A624" s="112"/>
      <c r="Q624" s="77"/>
      <c r="R624" s="117"/>
      <c r="S624" s="118"/>
      <c r="Y624" s="92"/>
      <c r="AB624" s="93"/>
      <c r="AF624" s="92"/>
      <c r="AI624" s="93"/>
      <c r="AK624" s="113"/>
      <c r="AN624" s="93"/>
      <c r="AO624" s="114"/>
      <c r="AQ624" s="93"/>
      <c r="AS624" s="114"/>
      <c r="AV624" s="93"/>
      <c r="AW624" s="114"/>
      <c r="AY624" s="93"/>
      <c r="BA624" s="114"/>
      <c r="BD624" s="93"/>
      <c r="BE624" s="114"/>
      <c r="BH624" s="95"/>
      <c r="BN624" s="86"/>
      <c r="BS624" s="86"/>
      <c r="BX624" s="86"/>
      <c r="CA624" s="86"/>
      <c r="CF624" s="86"/>
      <c r="CK624" s="86"/>
      <c r="CP624" s="86"/>
      <c r="CT624" s="87"/>
      <c r="CY624" s="86"/>
      <c r="DE624" s="86"/>
    </row>
    <row r="625">
      <c r="A625" s="112"/>
      <c r="Q625" s="77"/>
      <c r="R625" s="117"/>
      <c r="S625" s="118"/>
      <c r="Y625" s="92"/>
      <c r="AB625" s="93"/>
      <c r="AF625" s="92"/>
      <c r="AI625" s="93"/>
      <c r="AK625" s="113"/>
      <c r="AN625" s="93"/>
      <c r="AO625" s="114"/>
      <c r="AQ625" s="93"/>
      <c r="AS625" s="114"/>
      <c r="AV625" s="93"/>
      <c r="AW625" s="114"/>
      <c r="AY625" s="93"/>
      <c r="BA625" s="114"/>
      <c r="BD625" s="93"/>
      <c r="BE625" s="114"/>
      <c r="BH625" s="95"/>
      <c r="BN625" s="86"/>
      <c r="BS625" s="86"/>
      <c r="BX625" s="86"/>
      <c r="CA625" s="86"/>
      <c r="CF625" s="86"/>
      <c r="CK625" s="86"/>
      <c r="CP625" s="86"/>
      <c r="CT625" s="87"/>
      <c r="CY625" s="86"/>
      <c r="DE625" s="86"/>
    </row>
    <row r="626">
      <c r="A626" s="112"/>
      <c r="Q626" s="77"/>
      <c r="R626" s="117"/>
      <c r="S626" s="118"/>
      <c r="Y626" s="92"/>
      <c r="AB626" s="93"/>
      <c r="AF626" s="92"/>
      <c r="AI626" s="93"/>
      <c r="AK626" s="113"/>
      <c r="AN626" s="93"/>
      <c r="AO626" s="114"/>
      <c r="AQ626" s="93"/>
      <c r="AS626" s="114"/>
      <c r="AV626" s="93"/>
      <c r="AW626" s="114"/>
      <c r="AY626" s="93"/>
      <c r="BA626" s="114"/>
      <c r="BD626" s="93"/>
      <c r="BE626" s="114"/>
      <c r="BH626" s="95"/>
      <c r="BN626" s="86"/>
      <c r="BS626" s="86"/>
      <c r="BX626" s="86"/>
      <c r="CA626" s="86"/>
      <c r="CF626" s="86"/>
      <c r="CK626" s="86"/>
      <c r="CP626" s="86"/>
      <c r="CT626" s="87"/>
      <c r="CY626" s="86"/>
      <c r="DE626" s="86"/>
    </row>
    <row r="627">
      <c r="A627" s="112"/>
      <c r="Q627" s="77"/>
      <c r="R627" s="117"/>
      <c r="S627" s="118"/>
      <c r="Y627" s="92"/>
      <c r="AB627" s="93"/>
      <c r="AF627" s="92"/>
      <c r="AI627" s="93"/>
      <c r="AK627" s="113"/>
      <c r="AN627" s="93"/>
      <c r="AO627" s="114"/>
      <c r="AQ627" s="93"/>
      <c r="AS627" s="114"/>
      <c r="AV627" s="93"/>
      <c r="AW627" s="114"/>
      <c r="AY627" s="93"/>
      <c r="BA627" s="114"/>
      <c r="BD627" s="93"/>
      <c r="BE627" s="114"/>
      <c r="BH627" s="95"/>
      <c r="BN627" s="86"/>
      <c r="BS627" s="86"/>
      <c r="BX627" s="86"/>
      <c r="CA627" s="86"/>
      <c r="CF627" s="86"/>
      <c r="CK627" s="86"/>
      <c r="CP627" s="86"/>
      <c r="CT627" s="87"/>
      <c r="CY627" s="86"/>
      <c r="DE627" s="86"/>
    </row>
    <row r="628">
      <c r="A628" s="112"/>
      <c r="Q628" s="77"/>
      <c r="R628" s="117"/>
      <c r="S628" s="118"/>
      <c r="Y628" s="92"/>
      <c r="AB628" s="93"/>
      <c r="AF628" s="92"/>
      <c r="AI628" s="93"/>
      <c r="AK628" s="113"/>
      <c r="AN628" s="93"/>
      <c r="AO628" s="114"/>
      <c r="AQ628" s="93"/>
      <c r="AS628" s="114"/>
      <c r="AV628" s="93"/>
      <c r="AW628" s="114"/>
      <c r="AY628" s="93"/>
      <c r="BA628" s="114"/>
      <c r="BD628" s="93"/>
      <c r="BE628" s="114"/>
      <c r="BH628" s="95"/>
      <c r="BN628" s="86"/>
      <c r="BS628" s="86"/>
      <c r="BX628" s="86"/>
      <c r="CA628" s="86"/>
      <c r="CF628" s="86"/>
      <c r="CK628" s="86"/>
      <c r="CP628" s="86"/>
      <c r="CT628" s="87"/>
      <c r="CY628" s="86"/>
      <c r="DE628" s="86"/>
    </row>
    <row r="629">
      <c r="A629" s="112"/>
      <c r="Q629" s="77"/>
      <c r="R629" s="117"/>
      <c r="S629" s="118"/>
      <c r="Y629" s="92"/>
      <c r="AB629" s="93"/>
      <c r="AF629" s="92"/>
      <c r="AI629" s="93"/>
      <c r="AK629" s="113"/>
      <c r="AN629" s="93"/>
      <c r="AO629" s="114"/>
      <c r="AQ629" s="93"/>
      <c r="AS629" s="114"/>
      <c r="AV629" s="93"/>
      <c r="AW629" s="114"/>
      <c r="AY629" s="93"/>
      <c r="BA629" s="114"/>
      <c r="BD629" s="93"/>
      <c r="BE629" s="114"/>
      <c r="BH629" s="95"/>
      <c r="BN629" s="86"/>
      <c r="BS629" s="86"/>
      <c r="BX629" s="86"/>
      <c r="CA629" s="86"/>
      <c r="CF629" s="86"/>
      <c r="CK629" s="86"/>
      <c r="CP629" s="86"/>
      <c r="CT629" s="87"/>
      <c r="CY629" s="86"/>
      <c r="DE629" s="86"/>
    </row>
    <row r="630">
      <c r="A630" s="112"/>
      <c r="Q630" s="77"/>
      <c r="R630" s="117"/>
      <c r="S630" s="118"/>
      <c r="Y630" s="92"/>
      <c r="AB630" s="93"/>
      <c r="AF630" s="92"/>
      <c r="AI630" s="93"/>
      <c r="AK630" s="113"/>
      <c r="AN630" s="93"/>
      <c r="AO630" s="114"/>
      <c r="AQ630" s="93"/>
      <c r="AS630" s="114"/>
      <c r="AV630" s="93"/>
      <c r="AW630" s="114"/>
      <c r="AY630" s="93"/>
      <c r="BA630" s="114"/>
      <c r="BD630" s="93"/>
      <c r="BE630" s="114"/>
      <c r="BH630" s="95"/>
      <c r="BN630" s="86"/>
      <c r="BS630" s="86"/>
      <c r="BX630" s="86"/>
      <c r="CA630" s="86"/>
      <c r="CF630" s="86"/>
      <c r="CK630" s="86"/>
      <c r="CP630" s="86"/>
      <c r="CT630" s="87"/>
      <c r="CY630" s="86"/>
      <c r="DE630" s="86"/>
    </row>
    <row r="631">
      <c r="A631" s="112"/>
      <c r="Q631" s="77"/>
      <c r="R631" s="117"/>
      <c r="S631" s="118"/>
      <c r="Y631" s="92"/>
      <c r="AB631" s="93"/>
      <c r="AF631" s="92"/>
      <c r="AI631" s="93"/>
      <c r="AK631" s="113"/>
      <c r="AN631" s="93"/>
      <c r="AO631" s="114"/>
      <c r="AQ631" s="93"/>
      <c r="AS631" s="114"/>
      <c r="AV631" s="93"/>
      <c r="AW631" s="114"/>
      <c r="AY631" s="93"/>
      <c r="BA631" s="114"/>
      <c r="BD631" s="93"/>
      <c r="BE631" s="114"/>
      <c r="BH631" s="95"/>
      <c r="BN631" s="86"/>
      <c r="BS631" s="86"/>
      <c r="BX631" s="86"/>
      <c r="CA631" s="86"/>
      <c r="CF631" s="86"/>
      <c r="CK631" s="86"/>
      <c r="CP631" s="86"/>
      <c r="CT631" s="87"/>
      <c r="CY631" s="86"/>
      <c r="DE631" s="86"/>
    </row>
    <row r="632">
      <c r="A632" s="112"/>
      <c r="Q632" s="77"/>
      <c r="R632" s="117"/>
      <c r="S632" s="118"/>
      <c r="Y632" s="92"/>
      <c r="AB632" s="93"/>
      <c r="AF632" s="92"/>
      <c r="AI632" s="93"/>
      <c r="AK632" s="113"/>
      <c r="AN632" s="93"/>
      <c r="AO632" s="114"/>
      <c r="AQ632" s="93"/>
      <c r="AS632" s="114"/>
      <c r="AV632" s="93"/>
      <c r="AW632" s="114"/>
      <c r="AY632" s="93"/>
      <c r="BA632" s="114"/>
      <c r="BD632" s="93"/>
      <c r="BE632" s="114"/>
      <c r="BH632" s="95"/>
      <c r="BN632" s="86"/>
      <c r="BS632" s="86"/>
      <c r="BX632" s="86"/>
      <c r="CA632" s="86"/>
      <c r="CF632" s="86"/>
      <c r="CK632" s="86"/>
      <c r="CP632" s="86"/>
      <c r="CT632" s="87"/>
      <c r="CY632" s="86"/>
      <c r="DE632" s="86"/>
    </row>
    <row r="633">
      <c r="A633" s="112"/>
      <c r="Q633" s="77"/>
      <c r="R633" s="117"/>
      <c r="S633" s="118"/>
      <c r="Y633" s="92"/>
      <c r="AB633" s="93"/>
      <c r="AF633" s="92"/>
      <c r="AI633" s="93"/>
      <c r="AK633" s="113"/>
      <c r="AN633" s="93"/>
      <c r="AO633" s="114"/>
      <c r="AQ633" s="93"/>
      <c r="AS633" s="114"/>
      <c r="AV633" s="93"/>
      <c r="AW633" s="114"/>
      <c r="AY633" s="93"/>
      <c r="BA633" s="114"/>
      <c r="BD633" s="93"/>
      <c r="BE633" s="114"/>
      <c r="BH633" s="95"/>
      <c r="BN633" s="86"/>
      <c r="BS633" s="86"/>
      <c r="BX633" s="86"/>
      <c r="CA633" s="86"/>
      <c r="CF633" s="86"/>
      <c r="CK633" s="86"/>
      <c r="CP633" s="86"/>
      <c r="CT633" s="87"/>
      <c r="CY633" s="86"/>
      <c r="DE633" s="86"/>
    </row>
    <row r="634">
      <c r="A634" s="112"/>
      <c r="Q634" s="77"/>
      <c r="R634" s="117"/>
      <c r="S634" s="118"/>
      <c r="Y634" s="92"/>
      <c r="AB634" s="93"/>
      <c r="AF634" s="92"/>
      <c r="AI634" s="93"/>
      <c r="AK634" s="113"/>
      <c r="AN634" s="93"/>
      <c r="AO634" s="114"/>
      <c r="AQ634" s="93"/>
      <c r="AS634" s="114"/>
      <c r="AV634" s="93"/>
      <c r="AW634" s="114"/>
      <c r="AY634" s="93"/>
      <c r="BA634" s="114"/>
      <c r="BD634" s="93"/>
      <c r="BE634" s="114"/>
      <c r="BH634" s="95"/>
      <c r="BN634" s="86"/>
      <c r="BS634" s="86"/>
      <c r="BX634" s="86"/>
      <c r="CA634" s="86"/>
      <c r="CF634" s="86"/>
      <c r="CK634" s="86"/>
      <c r="CP634" s="86"/>
      <c r="CT634" s="87"/>
      <c r="CY634" s="86"/>
      <c r="DE634" s="86"/>
    </row>
    <row r="635">
      <c r="A635" s="112"/>
      <c r="Q635" s="77"/>
      <c r="R635" s="117"/>
      <c r="S635" s="118"/>
      <c r="Y635" s="92"/>
      <c r="AB635" s="93"/>
      <c r="AF635" s="92"/>
      <c r="AI635" s="93"/>
      <c r="AK635" s="113"/>
      <c r="AN635" s="93"/>
      <c r="AO635" s="114"/>
      <c r="AQ635" s="93"/>
      <c r="AS635" s="114"/>
      <c r="AV635" s="93"/>
      <c r="AW635" s="114"/>
      <c r="AY635" s="93"/>
      <c r="BA635" s="114"/>
      <c r="BD635" s="93"/>
      <c r="BE635" s="114"/>
      <c r="BH635" s="95"/>
      <c r="BN635" s="86"/>
      <c r="BS635" s="86"/>
      <c r="BX635" s="86"/>
      <c r="CA635" s="86"/>
      <c r="CF635" s="86"/>
      <c r="CK635" s="86"/>
      <c r="CP635" s="86"/>
      <c r="CT635" s="87"/>
      <c r="CY635" s="86"/>
      <c r="DE635" s="86"/>
    </row>
    <row r="636">
      <c r="A636" s="112"/>
      <c r="Q636" s="77"/>
      <c r="R636" s="117"/>
      <c r="S636" s="118"/>
      <c r="Y636" s="92"/>
      <c r="AB636" s="93"/>
      <c r="AF636" s="92"/>
      <c r="AI636" s="93"/>
      <c r="AK636" s="113"/>
      <c r="AN636" s="93"/>
      <c r="AO636" s="114"/>
      <c r="AQ636" s="93"/>
      <c r="AS636" s="114"/>
      <c r="AV636" s="93"/>
      <c r="AW636" s="114"/>
      <c r="AY636" s="93"/>
      <c r="BA636" s="114"/>
      <c r="BD636" s="93"/>
      <c r="BE636" s="114"/>
      <c r="BH636" s="95"/>
      <c r="BN636" s="86"/>
      <c r="BS636" s="86"/>
      <c r="BX636" s="86"/>
      <c r="CA636" s="86"/>
      <c r="CF636" s="86"/>
      <c r="CK636" s="86"/>
      <c r="CP636" s="86"/>
      <c r="CT636" s="87"/>
      <c r="CY636" s="86"/>
      <c r="DE636" s="86"/>
    </row>
    <row r="637">
      <c r="A637" s="112"/>
      <c r="Q637" s="77"/>
      <c r="R637" s="117"/>
      <c r="S637" s="118"/>
      <c r="Y637" s="92"/>
      <c r="AB637" s="93"/>
      <c r="AF637" s="92"/>
      <c r="AI637" s="93"/>
      <c r="AK637" s="113"/>
      <c r="AN637" s="93"/>
      <c r="AO637" s="114"/>
      <c r="AQ637" s="93"/>
      <c r="AS637" s="114"/>
      <c r="AV637" s="93"/>
      <c r="AW637" s="114"/>
      <c r="AY637" s="93"/>
      <c r="BA637" s="114"/>
      <c r="BD637" s="93"/>
      <c r="BE637" s="114"/>
      <c r="BH637" s="95"/>
      <c r="BN637" s="86"/>
      <c r="BS637" s="86"/>
      <c r="BX637" s="86"/>
      <c r="CA637" s="86"/>
      <c r="CF637" s="86"/>
      <c r="CK637" s="86"/>
      <c r="CP637" s="86"/>
      <c r="CT637" s="87"/>
      <c r="CY637" s="86"/>
      <c r="DE637" s="86"/>
    </row>
    <row r="638">
      <c r="A638" s="112"/>
      <c r="Q638" s="77"/>
      <c r="R638" s="117"/>
      <c r="S638" s="118"/>
      <c r="Y638" s="92"/>
      <c r="AB638" s="93"/>
      <c r="AF638" s="92"/>
      <c r="AI638" s="93"/>
      <c r="AK638" s="113"/>
      <c r="AN638" s="93"/>
      <c r="AO638" s="114"/>
      <c r="AQ638" s="93"/>
      <c r="AS638" s="114"/>
      <c r="AV638" s="93"/>
      <c r="AW638" s="114"/>
      <c r="AY638" s="93"/>
      <c r="BA638" s="114"/>
      <c r="BD638" s="93"/>
      <c r="BE638" s="114"/>
      <c r="BH638" s="95"/>
      <c r="BN638" s="86"/>
      <c r="BS638" s="86"/>
      <c r="BX638" s="86"/>
      <c r="CA638" s="86"/>
      <c r="CF638" s="86"/>
      <c r="CK638" s="86"/>
      <c r="CP638" s="86"/>
      <c r="CT638" s="87"/>
      <c r="CY638" s="86"/>
      <c r="DE638" s="86"/>
    </row>
    <row r="639">
      <c r="A639" s="112"/>
      <c r="Q639" s="77"/>
      <c r="R639" s="117"/>
      <c r="S639" s="118"/>
      <c r="Y639" s="92"/>
      <c r="AB639" s="93"/>
      <c r="AF639" s="92"/>
      <c r="AI639" s="93"/>
      <c r="AK639" s="113"/>
      <c r="AN639" s="93"/>
      <c r="AO639" s="114"/>
      <c r="AQ639" s="93"/>
      <c r="AS639" s="114"/>
      <c r="AV639" s="93"/>
      <c r="AW639" s="114"/>
      <c r="AY639" s="93"/>
      <c r="BA639" s="114"/>
      <c r="BD639" s="93"/>
      <c r="BE639" s="114"/>
      <c r="BH639" s="95"/>
      <c r="BN639" s="86"/>
      <c r="BS639" s="86"/>
      <c r="BX639" s="86"/>
      <c r="CA639" s="86"/>
      <c r="CF639" s="86"/>
      <c r="CK639" s="86"/>
      <c r="CP639" s="86"/>
      <c r="CT639" s="87"/>
      <c r="CY639" s="86"/>
      <c r="DE639" s="86"/>
    </row>
    <row r="640">
      <c r="A640" s="112"/>
      <c r="Q640" s="77"/>
      <c r="R640" s="117"/>
      <c r="S640" s="118"/>
      <c r="Y640" s="92"/>
      <c r="AB640" s="93"/>
      <c r="AF640" s="92"/>
      <c r="AI640" s="93"/>
      <c r="AK640" s="113"/>
      <c r="AN640" s="93"/>
      <c r="AO640" s="114"/>
      <c r="AQ640" s="93"/>
      <c r="AS640" s="114"/>
      <c r="AV640" s="93"/>
      <c r="AW640" s="114"/>
      <c r="AY640" s="93"/>
      <c r="BA640" s="114"/>
      <c r="BD640" s="93"/>
      <c r="BE640" s="114"/>
      <c r="BH640" s="95"/>
      <c r="BN640" s="86"/>
      <c r="BS640" s="86"/>
      <c r="BX640" s="86"/>
      <c r="CA640" s="86"/>
      <c r="CF640" s="86"/>
      <c r="CK640" s="86"/>
      <c r="CP640" s="86"/>
      <c r="CT640" s="87"/>
      <c r="CY640" s="86"/>
      <c r="DE640" s="86"/>
    </row>
    <row r="641">
      <c r="A641" s="112"/>
      <c r="Q641" s="77"/>
      <c r="R641" s="117"/>
      <c r="S641" s="118"/>
      <c r="Y641" s="92"/>
      <c r="AB641" s="93"/>
      <c r="AF641" s="92"/>
      <c r="AI641" s="93"/>
      <c r="AK641" s="113"/>
      <c r="AN641" s="93"/>
      <c r="AO641" s="114"/>
      <c r="AQ641" s="93"/>
      <c r="AS641" s="114"/>
      <c r="AV641" s="93"/>
      <c r="AW641" s="114"/>
      <c r="AY641" s="93"/>
      <c r="BA641" s="114"/>
      <c r="BD641" s="93"/>
      <c r="BE641" s="114"/>
      <c r="BH641" s="95"/>
      <c r="BN641" s="86"/>
      <c r="BS641" s="86"/>
      <c r="BX641" s="86"/>
      <c r="CA641" s="86"/>
      <c r="CF641" s="86"/>
      <c r="CK641" s="86"/>
      <c r="CP641" s="86"/>
      <c r="CT641" s="87"/>
      <c r="CY641" s="86"/>
      <c r="DE641" s="86"/>
    </row>
    <row r="642">
      <c r="A642" s="112"/>
      <c r="Q642" s="77"/>
      <c r="R642" s="117"/>
      <c r="S642" s="118"/>
      <c r="Y642" s="92"/>
      <c r="AB642" s="93"/>
      <c r="AF642" s="92"/>
      <c r="AI642" s="93"/>
      <c r="AK642" s="113"/>
      <c r="AN642" s="93"/>
      <c r="AO642" s="114"/>
      <c r="AQ642" s="93"/>
      <c r="AS642" s="114"/>
      <c r="AV642" s="93"/>
      <c r="AW642" s="114"/>
      <c r="AY642" s="93"/>
      <c r="BA642" s="114"/>
      <c r="BD642" s="93"/>
      <c r="BE642" s="114"/>
      <c r="BH642" s="95"/>
      <c r="BN642" s="86"/>
      <c r="BS642" s="86"/>
      <c r="BX642" s="86"/>
      <c r="CA642" s="86"/>
      <c r="CF642" s="86"/>
      <c r="CK642" s="86"/>
      <c r="CP642" s="86"/>
      <c r="CT642" s="87"/>
      <c r="CY642" s="86"/>
      <c r="DE642" s="86"/>
    </row>
    <row r="643">
      <c r="A643" s="112"/>
      <c r="Q643" s="77"/>
      <c r="R643" s="117"/>
      <c r="S643" s="118"/>
      <c r="Y643" s="92"/>
      <c r="AB643" s="93"/>
      <c r="AF643" s="92"/>
      <c r="AI643" s="93"/>
      <c r="AK643" s="113"/>
      <c r="AN643" s="93"/>
      <c r="AO643" s="114"/>
      <c r="AQ643" s="93"/>
      <c r="AS643" s="114"/>
      <c r="AV643" s="93"/>
      <c r="AW643" s="114"/>
      <c r="AY643" s="93"/>
      <c r="BA643" s="114"/>
      <c r="BD643" s="93"/>
      <c r="BE643" s="114"/>
      <c r="BH643" s="95"/>
      <c r="BN643" s="86"/>
      <c r="BS643" s="86"/>
      <c r="BX643" s="86"/>
      <c r="CA643" s="86"/>
      <c r="CF643" s="86"/>
      <c r="CK643" s="86"/>
      <c r="CP643" s="86"/>
      <c r="CT643" s="87"/>
      <c r="CY643" s="86"/>
      <c r="DE643" s="86"/>
    </row>
    <row r="644">
      <c r="A644" s="112"/>
      <c r="Q644" s="77"/>
      <c r="R644" s="117"/>
      <c r="S644" s="118"/>
      <c r="Y644" s="92"/>
      <c r="AB644" s="93"/>
      <c r="AF644" s="92"/>
      <c r="AI644" s="93"/>
      <c r="AK644" s="113"/>
      <c r="AN644" s="93"/>
      <c r="AO644" s="114"/>
      <c r="AQ644" s="93"/>
      <c r="AS644" s="114"/>
      <c r="AV644" s="93"/>
      <c r="AW644" s="114"/>
      <c r="AY644" s="93"/>
      <c r="BA644" s="114"/>
      <c r="BD644" s="93"/>
      <c r="BE644" s="114"/>
      <c r="BH644" s="95"/>
      <c r="BN644" s="86"/>
      <c r="BS644" s="86"/>
      <c r="BX644" s="86"/>
      <c r="CA644" s="86"/>
      <c r="CF644" s="86"/>
      <c r="CK644" s="86"/>
      <c r="CP644" s="86"/>
      <c r="CT644" s="87"/>
      <c r="CY644" s="86"/>
      <c r="DE644" s="86"/>
    </row>
    <row r="645">
      <c r="A645" s="112"/>
      <c r="Q645" s="77"/>
      <c r="R645" s="117"/>
      <c r="S645" s="118"/>
      <c r="Y645" s="92"/>
      <c r="AB645" s="93"/>
      <c r="AF645" s="92"/>
      <c r="AI645" s="93"/>
      <c r="AK645" s="113"/>
      <c r="AN645" s="93"/>
      <c r="AO645" s="114"/>
      <c r="AQ645" s="93"/>
      <c r="AS645" s="114"/>
      <c r="AV645" s="93"/>
      <c r="AW645" s="114"/>
      <c r="AY645" s="93"/>
      <c r="BA645" s="114"/>
      <c r="BD645" s="93"/>
      <c r="BE645" s="114"/>
      <c r="BH645" s="95"/>
      <c r="BN645" s="86"/>
      <c r="BS645" s="86"/>
      <c r="BX645" s="86"/>
      <c r="CA645" s="86"/>
      <c r="CF645" s="86"/>
      <c r="CK645" s="86"/>
      <c r="CP645" s="86"/>
      <c r="CT645" s="87"/>
      <c r="CY645" s="86"/>
      <c r="DE645" s="86"/>
    </row>
    <row r="646">
      <c r="A646" s="112"/>
      <c r="Q646" s="77"/>
      <c r="R646" s="117"/>
      <c r="S646" s="118"/>
      <c r="Y646" s="92"/>
      <c r="AB646" s="93"/>
      <c r="AF646" s="92"/>
      <c r="AI646" s="93"/>
      <c r="AK646" s="113"/>
      <c r="AN646" s="93"/>
      <c r="AO646" s="114"/>
      <c r="AQ646" s="93"/>
      <c r="AS646" s="114"/>
      <c r="AV646" s="93"/>
      <c r="AW646" s="114"/>
      <c r="AY646" s="93"/>
      <c r="BA646" s="114"/>
      <c r="BD646" s="93"/>
      <c r="BE646" s="114"/>
      <c r="BH646" s="95"/>
      <c r="BN646" s="86"/>
      <c r="BS646" s="86"/>
      <c r="BX646" s="86"/>
      <c r="CA646" s="86"/>
      <c r="CF646" s="86"/>
      <c r="CK646" s="86"/>
      <c r="CP646" s="86"/>
      <c r="CT646" s="87"/>
      <c r="CY646" s="86"/>
      <c r="DE646" s="86"/>
    </row>
    <row r="647">
      <c r="A647" s="112"/>
      <c r="Q647" s="77"/>
      <c r="R647" s="117"/>
      <c r="S647" s="118"/>
      <c r="Y647" s="92"/>
      <c r="AB647" s="93"/>
      <c r="AF647" s="92"/>
      <c r="AI647" s="93"/>
      <c r="AK647" s="113"/>
      <c r="AN647" s="93"/>
      <c r="AO647" s="114"/>
      <c r="AQ647" s="93"/>
      <c r="AS647" s="114"/>
      <c r="AV647" s="93"/>
      <c r="AW647" s="114"/>
      <c r="AY647" s="93"/>
      <c r="BA647" s="114"/>
      <c r="BD647" s="93"/>
      <c r="BE647" s="114"/>
      <c r="BH647" s="95"/>
      <c r="BN647" s="86"/>
      <c r="BS647" s="86"/>
      <c r="BX647" s="86"/>
      <c r="CA647" s="86"/>
      <c r="CF647" s="86"/>
      <c r="CK647" s="86"/>
      <c r="CP647" s="86"/>
      <c r="CT647" s="87"/>
      <c r="CY647" s="86"/>
      <c r="DE647" s="86"/>
    </row>
    <row r="648">
      <c r="A648" s="112"/>
      <c r="Q648" s="77"/>
      <c r="R648" s="117"/>
      <c r="S648" s="118"/>
      <c r="Y648" s="92"/>
      <c r="AB648" s="93"/>
      <c r="AF648" s="92"/>
      <c r="AI648" s="93"/>
      <c r="AK648" s="113"/>
      <c r="AN648" s="93"/>
      <c r="AO648" s="114"/>
      <c r="AQ648" s="93"/>
      <c r="AS648" s="114"/>
      <c r="AV648" s="93"/>
      <c r="AW648" s="114"/>
      <c r="AY648" s="93"/>
      <c r="BA648" s="114"/>
      <c r="BD648" s="93"/>
      <c r="BE648" s="114"/>
      <c r="BH648" s="95"/>
      <c r="BN648" s="86"/>
      <c r="BS648" s="86"/>
      <c r="BX648" s="86"/>
      <c r="CA648" s="86"/>
      <c r="CF648" s="86"/>
      <c r="CK648" s="86"/>
      <c r="CP648" s="86"/>
      <c r="CT648" s="87"/>
      <c r="CY648" s="86"/>
      <c r="DE648" s="86"/>
    </row>
    <row r="649">
      <c r="A649" s="112"/>
      <c r="Q649" s="77"/>
      <c r="R649" s="117"/>
      <c r="S649" s="118"/>
      <c r="Y649" s="92"/>
      <c r="AB649" s="93"/>
      <c r="AF649" s="92"/>
      <c r="AI649" s="93"/>
      <c r="AK649" s="113"/>
      <c r="AN649" s="93"/>
      <c r="AO649" s="114"/>
      <c r="AQ649" s="93"/>
      <c r="AS649" s="114"/>
      <c r="AV649" s="93"/>
      <c r="AW649" s="114"/>
      <c r="AY649" s="93"/>
      <c r="BA649" s="114"/>
      <c r="BD649" s="93"/>
      <c r="BE649" s="114"/>
      <c r="BH649" s="95"/>
      <c r="BN649" s="86"/>
      <c r="BS649" s="86"/>
      <c r="BX649" s="86"/>
      <c r="CA649" s="86"/>
      <c r="CF649" s="86"/>
      <c r="CK649" s="86"/>
      <c r="CP649" s="86"/>
      <c r="CT649" s="87"/>
      <c r="CY649" s="86"/>
      <c r="DE649" s="86"/>
    </row>
    <row r="650">
      <c r="A650" s="112"/>
      <c r="Q650" s="77"/>
      <c r="R650" s="117"/>
      <c r="S650" s="118"/>
      <c r="Y650" s="92"/>
      <c r="AB650" s="93"/>
      <c r="AF650" s="92"/>
      <c r="AI650" s="93"/>
      <c r="AK650" s="113"/>
      <c r="AN650" s="93"/>
      <c r="AO650" s="114"/>
      <c r="AQ650" s="93"/>
      <c r="AS650" s="114"/>
      <c r="AV650" s="93"/>
      <c r="AW650" s="114"/>
      <c r="AY650" s="93"/>
      <c r="BA650" s="114"/>
      <c r="BD650" s="93"/>
      <c r="BE650" s="114"/>
      <c r="BH650" s="95"/>
      <c r="BN650" s="86"/>
      <c r="BS650" s="86"/>
      <c r="BX650" s="86"/>
      <c r="CA650" s="86"/>
      <c r="CF650" s="86"/>
      <c r="CK650" s="86"/>
      <c r="CP650" s="86"/>
      <c r="CT650" s="87"/>
      <c r="CY650" s="86"/>
      <c r="DE650" s="86"/>
    </row>
    <row r="651">
      <c r="A651" s="112"/>
      <c r="Q651" s="77"/>
      <c r="R651" s="117"/>
      <c r="S651" s="118"/>
      <c r="Y651" s="92"/>
      <c r="AB651" s="93"/>
      <c r="AF651" s="92"/>
      <c r="AI651" s="93"/>
      <c r="AK651" s="113"/>
      <c r="AN651" s="93"/>
      <c r="AO651" s="114"/>
      <c r="AQ651" s="93"/>
      <c r="AS651" s="114"/>
      <c r="AV651" s="93"/>
      <c r="AW651" s="114"/>
      <c r="AY651" s="93"/>
      <c r="BA651" s="114"/>
      <c r="BD651" s="93"/>
      <c r="BE651" s="114"/>
      <c r="BH651" s="95"/>
      <c r="BN651" s="86"/>
      <c r="BS651" s="86"/>
      <c r="BX651" s="86"/>
      <c r="CA651" s="86"/>
      <c r="CF651" s="86"/>
      <c r="CK651" s="86"/>
      <c r="CP651" s="86"/>
      <c r="CT651" s="87"/>
      <c r="CY651" s="86"/>
      <c r="DE651" s="86"/>
    </row>
    <row r="652">
      <c r="A652" s="112"/>
      <c r="Q652" s="77"/>
      <c r="R652" s="117"/>
      <c r="S652" s="118"/>
      <c r="Y652" s="92"/>
      <c r="AB652" s="93"/>
      <c r="AF652" s="92"/>
      <c r="AI652" s="93"/>
      <c r="AK652" s="113"/>
      <c r="AN652" s="93"/>
      <c r="AO652" s="114"/>
      <c r="AQ652" s="93"/>
      <c r="AS652" s="114"/>
      <c r="AV652" s="93"/>
      <c r="AW652" s="114"/>
      <c r="AY652" s="93"/>
      <c r="BA652" s="114"/>
      <c r="BD652" s="93"/>
      <c r="BE652" s="114"/>
      <c r="BH652" s="95"/>
      <c r="BN652" s="86"/>
      <c r="BS652" s="86"/>
      <c r="BX652" s="86"/>
      <c r="CA652" s="86"/>
      <c r="CF652" s="86"/>
      <c r="CK652" s="86"/>
      <c r="CP652" s="86"/>
      <c r="CT652" s="87"/>
      <c r="CY652" s="86"/>
      <c r="DE652" s="86"/>
    </row>
    <row r="653">
      <c r="A653" s="112"/>
      <c r="Q653" s="77"/>
      <c r="R653" s="117"/>
      <c r="S653" s="118"/>
      <c r="Y653" s="92"/>
      <c r="AB653" s="93"/>
      <c r="AF653" s="92"/>
      <c r="AI653" s="93"/>
      <c r="AK653" s="113"/>
      <c r="AN653" s="93"/>
      <c r="AO653" s="114"/>
      <c r="AQ653" s="93"/>
      <c r="AS653" s="114"/>
      <c r="AV653" s="93"/>
      <c r="AW653" s="114"/>
      <c r="AY653" s="93"/>
      <c r="BA653" s="114"/>
      <c r="BD653" s="93"/>
      <c r="BE653" s="114"/>
      <c r="BH653" s="95"/>
      <c r="BN653" s="86"/>
      <c r="BS653" s="86"/>
      <c r="BX653" s="86"/>
      <c r="CA653" s="86"/>
      <c r="CF653" s="86"/>
      <c r="CK653" s="86"/>
      <c r="CP653" s="86"/>
      <c r="CT653" s="87"/>
      <c r="CY653" s="86"/>
      <c r="DE653" s="86"/>
    </row>
    <row r="654">
      <c r="A654" s="112"/>
      <c r="Q654" s="77"/>
      <c r="R654" s="117"/>
      <c r="S654" s="118"/>
      <c r="Y654" s="92"/>
      <c r="AB654" s="93"/>
      <c r="AF654" s="92"/>
      <c r="AI654" s="93"/>
      <c r="AK654" s="113"/>
      <c r="AN654" s="93"/>
      <c r="AO654" s="114"/>
      <c r="AQ654" s="93"/>
      <c r="AS654" s="114"/>
      <c r="AV654" s="93"/>
      <c r="AW654" s="114"/>
      <c r="AY654" s="93"/>
      <c r="BA654" s="114"/>
      <c r="BD654" s="93"/>
      <c r="BE654" s="114"/>
      <c r="BH654" s="95"/>
      <c r="BN654" s="86"/>
      <c r="BS654" s="86"/>
      <c r="BX654" s="86"/>
      <c r="CA654" s="86"/>
      <c r="CF654" s="86"/>
      <c r="CK654" s="86"/>
      <c r="CP654" s="86"/>
      <c r="CT654" s="87"/>
      <c r="CY654" s="86"/>
      <c r="DE654" s="86"/>
    </row>
    <row r="655">
      <c r="A655" s="112"/>
      <c r="Q655" s="77"/>
      <c r="R655" s="117"/>
      <c r="S655" s="118"/>
      <c r="Y655" s="92"/>
      <c r="AB655" s="93"/>
      <c r="AF655" s="92"/>
      <c r="AI655" s="93"/>
      <c r="AK655" s="113"/>
      <c r="AN655" s="93"/>
      <c r="AO655" s="114"/>
      <c r="AQ655" s="93"/>
      <c r="AS655" s="114"/>
      <c r="AV655" s="93"/>
      <c r="AW655" s="114"/>
      <c r="AY655" s="93"/>
      <c r="BA655" s="114"/>
      <c r="BD655" s="93"/>
      <c r="BE655" s="114"/>
      <c r="BH655" s="95"/>
      <c r="BN655" s="86"/>
      <c r="BS655" s="86"/>
      <c r="BX655" s="86"/>
      <c r="CA655" s="86"/>
      <c r="CF655" s="86"/>
      <c r="CK655" s="86"/>
      <c r="CP655" s="86"/>
      <c r="CT655" s="87"/>
      <c r="CY655" s="86"/>
      <c r="DE655" s="86"/>
    </row>
    <row r="656">
      <c r="A656" s="112"/>
      <c r="Q656" s="77"/>
      <c r="R656" s="117"/>
      <c r="S656" s="118"/>
      <c r="Y656" s="92"/>
      <c r="AB656" s="93"/>
      <c r="AF656" s="92"/>
      <c r="AI656" s="93"/>
      <c r="AK656" s="113"/>
      <c r="AN656" s="93"/>
      <c r="AO656" s="114"/>
      <c r="AQ656" s="93"/>
      <c r="AS656" s="114"/>
      <c r="AV656" s="93"/>
      <c r="AW656" s="114"/>
      <c r="AY656" s="93"/>
      <c r="BA656" s="114"/>
      <c r="BD656" s="93"/>
      <c r="BE656" s="114"/>
      <c r="BH656" s="95"/>
      <c r="BN656" s="86"/>
      <c r="BS656" s="86"/>
      <c r="BX656" s="86"/>
      <c r="CA656" s="86"/>
      <c r="CF656" s="86"/>
      <c r="CK656" s="86"/>
      <c r="CP656" s="86"/>
      <c r="CT656" s="87"/>
      <c r="CY656" s="86"/>
      <c r="DE656" s="86"/>
    </row>
    <row r="657">
      <c r="A657" s="112"/>
      <c r="Q657" s="77"/>
      <c r="R657" s="117"/>
      <c r="S657" s="118"/>
      <c r="Y657" s="92"/>
      <c r="AB657" s="93"/>
      <c r="AF657" s="92"/>
      <c r="AI657" s="93"/>
      <c r="AK657" s="113"/>
      <c r="AN657" s="93"/>
      <c r="AO657" s="114"/>
      <c r="AQ657" s="93"/>
      <c r="AS657" s="114"/>
      <c r="AV657" s="93"/>
      <c r="AW657" s="114"/>
      <c r="AY657" s="93"/>
      <c r="BA657" s="114"/>
      <c r="BD657" s="93"/>
      <c r="BE657" s="114"/>
      <c r="BH657" s="95"/>
      <c r="BN657" s="86"/>
      <c r="BS657" s="86"/>
      <c r="BX657" s="86"/>
      <c r="CA657" s="86"/>
      <c r="CF657" s="86"/>
      <c r="CK657" s="86"/>
      <c r="CP657" s="86"/>
      <c r="CT657" s="87"/>
      <c r="CY657" s="86"/>
      <c r="DE657" s="86"/>
    </row>
    <row r="658">
      <c r="A658" s="112"/>
      <c r="Q658" s="77"/>
      <c r="R658" s="117"/>
      <c r="S658" s="118"/>
      <c r="Y658" s="92"/>
      <c r="AB658" s="93"/>
      <c r="AF658" s="92"/>
      <c r="AI658" s="93"/>
      <c r="AK658" s="113"/>
      <c r="AN658" s="93"/>
      <c r="AO658" s="114"/>
      <c r="AQ658" s="93"/>
      <c r="AS658" s="114"/>
      <c r="AV658" s="93"/>
      <c r="AW658" s="114"/>
      <c r="AY658" s="93"/>
      <c r="BA658" s="114"/>
      <c r="BD658" s="93"/>
      <c r="BE658" s="114"/>
      <c r="BH658" s="95"/>
      <c r="BN658" s="86"/>
      <c r="BS658" s="86"/>
      <c r="BX658" s="86"/>
      <c r="CA658" s="86"/>
      <c r="CF658" s="86"/>
      <c r="CK658" s="86"/>
      <c r="CP658" s="86"/>
      <c r="CT658" s="87"/>
      <c r="CY658" s="86"/>
      <c r="DE658" s="86"/>
    </row>
    <row r="659">
      <c r="A659" s="112"/>
      <c r="Q659" s="77"/>
      <c r="R659" s="117"/>
      <c r="S659" s="118"/>
      <c r="Y659" s="92"/>
      <c r="AB659" s="93"/>
      <c r="AF659" s="92"/>
      <c r="AI659" s="93"/>
      <c r="AK659" s="113"/>
      <c r="AN659" s="93"/>
      <c r="AO659" s="114"/>
      <c r="AQ659" s="93"/>
      <c r="AS659" s="114"/>
      <c r="AV659" s="93"/>
      <c r="AW659" s="114"/>
      <c r="AY659" s="93"/>
      <c r="BA659" s="114"/>
      <c r="BD659" s="93"/>
      <c r="BE659" s="114"/>
      <c r="BH659" s="95"/>
      <c r="BN659" s="86"/>
      <c r="BS659" s="86"/>
      <c r="BX659" s="86"/>
      <c r="CA659" s="86"/>
      <c r="CF659" s="86"/>
      <c r="CK659" s="86"/>
      <c r="CP659" s="86"/>
      <c r="CT659" s="87"/>
      <c r="CY659" s="86"/>
      <c r="DE659" s="86"/>
    </row>
    <row r="660">
      <c r="A660" s="112"/>
      <c r="Q660" s="77"/>
      <c r="R660" s="117"/>
      <c r="S660" s="118"/>
      <c r="Y660" s="92"/>
      <c r="AB660" s="93"/>
      <c r="AF660" s="92"/>
      <c r="AI660" s="93"/>
      <c r="AK660" s="113"/>
      <c r="AN660" s="93"/>
      <c r="AO660" s="114"/>
      <c r="AQ660" s="93"/>
      <c r="AS660" s="114"/>
      <c r="AV660" s="93"/>
      <c r="AW660" s="114"/>
      <c r="AY660" s="93"/>
      <c r="BA660" s="114"/>
      <c r="BD660" s="93"/>
      <c r="BE660" s="114"/>
      <c r="BH660" s="95"/>
      <c r="BN660" s="86"/>
      <c r="BS660" s="86"/>
      <c r="BX660" s="86"/>
      <c r="CA660" s="86"/>
      <c r="CF660" s="86"/>
      <c r="CK660" s="86"/>
      <c r="CP660" s="86"/>
      <c r="CT660" s="87"/>
      <c r="CY660" s="86"/>
      <c r="DE660" s="86"/>
    </row>
    <row r="661">
      <c r="A661" s="112"/>
      <c r="Q661" s="77"/>
      <c r="R661" s="117"/>
      <c r="S661" s="118"/>
      <c r="Y661" s="92"/>
      <c r="AB661" s="93"/>
      <c r="AF661" s="92"/>
      <c r="AI661" s="93"/>
      <c r="AK661" s="113"/>
      <c r="AN661" s="93"/>
      <c r="AO661" s="114"/>
      <c r="AQ661" s="93"/>
      <c r="AS661" s="114"/>
      <c r="AV661" s="93"/>
      <c r="AW661" s="114"/>
      <c r="AY661" s="93"/>
      <c r="BA661" s="114"/>
      <c r="BD661" s="93"/>
      <c r="BE661" s="114"/>
      <c r="BH661" s="95"/>
      <c r="BN661" s="86"/>
      <c r="BS661" s="86"/>
      <c r="BX661" s="86"/>
      <c r="CA661" s="86"/>
      <c r="CF661" s="86"/>
      <c r="CK661" s="86"/>
      <c r="CP661" s="86"/>
      <c r="CT661" s="87"/>
      <c r="CY661" s="86"/>
      <c r="DE661" s="86"/>
    </row>
    <row r="662">
      <c r="A662" s="112"/>
      <c r="Q662" s="77"/>
      <c r="R662" s="117"/>
      <c r="S662" s="118"/>
      <c r="Y662" s="92"/>
      <c r="AB662" s="93"/>
      <c r="AF662" s="92"/>
      <c r="AI662" s="93"/>
      <c r="AK662" s="113"/>
      <c r="AN662" s="93"/>
      <c r="AO662" s="114"/>
      <c r="AQ662" s="93"/>
      <c r="AS662" s="114"/>
      <c r="AV662" s="93"/>
      <c r="AW662" s="114"/>
      <c r="AY662" s="93"/>
      <c r="BA662" s="114"/>
      <c r="BD662" s="93"/>
      <c r="BE662" s="114"/>
      <c r="BH662" s="95"/>
      <c r="BN662" s="86"/>
      <c r="BS662" s="86"/>
      <c r="BX662" s="86"/>
      <c r="CA662" s="86"/>
      <c r="CF662" s="86"/>
      <c r="CK662" s="86"/>
      <c r="CP662" s="86"/>
      <c r="CT662" s="87"/>
      <c r="CY662" s="86"/>
      <c r="DE662" s="86"/>
    </row>
    <row r="663">
      <c r="A663" s="112"/>
      <c r="Q663" s="77"/>
      <c r="R663" s="117"/>
      <c r="S663" s="118"/>
      <c r="Y663" s="92"/>
      <c r="AB663" s="93"/>
      <c r="AF663" s="92"/>
      <c r="AI663" s="93"/>
      <c r="AK663" s="113"/>
      <c r="AN663" s="93"/>
      <c r="AO663" s="114"/>
      <c r="AQ663" s="93"/>
      <c r="AS663" s="114"/>
      <c r="AV663" s="93"/>
      <c r="AW663" s="114"/>
      <c r="AY663" s="93"/>
      <c r="BA663" s="114"/>
      <c r="BD663" s="93"/>
      <c r="BE663" s="114"/>
      <c r="BH663" s="95"/>
      <c r="BN663" s="86"/>
      <c r="BS663" s="86"/>
      <c r="BX663" s="86"/>
      <c r="CA663" s="86"/>
      <c r="CF663" s="86"/>
      <c r="CK663" s="86"/>
      <c r="CP663" s="86"/>
      <c r="CT663" s="87"/>
      <c r="CY663" s="86"/>
      <c r="DE663" s="86"/>
    </row>
    <row r="664">
      <c r="A664" s="112"/>
      <c r="Q664" s="77"/>
      <c r="R664" s="117"/>
      <c r="S664" s="118"/>
      <c r="Y664" s="92"/>
      <c r="AB664" s="93"/>
      <c r="AF664" s="92"/>
      <c r="AI664" s="93"/>
      <c r="AK664" s="113"/>
      <c r="AN664" s="93"/>
      <c r="AO664" s="114"/>
      <c r="AQ664" s="93"/>
      <c r="AS664" s="114"/>
      <c r="AV664" s="93"/>
      <c r="AW664" s="114"/>
      <c r="AY664" s="93"/>
      <c r="BA664" s="114"/>
      <c r="BD664" s="93"/>
      <c r="BE664" s="114"/>
      <c r="BH664" s="95"/>
      <c r="BN664" s="86"/>
      <c r="BS664" s="86"/>
      <c r="BX664" s="86"/>
      <c r="CA664" s="86"/>
      <c r="CF664" s="86"/>
      <c r="CK664" s="86"/>
      <c r="CP664" s="86"/>
      <c r="CT664" s="87"/>
      <c r="CY664" s="86"/>
      <c r="DE664" s="86"/>
    </row>
    <row r="665">
      <c r="A665" s="112"/>
      <c r="Q665" s="77"/>
      <c r="R665" s="117"/>
      <c r="S665" s="118"/>
      <c r="Y665" s="92"/>
      <c r="AB665" s="93"/>
      <c r="AF665" s="92"/>
      <c r="AI665" s="93"/>
      <c r="AK665" s="113"/>
      <c r="AN665" s="93"/>
      <c r="AO665" s="114"/>
      <c r="AQ665" s="93"/>
      <c r="AS665" s="114"/>
      <c r="AV665" s="93"/>
      <c r="AW665" s="114"/>
      <c r="AY665" s="93"/>
      <c r="BA665" s="114"/>
      <c r="BD665" s="93"/>
      <c r="BE665" s="114"/>
      <c r="BH665" s="95"/>
      <c r="BN665" s="86"/>
      <c r="BS665" s="86"/>
      <c r="BX665" s="86"/>
      <c r="CA665" s="86"/>
      <c r="CF665" s="86"/>
      <c r="CK665" s="86"/>
      <c r="CP665" s="86"/>
      <c r="CT665" s="87"/>
      <c r="CY665" s="86"/>
      <c r="DE665" s="86"/>
    </row>
    <row r="666">
      <c r="A666" s="112"/>
      <c r="Q666" s="77"/>
      <c r="R666" s="117"/>
      <c r="S666" s="118"/>
      <c r="Y666" s="92"/>
      <c r="AB666" s="93"/>
      <c r="AF666" s="92"/>
      <c r="AI666" s="93"/>
      <c r="AK666" s="113"/>
      <c r="AN666" s="93"/>
      <c r="AO666" s="114"/>
      <c r="AQ666" s="93"/>
      <c r="AS666" s="114"/>
      <c r="AV666" s="93"/>
      <c r="AW666" s="114"/>
      <c r="AY666" s="93"/>
      <c r="BA666" s="114"/>
      <c r="BD666" s="93"/>
      <c r="BE666" s="114"/>
      <c r="BH666" s="95"/>
      <c r="BN666" s="86"/>
      <c r="BS666" s="86"/>
      <c r="BX666" s="86"/>
      <c r="CA666" s="86"/>
      <c r="CF666" s="86"/>
      <c r="CK666" s="86"/>
      <c r="CP666" s="86"/>
      <c r="CT666" s="87"/>
      <c r="CY666" s="86"/>
      <c r="DE666" s="86"/>
    </row>
    <row r="667">
      <c r="A667" s="112"/>
      <c r="Q667" s="77"/>
      <c r="R667" s="117"/>
      <c r="S667" s="118"/>
      <c r="Y667" s="92"/>
      <c r="AB667" s="93"/>
      <c r="AF667" s="92"/>
      <c r="AI667" s="93"/>
      <c r="AK667" s="113"/>
      <c r="AN667" s="93"/>
      <c r="AO667" s="114"/>
      <c r="AQ667" s="93"/>
      <c r="AS667" s="114"/>
      <c r="AV667" s="93"/>
      <c r="AW667" s="114"/>
      <c r="AY667" s="93"/>
      <c r="BA667" s="114"/>
      <c r="BD667" s="93"/>
      <c r="BE667" s="114"/>
      <c r="BH667" s="95"/>
      <c r="BN667" s="86"/>
      <c r="BS667" s="86"/>
      <c r="BX667" s="86"/>
      <c r="CA667" s="86"/>
      <c r="CF667" s="86"/>
      <c r="CK667" s="86"/>
      <c r="CP667" s="86"/>
      <c r="CT667" s="87"/>
      <c r="CY667" s="86"/>
      <c r="DE667" s="86"/>
    </row>
    <row r="668">
      <c r="A668" s="112"/>
      <c r="Q668" s="77"/>
      <c r="R668" s="117"/>
      <c r="S668" s="118"/>
      <c r="Y668" s="92"/>
      <c r="AB668" s="93"/>
      <c r="AF668" s="92"/>
      <c r="AI668" s="93"/>
      <c r="AK668" s="113"/>
      <c r="AN668" s="93"/>
      <c r="AO668" s="114"/>
      <c r="AQ668" s="93"/>
      <c r="AS668" s="114"/>
      <c r="AV668" s="93"/>
      <c r="AW668" s="114"/>
      <c r="AY668" s="93"/>
      <c r="BA668" s="114"/>
      <c r="BD668" s="93"/>
      <c r="BE668" s="114"/>
      <c r="BH668" s="95"/>
      <c r="BN668" s="86"/>
      <c r="BS668" s="86"/>
      <c r="BX668" s="86"/>
      <c r="CA668" s="86"/>
      <c r="CF668" s="86"/>
      <c r="CK668" s="86"/>
      <c r="CP668" s="86"/>
      <c r="CT668" s="87"/>
      <c r="CY668" s="86"/>
      <c r="DE668" s="86"/>
    </row>
    <row r="669">
      <c r="A669" s="112"/>
      <c r="Q669" s="77"/>
      <c r="R669" s="117"/>
      <c r="S669" s="118"/>
      <c r="Y669" s="92"/>
      <c r="AB669" s="93"/>
      <c r="AF669" s="92"/>
      <c r="AI669" s="93"/>
      <c r="AK669" s="113"/>
      <c r="AN669" s="93"/>
      <c r="AO669" s="114"/>
      <c r="AQ669" s="93"/>
      <c r="AS669" s="114"/>
      <c r="AV669" s="93"/>
      <c r="AW669" s="114"/>
      <c r="AY669" s="93"/>
      <c r="BA669" s="114"/>
      <c r="BD669" s="93"/>
      <c r="BE669" s="114"/>
      <c r="BH669" s="95"/>
      <c r="BN669" s="86"/>
      <c r="BS669" s="86"/>
      <c r="BX669" s="86"/>
      <c r="CA669" s="86"/>
      <c r="CF669" s="86"/>
      <c r="CK669" s="86"/>
      <c r="CP669" s="86"/>
      <c r="CT669" s="87"/>
      <c r="CY669" s="86"/>
      <c r="DE669" s="86"/>
    </row>
    <row r="670">
      <c r="A670" s="112"/>
      <c r="Q670" s="77"/>
      <c r="R670" s="117"/>
      <c r="S670" s="118"/>
      <c r="Y670" s="92"/>
      <c r="AB670" s="93"/>
      <c r="AF670" s="92"/>
      <c r="AI670" s="93"/>
      <c r="AK670" s="113"/>
      <c r="AN670" s="93"/>
      <c r="AO670" s="114"/>
      <c r="AQ670" s="93"/>
      <c r="AS670" s="114"/>
      <c r="AV670" s="93"/>
      <c r="AW670" s="114"/>
      <c r="AY670" s="93"/>
      <c r="BA670" s="114"/>
      <c r="BD670" s="93"/>
      <c r="BE670" s="114"/>
      <c r="BH670" s="95"/>
      <c r="BN670" s="86"/>
      <c r="BS670" s="86"/>
      <c r="BX670" s="86"/>
      <c r="CA670" s="86"/>
      <c r="CF670" s="86"/>
      <c r="CK670" s="86"/>
      <c r="CP670" s="86"/>
      <c r="CT670" s="87"/>
      <c r="CY670" s="86"/>
      <c r="DE670" s="86"/>
    </row>
    <row r="671">
      <c r="A671" s="112"/>
      <c r="Q671" s="77"/>
      <c r="R671" s="117"/>
      <c r="S671" s="118"/>
      <c r="Y671" s="92"/>
      <c r="AB671" s="93"/>
      <c r="AF671" s="92"/>
      <c r="AI671" s="93"/>
      <c r="AK671" s="113"/>
      <c r="AN671" s="93"/>
      <c r="AO671" s="114"/>
      <c r="AQ671" s="93"/>
      <c r="AS671" s="114"/>
      <c r="AV671" s="93"/>
      <c r="AW671" s="114"/>
      <c r="AY671" s="93"/>
      <c r="BA671" s="114"/>
      <c r="BD671" s="93"/>
      <c r="BE671" s="114"/>
      <c r="BH671" s="95"/>
      <c r="BN671" s="86"/>
      <c r="BS671" s="86"/>
      <c r="BX671" s="86"/>
      <c r="CA671" s="86"/>
      <c r="CF671" s="86"/>
      <c r="CK671" s="86"/>
      <c r="CP671" s="86"/>
      <c r="CT671" s="87"/>
      <c r="CY671" s="86"/>
      <c r="DE671" s="86"/>
    </row>
    <row r="672">
      <c r="A672" s="112"/>
      <c r="Q672" s="77"/>
      <c r="R672" s="117"/>
      <c r="S672" s="118"/>
      <c r="Y672" s="92"/>
      <c r="AB672" s="93"/>
      <c r="AF672" s="92"/>
      <c r="AI672" s="93"/>
      <c r="AK672" s="113"/>
      <c r="AN672" s="93"/>
      <c r="AO672" s="114"/>
      <c r="AQ672" s="93"/>
      <c r="AS672" s="114"/>
      <c r="AV672" s="93"/>
      <c r="AW672" s="114"/>
      <c r="AY672" s="93"/>
      <c r="BA672" s="114"/>
      <c r="BD672" s="93"/>
      <c r="BE672" s="114"/>
      <c r="BH672" s="95"/>
      <c r="BN672" s="86"/>
      <c r="BS672" s="86"/>
      <c r="BX672" s="86"/>
      <c r="CA672" s="86"/>
      <c r="CF672" s="86"/>
      <c r="CK672" s="86"/>
      <c r="CP672" s="86"/>
      <c r="CT672" s="87"/>
      <c r="CY672" s="86"/>
      <c r="DE672" s="86"/>
    </row>
    <row r="673">
      <c r="A673" s="112"/>
      <c r="Q673" s="77"/>
      <c r="R673" s="117"/>
      <c r="S673" s="118"/>
      <c r="Y673" s="92"/>
      <c r="AB673" s="93"/>
      <c r="AF673" s="92"/>
      <c r="AI673" s="93"/>
      <c r="AK673" s="113"/>
      <c r="AN673" s="93"/>
      <c r="AO673" s="114"/>
      <c r="AQ673" s="93"/>
      <c r="AS673" s="114"/>
      <c r="AV673" s="93"/>
      <c r="AW673" s="114"/>
      <c r="AY673" s="93"/>
      <c r="BA673" s="114"/>
      <c r="BD673" s="93"/>
      <c r="BE673" s="114"/>
      <c r="BH673" s="95"/>
      <c r="BN673" s="86"/>
      <c r="BS673" s="86"/>
      <c r="BX673" s="86"/>
      <c r="CA673" s="86"/>
      <c r="CF673" s="86"/>
      <c r="CK673" s="86"/>
      <c r="CP673" s="86"/>
      <c r="CT673" s="87"/>
      <c r="CY673" s="86"/>
      <c r="DE673" s="86"/>
    </row>
    <row r="674">
      <c r="A674" s="112"/>
      <c r="Q674" s="77"/>
      <c r="R674" s="117"/>
      <c r="S674" s="118"/>
      <c r="Y674" s="92"/>
      <c r="AB674" s="93"/>
      <c r="AF674" s="92"/>
      <c r="AI674" s="93"/>
      <c r="AK674" s="113"/>
      <c r="AN674" s="93"/>
      <c r="AO674" s="114"/>
      <c r="AQ674" s="93"/>
      <c r="AS674" s="114"/>
      <c r="AV674" s="93"/>
      <c r="AW674" s="114"/>
      <c r="AY674" s="93"/>
      <c r="BA674" s="114"/>
      <c r="BD674" s="93"/>
      <c r="BE674" s="114"/>
      <c r="BH674" s="95"/>
      <c r="BN674" s="86"/>
      <c r="BS674" s="86"/>
      <c r="BX674" s="86"/>
      <c r="CA674" s="86"/>
      <c r="CF674" s="86"/>
      <c r="CK674" s="86"/>
      <c r="CP674" s="86"/>
      <c r="CT674" s="87"/>
      <c r="CY674" s="86"/>
      <c r="DE674" s="86"/>
    </row>
    <row r="675">
      <c r="A675" s="112"/>
      <c r="Q675" s="77"/>
      <c r="R675" s="117"/>
      <c r="S675" s="118"/>
      <c r="Y675" s="92"/>
      <c r="AB675" s="93"/>
      <c r="AF675" s="92"/>
      <c r="AI675" s="93"/>
      <c r="AK675" s="113"/>
      <c r="AN675" s="93"/>
      <c r="AO675" s="114"/>
      <c r="AQ675" s="93"/>
      <c r="AS675" s="114"/>
      <c r="AV675" s="93"/>
      <c r="AW675" s="114"/>
      <c r="AY675" s="93"/>
      <c r="BA675" s="114"/>
      <c r="BD675" s="93"/>
      <c r="BE675" s="114"/>
      <c r="BH675" s="95"/>
      <c r="BN675" s="86"/>
      <c r="BS675" s="86"/>
      <c r="BX675" s="86"/>
      <c r="CA675" s="86"/>
      <c r="CF675" s="86"/>
      <c r="CK675" s="86"/>
      <c r="CP675" s="86"/>
      <c r="CT675" s="87"/>
      <c r="CY675" s="86"/>
      <c r="DE675" s="86"/>
    </row>
    <row r="676">
      <c r="A676" s="112"/>
      <c r="Q676" s="77"/>
      <c r="R676" s="117"/>
      <c r="S676" s="118"/>
      <c r="Y676" s="92"/>
      <c r="AB676" s="93"/>
      <c r="AF676" s="92"/>
      <c r="AI676" s="93"/>
      <c r="AK676" s="113"/>
      <c r="AN676" s="93"/>
      <c r="AO676" s="114"/>
      <c r="AQ676" s="93"/>
      <c r="AS676" s="114"/>
      <c r="AV676" s="93"/>
      <c r="AW676" s="114"/>
      <c r="AY676" s="93"/>
      <c r="BA676" s="114"/>
      <c r="BD676" s="93"/>
      <c r="BE676" s="114"/>
      <c r="BH676" s="95"/>
      <c r="BN676" s="86"/>
      <c r="BS676" s="86"/>
      <c r="BX676" s="86"/>
      <c r="CA676" s="86"/>
      <c r="CF676" s="86"/>
      <c r="CK676" s="86"/>
      <c r="CP676" s="86"/>
      <c r="CT676" s="87"/>
      <c r="CY676" s="86"/>
      <c r="DE676" s="86"/>
    </row>
    <row r="677">
      <c r="A677" s="112"/>
      <c r="Q677" s="77"/>
      <c r="R677" s="117"/>
      <c r="S677" s="118"/>
      <c r="Y677" s="92"/>
      <c r="AB677" s="93"/>
      <c r="AF677" s="92"/>
      <c r="AI677" s="93"/>
      <c r="AK677" s="113"/>
      <c r="AN677" s="93"/>
      <c r="AO677" s="114"/>
      <c r="AQ677" s="93"/>
      <c r="AS677" s="114"/>
      <c r="AV677" s="93"/>
      <c r="AW677" s="114"/>
      <c r="AY677" s="93"/>
      <c r="BA677" s="114"/>
      <c r="BD677" s="93"/>
      <c r="BE677" s="114"/>
      <c r="BH677" s="95"/>
      <c r="BN677" s="86"/>
      <c r="BS677" s="86"/>
      <c r="BX677" s="86"/>
      <c r="CA677" s="86"/>
      <c r="CF677" s="86"/>
      <c r="CK677" s="86"/>
      <c r="CP677" s="86"/>
      <c r="CT677" s="87"/>
      <c r="CY677" s="86"/>
      <c r="DE677" s="86"/>
    </row>
    <row r="678">
      <c r="A678" s="112"/>
      <c r="Q678" s="77"/>
      <c r="R678" s="117"/>
      <c r="S678" s="118"/>
      <c r="Y678" s="92"/>
      <c r="AB678" s="93"/>
      <c r="AF678" s="92"/>
      <c r="AI678" s="93"/>
      <c r="AK678" s="113"/>
      <c r="AN678" s="93"/>
      <c r="AO678" s="114"/>
      <c r="AQ678" s="93"/>
      <c r="AS678" s="114"/>
      <c r="AV678" s="93"/>
      <c r="AW678" s="114"/>
      <c r="AY678" s="93"/>
      <c r="BA678" s="114"/>
      <c r="BD678" s="93"/>
      <c r="BE678" s="114"/>
      <c r="BH678" s="95"/>
      <c r="BN678" s="86"/>
      <c r="BS678" s="86"/>
      <c r="BX678" s="86"/>
      <c r="CA678" s="86"/>
      <c r="CF678" s="86"/>
      <c r="CK678" s="86"/>
      <c r="CP678" s="86"/>
      <c r="CT678" s="87"/>
      <c r="CY678" s="86"/>
      <c r="DE678" s="86"/>
    </row>
    <row r="679">
      <c r="A679" s="112"/>
      <c r="Q679" s="77"/>
      <c r="R679" s="117"/>
      <c r="S679" s="118"/>
      <c r="Y679" s="92"/>
      <c r="AB679" s="93"/>
      <c r="AF679" s="92"/>
      <c r="AI679" s="93"/>
      <c r="AK679" s="113"/>
      <c r="AN679" s="93"/>
      <c r="AO679" s="114"/>
      <c r="AQ679" s="93"/>
      <c r="AS679" s="114"/>
      <c r="AV679" s="93"/>
      <c r="AW679" s="114"/>
      <c r="AY679" s="93"/>
      <c r="BA679" s="114"/>
      <c r="BD679" s="93"/>
      <c r="BE679" s="114"/>
      <c r="BH679" s="95"/>
      <c r="BN679" s="86"/>
      <c r="BS679" s="86"/>
      <c r="BX679" s="86"/>
      <c r="CA679" s="86"/>
      <c r="CF679" s="86"/>
      <c r="CK679" s="86"/>
      <c r="CP679" s="86"/>
      <c r="CT679" s="87"/>
      <c r="CY679" s="86"/>
      <c r="DE679" s="86"/>
    </row>
    <row r="680">
      <c r="A680" s="112"/>
      <c r="Q680" s="77"/>
      <c r="R680" s="117"/>
      <c r="S680" s="118"/>
      <c r="Y680" s="92"/>
      <c r="AB680" s="93"/>
      <c r="AF680" s="92"/>
      <c r="AI680" s="93"/>
      <c r="AK680" s="113"/>
      <c r="AN680" s="93"/>
      <c r="AO680" s="114"/>
      <c r="AQ680" s="93"/>
      <c r="AS680" s="114"/>
      <c r="AV680" s="93"/>
      <c r="AW680" s="114"/>
      <c r="AY680" s="93"/>
      <c r="BA680" s="114"/>
      <c r="BD680" s="93"/>
      <c r="BE680" s="114"/>
      <c r="BH680" s="95"/>
      <c r="BN680" s="86"/>
      <c r="BS680" s="86"/>
      <c r="BX680" s="86"/>
      <c r="CA680" s="86"/>
      <c r="CF680" s="86"/>
      <c r="CK680" s="86"/>
      <c r="CP680" s="86"/>
      <c r="CT680" s="87"/>
      <c r="CY680" s="86"/>
      <c r="DE680" s="86"/>
    </row>
    <row r="681">
      <c r="A681" s="112"/>
      <c r="Q681" s="77"/>
      <c r="R681" s="117"/>
      <c r="S681" s="118"/>
      <c r="Y681" s="92"/>
      <c r="AB681" s="93"/>
      <c r="AF681" s="92"/>
      <c r="AI681" s="93"/>
      <c r="AK681" s="113"/>
      <c r="AN681" s="93"/>
      <c r="AO681" s="114"/>
      <c r="AQ681" s="93"/>
      <c r="AS681" s="114"/>
      <c r="AV681" s="93"/>
      <c r="AW681" s="114"/>
      <c r="AY681" s="93"/>
      <c r="BA681" s="114"/>
      <c r="BD681" s="93"/>
      <c r="BE681" s="114"/>
      <c r="BH681" s="95"/>
      <c r="BN681" s="86"/>
      <c r="BS681" s="86"/>
      <c r="BX681" s="86"/>
      <c r="CA681" s="86"/>
      <c r="CF681" s="86"/>
      <c r="CK681" s="86"/>
      <c r="CP681" s="86"/>
      <c r="CT681" s="87"/>
      <c r="CY681" s="86"/>
      <c r="DE681" s="86"/>
    </row>
    <row r="682">
      <c r="A682" s="112"/>
      <c r="Q682" s="77"/>
      <c r="R682" s="117"/>
      <c r="S682" s="118"/>
      <c r="Y682" s="92"/>
      <c r="AB682" s="93"/>
      <c r="AF682" s="92"/>
      <c r="AI682" s="93"/>
      <c r="AK682" s="113"/>
      <c r="AN682" s="93"/>
      <c r="AO682" s="114"/>
      <c r="AQ682" s="93"/>
      <c r="AS682" s="114"/>
      <c r="AV682" s="93"/>
      <c r="AW682" s="114"/>
      <c r="AY682" s="93"/>
      <c r="BA682" s="114"/>
      <c r="BD682" s="93"/>
      <c r="BE682" s="114"/>
      <c r="BH682" s="95"/>
      <c r="BN682" s="86"/>
      <c r="BS682" s="86"/>
      <c r="BX682" s="86"/>
      <c r="CA682" s="86"/>
      <c r="CF682" s="86"/>
      <c r="CK682" s="86"/>
      <c r="CP682" s="86"/>
      <c r="CT682" s="87"/>
      <c r="CY682" s="86"/>
      <c r="DE682" s="86"/>
    </row>
    <row r="683">
      <c r="A683" s="112"/>
      <c r="Q683" s="77"/>
      <c r="R683" s="117"/>
      <c r="S683" s="118"/>
      <c r="Y683" s="92"/>
      <c r="AB683" s="93"/>
      <c r="AF683" s="92"/>
      <c r="AI683" s="93"/>
      <c r="AK683" s="113"/>
      <c r="AN683" s="93"/>
      <c r="AO683" s="114"/>
      <c r="AQ683" s="93"/>
      <c r="AS683" s="114"/>
      <c r="AV683" s="93"/>
      <c r="AW683" s="114"/>
      <c r="AY683" s="93"/>
      <c r="BA683" s="114"/>
      <c r="BD683" s="93"/>
      <c r="BE683" s="114"/>
      <c r="BH683" s="95"/>
      <c r="BN683" s="86"/>
      <c r="BS683" s="86"/>
      <c r="BX683" s="86"/>
      <c r="CA683" s="86"/>
      <c r="CF683" s="86"/>
      <c r="CK683" s="86"/>
      <c r="CP683" s="86"/>
      <c r="CT683" s="87"/>
      <c r="CY683" s="86"/>
      <c r="DE683" s="86"/>
    </row>
    <row r="684">
      <c r="A684" s="112"/>
      <c r="Q684" s="77"/>
      <c r="R684" s="117"/>
      <c r="S684" s="118"/>
      <c r="Y684" s="92"/>
      <c r="AB684" s="93"/>
      <c r="AF684" s="92"/>
      <c r="AI684" s="93"/>
      <c r="AK684" s="113"/>
      <c r="AN684" s="93"/>
      <c r="AO684" s="114"/>
      <c r="AQ684" s="93"/>
      <c r="AS684" s="114"/>
      <c r="AV684" s="93"/>
      <c r="AW684" s="114"/>
      <c r="AY684" s="93"/>
      <c r="BA684" s="114"/>
      <c r="BD684" s="93"/>
      <c r="BE684" s="114"/>
      <c r="BH684" s="95"/>
      <c r="BN684" s="86"/>
      <c r="BS684" s="86"/>
      <c r="BX684" s="86"/>
      <c r="CA684" s="86"/>
      <c r="CF684" s="86"/>
      <c r="CK684" s="86"/>
      <c r="CP684" s="86"/>
      <c r="CT684" s="87"/>
      <c r="CY684" s="86"/>
      <c r="DE684" s="86"/>
    </row>
    <row r="685">
      <c r="A685" s="112"/>
      <c r="Q685" s="77"/>
      <c r="R685" s="117"/>
      <c r="S685" s="118"/>
      <c r="Y685" s="92"/>
      <c r="AB685" s="93"/>
      <c r="AF685" s="92"/>
      <c r="AI685" s="93"/>
      <c r="AK685" s="113"/>
      <c r="AN685" s="93"/>
      <c r="AO685" s="114"/>
      <c r="AQ685" s="93"/>
      <c r="AS685" s="114"/>
      <c r="AV685" s="93"/>
      <c r="AW685" s="114"/>
      <c r="AY685" s="93"/>
      <c r="BA685" s="114"/>
      <c r="BD685" s="93"/>
      <c r="BE685" s="114"/>
      <c r="BH685" s="95"/>
      <c r="BN685" s="86"/>
      <c r="BS685" s="86"/>
      <c r="BX685" s="86"/>
      <c r="CA685" s="86"/>
      <c r="CF685" s="86"/>
      <c r="CK685" s="86"/>
      <c r="CP685" s="86"/>
      <c r="CT685" s="87"/>
      <c r="CY685" s="86"/>
      <c r="DE685" s="86"/>
    </row>
    <row r="686">
      <c r="A686" s="112"/>
      <c r="Q686" s="77"/>
      <c r="R686" s="117"/>
      <c r="S686" s="118"/>
      <c r="Y686" s="92"/>
      <c r="AB686" s="93"/>
      <c r="AF686" s="92"/>
      <c r="AI686" s="93"/>
      <c r="AK686" s="113"/>
      <c r="AN686" s="93"/>
      <c r="AO686" s="114"/>
      <c r="AQ686" s="93"/>
      <c r="AS686" s="114"/>
      <c r="AV686" s="93"/>
      <c r="AW686" s="114"/>
      <c r="AY686" s="93"/>
      <c r="BA686" s="114"/>
      <c r="BD686" s="93"/>
      <c r="BE686" s="114"/>
      <c r="BH686" s="95"/>
      <c r="BN686" s="86"/>
      <c r="BS686" s="86"/>
      <c r="BX686" s="86"/>
      <c r="CA686" s="86"/>
      <c r="CF686" s="86"/>
      <c r="CK686" s="86"/>
      <c r="CP686" s="86"/>
      <c r="CT686" s="87"/>
      <c r="CY686" s="86"/>
      <c r="DE686" s="86"/>
    </row>
    <row r="687">
      <c r="A687" s="112"/>
      <c r="Q687" s="77"/>
      <c r="R687" s="117"/>
      <c r="S687" s="118"/>
      <c r="Y687" s="92"/>
      <c r="AB687" s="93"/>
      <c r="AF687" s="92"/>
      <c r="AI687" s="93"/>
      <c r="AK687" s="113"/>
      <c r="AN687" s="93"/>
      <c r="AO687" s="114"/>
      <c r="AQ687" s="93"/>
      <c r="AS687" s="114"/>
      <c r="AV687" s="93"/>
      <c r="AW687" s="114"/>
      <c r="AY687" s="93"/>
      <c r="BA687" s="114"/>
      <c r="BD687" s="93"/>
      <c r="BE687" s="114"/>
      <c r="BH687" s="95"/>
      <c r="BN687" s="86"/>
      <c r="BS687" s="86"/>
      <c r="BX687" s="86"/>
      <c r="CA687" s="86"/>
      <c r="CF687" s="86"/>
      <c r="CK687" s="86"/>
      <c r="CP687" s="86"/>
      <c r="CT687" s="87"/>
      <c r="CY687" s="86"/>
      <c r="DE687" s="86"/>
    </row>
    <row r="688">
      <c r="A688" s="112"/>
      <c r="Q688" s="77"/>
      <c r="R688" s="117"/>
      <c r="S688" s="118"/>
      <c r="Y688" s="92"/>
      <c r="AB688" s="93"/>
      <c r="AF688" s="92"/>
      <c r="AI688" s="93"/>
      <c r="AK688" s="113"/>
      <c r="AN688" s="93"/>
      <c r="AO688" s="114"/>
      <c r="AQ688" s="93"/>
      <c r="AS688" s="114"/>
      <c r="AV688" s="93"/>
      <c r="AW688" s="114"/>
      <c r="AY688" s="93"/>
      <c r="BA688" s="114"/>
      <c r="BD688" s="93"/>
      <c r="BE688" s="114"/>
      <c r="BH688" s="95"/>
      <c r="BN688" s="86"/>
      <c r="BS688" s="86"/>
      <c r="BX688" s="86"/>
      <c r="CA688" s="86"/>
      <c r="CF688" s="86"/>
      <c r="CK688" s="86"/>
      <c r="CP688" s="86"/>
      <c r="CT688" s="87"/>
      <c r="CY688" s="86"/>
      <c r="DE688" s="86"/>
    </row>
    <row r="689">
      <c r="A689" s="112"/>
      <c r="Q689" s="77"/>
      <c r="R689" s="117"/>
      <c r="S689" s="118"/>
      <c r="Y689" s="92"/>
      <c r="AB689" s="93"/>
      <c r="AF689" s="92"/>
      <c r="AI689" s="93"/>
      <c r="AK689" s="113"/>
      <c r="AN689" s="93"/>
      <c r="AO689" s="114"/>
      <c r="AQ689" s="93"/>
      <c r="AS689" s="114"/>
      <c r="AV689" s="93"/>
      <c r="AW689" s="114"/>
      <c r="AY689" s="93"/>
      <c r="BA689" s="114"/>
      <c r="BD689" s="93"/>
      <c r="BE689" s="114"/>
      <c r="BH689" s="95"/>
      <c r="BN689" s="86"/>
      <c r="BS689" s="86"/>
      <c r="BX689" s="86"/>
      <c r="CA689" s="86"/>
      <c r="CF689" s="86"/>
      <c r="CK689" s="86"/>
      <c r="CP689" s="86"/>
      <c r="CT689" s="87"/>
      <c r="CY689" s="86"/>
      <c r="DE689" s="86"/>
    </row>
    <row r="690">
      <c r="A690" s="112"/>
      <c r="Q690" s="77"/>
      <c r="R690" s="117"/>
      <c r="S690" s="118"/>
      <c r="Y690" s="92"/>
      <c r="AB690" s="93"/>
      <c r="AF690" s="92"/>
      <c r="AI690" s="93"/>
      <c r="AK690" s="113"/>
      <c r="AN690" s="93"/>
      <c r="AO690" s="114"/>
      <c r="AQ690" s="93"/>
      <c r="AS690" s="114"/>
      <c r="AV690" s="93"/>
      <c r="AW690" s="114"/>
      <c r="AY690" s="93"/>
      <c r="BA690" s="114"/>
      <c r="BD690" s="93"/>
      <c r="BE690" s="114"/>
      <c r="BH690" s="95"/>
      <c r="BN690" s="86"/>
      <c r="BS690" s="86"/>
      <c r="BX690" s="86"/>
      <c r="CA690" s="86"/>
      <c r="CF690" s="86"/>
      <c r="CK690" s="86"/>
      <c r="CP690" s="86"/>
      <c r="CT690" s="87"/>
      <c r="CY690" s="86"/>
      <c r="DE690" s="86"/>
    </row>
    <row r="691">
      <c r="A691" s="112"/>
      <c r="Q691" s="77"/>
      <c r="R691" s="117"/>
      <c r="S691" s="118"/>
      <c r="Y691" s="92"/>
      <c r="AB691" s="93"/>
      <c r="AF691" s="92"/>
      <c r="AI691" s="93"/>
      <c r="AK691" s="113"/>
      <c r="AN691" s="93"/>
      <c r="AO691" s="114"/>
      <c r="AQ691" s="93"/>
      <c r="AS691" s="114"/>
      <c r="AV691" s="93"/>
      <c r="AW691" s="114"/>
      <c r="AY691" s="93"/>
      <c r="BA691" s="114"/>
      <c r="BD691" s="93"/>
      <c r="BE691" s="114"/>
      <c r="BH691" s="95"/>
      <c r="BN691" s="86"/>
      <c r="BS691" s="86"/>
      <c r="BX691" s="86"/>
      <c r="CA691" s="86"/>
      <c r="CF691" s="86"/>
      <c r="CK691" s="86"/>
      <c r="CP691" s="86"/>
      <c r="CT691" s="87"/>
      <c r="CY691" s="86"/>
      <c r="DE691" s="86"/>
    </row>
    <row r="692">
      <c r="A692" s="112"/>
      <c r="Q692" s="77"/>
      <c r="R692" s="117"/>
      <c r="S692" s="118"/>
      <c r="Y692" s="92"/>
      <c r="AB692" s="93"/>
      <c r="AF692" s="92"/>
      <c r="AI692" s="93"/>
      <c r="AK692" s="113"/>
      <c r="AN692" s="93"/>
      <c r="AO692" s="114"/>
      <c r="AQ692" s="93"/>
      <c r="AS692" s="114"/>
      <c r="AV692" s="93"/>
      <c r="AW692" s="114"/>
      <c r="AY692" s="93"/>
      <c r="BA692" s="114"/>
      <c r="BD692" s="93"/>
      <c r="BE692" s="114"/>
      <c r="BH692" s="95"/>
      <c r="BN692" s="86"/>
      <c r="BS692" s="86"/>
      <c r="BX692" s="86"/>
      <c r="CA692" s="86"/>
      <c r="CF692" s="86"/>
      <c r="CK692" s="86"/>
      <c r="CP692" s="86"/>
      <c r="CT692" s="87"/>
      <c r="CY692" s="86"/>
      <c r="DE692" s="86"/>
    </row>
    <row r="693">
      <c r="A693" s="112"/>
      <c r="Q693" s="77"/>
      <c r="R693" s="117"/>
      <c r="S693" s="118"/>
      <c r="Y693" s="92"/>
      <c r="AB693" s="93"/>
      <c r="AF693" s="92"/>
      <c r="AI693" s="93"/>
      <c r="AK693" s="113"/>
      <c r="AN693" s="93"/>
      <c r="AO693" s="114"/>
      <c r="AQ693" s="93"/>
      <c r="AS693" s="114"/>
      <c r="AV693" s="93"/>
      <c r="AW693" s="114"/>
      <c r="AY693" s="93"/>
      <c r="BA693" s="114"/>
      <c r="BD693" s="93"/>
      <c r="BE693" s="114"/>
      <c r="BH693" s="95"/>
      <c r="BN693" s="86"/>
      <c r="BS693" s="86"/>
      <c r="BX693" s="86"/>
      <c r="CA693" s="86"/>
      <c r="CF693" s="86"/>
      <c r="CK693" s="86"/>
      <c r="CP693" s="86"/>
      <c r="CT693" s="87"/>
      <c r="CY693" s="86"/>
      <c r="DE693" s="86"/>
    </row>
    <row r="694">
      <c r="A694" s="112"/>
      <c r="Q694" s="77"/>
      <c r="R694" s="117"/>
      <c r="S694" s="118"/>
      <c r="Y694" s="92"/>
      <c r="AB694" s="93"/>
      <c r="AF694" s="92"/>
      <c r="AI694" s="93"/>
      <c r="AK694" s="113"/>
      <c r="AN694" s="93"/>
      <c r="AO694" s="114"/>
      <c r="AQ694" s="93"/>
      <c r="AS694" s="114"/>
      <c r="AV694" s="93"/>
      <c r="AW694" s="114"/>
      <c r="AY694" s="93"/>
      <c r="BA694" s="114"/>
      <c r="BD694" s="93"/>
      <c r="BE694" s="114"/>
      <c r="BH694" s="95"/>
      <c r="BN694" s="86"/>
      <c r="BS694" s="86"/>
      <c r="BX694" s="86"/>
      <c r="CA694" s="86"/>
      <c r="CF694" s="86"/>
      <c r="CK694" s="86"/>
      <c r="CP694" s="86"/>
      <c r="CT694" s="87"/>
      <c r="CY694" s="86"/>
      <c r="DE694" s="86"/>
    </row>
    <row r="695">
      <c r="A695" s="112"/>
      <c r="Q695" s="77"/>
      <c r="R695" s="117"/>
      <c r="S695" s="118"/>
      <c r="Y695" s="92"/>
      <c r="AB695" s="93"/>
      <c r="AF695" s="92"/>
      <c r="AI695" s="93"/>
      <c r="AK695" s="113"/>
      <c r="AN695" s="93"/>
      <c r="AO695" s="114"/>
      <c r="AQ695" s="93"/>
      <c r="AS695" s="114"/>
      <c r="AV695" s="93"/>
      <c r="AW695" s="114"/>
      <c r="AY695" s="93"/>
      <c r="BA695" s="114"/>
      <c r="BD695" s="93"/>
      <c r="BE695" s="114"/>
      <c r="BH695" s="95"/>
      <c r="BN695" s="86"/>
      <c r="BS695" s="86"/>
      <c r="BX695" s="86"/>
      <c r="CA695" s="86"/>
      <c r="CF695" s="86"/>
      <c r="CK695" s="86"/>
      <c r="CP695" s="86"/>
      <c r="CT695" s="87"/>
      <c r="CY695" s="86"/>
      <c r="DE695" s="86"/>
    </row>
    <row r="696">
      <c r="A696" s="112"/>
      <c r="Q696" s="77"/>
      <c r="R696" s="117"/>
      <c r="S696" s="118"/>
      <c r="Y696" s="92"/>
      <c r="AB696" s="93"/>
      <c r="AF696" s="92"/>
      <c r="AI696" s="93"/>
      <c r="AK696" s="113"/>
      <c r="AN696" s="93"/>
      <c r="AO696" s="114"/>
      <c r="AQ696" s="93"/>
      <c r="AS696" s="114"/>
      <c r="AV696" s="93"/>
      <c r="AW696" s="114"/>
      <c r="AY696" s="93"/>
      <c r="BA696" s="114"/>
      <c r="BD696" s="93"/>
      <c r="BE696" s="114"/>
      <c r="BH696" s="95"/>
      <c r="BN696" s="86"/>
      <c r="BS696" s="86"/>
      <c r="BX696" s="86"/>
      <c r="CA696" s="86"/>
      <c r="CF696" s="86"/>
      <c r="CK696" s="86"/>
      <c r="CP696" s="86"/>
      <c r="CT696" s="87"/>
      <c r="CY696" s="86"/>
      <c r="DE696" s="86"/>
    </row>
    <row r="697">
      <c r="A697" s="112"/>
      <c r="Q697" s="77"/>
      <c r="R697" s="117"/>
      <c r="S697" s="118"/>
      <c r="Y697" s="92"/>
      <c r="AB697" s="93"/>
      <c r="AF697" s="92"/>
      <c r="AI697" s="93"/>
      <c r="AK697" s="113"/>
      <c r="AN697" s="93"/>
      <c r="AO697" s="114"/>
      <c r="AQ697" s="93"/>
      <c r="AS697" s="114"/>
      <c r="AV697" s="93"/>
      <c r="AW697" s="114"/>
      <c r="AY697" s="93"/>
      <c r="BA697" s="114"/>
      <c r="BD697" s="93"/>
      <c r="BE697" s="114"/>
      <c r="BH697" s="95"/>
      <c r="BN697" s="86"/>
      <c r="BS697" s="86"/>
      <c r="BX697" s="86"/>
      <c r="CA697" s="86"/>
      <c r="CF697" s="86"/>
      <c r="CK697" s="86"/>
      <c r="CP697" s="86"/>
      <c r="CT697" s="87"/>
      <c r="CY697" s="86"/>
      <c r="DE697" s="86"/>
    </row>
    <row r="698">
      <c r="A698" s="112"/>
      <c r="Q698" s="77"/>
      <c r="R698" s="117"/>
      <c r="S698" s="118"/>
      <c r="Y698" s="92"/>
      <c r="AB698" s="93"/>
      <c r="AF698" s="92"/>
      <c r="AI698" s="93"/>
      <c r="AK698" s="113"/>
      <c r="AN698" s="93"/>
      <c r="AO698" s="114"/>
      <c r="AQ698" s="93"/>
      <c r="AS698" s="114"/>
      <c r="AV698" s="93"/>
      <c r="AW698" s="114"/>
      <c r="AY698" s="93"/>
      <c r="BA698" s="114"/>
      <c r="BD698" s="93"/>
      <c r="BE698" s="114"/>
      <c r="BH698" s="95"/>
      <c r="BN698" s="86"/>
      <c r="BS698" s="86"/>
      <c r="BX698" s="86"/>
      <c r="CA698" s="86"/>
      <c r="CF698" s="86"/>
      <c r="CK698" s="86"/>
      <c r="CP698" s="86"/>
      <c r="CT698" s="87"/>
      <c r="CY698" s="86"/>
      <c r="DE698" s="86"/>
    </row>
    <row r="699">
      <c r="A699" s="112"/>
      <c r="Q699" s="77"/>
      <c r="R699" s="117"/>
      <c r="S699" s="118"/>
      <c r="Y699" s="92"/>
      <c r="AB699" s="93"/>
      <c r="AF699" s="92"/>
      <c r="AI699" s="93"/>
      <c r="AK699" s="113"/>
      <c r="AN699" s="93"/>
      <c r="AO699" s="114"/>
      <c r="AQ699" s="93"/>
      <c r="AS699" s="114"/>
      <c r="AV699" s="93"/>
      <c r="AW699" s="114"/>
      <c r="AY699" s="93"/>
      <c r="BA699" s="114"/>
      <c r="BD699" s="93"/>
      <c r="BE699" s="114"/>
      <c r="BH699" s="95"/>
      <c r="BN699" s="86"/>
      <c r="BS699" s="86"/>
      <c r="BX699" s="86"/>
      <c r="CA699" s="86"/>
      <c r="CF699" s="86"/>
      <c r="CK699" s="86"/>
      <c r="CP699" s="86"/>
      <c r="CT699" s="87"/>
      <c r="CY699" s="86"/>
      <c r="DE699" s="86"/>
    </row>
    <row r="700">
      <c r="A700" s="112"/>
      <c r="Q700" s="77"/>
      <c r="R700" s="117"/>
      <c r="S700" s="118"/>
      <c r="Y700" s="92"/>
      <c r="AB700" s="93"/>
      <c r="AF700" s="92"/>
      <c r="AI700" s="93"/>
      <c r="AK700" s="113"/>
      <c r="AN700" s="93"/>
      <c r="AO700" s="114"/>
      <c r="AQ700" s="93"/>
      <c r="AS700" s="114"/>
      <c r="AV700" s="93"/>
      <c r="AW700" s="114"/>
      <c r="AY700" s="93"/>
      <c r="BA700" s="114"/>
      <c r="BD700" s="93"/>
      <c r="BE700" s="114"/>
      <c r="BH700" s="95"/>
      <c r="BN700" s="86"/>
      <c r="BS700" s="86"/>
      <c r="BX700" s="86"/>
      <c r="CA700" s="86"/>
      <c r="CF700" s="86"/>
      <c r="CK700" s="86"/>
      <c r="CP700" s="86"/>
      <c r="CT700" s="87"/>
      <c r="CY700" s="86"/>
      <c r="DE700" s="86"/>
    </row>
    <row r="701">
      <c r="A701" s="112"/>
      <c r="Q701" s="77"/>
      <c r="R701" s="117"/>
      <c r="S701" s="118"/>
      <c r="Y701" s="92"/>
      <c r="AB701" s="93"/>
      <c r="AF701" s="92"/>
      <c r="AI701" s="93"/>
      <c r="AK701" s="113"/>
      <c r="AN701" s="93"/>
      <c r="AO701" s="114"/>
      <c r="AQ701" s="93"/>
      <c r="AS701" s="114"/>
      <c r="AV701" s="93"/>
      <c r="AW701" s="114"/>
      <c r="AY701" s="93"/>
      <c r="BA701" s="114"/>
      <c r="BD701" s="93"/>
      <c r="BE701" s="114"/>
      <c r="BH701" s="95"/>
      <c r="BN701" s="86"/>
      <c r="BS701" s="86"/>
      <c r="BX701" s="86"/>
      <c r="CA701" s="86"/>
      <c r="CF701" s="86"/>
      <c r="CK701" s="86"/>
      <c r="CP701" s="86"/>
      <c r="CT701" s="87"/>
      <c r="CY701" s="86"/>
      <c r="DE701" s="86"/>
    </row>
    <row r="702">
      <c r="A702" s="112"/>
      <c r="Q702" s="77"/>
      <c r="R702" s="117"/>
      <c r="S702" s="118"/>
      <c r="Y702" s="92"/>
      <c r="AB702" s="93"/>
      <c r="AF702" s="92"/>
      <c r="AI702" s="93"/>
      <c r="AK702" s="113"/>
      <c r="AN702" s="93"/>
      <c r="AO702" s="114"/>
      <c r="AQ702" s="93"/>
      <c r="AS702" s="114"/>
      <c r="AV702" s="93"/>
      <c r="AW702" s="114"/>
      <c r="AY702" s="93"/>
      <c r="BA702" s="114"/>
      <c r="BD702" s="93"/>
      <c r="BE702" s="114"/>
      <c r="BH702" s="95"/>
      <c r="BN702" s="86"/>
      <c r="BS702" s="86"/>
      <c r="BX702" s="86"/>
      <c r="CA702" s="86"/>
      <c r="CF702" s="86"/>
      <c r="CK702" s="86"/>
      <c r="CP702" s="86"/>
      <c r="CT702" s="87"/>
      <c r="CY702" s="86"/>
      <c r="DE702" s="86"/>
    </row>
    <row r="703">
      <c r="A703" s="112"/>
      <c r="Q703" s="77"/>
      <c r="R703" s="117"/>
      <c r="S703" s="118"/>
      <c r="Y703" s="92"/>
      <c r="AB703" s="93"/>
      <c r="AF703" s="92"/>
      <c r="AI703" s="93"/>
      <c r="AK703" s="113"/>
      <c r="AN703" s="93"/>
      <c r="AO703" s="114"/>
      <c r="AQ703" s="93"/>
      <c r="AS703" s="114"/>
      <c r="AV703" s="93"/>
      <c r="AW703" s="114"/>
      <c r="AY703" s="93"/>
      <c r="BA703" s="114"/>
      <c r="BD703" s="93"/>
      <c r="BE703" s="114"/>
      <c r="BH703" s="95"/>
      <c r="BN703" s="86"/>
      <c r="BS703" s="86"/>
      <c r="BX703" s="86"/>
      <c r="CA703" s="86"/>
      <c r="CF703" s="86"/>
      <c r="CK703" s="86"/>
      <c r="CP703" s="86"/>
      <c r="CT703" s="87"/>
      <c r="CY703" s="86"/>
      <c r="DE703" s="86"/>
    </row>
    <row r="704">
      <c r="A704" s="112"/>
      <c r="Q704" s="77"/>
      <c r="R704" s="117"/>
      <c r="S704" s="118"/>
      <c r="Y704" s="92"/>
      <c r="AB704" s="93"/>
      <c r="AF704" s="92"/>
      <c r="AI704" s="93"/>
      <c r="AK704" s="113"/>
      <c r="AN704" s="93"/>
      <c r="AO704" s="114"/>
      <c r="AQ704" s="93"/>
      <c r="AS704" s="114"/>
      <c r="AV704" s="93"/>
      <c r="AW704" s="114"/>
      <c r="AY704" s="93"/>
      <c r="BA704" s="114"/>
      <c r="BD704" s="93"/>
      <c r="BE704" s="114"/>
      <c r="BH704" s="95"/>
      <c r="BN704" s="86"/>
      <c r="BS704" s="86"/>
      <c r="BX704" s="86"/>
      <c r="CA704" s="86"/>
      <c r="CF704" s="86"/>
      <c r="CK704" s="86"/>
      <c r="CP704" s="86"/>
      <c r="CT704" s="87"/>
      <c r="CY704" s="86"/>
      <c r="DE704" s="86"/>
    </row>
    <row r="705">
      <c r="A705" s="112"/>
      <c r="Q705" s="77"/>
      <c r="R705" s="117"/>
      <c r="S705" s="118"/>
      <c r="Y705" s="92"/>
      <c r="AB705" s="93"/>
      <c r="AF705" s="92"/>
      <c r="AI705" s="93"/>
      <c r="AK705" s="113"/>
      <c r="AN705" s="93"/>
      <c r="AO705" s="114"/>
      <c r="AQ705" s="93"/>
      <c r="AS705" s="114"/>
      <c r="AV705" s="93"/>
      <c r="AW705" s="114"/>
      <c r="AY705" s="93"/>
      <c r="BA705" s="114"/>
      <c r="BD705" s="93"/>
      <c r="BE705" s="114"/>
      <c r="BH705" s="95"/>
      <c r="BN705" s="86"/>
      <c r="BS705" s="86"/>
      <c r="BX705" s="86"/>
      <c r="CA705" s="86"/>
      <c r="CF705" s="86"/>
      <c r="CK705" s="86"/>
      <c r="CP705" s="86"/>
      <c r="CT705" s="87"/>
      <c r="CY705" s="86"/>
      <c r="DE705" s="86"/>
    </row>
    <row r="706">
      <c r="A706" s="112"/>
      <c r="Q706" s="77"/>
      <c r="R706" s="117"/>
      <c r="S706" s="118"/>
      <c r="Y706" s="92"/>
      <c r="AB706" s="93"/>
      <c r="AF706" s="92"/>
      <c r="AI706" s="93"/>
      <c r="AK706" s="113"/>
      <c r="AN706" s="93"/>
      <c r="AO706" s="114"/>
      <c r="AQ706" s="93"/>
      <c r="AS706" s="114"/>
      <c r="AV706" s="93"/>
      <c r="AW706" s="114"/>
      <c r="AY706" s="93"/>
      <c r="BA706" s="114"/>
      <c r="BD706" s="93"/>
      <c r="BE706" s="114"/>
      <c r="BH706" s="95"/>
      <c r="BN706" s="86"/>
      <c r="BS706" s="86"/>
      <c r="BX706" s="86"/>
      <c r="CA706" s="86"/>
      <c r="CF706" s="86"/>
      <c r="CK706" s="86"/>
      <c r="CP706" s="86"/>
      <c r="CT706" s="87"/>
      <c r="CY706" s="86"/>
      <c r="DE706" s="86"/>
    </row>
    <row r="707">
      <c r="A707" s="112"/>
      <c r="Q707" s="77"/>
      <c r="R707" s="117"/>
      <c r="S707" s="118"/>
      <c r="Y707" s="92"/>
      <c r="AB707" s="93"/>
      <c r="AF707" s="92"/>
      <c r="AI707" s="93"/>
      <c r="AK707" s="113"/>
      <c r="AN707" s="93"/>
      <c r="AO707" s="114"/>
      <c r="AQ707" s="93"/>
      <c r="AS707" s="114"/>
      <c r="AV707" s="93"/>
      <c r="AW707" s="114"/>
      <c r="AY707" s="93"/>
      <c r="BA707" s="114"/>
      <c r="BD707" s="93"/>
      <c r="BE707" s="114"/>
      <c r="BH707" s="95"/>
      <c r="BN707" s="86"/>
      <c r="BS707" s="86"/>
      <c r="BX707" s="86"/>
      <c r="CA707" s="86"/>
      <c r="CF707" s="86"/>
      <c r="CK707" s="86"/>
      <c r="CP707" s="86"/>
      <c r="CT707" s="87"/>
      <c r="CY707" s="86"/>
      <c r="DE707" s="86"/>
    </row>
    <row r="708">
      <c r="A708" s="112"/>
      <c r="Q708" s="77"/>
      <c r="R708" s="117"/>
      <c r="S708" s="118"/>
      <c r="Y708" s="92"/>
      <c r="AB708" s="93"/>
      <c r="AF708" s="92"/>
      <c r="AI708" s="93"/>
      <c r="AK708" s="113"/>
      <c r="AN708" s="93"/>
      <c r="AO708" s="114"/>
      <c r="AQ708" s="93"/>
      <c r="AS708" s="114"/>
      <c r="AV708" s="93"/>
      <c r="AW708" s="114"/>
      <c r="AY708" s="93"/>
      <c r="BA708" s="114"/>
      <c r="BD708" s="93"/>
      <c r="BE708" s="114"/>
      <c r="BH708" s="95"/>
      <c r="BN708" s="86"/>
      <c r="BS708" s="86"/>
      <c r="BX708" s="86"/>
      <c r="CA708" s="86"/>
      <c r="CF708" s="86"/>
      <c r="CK708" s="86"/>
      <c r="CP708" s="86"/>
      <c r="CT708" s="87"/>
      <c r="CY708" s="86"/>
      <c r="DE708" s="86"/>
    </row>
    <row r="709">
      <c r="A709" s="112"/>
      <c r="Q709" s="77"/>
      <c r="R709" s="117"/>
      <c r="S709" s="118"/>
      <c r="Y709" s="92"/>
      <c r="AB709" s="93"/>
      <c r="AF709" s="92"/>
      <c r="AI709" s="93"/>
      <c r="AK709" s="113"/>
      <c r="AN709" s="93"/>
      <c r="AO709" s="114"/>
      <c r="AQ709" s="93"/>
      <c r="AS709" s="114"/>
      <c r="AV709" s="93"/>
      <c r="AW709" s="114"/>
      <c r="AY709" s="93"/>
      <c r="BA709" s="114"/>
      <c r="BD709" s="93"/>
      <c r="BE709" s="114"/>
      <c r="BH709" s="95"/>
      <c r="BN709" s="86"/>
      <c r="BS709" s="86"/>
      <c r="BX709" s="86"/>
      <c r="CA709" s="86"/>
      <c r="CF709" s="86"/>
      <c r="CK709" s="86"/>
      <c r="CP709" s="86"/>
      <c r="CT709" s="87"/>
      <c r="CY709" s="86"/>
      <c r="DE709" s="86"/>
    </row>
    <row r="710">
      <c r="A710" s="112"/>
      <c r="Q710" s="77"/>
      <c r="R710" s="117"/>
      <c r="S710" s="118"/>
      <c r="Y710" s="92"/>
      <c r="AB710" s="93"/>
      <c r="AF710" s="92"/>
      <c r="AI710" s="93"/>
      <c r="AK710" s="113"/>
      <c r="AN710" s="93"/>
      <c r="AO710" s="114"/>
      <c r="AQ710" s="93"/>
      <c r="AS710" s="114"/>
      <c r="AV710" s="93"/>
      <c r="AW710" s="114"/>
      <c r="AY710" s="93"/>
      <c r="BA710" s="114"/>
      <c r="BD710" s="93"/>
      <c r="BE710" s="114"/>
      <c r="BH710" s="95"/>
      <c r="BN710" s="86"/>
      <c r="BS710" s="86"/>
      <c r="BX710" s="86"/>
      <c r="CA710" s="86"/>
      <c r="CF710" s="86"/>
      <c r="CK710" s="86"/>
      <c r="CP710" s="86"/>
      <c r="CT710" s="87"/>
      <c r="CY710" s="86"/>
      <c r="DE710" s="86"/>
    </row>
    <row r="711">
      <c r="A711" s="112"/>
      <c r="Q711" s="77"/>
      <c r="R711" s="117"/>
      <c r="S711" s="118"/>
      <c r="Y711" s="92"/>
      <c r="AB711" s="93"/>
      <c r="AF711" s="92"/>
      <c r="AI711" s="93"/>
      <c r="AK711" s="113"/>
      <c r="AN711" s="93"/>
      <c r="AO711" s="114"/>
      <c r="AQ711" s="93"/>
      <c r="AS711" s="114"/>
      <c r="AV711" s="93"/>
      <c r="AW711" s="114"/>
      <c r="AY711" s="93"/>
      <c r="BA711" s="114"/>
      <c r="BD711" s="93"/>
      <c r="BE711" s="114"/>
      <c r="BH711" s="95"/>
      <c r="BN711" s="86"/>
      <c r="BS711" s="86"/>
      <c r="BX711" s="86"/>
      <c r="CA711" s="86"/>
      <c r="CF711" s="86"/>
      <c r="CK711" s="86"/>
      <c r="CP711" s="86"/>
      <c r="CT711" s="87"/>
      <c r="CY711" s="86"/>
      <c r="DE711" s="86"/>
    </row>
    <row r="712">
      <c r="A712" s="112"/>
      <c r="Q712" s="77"/>
      <c r="R712" s="117"/>
      <c r="S712" s="118"/>
      <c r="Y712" s="92"/>
      <c r="AB712" s="93"/>
      <c r="AF712" s="92"/>
      <c r="AI712" s="93"/>
      <c r="AK712" s="113"/>
      <c r="AN712" s="93"/>
      <c r="AO712" s="114"/>
      <c r="AQ712" s="93"/>
      <c r="AS712" s="114"/>
      <c r="AV712" s="93"/>
      <c r="AW712" s="114"/>
      <c r="AY712" s="93"/>
      <c r="BA712" s="114"/>
      <c r="BD712" s="93"/>
      <c r="BE712" s="114"/>
      <c r="BH712" s="95"/>
      <c r="BN712" s="86"/>
      <c r="BS712" s="86"/>
      <c r="BX712" s="86"/>
      <c r="CA712" s="86"/>
      <c r="CF712" s="86"/>
      <c r="CK712" s="86"/>
      <c r="CP712" s="86"/>
      <c r="CT712" s="87"/>
      <c r="CY712" s="86"/>
      <c r="DE712" s="86"/>
    </row>
    <row r="713">
      <c r="A713" s="112"/>
      <c r="Q713" s="77"/>
      <c r="R713" s="117"/>
      <c r="S713" s="118"/>
      <c r="Y713" s="92"/>
      <c r="AB713" s="93"/>
      <c r="AF713" s="92"/>
      <c r="AI713" s="93"/>
      <c r="AK713" s="113"/>
      <c r="AN713" s="93"/>
      <c r="AO713" s="114"/>
      <c r="AQ713" s="93"/>
      <c r="AS713" s="114"/>
      <c r="AV713" s="93"/>
      <c r="AW713" s="114"/>
      <c r="AY713" s="93"/>
      <c r="BA713" s="114"/>
      <c r="BD713" s="93"/>
      <c r="BE713" s="114"/>
      <c r="BH713" s="95"/>
      <c r="BN713" s="86"/>
      <c r="BS713" s="86"/>
      <c r="BX713" s="86"/>
      <c r="CA713" s="86"/>
      <c r="CF713" s="86"/>
      <c r="CK713" s="86"/>
      <c r="CP713" s="86"/>
      <c r="CT713" s="87"/>
      <c r="CY713" s="86"/>
      <c r="DE713" s="86"/>
    </row>
    <row r="714">
      <c r="A714" s="112"/>
      <c r="Q714" s="77"/>
      <c r="R714" s="117"/>
      <c r="S714" s="118"/>
      <c r="Y714" s="92"/>
      <c r="AB714" s="93"/>
      <c r="AF714" s="92"/>
      <c r="AI714" s="93"/>
      <c r="AK714" s="113"/>
      <c r="AN714" s="93"/>
      <c r="AO714" s="114"/>
      <c r="AQ714" s="93"/>
      <c r="AS714" s="114"/>
      <c r="AV714" s="93"/>
      <c r="AW714" s="114"/>
      <c r="AY714" s="93"/>
      <c r="BA714" s="114"/>
      <c r="BD714" s="93"/>
      <c r="BE714" s="114"/>
      <c r="BH714" s="95"/>
      <c r="BN714" s="86"/>
      <c r="BS714" s="86"/>
      <c r="BX714" s="86"/>
      <c r="CA714" s="86"/>
      <c r="CF714" s="86"/>
      <c r="CK714" s="86"/>
      <c r="CP714" s="86"/>
      <c r="CT714" s="87"/>
      <c r="CY714" s="86"/>
      <c r="DE714" s="86"/>
    </row>
    <row r="715">
      <c r="A715" s="112"/>
      <c r="Q715" s="77"/>
      <c r="R715" s="117"/>
      <c r="S715" s="118"/>
      <c r="Y715" s="92"/>
      <c r="AB715" s="93"/>
      <c r="AF715" s="92"/>
      <c r="AI715" s="93"/>
      <c r="AK715" s="113"/>
      <c r="AN715" s="93"/>
      <c r="AO715" s="114"/>
      <c r="AQ715" s="93"/>
      <c r="AS715" s="114"/>
      <c r="AV715" s="93"/>
      <c r="AW715" s="114"/>
      <c r="AY715" s="93"/>
      <c r="BA715" s="114"/>
      <c r="BD715" s="93"/>
      <c r="BE715" s="114"/>
      <c r="BH715" s="95"/>
      <c r="BN715" s="86"/>
      <c r="BS715" s="86"/>
      <c r="BX715" s="86"/>
      <c r="CA715" s="86"/>
      <c r="CF715" s="86"/>
      <c r="CK715" s="86"/>
      <c r="CP715" s="86"/>
      <c r="CT715" s="87"/>
      <c r="CY715" s="86"/>
      <c r="DE715" s="86"/>
    </row>
    <row r="716">
      <c r="A716" s="112"/>
      <c r="Q716" s="77"/>
      <c r="R716" s="117"/>
      <c r="S716" s="118"/>
      <c r="Y716" s="92"/>
      <c r="AB716" s="93"/>
      <c r="AF716" s="92"/>
      <c r="AI716" s="93"/>
      <c r="AK716" s="113"/>
      <c r="AN716" s="93"/>
      <c r="AO716" s="114"/>
      <c r="AQ716" s="93"/>
      <c r="AS716" s="114"/>
      <c r="AV716" s="93"/>
      <c r="AW716" s="114"/>
      <c r="AY716" s="93"/>
      <c r="BA716" s="114"/>
      <c r="BD716" s="93"/>
      <c r="BE716" s="114"/>
      <c r="BH716" s="95"/>
      <c r="BN716" s="86"/>
      <c r="BS716" s="86"/>
      <c r="BX716" s="86"/>
      <c r="CA716" s="86"/>
      <c r="CF716" s="86"/>
      <c r="CK716" s="86"/>
      <c r="CP716" s="86"/>
      <c r="CT716" s="87"/>
      <c r="CY716" s="86"/>
      <c r="DE716" s="86"/>
    </row>
    <row r="717">
      <c r="A717" s="112"/>
      <c r="Q717" s="77"/>
      <c r="R717" s="117"/>
      <c r="S717" s="118"/>
      <c r="Y717" s="92"/>
      <c r="AB717" s="93"/>
      <c r="AF717" s="92"/>
      <c r="AI717" s="93"/>
      <c r="AK717" s="113"/>
      <c r="AN717" s="93"/>
      <c r="AO717" s="114"/>
      <c r="AQ717" s="93"/>
      <c r="AS717" s="114"/>
      <c r="AV717" s="93"/>
      <c r="AW717" s="114"/>
      <c r="AY717" s="93"/>
      <c r="BA717" s="114"/>
      <c r="BD717" s="93"/>
      <c r="BE717" s="114"/>
      <c r="BH717" s="95"/>
      <c r="BN717" s="86"/>
      <c r="BS717" s="86"/>
      <c r="BX717" s="86"/>
      <c r="CA717" s="86"/>
      <c r="CF717" s="86"/>
      <c r="CK717" s="86"/>
      <c r="CP717" s="86"/>
      <c r="CT717" s="87"/>
      <c r="CY717" s="86"/>
      <c r="DE717" s="86"/>
    </row>
    <row r="718">
      <c r="A718" s="112"/>
      <c r="Q718" s="77"/>
      <c r="R718" s="117"/>
      <c r="S718" s="118"/>
      <c r="Y718" s="92"/>
      <c r="AB718" s="93"/>
      <c r="AF718" s="92"/>
      <c r="AI718" s="93"/>
      <c r="AK718" s="113"/>
      <c r="AN718" s="93"/>
      <c r="AO718" s="114"/>
      <c r="AQ718" s="93"/>
      <c r="AS718" s="114"/>
      <c r="AV718" s="93"/>
      <c r="AW718" s="114"/>
      <c r="AY718" s="93"/>
      <c r="BA718" s="114"/>
      <c r="BD718" s="93"/>
      <c r="BE718" s="114"/>
      <c r="BH718" s="95"/>
      <c r="BN718" s="86"/>
      <c r="BS718" s="86"/>
      <c r="BX718" s="86"/>
      <c r="CA718" s="86"/>
      <c r="CF718" s="86"/>
      <c r="CK718" s="86"/>
      <c r="CP718" s="86"/>
      <c r="CT718" s="87"/>
      <c r="CY718" s="86"/>
      <c r="DE718" s="86"/>
    </row>
    <row r="719">
      <c r="A719" s="112"/>
      <c r="Q719" s="77"/>
      <c r="R719" s="117"/>
      <c r="S719" s="118"/>
      <c r="Y719" s="92"/>
      <c r="AB719" s="93"/>
      <c r="AF719" s="92"/>
      <c r="AI719" s="93"/>
      <c r="AK719" s="113"/>
      <c r="AN719" s="93"/>
      <c r="AO719" s="114"/>
      <c r="AQ719" s="93"/>
      <c r="AS719" s="114"/>
      <c r="AV719" s="93"/>
      <c r="AW719" s="114"/>
      <c r="AY719" s="93"/>
      <c r="BA719" s="114"/>
      <c r="BD719" s="93"/>
      <c r="BE719" s="114"/>
      <c r="BH719" s="95"/>
      <c r="BN719" s="86"/>
      <c r="BS719" s="86"/>
      <c r="BX719" s="86"/>
      <c r="CA719" s="86"/>
      <c r="CF719" s="86"/>
      <c r="CK719" s="86"/>
      <c r="CP719" s="86"/>
      <c r="CT719" s="87"/>
      <c r="CY719" s="86"/>
      <c r="DE719" s="86"/>
    </row>
    <row r="720">
      <c r="A720" s="112"/>
      <c r="Q720" s="77"/>
      <c r="R720" s="117"/>
      <c r="S720" s="118"/>
      <c r="Y720" s="92"/>
      <c r="AB720" s="93"/>
      <c r="AF720" s="92"/>
      <c r="AI720" s="93"/>
      <c r="AK720" s="113"/>
      <c r="AN720" s="93"/>
      <c r="AO720" s="114"/>
      <c r="AQ720" s="93"/>
      <c r="AS720" s="114"/>
      <c r="AV720" s="93"/>
      <c r="AW720" s="114"/>
      <c r="AY720" s="93"/>
      <c r="BA720" s="114"/>
      <c r="BD720" s="93"/>
      <c r="BE720" s="114"/>
      <c r="BH720" s="95"/>
      <c r="BN720" s="86"/>
      <c r="BS720" s="86"/>
      <c r="BX720" s="86"/>
      <c r="CA720" s="86"/>
      <c r="CF720" s="86"/>
      <c r="CK720" s="86"/>
      <c r="CP720" s="86"/>
      <c r="CT720" s="87"/>
      <c r="CY720" s="86"/>
      <c r="DE720" s="86"/>
    </row>
    <row r="721">
      <c r="A721" s="112"/>
      <c r="Q721" s="77"/>
      <c r="R721" s="117"/>
      <c r="S721" s="118"/>
      <c r="Y721" s="92"/>
      <c r="AB721" s="93"/>
      <c r="AF721" s="92"/>
      <c r="AI721" s="93"/>
      <c r="AK721" s="113"/>
      <c r="AN721" s="93"/>
      <c r="AO721" s="114"/>
      <c r="AQ721" s="93"/>
      <c r="AS721" s="114"/>
      <c r="AV721" s="93"/>
      <c r="AW721" s="114"/>
      <c r="AY721" s="93"/>
      <c r="BA721" s="114"/>
      <c r="BD721" s="93"/>
      <c r="BE721" s="114"/>
      <c r="BH721" s="95"/>
      <c r="BN721" s="86"/>
      <c r="BS721" s="86"/>
      <c r="BX721" s="86"/>
      <c r="CA721" s="86"/>
      <c r="CF721" s="86"/>
      <c r="CK721" s="86"/>
      <c r="CP721" s="86"/>
      <c r="CT721" s="87"/>
      <c r="CY721" s="86"/>
      <c r="DE721" s="86"/>
    </row>
    <row r="722">
      <c r="A722" s="112"/>
      <c r="Q722" s="77"/>
      <c r="R722" s="117"/>
      <c r="S722" s="118"/>
      <c r="Y722" s="92"/>
      <c r="AB722" s="93"/>
      <c r="AF722" s="92"/>
      <c r="AI722" s="93"/>
      <c r="AK722" s="113"/>
      <c r="AN722" s="93"/>
      <c r="AO722" s="114"/>
      <c r="AQ722" s="93"/>
      <c r="AS722" s="114"/>
      <c r="AV722" s="93"/>
      <c r="AW722" s="114"/>
      <c r="AY722" s="93"/>
      <c r="BA722" s="114"/>
      <c r="BD722" s="93"/>
      <c r="BE722" s="114"/>
      <c r="BH722" s="95"/>
      <c r="BN722" s="86"/>
      <c r="BS722" s="86"/>
      <c r="BX722" s="86"/>
      <c r="CA722" s="86"/>
      <c r="CF722" s="86"/>
      <c r="CK722" s="86"/>
      <c r="CP722" s="86"/>
      <c r="CT722" s="87"/>
      <c r="CY722" s="86"/>
      <c r="DE722" s="86"/>
    </row>
    <row r="723">
      <c r="A723" s="112"/>
      <c r="Q723" s="77"/>
      <c r="R723" s="117"/>
      <c r="S723" s="118"/>
      <c r="Y723" s="92"/>
      <c r="AB723" s="93"/>
      <c r="AF723" s="92"/>
      <c r="AI723" s="93"/>
      <c r="AK723" s="113"/>
      <c r="AN723" s="93"/>
      <c r="AO723" s="114"/>
      <c r="AQ723" s="93"/>
      <c r="AS723" s="114"/>
      <c r="AV723" s="93"/>
      <c r="AW723" s="114"/>
      <c r="AY723" s="93"/>
      <c r="BA723" s="114"/>
      <c r="BD723" s="93"/>
      <c r="BE723" s="114"/>
      <c r="BH723" s="95"/>
      <c r="BN723" s="86"/>
      <c r="BS723" s="86"/>
      <c r="BX723" s="86"/>
      <c r="CA723" s="86"/>
      <c r="CF723" s="86"/>
      <c r="CK723" s="86"/>
      <c r="CP723" s="86"/>
      <c r="CT723" s="87"/>
      <c r="CY723" s="86"/>
      <c r="DE723" s="86"/>
    </row>
    <row r="724">
      <c r="A724" s="112"/>
      <c r="Q724" s="77"/>
      <c r="R724" s="117"/>
      <c r="S724" s="118"/>
      <c r="Y724" s="92"/>
      <c r="AB724" s="93"/>
      <c r="AF724" s="92"/>
      <c r="AI724" s="93"/>
      <c r="AK724" s="113"/>
      <c r="AN724" s="93"/>
      <c r="AO724" s="114"/>
      <c r="AQ724" s="93"/>
      <c r="AS724" s="114"/>
      <c r="AV724" s="93"/>
      <c r="AW724" s="114"/>
      <c r="AY724" s="93"/>
      <c r="BA724" s="114"/>
      <c r="BD724" s="93"/>
      <c r="BE724" s="114"/>
      <c r="BH724" s="95"/>
      <c r="BN724" s="86"/>
      <c r="BS724" s="86"/>
      <c r="BX724" s="86"/>
      <c r="CA724" s="86"/>
      <c r="CF724" s="86"/>
      <c r="CK724" s="86"/>
      <c r="CP724" s="86"/>
      <c r="CT724" s="87"/>
      <c r="CY724" s="86"/>
      <c r="DE724" s="86"/>
    </row>
    <row r="725">
      <c r="A725" s="112"/>
      <c r="Q725" s="77"/>
      <c r="R725" s="117"/>
      <c r="S725" s="118"/>
      <c r="Y725" s="92"/>
      <c r="AB725" s="93"/>
      <c r="AF725" s="92"/>
      <c r="AI725" s="93"/>
      <c r="AK725" s="113"/>
      <c r="AN725" s="93"/>
      <c r="AO725" s="114"/>
      <c r="AQ725" s="93"/>
      <c r="AS725" s="114"/>
      <c r="AV725" s="93"/>
      <c r="AW725" s="114"/>
      <c r="AY725" s="93"/>
      <c r="BA725" s="114"/>
      <c r="BD725" s="93"/>
      <c r="BE725" s="114"/>
      <c r="BH725" s="95"/>
      <c r="BN725" s="86"/>
      <c r="BS725" s="86"/>
      <c r="BX725" s="86"/>
      <c r="CA725" s="86"/>
      <c r="CF725" s="86"/>
      <c r="CK725" s="86"/>
      <c r="CP725" s="86"/>
      <c r="CT725" s="87"/>
      <c r="CY725" s="86"/>
      <c r="DE725" s="86"/>
    </row>
    <row r="726">
      <c r="A726" s="112"/>
      <c r="Q726" s="77"/>
      <c r="R726" s="117"/>
      <c r="S726" s="118"/>
      <c r="Y726" s="92"/>
      <c r="AB726" s="93"/>
      <c r="AF726" s="92"/>
      <c r="AI726" s="93"/>
      <c r="AK726" s="113"/>
      <c r="AN726" s="93"/>
      <c r="AO726" s="114"/>
      <c r="AQ726" s="93"/>
      <c r="AS726" s="114"/>
      <c r="AV726" s="93"/>
      <c r="AW726" s="114"/>
      <c r="AY726" s="93"/>
      <c r="BA726" s="114"/>
      <c r="BD726" s="93"/>
      <c r="BE726" s="114"/>
      <c r="BH726" s="95"/>
      <c r="BN726" s="86"/>
      <c r="BS726" s="86"/>
      <c r="BX726" s="86"/>
      <c r="CA726" s="86"/>
      <c r="CF726" s="86"/>
      <c r="CK726" s="86"/>
      <c r="CP726" s="86"/>
      <c r="CT726" s="87"/>
      <c r="CY726" s="86"/>
      <c r="DE726" s="86"/>
    </row>
    <row r="727">
      <c r="A727" s="112"/>
      <c r="Q727" s="77"/>
      <c r="R727" s="117"/>
      <c r="S727" s="118"/>
      <c r="Y727" s="92"/>
      <c r="AB727" s="93"/>
      <c r="AF727" s="92"/>
      <c r="AI727" s="93"/>
      <c r="AK727" s="113"/>
      <c r="AN727" s="93"/>
      <c r="AO727" s="114"/>
      <c r="AQ727" s="93"/>
      <c r="AS727" s="114"/>
      <c r="AV727" s="93"/>
      <c r="AW727" s="114"/>
      <c r="AY727" s="93"/>
      <c r="BA727" s="114"/>
      <c r="BD727" s="93"/>
      <c r="BE727" s="114"/>
      <c r="BH727" s="95"/>
      <c r="BN727" s="86"/>
      <c r="BS727" s="86"/>
      <c r="BX727" s="86"/>
      <c r="CA727" s="86"/>
      <c r="CF727" s="86"/>
      <c r="CK727" s="86"/>
      <c r="CP727" s="86"/>
      <c r="CT727" s="87"/>
      <c r="CY727" s="86"/>
      <c r="DE727" s="86"/>
    </row>
    <row r="728">
      <c r="A728" s="112"/>
      <c r="Q728" s="77"/>
      <c r="R728" s="117"/>
      <c r="S728" s="118"/>
      <c r="Y728" s="92"/>
      <c r="AB728" s="93"/>
      <c r="AF728" s="92"/>
      <c r="AI728" s="93"/>
      <c r="AK728" s="113"/>
      <c r="AN728" s="93"/>
      <c r="AO728" s="114"/>
      <c r="AQ728" s="93"/>
      <c r="AS728" s="114"/>
      <c r="AV728" s="93"/>
      <c r="AW728" s="114"/>
      <c r="AY728" s="93"/>
      <c r="BA728" s="114"/>
      <c r="BD728" s="93"/>
      <c r="BE728" s="114"/>
      <c r="BH728" s="95"/>
      <c r="BN728" s="86"/>
      <c r="BS728" s="86"/>
      <c r="BX728" s="86"/>
      <c r="CA728" s="86"/>
      <c r="CF728" s="86"/>
      <c r="CK728" s="86"/>
      <c r="CP728" s="86"/>
      <c r="CT728" s="87"/>
      <c r="CY728" s="86"/>
      <c r="DE728" s="86"/>
    </row>
    <row r="729">
      <c r="A729" s="112"/>
      <c r="Q729" s="77"/>
      <c r="R729" s="117"/>
      <c r="S729" s="118"/>
      <c r="Y729" s="92"/>
      <c r="AB729" s="93"/>
      <c r="AF729" s="92"/>
      <c r="AI729" s="93"/>
      <c r="AK729" s="113"/>
      <c r="AN729" s="93"/>
      <c r="AO729" s="114"/>
      <c r="AQ729" s="93"/>
      <c r="AS729" s="114"/>
      <c r="AV729" s="93"/>
      <c r="AW729" s="114"/>
      <c r="AY729" s="93"/>
      <c r="BA729" s="114"/>
      <c r="BD729" s="93"/>
      <c r="BE729" s="114"/>
      <c r="BH729" s="95"/>
      <c r="BN729" s="86"/>
      <c r="BS729" s="86"/>
      <c r="BX729" s="86"/>
      <c r="CA729" s="86"/>
      <c r="CF729" s="86"/>
      <c r="CK729" s="86"/>
      <c r="CP729" s="86"/>
      <c r="CT729" s="87"/>
      <c r="CY729" s="86"/>
      <c r="DE729" s="86"/>
    </row>
    <row r="730">
      <c r="A730" s="112"/>
      <c r="Q730" s="77"/>
      <c r="R730" s="117"/>
      <c r="S730" s="118"/>
      <c r="Y730" s="92"/>
      <c r="AB730" s="93"/>
      <c r="AF730" s="92"/>
      <c r="AI730" s="93"/>
      <c r="AK730" s="113"/>
      <c r="AN730" s="93"/>
      <c r="AO730" s="114"/>
      <c r="AQ730" s="93"/>
      <c r="AS730" s="114"/>
      <c r="AV730" s="93"/>
      <c r="AW730" s="114"/>
      <c r="AY730" s="93"/>
      <c r="BA730" s="114"/>
      <c r="BD730" s="93"/>
      <c r="BE730" s="114"/>
      <c r="BH730" s="95"/>
      <c r="BN730" s="86"/>
      <c r="BS730" s="86"/>
      <c r="BX730" s="86"/>
      <c r="CA730" s="86"/>
      <c r="CF730" s="86"/>
      <c r="CK730" s="86"/>
      <c r="CP730" s="86"/>
      <c r="CT730" s="87"/>
      <c r="CY730" s="86"/>
      <c r="DE730" s="86"/>
    </row>
    <row r="731">
      <c r="A731" s="112"/>
      <c r="Q731" s="77"/>
      <c r="R731" s="117"/>
      <c r="S731" s="118"/>
      <c r="Y731" s="92"/>
      <c r="AB731" s="93"/>
      <c r="AF731" s="92"/>
      <c r="AI731" s="93"/>
      <c r="AK731" s="113"/>
      <c r="AN731" s="93"/>
      <c r="AO731" s="114"/>
      <c r="AQ731" s="93"/>
      <c r="AS731" s="114"/>
      <c r="AV731" s="93"/>
      <c r="AW731" s="114"/>
      <c r="AY731" s="93"/>
      <c r="BA731" s="114"/>
      <c r="BD731" s="93"/>
      <c r="BE731" s="114"/>
      <c r="BH731" s="95"/>
      <c r="BN731" s="86"/>
      <c r="BS731" s="86"/>
      <c r="BX731" s="86"/>
      <c r="CA731" s="86"/>
      <c r="CF731" s="86"/>
      <c r="CK731" s="86"/>
      <c r="CP731" s="86"/>
      <c r="CT731" s="87"/>
      <c r="CY731" s="86"/>
      <c r="DE731" s="86"/>
    </row>
    <row r="732">
      <c r="A732" s="112"/>
      <c r="Q732" s="77"/>
      <c r="R732" s="117"/>
      <c r="S732" s="118"/>
      <c r="Y732" s="92"/>
      <c r="AB732" s="93"/>
      <c r="AF732" s="92"/>
      <c r="AI732" s="93"/>
      <c r="AK732" s="113"/>
      <c r="AN732" s="93"/>
      <c r="AO732" s="114"/>
      <c r="AQ732" s="93"/>
      <c r="AS732" s="114"/>
      <c r="AV732" s="93"/>
      <c r="AW732" s="114"/>
      <c r="AY732" s="93"/>
      <c r="BA732" s="114"/>
      <c r="BD732" s="93"/>
      <c r="BE732" s="114"/>
      <c r="BH732" s="95"/>
      <c r="BN732" s="86"/>
      <c r="BS732" s="86"/>
      <c r="BX732" s="86"/>
      <c r="CA732" s="86"/>
      <c r="CF732" s="86"/>
      <c r="CK732" s="86"/>
      <c r="CP732" s="86"/>
      <c r="CT732" s="87"/>
      <c r="CY732" s="86"/>
      <c r="DE732" s="86"/>
    </row>
    <row r="733">
      <c r="A733" s="112"/>
      <c r="Q733" s="77"/>
      <c r="R733" s="117"/>
      <c r="S733" s="118"/>
      <c r="Y733" s="92"/>
      <c r="AB733" s="93"/>
      <c r="AF733" s="92"/>
      <c r="AI733" s="93"/>
      <c r="AK733" s="113"/>
      <c r="AN733" s="93"/>
      <c r="AO733" s="114"/>
      <c r="AQ733" s="93"/>
      <c r="AS733" s="114"/>
      <c r="AV733" s="93"/>
      <c r="AW733" s="114"/>
      <c r="AY733" s="93"/>
      <c r="BA733" s="114"/>
      <c r="BD733" s="93"/>
      <c r="BE733" s="114"/>
      <c r="BH733" s="95"/>
      <c r="BN733" s="86"/>
      <c r="BS733" s="86"/>
      <c r="BX733" s="86"/>
      <c r="CA733" s="86"/>
      <c r="CF733" s="86"/>
      <c r="CK733" s="86"/>
      <c r="CP733" s="86"/>
      <c r="CT733" s="87"/>
      <c r="CY733" s="86"/>
      <c r="DE733" s="86"/>
    </row>
    <row r="734">
      <c r="A734" s="112"/>
      <c r="Q734" s="77"/>
      <c r="R734" s="117"/>
      <c r="S734" s="118"/>
      <c r="Y734" s="92"/>
      <c r="AB734" s="93"/>
      <c r="AF734" s="92"/>
      <c r="AI734" s="93"/>
      <c r="AK734" s="113"/>
      <c r="AN734" s="93"/>
      <c r="AO734" s="114"/>
      <c r="AQ734" s="93"/>
      <c r="AS734" s="114"/>
      <c r="AV734" s="93"/>
      <c r="AW734" s="114"/>
      <c r="AY734" s="93"/>
      <c r="BA734" s="114"/>
      <c r="BD734" s="93"/>
      <c r="BE734" s="114"/>
      <c r="BH734" s="95"/>
      <c r="BN734" s="86"/>
      <c r="BS734" s="86"/>
      <c r="BX734" s="86"/>
      <c r="CA734" s="86"/>
      <c r="CF734" s="86"/>
      <c r="CK734" s="86"/>
      <c r="CP734" s="86"/>
      <c r="CT734" s="87"/>
      <c r="CY734" s="86"/>
      <c r="DE734" s="86"/>
    </row>
    <row r="735">
      <c r="A735" s="112"/>
      <c r="Q735" s="77"/>
      <c r="R735" s="117"/>
      <c r="S735" s="118"/>
      <c r="Y735" s="92"/>
      <c r="AB735" s="93"/>
      <c r="AF735" s="92"/>
      <c r="AI735" s="93"/>
      <c r="AK735" s="113"/>
      <c r="AN735" s="93"/>
      <c r="AO735" s="114"/>
      <c r="AQ735" s="93"/>
      <c r="AS735" s="114"/>
      <c r="AV735" s="93"/>
      <c r="AW735" s="114"/>
      <c r="AY735" s="93"/>
      <c r="BA735" s="114"/>
      <c r="BD735" s="93"/>
      <c r="BE735" s="114"/>
      <c r="BH735" s="95"/>
      <c r="BN735" s="86"/>
      <c r="BS735" s="86"/>
      <c r="BX735" s="86"/>
      <c r="CA735" s="86"/>
      <c r="CF735" s="86"/>
      <c r="CK735" s="86"/>
      <c r="CP735" s="86"/>
      <c r="CT735" s="87"/>
      <c r="CY735" s="86"/>
      <c r="DE735" s="86"/>
    </row>
    <row r="736">
      <c r="A736" s="112"/>
      <c r="Q736" s="77"/>
      <c r="R736" s="117"/>
      <c r="S736" s="118"/>
      <c r="Y736" s="92"/>
      <c r="AB736" s="93"/>
      <c r="AF736" s="92"/>
      <c r="AI736" s="93"/>
      <c r="AK736" s="113"/>
      <c r="AN736" s="93"/>
      <c r="AO736" s="114"/>
      <c r="AQ736" s="93"/>
      <c r="AS736" s="114"/>
      <c r="AV736" s="93"/>
      <c r="AW736" s="114"/>
      <c r="AY736" s="93"/>
      <c r="BA736" s="114"/>
      <c r="BD736" s="93"/>
      <c r="BE736" s="114"/>
      <c r="BH736" s="95"/>
      <c r="BN736" s="86"/>
      <c r="BS736" s="86"/>
      <c r="BX736" s="86"/>
      <c r="CA736" s="86"/>
      <c r="CF736" s="86"/>
      <c r="CK736" s="86"/>
      <c r="CP736" s="86"/>
      <c r="CT736" s="87"/>
      <c r="CY736" s="86"/>
      <c r="DE736" s="86"/>
    </row>
    <row r="737">
      <c r="A737" s="112"/>
      <c r="Q737" s="77"/>
      <c r="R737" s="117"/>
      <c r="S737" s="118"/>
      <c r="Y737" s="92"/>
      <c r="AB737" s="93"/>
      <c r="AF737" s="92"/>
      <c r="AI737" s="93"/>
      <c r="AK737" s="113"/>
      <c r="AN737" s="93"/>
      <c r="AO737" s="114"/>
      <c r="AQ737" s="93"/>
      <c r="AS737" s="114"/>
      <c r="AV737" s="93"/>
      <c r="AW737" s="114"/>
      <c r="AY737" s="93"/>
      <c r="BA737" s="114"/>
      <c r="BD737" s="93"/>
      <c r="BE737" s="114"/>
      <c r="BH737" s="95"/>
      <c r="BN737" s="86"/>
      <c r="BS737" s="86"/>
      <c r="BX737" s="86"/>
      <c r="CA737" s="86"/>
      <c r="CF737" s="86"/>
      <c r="CK737" s="86"/>
      <c r="CP737" s="86"/>
      <c r="CT737" s="87"/>
      <c r="CY737" s="86"/>
      <c r="DE737" s="86"/>
    </row>
    <row r="738">
      <c r="A738" s="112"/>
      <c r="Q738" s="77"/>
      <c r="R738" s="117"/>
      <c r="S738" s="118"/>
      <c r="Y738" s="92"/>
      <c r="AB738" s="93"/>
      <c r="AF738" s="92"/>
      <c r="AI738" s="93"/>
      <c r="AK738" s="113"/>
      <c r="AN738" s="93"/>
      <c r="AO738" s="114"/>
      <c r="AQ738" s="93"/>
      <c r="AS738" s="114"/>
      <c r="AV738" s="93"/>
      <c r="AW738" s="114"/>
      <c r="AY738" s="93"/>
      <c r="BA738" s="114"/>
      <c r="BD738" s="93"/>
      <c r="BE738" s="114"/>
      <c r="BH738" s="95"/>
      <c r="BN738" s="86"/>
      <c r="BS738" s="86"/>
      <c r="BX738" s="86"/>
      <c r="CA738" s="86"/>
      <c r="CF738" s="86"/>
      <c r="CK738" s="86"/>
      <c r="CP738" s="86"/>
      <c r="CT738" s="87"/>
      <c r="CY738" s="86"/>
      <c r="DE738" s="86"/>
    </row>
    <row r="739">
      <c r="A739" s="112"/>
      <c r="Q739" s="77"/>
      <c r="R739" s="117"/>
      <c r="S739" s="118"/>
      <c r="Y739" s="92"/>
      <c r="AB739" s="93"/>
      <c r="AF739" s="92"/>
      <c r="AI739" s="93"/>
      <c r="AK739" s="113"/>
      <c r="AN739" s="93"/>
      <c r="AO739" s="114"/>
      <c r="AQ739" s="93"/>
      <c r="AS739" s="114"/>
      <c r="AV739" s="93"/>
      <c r="AW739" s="114"/>
      <c r="AY739" s="93"/>
      <c r="BA739" s="114"/>
      <c r="BD739" s="93"/>
      <c r="BE739" s="114"/>
      <c r="BH739" s="95"/>
      <c r="BN739" s="86"/>
      <c r="BS739" s="86"/>
      <c r="BX739" s="86"/>
      <c r="CA739" s="86"/>
      <c r="CF739" s="86"/>
      <c r="CK739" s="86"/>
      <c r="CP739" s="86"/>
      <c r="CT739" s="87"/>
      <c r="CY739" s="86"/>
      <c r="DE739" s="86"/>
    </row>
    <row r="740">
      <c r="A740" s="112"/>
      <c r="Q740" s="77"/>
      <c r="R740" s="117"/>
      <c r="S740" s="118"/>
      <c r="Y740" s="92"/>
      <c r="AB740" s="93"/>
      <c r="AF740" s="92"/>
      <c r="AI740" s="93"/>
      <c r="AK740" s="113"/>
      <c r="AN740" s="93"/>
      <c r="AO740" s="114"/>
      <c r="AQ740" s="93"/>
      <c r="AS740" s="114"/>
      <c r="AV740" s="93"/>
      <c r="AW740" s="114"/>
      <c r="AY740" s="93"/>
      <c r="BA740" s="114"/>
      <c r="BD740" s="93"/>
      <c r="BE740" s="114"/>
      <c r="BH740" s="95"/>
      <c r="BN740" s="86"/>
      <c r="BS740" s="86"/>
      <c r="BX740" s="86"/>
      <c r="CA740" s="86"/>
      <c r="CF740" s="86"/>
      <c r="CK740" s="86"/>
      <c r="CP740" s="86"/>
      <c r="CT740" s="87"/>
      <c r="CY740" s="86"/>
      <c r="DE740" s="86"/>
    </row>
    <row r="741">
      <c r="A741" s="112"/>
      <c r="Q741" s="77"/>
      <c r="R741" s="117"/>
      <c r="S741" s="118"/>
      <c r="Y741" s="92"/>
      <c r="AB741" s="93"/>
      <c r="AF741" s="92"/>
      <c r="AI741" s="93"/>
      <c r="AK741" s="113"/>
      <c r="AN741" s="93"/>
      <c r="AO741" s="114"/>
      <c r="AQ741" s="93"/>
      <c r="AS741" s="114"/>
      <c r="AV741" s="93"/>
      <c r="AW741" s="114"/>
      <c r="AY741" s="93"/>
      <c r="BA741" s="114"/>
      <c r="BD741" s="93"/>
      <c r="BE741" s="114"/>
      <c r="BH741" s="95"/>
      <c r="BN741" s="86"/>
      <c r="BS741" s="86"/>
      <c r="BX741" s="86"/>
      <c r="CA741" s="86"/>
      <c r="CF741" s="86"/>
      <c r="CK741" s="86"/>
      <c r="CP741" s="86"/>
      <c r="CT741" s="87"/>
      <c r="CY741" s="86"/>
      <c r="DE741" s="86"/>
    </row>
    <row r="742">
      <c r="A742" s="112"/>
      <c r="Q742" s="77"/>
      <c r="R742" s="117"/>
      <c r="S742" s="118"/>
      <c r="Y742" s="92"/>
      <c r="AB742" s="93"/>
      <c r="AF742" s="92"/>
      <c r="AI742" s="93"/>
      <c r="AK742" s="113"/>
      <c r="AN742" s="93"/>
      <c r="AO742" s="114"/>
      <c r="AQ742" s="93"/>
      <c r="AS742" s="114"/>
      <c r="AV742" s="93"/>
      <c r="AW742" s="114"/>
      <c r="AY742" s="93"/>
      <c r="BA742" s="114"/>
      <c r="BD742" s="93"/>
      <c r="BE742" s="114"/>
      <c r="BH742" s="95"/>
      <c r="BN742" s="86"/>
      <c r="BS742" s="86"/>
      <c r="BX742" s="86"/>
      <c r="CA742" s="86"/>
      <c r="CF742" s="86"/>
      <c r="CK742" s="86"/>
      <c r="CP742" s="86"/>
      <c r="CT742" s="87"/>
      <c r="CY742" s="86"/>
      <c r="DE742" s="86"/>
    </row>
    <row r="743">
      <c r="A743" s="112"/>
      <c r="Q743" s="77"/>
      <c r="R743" s="117"/>
      <c r="S743" s="118"/>
      <c r="Y743" s="92"/>
      <c r="AB743" s="93"/>
      <c r="AF743" s="92"/>
      <c r="AI743" s="93"/>
      <c r="AK743" s="113"/>
      <c r="AN743" s="93"/>
      <c r="AO743" s="114"/>
      <c r="AQ743" s="93"/>
      <c r="AS743" s="114"/>
      <c r="AV743" s="93"/>
      <c r="AW743" s="114"/>
      <c r="AY743" s="93"/>
      <c r="BA743" s="114"/>
      <c r="BD743" s="93"/>
      <c r="BE743" s="114"/>
      <c r="BH743" s="95"/>
      <c r="BN743" s="86"/>
      <c r="BS743" s="86"/>
      <c r="BX743" s="86"/>
      <c r="CA743" s="86"/>
      <c r="CF743" s="86"/>
      <c r="CK743" s="86"/>
      <c r="CP743" s="86"/>
      <c r="CT743" s="87"/>
      <c r="CY743" s="86"/>
      <c r="DE743" s="86"/>
    </row>
    <row r="744">
      <c r="A744" s="112"/>
      <c r="Q744" s="77"/>
      <c r="R744" s="117"/>
      <c r="S744" s="118"/>
      <c r="Y744" s="92"/>
      <c r="AB744" s="93"/>
      <c r="AF744" s="92"/>
      <c r="AI744" s="93"/>
      <c r="AK744" s="113"/>
      <c r="AN744" s="93"/>
      <c r="AO744" s="114"/>
      <c r="AQ744" s="93"/>
      <c r="AS744" s="114"/>
      <c r="AV744" s="93"/>
      <c r="AW744" s="114"/>
      <c r="AY744" s="93"/>
      <c r="BA744" s="114"/>
      <c r="BD744" s="93"/>
      <c r="BE744" s="114"/>
      <c r="BH744" s="95"/>
      <c r="BN744" s="86"/>
      <c r="BS744" s="86"/>
      <c r="BX744" s="86"/>
      <c r="CA744" s="86"/>
      <c r="CF744" s="86"/>
      <c r="CK744" s="86"/>
      <c r="CP744" s="86"/>
      <c r="CT744" s="87"/>
      <c r="CY744" s="86"/>
      <c r="DE744" s="86"/>
    </row>
    <row r="745">
      <c r="A745" s="112"/>
      <c r="Q745" s="77"/>
      <c r="R745" s="117"/>
      <c r="S745" s="118"/>
      <c r="Y745" s="92"/>
      <c r="AB745" s="93"/>
      <c r="AF745" s="92"/>
      <c r="AI745" s="93"/>
      <c r="AK745" s="113"/>
      <c r="AN745" s="93"/>
      <c r="AO745" s="114"/>
      <c r="AQ745" s="93"/>
      <c r="AS745" s="114"/>
      <c r="AV745" s="93"/>
      <c r="AW745" s="114"/>
      <c r="AY745" s="93"/>
      <c r="BA745" s="114"/>
      <c r="BD745" s="93"/>
      <c r="BE745" s="114"/>
      <c r="BH745" s="95"/>
      <c r="BN745" s="86"/>
      <c r="BS745" s="86"/>
      <c r="BX745" s="86"/>
      <c r="CA745" s="86"/>
      <c r="CF745" s="86"/>
      <c r="CK745" s="86"/>
      <c r="CP745" s="86"/>
      <c r="CT745" s="87"/>
      <c r="CY745" s="86"/>
      <c r="DE745" s="86"/>
    </row>
    <row r="746">
      <c r="A746" s="112"/>
      <c r="Q746" s="77"/>
      <c r="R746" s="117"/>
      <c r="S746" s="118"/>
      <c r="Y746" s="92"/>
      <c r="AB746" s="93"/>
      <c r="AF746" s="92"/>
      <c r="AI746" s="93"/>
      <c r="AK746" s="113"/>
      <c r="AN746" s="93"/>
      <c r="AO746" s="114"/>
      <c r="AQ746" s="93"/>
      <c r="AS746" s="114"/>
      <c r="AV746" s="93"/>
      <c r="AW746" s="114"/>
      <c r="AY746" s="93"/>
      <c r="BA746" s="114"/>
      <c r="BD746" s="93"/>
      <c r="BE746" s="114"/>
      <c r="BH746" s="95"/>
      <c r="BN746" s="86"/>
      <c r="BS746" s="86"/>
      <c r="BX746" s="86"/>
      <c r="CA746" s="86"/>
      <c r="CF746" s="86"/>
      <c r="CK746" s="86"/>
      <c r="CP746" s="86"/>
      <c r="CT746" s="87"/>
      <c r="CY746" s="86"/>
      <c r="DE746" s="86"/>
    </row>
    <row r="747">
      <c r="A747" s="112"/>
      <c r="Q747" s="77"/>
      <c r="R747" s="117"/>
      <c r="S747" s="118"/>
      <c r="Y747" s="92"/>
      <c r="AB747" s="93"/>
      <c r="AF747" s="92"/>
      <c r="AI747" s="93"/>
      <c r="AK747" s="113"/>
      <c r="AN747" s="93"/>
      <c r="AO747" s="114"/>
      <c r="AQ747" s="93"/>
      <c r="AS747" s="114"/>
      <c r="AV747" s="93"/>
      <c r="AW747" s="114"/>
      <c r="AY747" s="93"/>
      <c r="BA747" s="114"/>
      <c r="BD747" s="93"/>
      <c r="BE747" s="114"/>
      <c r="BH747" s="95"/>
      <c r="BN747" s="86"/>
      <c r="BS747" s="86"/>
      <c r="BX747" s="86"/>
      <c r="CA747" s="86"/>
      <c r="CF747" s="86"/>
      <c r="CK747" s="86"/>
      <c r="CP747" s="86"/>
      <c r="CT747" s="87"/>
      <c r="CY747" s="86"/>
      <c r="DE747" s="86"/>
    </row>
    <row r="748">
      <c r="A748" s="112"/>
      <c r="Q748" s="77"/>
      <c r="R748" s="117"/>
      <c r="S748" s="118"/>
      <c r="Y748" s="92"/>
      <c r="AB748" s="93"/>
      <c r="AF748" s="92"/>
      <c r="AI748" s="93"/>
      <c r="AK748" s="113"/>
      <c r="AN748" s="93"/>
      <c r="AO748" s="114"/>
      <c r="AQ748" s="93"/>
      <c r="AS748" s="114"/>
      <c r="AV748" s="93"/>
      <c r="AW748" s="114"/>
      <c r="AY748" s="93"/>
      <c r="BA748" s="114"/>
      <c r="BD748" s="93"/>
      <c r="BE748" s="114"/>
      <c r="BH748" s="95"/>
      <c r="BN748" s="86"/>
      <c r="BS748" s="86"/>
      <c r="BX748" s="86"/>
      <c r="CA748" s="86"/>
      <c r="CF748" s="86"/>
      <c r="CK748" s="86"/>
      <c r="CP748" s="86"/>
      <c r="CT748" s="87"/>
      <c r="CY748" s="86"/>
      <c r="DE748" s="86"/>
    </row>
    <row r="749">
      <c r="A749" s="112"/>
      <c r="Q749" s="77"/>
      <c r="R749" s="117"/>
      <c r="S749" s="118"/>
      <c r="Y749" s="92"/>
      <c r="AB749" s="93"/>
      <c r="AF749" s="92"/>
      <c r="AI749" s="93"/>
      <c r="AK749" s="113"/>
      <c r="AN749" s="93"/>
      <c r="AO749" s="114"/>
      <c r="AQ749" s="93"/>
      <c r="AS749" s="114"/>
      <c r="AV749" s="93"/>
      <c r="AW749" s="114"/>
      <c r="AY749" s="93"/>
      <c r="BA749" s="114"/>
      <c r="BD749" s="93"/>
      <c r="BE749" s="114"/>
      <c r="BH749" s="95"/>
      <c r="BN749" s="86"/>
      <c r="BS749" s="86"/>
      <c r="BX749" s="86"/>
      <c r="CA749" s="86"/>
      <c r="CF749" s="86"/>
      <c r="CK749" s="86"/>
      <c r="CP749" s="86"/>
      <c r="CT749" s="87"/>
      <c r="CY749" s="86"/>
      <c r="DE749" s="86"/>
    </row>
    <row r="750">
      <c r="A750" s="112"/>
      <c r="Q750" s="77"/>
      <c r="R750" s="117"/>
      <c r="S750" s="118"/>
      <c r="Y750" s="92"/>
      <c r="AB750" s="93"/>
      <c r="AF750" s="92"/>
      <c r="AI750" s="93"/>
      <c r="AK750" s="113"/>
      <c r="AN750" s="93"/>
      <c r="AO750" s="114"/>
      <c r="AQ750" s="93"/>
      <c r="AS750" s="114"/>
      <c r="AV750" s="93"/>
      <c r="AW750" s="114"/>
      <c r="AY750" s="93"/>
      <c r="BA750" s="114"/>
      <c r="BD750" s="93"/>
      <c r="BE750" s="114"/>
      <c r="BH750" s="95"/>
      <c r="BN750" s="86"/>
      <c r="BS750" s="86"/>
      <c r="BX750" s="86"/>
      <c r="CA750" s="86"/>
      <c r="CF750" s="86"/>
      <c r="CK750" s="86"/>
      <c r="CP750" s="86"/>
      <c r="CT750" s="87"/>
      <c r="CY750" s="86"/>
      <c r="DE750" s="86"/>
    </row>
    <row r="751">
      <c r="A751" s="112"/>
      <c r="Q751" s="77"/>
      <c r="R751" s="117"/>
      <c r="S751" s="118"/>
      <c r="Y751" s="92"/>
      <c r="AB751" s="93"/>
      <c r="AF751" s="92"/>
      <c r="AI751" s="93"/>
      <c r="AK751" s="113"/>
      <c r="AN751" s="93"/>
      <c r="AO751" s="114"/>
      <c r="AQ751" s="93"/>
      <c r="AS751" s="114"/>
      <c r="AV751" s="93"/>
      <c r="AW751" s="114"/>
      <c r="AY751" s="93"/>
      <c r="BA751" s="114"/>
      <c r="BD751" s="93"/>
      <c r="BE751" s="114"/>
      <c r="BH751" s="95"/>
      <c r="BN751" s="86"/>
      <c r="BS751" s="86"/>
      <c r="BX751" s="86"/>
      <c r="CA751" s="86"/>
      <c r="CF751" s="86"/>
      <c r="CK751" s="86"/>
      <c r="CP751" s="86"/>
      <c r="CT751" s="87"/>
      <c r="CY751" s="86"/>
      <c r="DE751" s="86"/>
    </row>
    <row r="752">
      <c r="A752" s="112"/>
      <c r="Q752" s="77"/>
      <c r="R752" s="117"/>
      <c r="S752" s="118"/>
      <c r="Y752" s="92"/>
      <c r="AB752" s="93"/>
      <c r="AF752" s="92"/>
      <c r="AI752" s="93"/>
      <c r="AK752" s="113"/>
      <c r="AN752" s="93"/>
      <c r="AO752" s="114"/>
      <c r="AQ752" s="93"/>
      <c r="AS752" s="114"/>
      <c r="AV752" s="93"/>
      <c r="AW752" s="114"/>
      <c r="AY752" s="93"/>
      <c r="BA752" s="114"/>
      <c r="BD752" s="93"/>
      <c r="BE752" s="114"/>
      <c r="BH752" s="95"/>
      <c r="BN752" s="86"/>
      <c r="BS752" s="86"/>
      <c r="BX752" s="86"/>
      <c r="CA752" s="86"/>
      <c r="CF752" s="86"/>
      <c r="CK752" s="86"/>
      <c r="CP752" s="86"/>
      <c r="CT752" s="87"/>
      <c r="CY752" s="86"/>
      <c r="DE752" s="86"/>
    </row>
    <row r="753">
      <c r="A753" s="112"/>
      <c r="Q753" s="77"/>
      <c r="R753" s="117"/>
      <c r="S753" s="118"/>
      <c r="Y753" s="92"/>
      <c r="AB753" s="93"/>
      <c r="AF753" s="92"/>
      <c r="AI753" s="93"/>
      <c r="AK753" s="113"/>
      <c r="AN753" s="93"/>
      <c r="AO753" s="114"/>
      <c r="AQ753" s="93"/>
      <c r="AS753" s="114"/>
      <c r="AV753" s="93"/>
      <c r="AW753" s="114"/>
      <c r="AY753" s="93"/>
      <c r="BA753" s="114"/>
      <c r="BD753" s="93"/>
      <c r="BE753" s="114"/>
      <c r="BH753" s="95"/>
      <c r="BN753" s="86"/>
      <c r="BS753" s="86"/>
      <c r="BX753" s="86"/>
      <c r="CA753" s="86"/>
      <c r="CF753" s="86"/>
      <c r="CK753" s="86"/>
      <c r="CP753" s="86"/>
      <c r="CT753" s="87"/>
      <c r="CY753" s="86"/>
      <c r="DE753" s="86"/>
    </row>
    <row r="754">
      <c r="A754" s="112"/>
      <c r="Q754" s="77"/>
      <c r="R754" s="117"/>
      <c r="S754" s="118"/>
      <c r="Y754" s="92"/>
      <c r="AB754" s="93"/>
      <c r="AF754" s="92"/>
      <c r="AI754" s="93"/>
      <c r="AK754" s="113"/>
      <c r="AN754" s="93"/>
      <c r="AO754" s="114"/>
      <c r="AQ754" s="93"/>
      <c r="AS754" s="114"/>
      <c r="AV754" s="93"/>
      <c r="AW754" s="114"/>
      <c r="AY754" s="93"/>
      <c r="BA754" s="114"/>
      <c r="BD754" s="93"/>
      <c r="BE754" s="114"/>
      <c r="BH754" s="95"/>
      <c r="BN754" s="86"/>
      <c r="BS754" s="86"/>
      <c r="BX754" s="86"/>
      <c r="CA754" s="86"/>
      <c r="CF754" s="86"/>
      <c r="CK754" s="86"/>
      <c r="CP754" s="86"/>
      <c r="CT754" s="87"/>
      <c r="CY754" s="86"/>
      <c r="DE754" s="86"/>
    </row>
    <row r="755">
      <c r="A755" s="112"/>
      <c r="Q755" s="77"/>
      <c r="R755" s="117"/>
      <c r="S755" s="118"/>
      <c r="Y755" s="92"/>
      <c r="AB755" s="93"/>
      <c r="AF755" s="92"/>
      <c r="AI755" s="93"/>
      <c r="AK755" s="113"/>
      <c r="AN755" s="93"/>
      <c r="AO755" s="114"/>
      <c r="AQ755" s="93"/>
      <c r="AS755" s="114"/>
      <c r="AV755" s="93"/>
      <c r="AW755" s="114"/>
      <c r="AY755" s="93"/>
      <c r="BA755" s="114"/>
      <c r="BD755" s="93"/>
      <c r="BE755" s="114"/>
      <c r="BH755" s="95"/>
      <c r="BN755" s="86"/>
      <c r="BS755" s="86"/>
      <c r="BX755" s="86"/>
      <c r="CA755" s="86"/>
      <c r="CF755" s="86"/>
      <c r="CK755" s="86"/>
      <c r="CP755" s="86"/>
      <c r="CT755" s="87"/>
      <c r="CY755" s="86"/>
      <c r="DE755" s="86"/>
    </row>
    <row r="756">
      <c r="A756" s="112"/>
      <c r="Q756" s="77"/>
      <c r="R756" s="117"/>
      <c r="S756" s="118"/>
      <c r="Y756" s="92"/>
      <c r="AB756" s="93"/>
      <c r="AF756" s="92"/>
      <c r="AI756" s="93"/>
      <c r="AK756" s="113"/>
      <c r="AN756" s="93"/>
      <c r="AO756" s="114"/>
      <c r="AQ756" s="93"/>
      <c r="AS756" s="114"/>
      <c r="AV756" s="93"/>
      <c r="AW756" s="114"/>
      <c r="AY756" s="93"/>
      <c r="BA756" s="114"/>
      <c r="BD756" s="93"/>
      <c r="BE756" s="114"/>
      <c r="BH756" s="95"/>
      <c r="BN756" s="86"/>
      <c r="BS756" s="86"/>
      <c r="BX756" s="86"/>
      <c r="CA756" s="86"/>
      <c r="CF756" s="86"/>
      <c r="CK756" s="86"/>
      <c r="CP756" s="86"/>
      <c r="CT756" s="87"/>
      <c r="CY756" s="86"/>
      <c r="DE756" s="86"/>
    </row>
    <row r="757">
      <c r="A757" s="112"/>
      <c r="Q757" s="77"/>
      <c r="R757" s="117"/>
      <c r="S757" s="118"/>
      <c r="Y757" s="92"/>
      <c r="AB757" s="93"/>
      <c r="AF757" s="92"/>
      <c r="AI757" s="93"/>
      <c r="AK757" s="113"/>
      <c r="AN757" s="93"/>
      <c r="AO757" s="114"/>
      <c r="AQ757" s="93"/>
      <c r="AS757" s="114"/>
      <c r="AV757" s="93"/>
      <c r="AW757" s="114"/>
      <c r="AY757" s="93"/>
      <c r="BA757" s="114"/>
      <c r="BD757" s="93"/>
      <c r="BE757" s="114"/>
      <c r="BH757" s="95"/>
      <c r="BN757" s="86"/>
      <c r="BS757" s="86"/>
      <c r="BX757" s="86"/>
      <c r="CA757" s="86"/>
      <c r="CF757" s="86"/>
      <c r="CK757" s="86"/>
      <c r="CP757" s="86"/>
      <c r="CT757" s="87"/>
      <c r="CY757" s="86"/>
      <c r="DE757" s="86"/>
    </row>
    <row r="758">
      <c r="A758" s="112"/>
      <c r="Q758" s="77"/>
      <c r="R758" s="117"/>
      <c r="S758" s="118"/>
      <c r="Y758" s="92"/>
      <c r="AB758" s="93"/>
      <c r="AF758" s="92"/>
      <c r="AI758" s="93"/>
      <c r="AK758" s="113"/>
      <c r="AN758" s="93"/>
      <c r="AO758" s="114"/>
      <c r="AQ758" s="93"/>
      <c r="AS758" s="114"/>
      <c r="AV758" s="93"/>
      <c r="AW758" s="114"/>
      <c r="AY758" s="93"/>
      <c r="BA758" s="114"/>
      <c r="BD758" s="93"/>
      <c r="BE758" s="114"/>
      <c r="BH758" s="95"/>
      <c r="BN758" s="86"/>
      <c r="BS758" s="86"/>
      <c r="BX758" s="86"/>
      <c r="CA758" s="86"/>
      <c r="CF758" s="86"/>
      <c r="CK758" s="86"/>
      <c r="CP758" s="86"/>
      <c r="CT758" s="87"/>
      <c r="CY758" s="86"/>
      <c r="DE758" s="86"/>
    </row>
    <row r="759">
      <c r="A759" s="112"/>
      <c r="Q759" s="77"/>
      <c r="R759" s="117"/>
      <c r="S759" s="118"/>
      <c r="Y759" s="92"/>
      <c r="AB759" s="93"/>
      <c r="AF759" s="92"/>
      <c r="AI759" s="93"/>
      <c r="AK759" s="113"/>
      <c r="AN759" s="93"/>
      <c r="AO759" s="114"/>
      <c r="AQ759" s="93"/>
      <c r="AS759" s="114"/>
      <c r="AV759" s="93"/>
      <c r="AW759" s="114"/>
      <c r="AY759" s="93"/>
      <c r="BA759" s="114"/>
      <c r="BD759" s="93"/>
      <c r="BE759" s="114"/>
      <c r="BH759" s="95"/>
      <c r="BN759" s="86"/>
      <c r="BS759" s="86"/>
      <c r="BX759" s="86"/>
      <c r="CA759" s="86"/>
      <c r="CF759" s="86"/>
      <c r="CK759" s="86"/>
      <c r="CP759" s="86"/>
      <c r="CT759" s="87"/>
      <c r="CY759" s="86"/>
      <c r="DE759" s="86"/>
    </row>
    <row r="760">
      <c r="A760" s="112"/>
      <c r="Q760" s="77"/>
      <c r="R760" s="117"/>
      <c r="S760" s="118"/>
      <c r="Y760" s="92"/>
      <c r="AB760" s="93"/>
      <c r="AF760" s="92"/>
      <c r="AI760" s="93"/>
      <c r="AK760" s="113"/>
      <c r="AN760" s="93"/>
      <c r="AO760" s="114"/>
      <c r="AQ760" s="93"/>
      <c r="AS760" s="114"/>
      <c r="AV760" s="93"/>
      <c r="AW760" s="114"/>
      <c r="AY760" s="93"/>
      <c r="BA760" s="114"/>
      <c r="BD760" s="93"/>
      <c r="BE760" s="114"/>
      <c r="BH760" s="95"/>
      <c r="BN760" s="86"/>
      <c r="BS760" s="86"/>
      <c r="BX760" s="86"/>
      <c r="CA760" s="86"/>
      <c r="CF760" s="86"/>
      <c r="CK760" s="86"/>
      <c r="CP760" s="86"/>
      <c r="CT760" s="87"/>
      <c r="CY760" s="86"/>
      <c r="DE760" s="86"/>
    </row>
    <row r="761">
      <c r="A761" s="112"/>
      <c r="Q761" s="77"/>
      <c r="R761" s="117"/>
      <c r="S761" s="118"/>
      <c r="Y761" s="92"/>
      <c r="AB761" s="93"/>
      <c r="AF761" s="92"/>
      <c r="AI761" s="93"/>
      <c r="AK761" s="113"/>
      <c r="AN761" s="93"/>
      <c r="AO761" s="114"/>
      <c r="AQ761" s="93"/>
      <c r="AS761" s="114"/>
      <c r="AV761" s="93"/>
      <c r="AW761" s="114"/>
      <c r="AY761" s="93"/>
      <c r="BA761" s="114"/>
      <c r="BD761" s="93"/>
      <c r="BE761" s="114"/>
      <c r="BH761" s="95"/>
      <c r="BN761" s="86"/>
      <c r="BS761" s="86"/>
      <c r="BX761" s="86"/>
      <c r="CA761" s="86"/>
      <c r="CF761" s="86"/>
      <c r="CK761" s="86"/>
      <c r="CP761" s="86"/>
      <c r="CT761" s="87"/>
      <c r="CY761" s="86"/>
      <c r="DE761" s="86"/>
    </row>
    <row r="762">
      <c r="A762" s="112"/>
      <c r="Q762" s="77"/>
      <c r="R762" s="117"/>
      <c r="S762" s="118"/>
      <c r="Y762" s="92"/>
      <c r="AB762" s="93"/>
      <c r="AF762" s="92"/>
      <c r="AI762" s="93"/>
      <c r="AK762" s="113"/>
      <c r="AN762" s="93"/>
      <c r="AO762" s="114"/>
      <c r="AQ762" s="93"/>
      <c r="AS762" s="114"/>
      <c r="AV762" s="93"/>
      <c r="AW762" s="114"/>
      <c r="AY762" s="93"/>
      <c r="BA762" s="114"/>
      <c r="BD762" s="93"/>
      <c r="BE762" s="114"/>
      <c r="BH762" s="95"/>
      <c r="BN762" s="86"/>
      <c r="BS762" s="86"/>
      <c r="BX762" s="86"/>
      <c r="CA762" s="86"/>
      <c r="CF762" s="86"/>
      <c r="CK762" s="86"/>
      <c r="CP762" s="86"/>
      <c r="CT762" s="87"/>
      <c r="CY762" s="86"/>
      <c r="DE762" s="86"/>
    </row>
    <row r="763">
      <c r="A763" s="112"/>
      <c r="Q763" s="77"/>
      <c r="R763" s="117"/>
      <c r="S763" s="118"/>
      <c r="Y763" s="92"/>
      <c r="AB763" s="93"/>
      <c r="AF763" s="92"/>
      <c r="AI763" s="93"/>
      <c r="AK763" s="113"/>
      <c r="AN763" s="93"/>
      <c r="AO763" s="114"/>
      <c r="AQ763" s="93"/>
      <c r="AS763" s="114"/>
      <c r="AV763" s="93"/>
      <c r="AW763" s="114"/>
      <c r="AY763" s="93"/>
      <c r="BA763" s="114"/>
      <c r="BD763" s="93"/>
      <c r="BE763" s="114"/>
      <c r="BH763" s="95"/>
      <c r="BN763" s="86"/>
      <c r="BS763" s="86"/>
      <c r="BX763" s="86"/>
      <c r="CA763" s="86"/>
      <c r="CF763" s="86"/>
      <c r="CK763" s="86"/>
      <c r="CP763" s="86"/>
      <c r="CT763" s="87"/>
      <c r="CY763" s="86"/>
      <c r="DE763" s="86"/>
    </row>
    <row r="764">
      <c r="A764" s="112"/>
      <c r="Q764" s="77"/>
      <c r="R764" s="117"/>
      <c r="S764" s="118"/>
      <c r="Y764" s="92"/>
      <c r="AB764" s="93"/>
      <c r="AF764" s="92"/>
      <c r="AI764" s="93"/>
      <c r="AK764" s="113"/>
      <c r="AN764" s="93"/>
      <c r="AO764" s="114"/>
      <c r="AQ764" s="93"/>
      <c r="AS764" s="114"/>
      <c r="AV764" s="93"/>
      <c r="AW764" s="114"/>
      <c r="AY764" s="93"/>
      <c r="BA764" s="114"/>
      <c r="BD764" s="93"/>
      <c r="BE764" s="114"/>
      <c r="BH764" s="95"/>
      <c r="BN764" s="86"/>
      <c r="BS764" s="86"/>
      <c r="BX764" s="86"/>
      <c r="CA764" s="86"/>
      <c r="CF764" s="86"/>
      <c r="CK764" s="86"/>
      <c r="CP764" s="86"/>
      <c r="CT764" s="87"/>
      <c r="CY764" s="86"/>
      <c r="DE764" s="86"/>
    </row>
    <row r="765">
      <c r="A765" s="112"/>
      <c r="Q765" s="77"/>
      <c r="R765" s="117"/>
      <c r="S765" s="118"/>
      <c r="Y765" s="92"/>
      <c r="AB765" s="93"/>
      <c r="AF765" s="92"/>
      <c r="AI765" s="93"/>
      <c r="AK765" s="113"/>
      <c r="AN765" s="93"/>
      <c r="AO765" s="114"/>
      <c r="AQ765" s="93"/>
      <c r="AS765" s="114"/>
      <c r="AV765" s="93"/>
      <c r="AW765" s="114"/>
      <c r="AY765" s="93"/>
      <c r="BA765" s="114"/>
      <c r="BD765" s="93"/>
      <c r="BE765" s="114"/>
      <c r="BH765" s="95"/>
      <c r="BN765" s="86"/>
      <c r="BS765" s="86"/>
      <c r="BX765" s="86"/>
      <c r="CA765" s="86"/>
      <c r="CF765" s="86"/>
      <c r="CK765" s="86"/>
      <c r="CP765" s="86"/>
      <c r="CT765" s="87"/>
      <c r="CY765" s="86"/>
      <c r="DE765" s="86"/>
    </row>
    <row r="766">
      <c r="A766" s="112"/>
      <c r="Q766" s="77"/>
      <c r="R766" s="117"/>
      <c r="S766" s="118"/>
      <c r="Y766" s="92"/>
      <c r="AB766" s="93"/>
      <c r="AF766" s="92"/>
      <c r="AI766" s="93"/>
      <c r="AK766" s="113"/>
      <c r="AN766" s="93"/>
      <c r="AO766" s="114"/>
      <c r="AQ766" s="93"/>
      <c r="AS766" s="114"/>
      <c r="AV766" s="93"/>
      <c r="AW766" s="114"/>
      <c r="AY766" s="93"/>
      <c r="BA766" s="114"/>
      <c r="BD766" s="93"/>
      <c r="BE766" s="114"/>
      <c r="BH766" s="95"/>
      <c r="BN766" s="86"/>
      <c r="BS766" s="86"/>
      <c r="BX766" s="86"/>
      <c r="CA766" s="86"/>
      <c r="CF766" s="86"/>
      <c r="CK766" s="86"/>
      <c r="CP766" s="86"/>
      <c r="CT766" s="87"/>
      <c r="CY766" s="86"/>
      <c r="DE766" s="86"/>
    </row>
    <row r="767">
      <c r="A767" s="112"/>
      <c r="Q767" s="77"/>
      <c r="R767" s="117"/>
      <c r="S767" s="118"/>
      <c r="Y767" s="92"/>
      <c r="AB767" s="93"/>
      <c r="AF767" s="92"/>
      <c r="AI767" s="93"/>
      <c r="AK767" s="113"/>
      <c r="AN767" s="93"/>
      <c r="AO767" s="114"/>
      <c r="AQ767" s="93"/>
      <c r="AS767" s="114"/>
      <c r="AV767" s="93"/>
      <c r="AW767" s="114"/>
      <c r="AY767" s="93"/>
      <c r="BA767" s="114"/>
      <c r="BD767" s="93"/>
      <c r="BE767" s="114"/>
      <c r="BH767" s="95"/>
      <c r="BN767" s="86"/>
      <c r="BS767" s="86"/>
      <c r="BX767" s="86"/>
      <c r="CA767" s="86"/>
      <c r="CF767" s="86"/>
      <c r="CK767" s="86"/>
      <c r="CP767" s="86"/>
      <c r="CT767" s="87"/>
      <c r="CY767" s="86"/>
      <c r="DE767" s="86"/>
    </row>
    <row r="768">
      <c r="A768" s="112"/>
      <c r="Q768" s="77"/>
      <c r="R768" s="117"/>
      <c r="S768" s="118"/>
      <c r="Y768" s="92"/>
      <c r="AB768" s="93"/>
      <c r="AF768" s="92"/>
      <c r="AI768" s="93"/>
      <c r="AK768" s="113"/>
      <c r="AN768" s="93"/>
      <c r="AO768" s="114"/>
      <c r="AQ768" s="93"/>
      <c r="AS768" s="114"/>
      <c r="AV768" s="93"/>
      <c r="AW768" s="114"/>
      <c r="AY768" s="93"/>
      <c r="BA768" s="114"/>
      <c r="BD768" s="93"/>
      <c r="BE768" s="114"/>
      <c r="BH768" s="95"/>
      <c r="BN768" s="86"/>
      <c r="BS768" s="86"/>
      <c r="BX768" s="86"/>
      <c r="CA768" s="86"/>
      <c r="CF768" s="86"/>
      <c r="CK768" s="86"/>
      <c r="CP768" s="86"/>
      <c r="CT768" s="87"/>
      <c r="CY768" s="86"/>
      <c r="DE768" s="86"/>
    </row>
    <row r="769">
      <c r="A769" s="112"/>
      <c r="Q769" s="77"/>
      <c r="R769" s="117"/>
      <c r="S769" s="118"/>
      <c r="Y769" s="92"/>
      <c r="AB769" s="93"/>
      <c r="AF769" s="92"/>
      <c r="AI769" s="93"/>
      <c r="AK769" s="113"/>
      <c r="AN769" s="93"/>
      <c r="AO769" s="114"/>
      <c r="AQ769" s="93"/>
      <c r="AS769" s="114"/>
      <c r="AV769" s="93"/>
      <c r="AW769" s="114"/>
      <c r="AY769" s="93"/>
      <c r="BA769" s="114"/>
      <c r="BD769" s="93"/>
      <c r="BE769" s="114"/>
      <c r="BH769" s="95"/>
      <c r="BN769" s="86"/>
      <c r="BS769" s="86"/>
      <c r="BX769" s="86"/>
      <c r="CA769" s="86"/>
      <c r="CF769" s="86"/>
      <c r="CK769" s="86"/>
      <c r="CP769" s="86"/>
      <c r="CT769" s="87"/>
      <c r="CY769" s="86"/>
      <c r="DE769" s="86"/>
    </row>
    <row r="770">
      <c r="A770" s="112"/>
      <c r="Q770" s="77"/>
      <c r="R770" s="117"/>
      <c r="S770" s="118"/>
      <c r="Y770" s="92"/>
      <c r="AB770" s="93"/>
      <c r="AF770" s="92"/>
      <c r="AI770" s="93"/>
      <c r="AK770" s="113"/>
      <c r="AN770" s="93"/>
      <c r="AO770" s="114"/>
      <c r="AQ770" s="93"/>
      <c r="AS770" s="114"/>
      <c r="AV770" s="93"/>
      <c r="AW770" s="114"/>
      <c r="AY770" s="93"/>
      <c r="BA770" s="114"/>
      <c r="BD770" s="93"/>
      <c r="BE770" s="114"/>
      <c r="BH770" s="95"/>
      <c r="BN770" s="86"/>
      <c r="BS770" s="86"/>
      <c r="BX770" s="86"/>
      <c r="CA770" s="86"/>
      <c r="CF770" s="86"/>
      <c r="CK770" s="86"/>
      <c r="CP770" s="86"/>
      <c r="CT770" s="87"/>
      <c r="CY770" s="86"/>
      <c r="DE770" s="86"/>
    </row>
    <row r="771">
      <c r="A771" s="112"/>
      <c r="Q771" s="77"/>
      <c r="R771" s="117"/>
      <c r="S771" s="118"/>
      <c r="Y771" s="92"/>
      <c r="AB771" s="93"/>
      <c r="AF771" s="92"/>
      <c r="AI771" s="93"/>
      <c r="AK771" s="113"/>
      <c r="AN771" s="93"/>
      <c r="AO771" s="114"/>
      <c r="AQ771" s="93"/>
      <c r="AS771" s="114"/>
      <c r="AV771" s="93"/>
      <c r="AW771" s="114"/>
      <c r="AY771" s="93"/>
      <c r="BA771" s="114"/>
      <c r="BD771" s="93"/>
      <c r="BE771" s="114"/>
      <c r="BH771" s="95"/>
      <c r="BN771" s="86"/>
      <c r="BS771" s="86"/>
      <c r="BX771" s="86"/>
      <c r="CA771" s="86"/>
      <c r="CF771" s="86"/>
      <c r="CK771" s="86"/>
      <c r="CP771" s="86"/>
      <c r="CT771" s="87"/>
      <c r="CY771" s="86"/>
      <c r="DE771" s="86"/>
    </row>
    <row r="772">
      <c r="A772" s="112"/>
      <c r="Q772" s="77"/>
      <c r="R772" s="117"/>
      <c r="S772" s="118"/>
      <c r="Y772" s="92"/>
      <c r="AB772" s="93"/>
      <c r="AF772" s="92"/>
      <c r="AI772" s="93"/>
      <c r="AK772" s="113"/>
      <c r="AN772" s="93"/>
      <c r="AO772" s="114"/>
      <c r="AQ772" s="93"/>
      <c r="AS772" s="114"/>
      <c r="AV772" s="93"/>
      <c r="AW772" s="114"/>
      <c r="AY772" s="93"/>
      <c r="BA772" s="114"/>
      <c r="BD772" s="93"/>
      <c r="BE772" s="114"/>
      <c r="BH772" s="95"/>
      <c r="BN772" s="86"/>
      <c r="BS772" s="86"/>
      <c r="BX772" s="86"/>
      <c r="CA772" s="86"/>
      <c r="CF772" s="86"/>
      <c r="CK772" s="86"/>
      <c r="CP772" s="86"/>
      <c r="CT772" s="87"/>
      <c r="CY772" s="86"/>
      <c r="DE772" s="86"/>
    </row>
    <row r="773">
      <c r="A773" s="112"/>
      <c r="Q773" s="77"/>
      <c r="R773" s="117"/>
      <c r="S773" s="118"/>
      <c r="Y773" s="92"/>
      <c r="AB773" s="93"/>
      <c r="AF773" s="92"/>
      <c r="AI773" s="93"/>
      <c r="AK773" s="113"/>
      <c r="AN773" s="93"/>
      <c r="AO773" s="114"/>
      <c r="AQ773" s="93"/>
      <c r="AS773" s="114"/>
      <c r="AV773" s="93"/>
      <c r="AW773" s="114"/>
      <c r="AY773" s="93"/>
      <c r="BA773" s="114"/>
      <c r="BD773" s="93"/>
      <c r="BE773" s="114"/>
      <c r="BH773" s="95"/>
      <c r="BN773" s="86"/>
      <c r="BS773" s="86"/>
      <c r="BX773" s="86"/>
      <c r="CA773" s="86"/>
      <c r="CF773" s="86"/>
      <c r="CK773" s="86"/>
      <c r="CP773" s="86"/>
      <c r="CT773" s="87"/>
      <c r="CY773" s="86"/>
      <c r="DE773" s="86"/>
    </row>
    <row r="774">
      <c r="A774" s="112"/>
      <c r="Q774" s="77"/>
      <c r="R774" s="117"/>
      <c r="S774" s="118"/>
      <c r="Y774" s="92"/>
      <c r="AB774" s="93"/>
      <c r="AF774" s="92"/>
      <c r="AI774" s="93"/>
      <c r="AK774" s="113"/>
      <c r="AN774" s="93"/>
      <c r="AO774" s="114"/>
      <c r="AQ774" s="93"/>
      <c r="AS774" s="114"/>
      <c r="AV774" s="93"/>
      <c r="AW774" s="114"/>
      <c r="AY774" s="93"/>
      <c r="BA774" s="114"/>
      <c r="BD774" s="93"/>
      <c r="BE774" s="114"/>
      <c r="BH774" s="95"/>
      <c r="BN774" s="86"/>
      <c r="BS774" s="86"/>
      <c r="BX774" s="86"/>
      <c r="CA774" s="86"/>
      <c r="CF774" s="86"/>
      <c r="CK774" s="86"/>
      <c r="CP774" s="86"/>
      <c r="CT774" s="87"/>
      <c r="CY774" s="86"/>
      <c r="DE774" s="86"/>
    </row>
    <row r="775">
      <c r="A775" s="112"/>
      <c r="Q775" s="77"/>
      <c r="R775" s="117"/>
      <c r="S775" s="118"/>
      <c r="Y775" s="92"/>
      <c r="AB775" s="93"/>
      <c r="AF775" s="92"/>
      <c r="AI775" s="93"/>
      <c r="AK775" s="113"/>
      <c r="AN775" s="93"/>
      <c r="AO775" s="114"/>
      <c r="AQ775" s="93"/>
      <c r="AS775" s="114"/>
      <c r="AV775" s="93"/>
      <c r="AW775" s="114"/>
      <c r="AY775" s="93"/>
      <c r="BA775" s="114"/>
      <c r="BD775" s="93"/>
      <c r="BE775" s="114"/>
      <c r="BH775" s="95"/>
      <c r="BN775" s="86"/>
      <c r="BS775" s="86"/>
      <c r="BX775" s="86"/>
      <c r="CA775" s="86"/>
      <c r="CF775" s="86"/>
      <c r="CK775" s="86"/>
      <c r="CP775" s="86"/>
      <c r="CT775" s="87"/>
      <c r="CY775" s="86"/>
      <c r="DE775" s="86"/>
    </row>
    <row r="776">
      <c r="A776" s="112"/>
      <c r="Q776" s="77"/>
      <c r="R776" s="117"/>
      <c r="S776" s="118"/>
      <c r="Y776" s="92"/>
      <c r="AB776" s="93"/>
      <c r="AF776" s="92"/>
      <c r="AI776" s="93"/>
      <c r="AK776" s="113"/>
      <c r="AN776" s="93"/>
      <c r="AO776" s="114"/>
      <c r="AQ776" s="93"/>
      <c r="AS776" s="114"/>
      <c r="AV776" s="93"/>
      <c r="AW776" s="114"/>
      <c r="AY776" s="93"/>
      <c r="BA776" s="114"/>
      <c r="BD776" s="93"/>
      <c r="BE776" s="114"/>
      <c r="BH776" s="95"/>
      <c r="BN776" s="86"/>
      <c r="BS776" s="86"/>
      <c r="BX776" s="86"/>
      <c r="CA776" s="86"/>
      <c r="CF776" s="86"/>
      <c r="CK776" s="86"/>
      <c r="CP776" s="86"/>
      <c r="CT776" s="87"/>
      <c r="CY776" s="86"/>
      <c r="DE776" s="86"/>
    </row>
    <row r="777">
      <c r="A777" s="112"/>
      <c r="Q777" s="77"/>
      <c r="R777" s="117"/>
      <c r="S777" s="118"/>
      <c r="Y777" s="92"/>
      <c r="AB777" s="93"/>
      <c r="AF777" s="92"/>
      <c r="AI777" s="93"/>
      <c r="AK777" s="113"/>
      <c r="AN777" s="93"/>
      <c r="AO777" s="114"/>
      <c r="AQ777" s="93"/>
      <c r="AS777" s="114"/>
      <c r="AV777" s="93"/>
      <c r="AW777" s="114"/>
      <c r="AY777" s="93"/>
      <c r="BA777" s="114"/>
      <c r="BD777" s="93"/>
      <c r="BE777" s="114"/>
      <c r="BH777" s="95"/>
      <c r="BN777" s="86"/>
      <c r="BS777" s="86"/>
      <c r="BX777" s="86"/>
      <c r="CA777" s="86"/>
      <c r="CF777" s="86"/>
      <c r="CK777" s="86"/>
      <c r="CP777" s="86"/>
      <c r="CT777" s="87"/>
      <c r="CY777" s="86"/>
      <c r="DE777" s="86"/>
    </row>
    <row r="778">
      <c r="A778" s="112"/>
      <c r="Q778" s="77"/>
      <c r="R778" s="117"/>
      <c r="S778" s="118"/>
      <c r="Y778" s="92"/>
      <c r="AB778" s="93"/>
      <c r="AF778" s="92"/>
      <c r="AI778" s="93"/>
      <c r="AK778" s="113"/>
      <c r="AN778" s="93"/>
      <c r="AO778" s="114"/>
      <c r="AQ778" s="93"/>
      <c r="AS778" s="114"/>
      <c r="AV778" s="93"/>
      <c r="AW778" s="114"/>
      <c r="AY778" s="93"/>
      <c r="BA778" s="114"/>
      <c r="BD778" s="93"/>
      <c r="BE778" s="114"/>
      <c r="BH778" s="95"/>
      <c r="BN778" s="86"/>
      <c r="BS778" s="86"/>
      <c r="BX778" s="86"/>
      <c r="CA778" s="86"/>
      <c r="CF778" s="86"/>
      <c r="CK778" s="86"/>
      <c r="CP778" s="86"/>
      <c r="CT778" s="87"/>
      <c r="CY778" s="86"/>
      <c r="DE778" s="86"/>
    </row>
    <row r="779">
      <c r="A779" s="112"/>
      <c r="Q779" s="77"/>
      <c r="R779" s="117"/>
      <c r="S779" s="118"/>
      <c r="Y779" s="92"/>
      <c r="AB779" s="93"/>
      <c r="AF779" s="92"/>
      <c r="AI779" s="93"/>
      <c r="AK779" s="113"/>
      <c r="AN779" s="93"/>
      <c r="AO779" s="114"/>
      <c r="AQ779" s="93"/>
      <c r="AS779" s="114"/>
      <c r="AV779" s="93"/>
      <c r="AW779" s="114"/>
      <c r="AY779" s="93"/>
      <c r="BA779" s="114"/>
      <c r="BD779" s="93"/>
      <c r="BE779" s="114"/>
      <c r="BH779" s="95"/>
      <c r="BN779" s="86"/>
      <c r="BS779" s="86"/>
      <c r="BX779" s="86"/>
      <c r="CA779" s="86"/>
      <c r="CF779" s="86"/>
      <c r="CK779" s="86"/>
      <c r="CP779" s="86"/>
      <c r="CT779" s="87"/>
      <c r="CY779" s="86"/>
      <c r="DE779" s="86"/>
    </row>
    <row r="780">
      <c r="A780" s="112"/>
      <c r="Q780" s="77"/>
      <c r="R780" s="117"/>
      <c r="S780" s="118"/>
      <c r="Y780" s="92"/>
      <c r="AB780" s="93"/>
      <c r="AF780" s="92"/>
      <c r="AI780" s="93"/>
      <c r="AK780" s="113"/>
      <c r="AN780" s="93"/>
      <c r="AO780" s="114"/>
      <c r="AQ780" s="93"/>
      <c r="AS780" s="114"/>
      <c r="AV780" s="93"/>
      <c r="AW780" s="114"/>
      <c r="AY780" s="93"/>
      <c r="BA780" s="114"/>
      <c r="BD780" s="93"/>
      <c r="BE780" s="114"/>
      <c r="BH780" s="95"/>
      <c r="BN780" s="86"/>
      <c r="BS780" s="86"/>
      <c r="BX780" s="86"/>
      <c r="CA780" s="86"/>
      <c r="CF780" s="86"/>
      <c r="CK780" s="86"/>
      <c r="CP780" s="86"/>
      <c r="CT780" s="87"/>
      <c r="CY780" s="86"/>
      <c r="DE780" s="86"/>
    </row>
    <row r="781">
      <c r="A781" s="112"/>
      <c r="Q781" s="77"/>
      <c r="R781" s="117"/>
      <c r="S781" s="118"/>
      <c r="Y781" s="92"/>
      <c r="AB781" s="93"/>
      <c r="AF781" s="92"/>
      <c r="AI781" s="93"/>
      <c r="AK781" s="113"/>
      <c r="AN781" s="93"/>
      <c r="AO781" s="114"/>
      <c r="AQ781" s="93"/>
      <c r="AS781" s="114"/>
      <c r="AV781" s="93"/>
      <c r="AW781" s="114"/>
      <c r="AY781" s="93"/>
      <c r="BA781" s="114"/>
      <c r="BD781" s="93"/>
      <c r="BE781" s="114"/>
      <c r="BH781" s="95"/>
      <c r="BN781" s="86"/>
      <c r="BS781" s="86"/>
      <c r="BX781" s="86"/>
      <c r="CA781" s="86"/>
      <c r="CF781" s="86"/>
      <c r="CK781" s="86"/>
      <c r="CP781" s="86"/>
      <c r="CT781" s="87"/>
      <c r="CY781" s="86"/>
      <c r="DE781" s="86"/>
    </row>
    <row r="782">
      <c r="A782" s="112"/>
      <c r="Q782" s="77"/>
      <c r="R782" s="117"/>
      <c r="S782" s="118"/>
      <c r="Y782" s="92"/>
      <c r="AB782" s="93"/>
      <c r="AF782" s="92"/>
      <c r="AI782" s="93"/>
      <c r="AK782" s="113"/>
      <c r="AN782" s="93"/>
      <c r="AO782" s="114"/>
      <c r="AQ782" s="93"/>
      <c r="AS782" s="114"/>
      <c r="AV782" s="93"/>
      <c r="AW782" s="114"/>
      <c r="AY782" s="93"/>
      <c r="BA782" s="114"/>
      <c r="BD782" s="93"/>
      <c r="BE782" s="114"/>
      <c r="BH782" s="95"/>
      <c r="BN782" s="86"/>
      <c r="BS782" s="86"/>
      <c r="BX782" s="86"/>
      <c r="CA782" s="86"/>
      <c r="CF782" s="86"/>
      <c r="CK782" s="86"/>
      <c r="CP782" s="86"/>
      <c r="CT782" s="87"/>
      <c r="CY782" s="86"/>
      <c r="DE782" s="86"/>
    </row>
    <row r="783">
      <c r="A783" s="112"/>
      <c r="Q783" s="77"/>
      <c r="R783" s="117"/>
      <c r="S783" s="118"/>
      <c r="Y783" s="92"/>
      <c r="AB783" s="93"/>
      <c r="AF783" s="92"/>
      <c r="AI783" s="93"/>
      <c r="AK783" s="113"/>
      <c r="AN783" s="93"/>
      <c r="AO783" s="114"/>
      <c r="AQ783" s="93"/>
      <c r="AS783" s="114"/>
      <c r="AV783" s="93"/>
      <c r="AW783" s="114"/>
      <c r="AY783" s="93"/>
      <c r="BA783" s="114"/>
      <c r="BD783" s="93"/>
      <c r="BE783" s="114"/>
      <c r="BH783" s="95"/>
      <c r="BN783" s="86"/>
      <c r="BS783" s="86"/>
      <c r="BX783" s="86"/>
      <c r="CA783" s="86"/>
      <c r="CF783" s="86"/>
      <c r="CK783" s="86"/>
      <c r="CP783" s="86"/>
      <c r="CT783" s="87"/>
      <c r="CY783" s="86"/>
      <c r="DE783" s="86"/>
    </row>
    <row r="784">
      <c r="A784" s="112"/>
      <c r="Q784" s="77"/>
      <c r="R784" s="117"/>
      <c r="S784" s="118"/>
      <c r="Y784" s="92"/>
      <c r="AB784" s="93"/>
      <c r="AF784" s="92"/>
      <c r="AI784" s="93"/>
      <c r="AK784" s="113"/>
      <c r="AN784" s="93"/>
      <c r="AO784" s="114"/>
      <c r="AQ784" s="93"/>
      <c r="AS784" s="114"/>
      <c r="AV784" s="93"/>
      <c r="AW784" s="114"/>
      <c r="AY784" s="93"/>
      <c r="BA784" s="114"/>
      <c r="BD784" s="93"/>
      <c r="BE784" s="114"/>
      <c r="BH784" s="95"/>
      <c r="BN784" s="86"/>
      <c r="BS784" s="86"/>
      <c r="BX784" s="86"/>
      <c r="CA784" s="86"/>
      <c r="CF784" s="86"/>
      <c r="CK784" s="86"/>
      <c r="CP784" s="86"/>
      <c r="CT784" s="87"/>
      <c r="CY784" s="86"/>
      <c r="DE784" s="86"/>
    </row>
    <row r="785">
      <c r="A785" s="112"/>
      <c r="Q785" s="77"/>
      <c r="R785" s="117"/>
      <c r="S785" s="118"/>
      <c r="Y785" s="92"/>
      <c r="AB785" s="93"/>
      <c r="AF785" s="92"/>
      <c r="AI785" s="93"/>
      <c r="AK785" s="113"/>
      <c r="AN785" s="93"/>
      <c r="AO785" s="114"/>
      <c r="AQ785" s="93"/>
      <c r="AS785" s="114"/>
      <c r="AV785" s="93"/>
      <c r="AW785" s="114"/>
      <c r="AY785" s="93"/>
      <c r="BA785" s="114"/>
      <c r="BD785" s="93"/>
      <c r="BE785" s="114"/>
      <c r="BH785" s="95"/>
      <c r="BN785" s="86"/>
      <c r="BS785" s="86"/>
      <c r="BX785" s="86"/>
      <c r="CA785" s="86"/>
      <c r="CF785" s="86"/>
      <c r="CK785" s="86"/>
      <c r="CP785" s="86"/>
      <c r="CT785" s="87"/>
      <c r="CY785" s="86"/>
      <c r="DE785" s="86"/>
    </row>
    <row r="786">
      <c r="A786" s="112"/>
      <c r="Q786" s="77"/>
      <c r="R786" s="117"/>
      <c r="S786" s="118"/>
      <c r="Y786" s="92"/>
      <c r="AB786" s="93"/>
      <c r="AF786" s="92"/>
      <c r="AI786" s="93"/>
      <c r="AK786" s="113"/>
      <c r="AN786" s="93"/>
      <c r="AO786" s="114"/>
      <c r="AQ786" s="93"/>
      <c r="AS786" s="114"/>
      <c r="AV786" s="93"/>
      <c r="AW786" s="114"/>
      <c r="AY786" s="93"/>
      <c r="BA786" s="114"/>
      <c r="BD786" s="93"/>
      <c r="BE786" s="114"/>
      <c r="BH786" s="95"/>
      <c r="BN786" s="86"/>
      <c r="BS786" s="86"/>
      <c r="BX786" s="86"/>
      <c r="CA786" s="86"/>
      <c r="CF786" s="86"/>
      <c r="CK786" s="86"/>
      <c r="CP786" s="86"/>
      <c r="CT786" s="87"/>
      <c r="CY786" s="86"/>
      <c r="DE786" s="86"/>
    </row>
    <row r="787">
      <c r="A787" s="112"/>
      <c r="Q787" s="77"/>
      <c r="R787" s="117"/>
      <c r="S787" s="118"/>
      <c r="Y787" s="92"/>
      <c r="AB787" s="93"/>
      <c r="AF787" s="92"/>
      <c r="AI787" s="93"/>
      <c r="AK787" s="113"/>
      <c r="AN787" s="93"/>
      <c r="AO787" s="114"/>
      <c r="AQ787" s="93"/>
      <c r="AS787" s="114"/>
      <c r="AV787" s="93"/>
      <c r="AW787" s="114"/>
      <c r="AY787" s="93"/>
      <c r="BA787" s="114"/>
      <c r="BD787" s="93"/>
      <c r="BE787" s="114"/>
      <c r="BH787" s="95"/>
      <c r="BN787" s="86"/>
      <c r="BS787" s="86"/>
      <c r="BX787" s="86"/>
      <c r="CA787" s="86"/>
      <c r="CF787" s="86"/>
      <c r="CK787" s="86"/>
      <c r="CP787" s="86"/>
      <c r="CT787" s="87"/>
      <c r="CY787" s="86"/>
      <c r="DE787" s="86"/>
    </row>
    <row r="788">
      <c r="A788" s="112"/>
      <c r="Q788" s="77"/>
      <c r="R788" s="117"/>
      <c r="S788" s="118"/>
      <c r="Y788" s="92"/>
      <c r="AB788" s="93"/>
      <c r="AF788" s="92"/>
      <c r="AI788" s="93"/>
      <c r="AK788" s="113"/>
      <c r="AN788" s="93"/>
      <c r="AO788" s="114"/>
      <c r="AQ788" s="93"/>
      <c r="AS788" s="114"/>
      <c r="AV788" s="93"/>
      <c r="AW788" s="114"/>
      <c r="AY788" s="93"/>
      <c r="BA788" s="114"/>
      <c r="BD788" s="93"/>
      <c r="BE788" s="114"/>
      <c r="BH788" s="95"/>
      <c r="BN788" s="86"/>
      <c r="BS788" s="86"/>
      <c r="BX788" s="86"/>
      <c r="CA788" s="86"/>
      <c r="CF788" s="86"/>
      <c r="CK788" s="86"/>
      <c r="CP788" s="86"/>
      <c r="CT788" s="87"/>
      <c r="CY788" s="86"/>
      <c r="DE788" s="86"/>
    </row>
    <row r="789">
      <c r="A789" s="112"/>
      <c r="Q789" s="77"/>
      <c r="R789" s="117"/>
      <c r="S789" s="118"/>
      <c r="Y789" s="92"/>
      <c r="AB789" s="93"/>
      <c r="AF789" s="92"/>
      <c r="AI789" s="93"/>
      <c r="AK789" s="113"/>
      <c r="AN789" s="93"/>
      <c r="AO789" s="114"/>
      <c r="AQ789" s="93"/>
      <c r="AS789" s="114"/>
      <c r="AV789" s="93"/>
      <c r="AW789" s="114"/>
      <c r="AY789" s="93"/>
      <c r="BA789" s="114"/>
      <c r="BD789" s="93"/>
      <c r="BE789" s="114"/>
      <c r="BH789" s="95"/>
      <c r="BN789" s="86"/>
      <c r="BS789" s="86"/>
      <c r="BX789" s="86"/>
      <c r="CA789" s="86"/>
      <c r="CF789" s="86"/>
      <c r="CK789" s="86"/>
      <c r="CP789" s="86"/>
      <c r="CT789" s="87"/>
      <c r="CY789" s="86"/>
      <c r="DE789" s="86"/>
    </row>
    <row r="790">
      <c r="A790" s="112"/>
      <c r="Q790" s="77"/>
      <c r="R790" s="117"/>
      <c r="S790" s="118"/>
      <c r="Y790" s="92"/>
      <c r="AB790" s="93"/>
      <c r="AF790" s="92"/>
      <c r="AI790" s="93"/>
      <c r="AK790" s="113"/>
      <c r="AN790" s="93"/>
      <c r="AO790" s="114"/>
      <c r="AQ790" s="93"/>
      <c r="AS790" s="114"/>
      <c r="AV790" s="93"/>
      <c r="AW790" s="114"/>
      <c r="AY790" s="93"/>
      <c r="BA790" s="114"/>
      <c r="BD790" s="93"/>
      <c r="BE790" s="114"/>
      <c r="BH790" s="95"/>
      <c r="BN790" s="86"/>
      <c r="BS790" s="86"/>
      <c r="BX790" s="86"/>
      <c r="CA790" s="86"/>
      <c r="CF790" s="86"/>
      <c r="CK790" s="86"/>
      <c r="CP790" s="86"/>
      <c r="CT790" s="87"/>
      <c r="CY790" s="86"/>
      <c r="DE790" s="86"/>
    </row>
    <row r="791">
      <c r="A791" s="112"/>
      <c r="Q791" s="77"/>
      <c r="R791" s="117"/>
      <c r="S791" s="118"/>
      <c r="Y791" s="92"/>
      <c r="AB791" s="93"/>
      <c r="AF791" s="92"/>
      <c r="AI791" s="93"/>
      <c r="AK791" s="113"/>
      <c r="AN791" s="93"/>
      <c r="AO791" s="114"/>
      <c r="AQ791" s="93"/>
      <c r="AS791" s="114"/>
      <c r="AV791" s="93"/>
      <c r="AW791" s="114"/>
      <c r="AY791" s="93"/>
      <c r="BA791" s="114"/>
      <c r="BD791" s="93"/>
      <c r="BE791" s="114"/>
      <c r="BH791" s="95"/>
      <c r="BN791" s="86"/>
      <c r="BS791" s="86"/>
      <c r="BX791" s="86"/>
      <c r="CA791" s="86"/>
      <c r="CF791" s="86"/>
      <c r="CK791" s="86"/>
      <c r="CP791" s="86"/>
      <c r="CT791" s="87"/>
      <c r="CY791" s="86"/>
      <c r="DE791" s="86"/>
    </row>
    <row r="792">
      <c r="A792" s="112"/>
      <c r="Q792" s="77"/>
      <c r="R792" s="117"/>
      <c r="S792" s="118"/>
      <c r="Y792" s="92"/>
      <c r="AB792" s="93"/>
      <c r="AF792" s="92"/>
      <c r="AI792" s="93"/>
      <c r="AK792" s="113"/>
      <c r="AN792" s="93"/>
      <c r="AO792" s="114"/>
      <c r="AQ792" s="93"/>
      <c r="AS792" s="114"/>
      <c r="AV792" s="93"/>
      <c r="AW792" s="114"/>
      <c r="AY792" s="93"/>
      <c r="BA792" s="114"/>
      <c r="BD792" s="93"/>
      <c r="BE792" s="114"/>
      <c r="BH792" s="95"/>
      <c r="BN792" s="86"/>
      <c r="BS792" s="86"/>
      <c r="BX792" s="86"/>
      <c r="CA792" s="86"/>
      <c r="CF792" s="86"/>
      <c r="CK792" s="86"/>
      <c r="CP792" s="86"/>
      <c r="CT792" s="87"/>
      <c r="CY792" s="86"/>
      <c r="DE792" s="86"/>
    </row>
    <row r="793">
      <c r="A793" s="112"/>
      <c r="Q793" s="77"/>
      <c r="R793" s="117"/>
      <c r="S793" s="118"/>
      <c r="Y793" s="92"/>
      <c r="AB793" s="93"/>
      <c r="AF793" s="92"/>
      <c r="AI793" s="93"/>
      <c r="AK793" s="113"/>
      <c r="AN793" s="93"/>
      <c r="AO793" s="114"/>
      <c r="AQ793" s="93"/>
      <c r="AS793" s="114"/>
      <c r="AV793" s="93"/>
      <c r="AW793" s="114"/>
      <c r="AY793" s="93"/>
      <c r="BA793" s="114"/>
      <c r="BD793" s="93"/>
      <c r="BE793" s="114"/>
      <c r="BH793" s="95"/>
      <c r="BN793" s="86"/>
      <c r="BS793" s="86"/>
      <c r="BX793" s="86"/>
      <c r="CA793" s="86"/>
      <c r="CF793" s="86"/>
      <c r="CK793" s="86"/>
      <c r="CP793" s="86"/>
      <c r="CT793" s="87"/>
      <c r="CY793" s="86"/>
      <c r="DE793" s="86"/>
    </row>
    <row r="794">
      <c r="A794" s="112"/>
      <c r="Q794" s="77"/>
      <c r="R794" s="117"/>
      <c r="S794" s="118"/>
      <c r="Y794" s="92"/>
      <c r="AB794" s="93"/>
      <c r="AF794" s="92"/>
      <c r="AI794" s="93"/>
      <c r="AK794" s="113"/>
      <c r="AN794" s="93"/>
      <c r="AO794" s="114"/>
      <c r="AQ794" s="93"/>
      <c r="AS794" s="114"/>
      <c r="AV794" s="93"/>
      <c r="AW794" s="114"/>
      <c r="AY794" s="93"/>
      <c r="BA794" s="114"/>
      <c r="BD794" s="93"/>
      <c r="BE794" s="114"/>
      <c r="BH794" s="95"/>
      <c r="BN794" s="86"/>
      <c r="BS794" s="86"/>
      <c r="BX794" s="86"/>
      <c r="CA794" s="86"/>
      <c r="CF794" s="86"/>
      <c r="CK794" s="86"/>
      <c r="CP794" s="86"/>
      <c r="CT794" s="87"/>
      <c r="CY794" s="86"/>
      <c r="DE794" s="86"/>
    </row>
    <row r="795">
      <c r="A795" s="112"/>
      <c r="Q795" s="77"/>
      <c r="R795" s="117"/>
      <c r="S795" s="118"/>
      <c r="Y795" s="92"/>
      <c r="AB795" s="93"/>
      <c r="AF795" s="92"/>
      <c r="AI795" s="93"/>
      <c r="AK795" s="113"/>
      <c r="AN795" s="93"/>
      <c r="AO795" s="114"/>
      <c r="AQ795" s="93"/>
      <c r="AS795" s="114"/>
      <c r="AV795" s="93"/>
      <c r="AW795" s="114"/>
      <c r="AY795" s="93"/>
      <c r="BA795" s="114"/>
      <c r="BD795" s="93"/>
      <c r="BE795" s="114"/>
      <c r="BH795" s="95"/>
      <c r="BN795" s="86"/>
      <c r="BS795" s="86"/>
      <c r="BX795" s="86"/>
      <c r="CA795" s="86"/>
      <c r="CF795" s="86"/>
      <c r="CK795" s="86"/>
      <c r="CP795" s="86"/>
      <c r="CT795" s="87"/>
      <c r="CY795" s="86"/>
      <c r="DE795" s="86"/>
    </row>
    <row r="796">
      <c r="A796" s="112"/>
      <c r="Q796" s="77"/>
      <c r="R796" s="117"/>
      <c r="S796" s="118"/>
      <c r="Y796" s="92"/>
      <c r="AB796" s="93"/>
      <c r="AF796" s="92"/>
      <c r="AI796" s="93"/>
      <c r="AK796" s="113"/>
      <c r="AN796" s="93"/>
      <c r="AO796" s="114"/>
      <c r="AQ796" s="93"/>
      <c r="AS796" s="114"/>
      <c r="AV796" s="93"/>
      <c r="AW796" s="114"/>
      <c r="AY796" s="93"/>
      <c r="BA796" s="114"/>
      <c r="BD796" s="93"/>
      <c r="BE796" s="114"/>
      <c r="BH796" s="95"/>
      <c r="BN796" s="86"/>
      <c r="BS796" s="86"/>
      <c r="BX796" s="86"/>
      <c r="CA796" s="86"/>
      <c r="CF796" s="86"/>
      <c r="CK796" s="86"/>
      <c r="CP796" s="86"/>
      <c r="CT796" s="87"/>
      <c r="CY796" s="86"/>
      <c r="DE796" s="86"/>
    </row>
    <row r="797">
      <c r="A797" s="112"/>
      <c r="Q797" s="77"/>
      <c r="R797" s="117"/>
      <c r="S797" s="118"/>
      <c r="Y797" s="92"/>
      <c r="AB797" s="93"/>
      <c r="AF797" s="92"/>
      <c r="AI797" s="93"/>
      <c r="AK797" s="113"/>
      <c r="AN797" s="93"/>
      <c r="AO797" s="114"/>
      <c r="AQ797" s="93"/>
      <c r="AS797" s="114"/>
      <c r="AV797" s="93"/>
      <c r="AW797" s="114"/>
      <c r="AY797" s="93"/>
      <c r="BA797" s="114"/>
      <c r="BD797" s="93"/>
      <c r="BE797" s="114"/>
      <c r="BH797" s="95"/>
      <c r="BN797" s="86"/>
      <c r="BS797" s="86"/>
      <c r="BX797" s="86"/>
      <c r="CA797" s="86"/>
      <c r="CF797" s="86"/>
      <c r="CK797" s="86"/>
      <c r="CP797" s="86"/>
      <c r="CT797" s="87"/>
      <c r="CY797" s="86"/>
      <c r="DE797" s="86"/>
    </row>
    <row r="798">
      <c r="A798" s="112"/>
      <c r="Q798" s="77"/>
      <c r="R798" s="117"/>
      <c r="S798" s="118"/>
      <c r="Y798" s="92"/>
      <c r="AB798" s="93"/>
      <c r="AF798" s="92"/>
      <c r="AI798" s="93"/>
      <c r="AK798" s="113"/>
      <c r="AN798" s="93"/>
      <c r="AO798" s="114"/>
      <c r="AQ798" s="93"/>
      <c r="AS798" s="114"/>
      <c r="AV798" s="93"/>
      <c r="AW798" s="114"/>
      <c r="AY798" s="93"/>
      <c r="BA798" s="114"/>
      <c r="BD798" s="93"/>
      <c r="BE798" s="114"/>
      <c r="BH798" s="95"/>
      <c r="BN798" s="86"/>
      <c r="BS798" s="86"/>
      <c r="BX798" s="86"/>
      <c r="CA798" s="86"/>
      <c r="CF798" s="86"/>
      <c r="CK798" s="86"/>
      <c r="CP798" s="86"/>
      <c r="CT798" s="87"/>
      <c r="CY798" s="86"/>
      <c r="DE798" s="86"/>
    </row>
    <row r="799">
      <c r="A799" s="112"/>
      <c r="Q799" s="77"/>
      <c r="R799" s="117"/>
      <c r="S799" s="118"/>
      <c r="Y799" s="92"/>
      <c r="AB799" s="93"/>
      <c r="AF799" s="92"/>
      <c r="AI799" s="93"/>
      <c r="AK799" s="113"/>
      <c r="AN799" s="93"/>
      <c r="AO799" s="114"/>
      <c r="AQ799" s="93"/>
      <c r="AS799" s="114"/>
      <c r="AV799" s="93"/>
      <c r="AW799" s="114"/>
      <c r="AY799" s="93"/>
      <c r="BA799" s="114"/>
      <c r="BD799" s="93"/>
      <c r="BE799" s="114"/>
      <c r="BH799" s="95"/>
      <c r="BN799" s="86"/>
      <c r="BS799" s="86"/>
      <c r="BX799" s="86"/>
      <c r="CA799" s="86"/>
      <c r="CF799" s="86"/>
      <c r="CK799" s="86"/>
      <c r="CP799" s="86"/>
      <c r="CT799" s="87"/>
      <c r="CY799" s="86"/>
      <c r="DE799" s="86"/>
    </row>
    <row r="800">
      <c r="A800" s="112"/>
      <c r="Q800" s="77"/>
      <c r="R800" s="117"/>
      <c r="S800" s="118"/>
      <c r="Y800" s="92"/>
      <c r="AB800" s="93"/>
      <c r="AF800" s="92"/>
      <c r="AI800" s="93"/>
      <c r="AK800" s="113"/>
      <c r="AN800" s="93"/>
      <c r="AO800" s="114"/>
      <c r="AQ800" s="93"/>
      <c r="AS800" s="114"/>
      <c r="AV800" s="93"/>
      <c r="AW800" s="114"/>
      <c r="AY800" s="93"/>
      <c r="BA800" s="114"/>
      <c r="BD800" s="93"/>
      <c r="BE800" s="114"/>
      <c r="BH800" s="95"/>
      <c r="BN800" s="86"/>
      <c r="BS800" s="86"/>
      <c r="BX800" s="86"/>
      <c r="CA800" s="86"/>
      <c r="CF800" s="86"/>
      <c r="CK800" s="86"/>
      <c r="CP800" s="86"/>
      <c r="CT800" s="87"/>
      <c r="CY800" s="86"/>
      <c r="DE800" s="86"/>
    </row>
    <row r="801">
      <c r="A801" s="112"/>
      <c r="Q801" s="77"/>
      <c r="R801" s="117"/>
      <c r="S801" s="118"/>
      <c r="Y801" s="92"/>
      <c r="AB801" s="93"/>
      <c r="AF801" s="92"/>
      <c r="AI801" s="93"/>
      <c r="AK801" s="113"/>
      <c r="AN801" s="93"/>
      <c r="AO801" s="114"/>
      <c r="AQ801" s="93"/>
      <c r="AS801" s="114"/>
      <c r="AV801" s="93"/>
      <c r="AW801" s="114"/>
      <c r="AY801" s="93"/>
      <c r="BA801" s="114"/>
      <c r="BD801" s="93"/>
      <c r="BE801" s="114"/>
      <c r="BH801" s="95"/>
      <c r="BN801" s="86"/>
      <c r="BS801" s="86"/>
      <c r="BX801" s="86"/>
      <c r="CA801" s="86"/>
      <c r="CF801" s="86"/>
      <c r="CK801" s="86"/>
      <c r="CP801" s="86"/>
      <c r="CT801" s="87"/>
      <c r="CY801" s="86"/>
      <c r="DE801" s="86"/>
    </row>
    <row r="802">
      <c r="A802" s="112"/>
      <c r="Q802" s="77"/>
      <c r="R802" s="117"/>
      <c r="S802" s="118"/>
      <c r="Y802" s="92"/>
      <c r="AB802" s="93"/>
      <c r="AF802" s="92"/>
      <c r="AI802" s="93"/>
      <c r="AK802" s="113"/>
      <c r="AN802" s="93"/>
      <c r="AO802" s="114"/>
      <c r="AQ802" s="93"/>
      <c r="AS802" s="114"/>
      <c r="AV802" s="93"/>
      <c r="AW802" s="114"/>
      <c r="AY802" s="93"/>
      <c r="BA802" s="114"/>
      <c r="BD802" s="93"/>
      <c r="BE802" s="114"/>
      <c r="BH802" s="95"/>
      <c r="BN802" s="86"/>
      <c r="BS802" s="86"/>
      <c r="BX802" s="86"/>
      <c r="CA802" s="86"/>
      <c r="CF802" s="86"/>
      <c r="CK802" s="86"/>
      <c r="CP802" s="86"/>
      <c r="CT802" s="87"/>
      <c r="CY802" s="86"/>
      <c r="DE802" s="86"/>
    </row>
    <row r="803">
      <c r="A803" s="112"/>
      <c r="Q803" s="77"/>
      <c r="R803" s="117"/>
      <c r="S803" s="118"/>
      <c r="Y803" s="92"/>
      <c r="AB803" s="93"/>
      <c r="AF803" s="92"/>
      <c r="AI803" s="93"/>
      <c r="AK803" s="113"/>
      <c r="AN803" s="93"/>
      <c r="AO803" s="114"/>
      <c r="AQ803" s="93"/>
      <c r="AS803" s="114"/>
      <c r="AV803" s="93"/>
      <c r="AW803" s="114"/>
      <c r="AY803" s="93"/>
      <c r="BA803" s="114"/>
      <c r="BD803" s="93"/>
      <c r="BE803" s="114"/>
      <c r="BH803" s="95"/>
      <c r="BN803" s="86"/>
      <c r="BS803" s="86"/>
      <c r="BX803" s="86"/>
      <c r="CA803" s="86"/>
      <c r="CF803" s="86"/>
      <c r="CK803" s="86"/>
      <c r="CP803" s="86"/>
      <c r="CT803" s="87"/>
      <c r="CY803" s="86"/>
      <c r="DE803" s="86"/>
    </row>
    <row r="804">
      <c r="A804" s="112"/>
      <c r="Q804" s="77"/>
      <c r="R804" s="117"/>
      <c r="S804" s="118"/>
      <c r="Y804" s="92"/>
      <c r="AB804" s="93"/>
      <c r="AF804" s="92"/>
      <c r="AI804" s="93"/>
      <c r="AK804" s="113"/>
      <c r="AN804" s="93"/>
      <c r="AO804" s="114"/>
      <c r="AQ804" s="93"/>
      <c r="AS804" s="114"/>
      <c r="AV804" s="93"/>
      <c r="AW804" s="114"/>
      <c r="AY804" s="93"/>
      <c r="BA804" s="114"/>
      <c r="BD804" s="93"/>
      <c r="BE804" s="114"/>
      <c r="BH804" s="95"/>
      <c r="BN804" s="86"/>
      <c r="BS804" s="86"/>
      <c r="BX804" s="86"/>
      <c r="CA804" s="86"/>
      <c r="CF804" s="86"/>
      <c r="CK804" s="86"/>
      <c r="CP804" s="86"/>
      <c r="CT804" s="87"/>
      <c r="CY804" s="86"/>
      <c r="DE804" s="86"/>
    </row>
    <row r="805">
      <c r="A805" s="112"/>
      <c r="Q805" s="77"/>
      <c r="R805" s="117"/>
      <c r="S805" s="118"/>
      <c r="Y805" s="92"/>
      <c r="AB805" s="93"/>
      <c r="AF805" s="92"/>
      <c r="AI805" s="93"/>
      <c r="AK805" s="113"/>
      <c r="AN805" s="93"/>
      <c r="AO805" s="114"/>
      <c r="AQ805" s="93"/>
      <c r="AS805" s="114"/>
      <c r="AV805" s="93"/>
      <c r="AW805" s="114"/>
      <c r="AY805" s="93"/>
      <c r="BA805" s="114"/>
      <c r="BD805" s="93"/>
      <c r="BE805" s="114"/>
      <c r="BH805" s="95"/>
      <c r="BN805" s="86"/>
      <c r="BS805" s="86"/>
      <c r="BX805" s="86"/>
      <c r="CA805" s="86"/>
      <c r="CF805" s="86"/>
      <c r="CK805" s="86"/>
      <c r="CP805" s="86"/>
      <c r="CT805" s="87"/>
      <c r="CY805" s="86"/>
      <c r="DE805" s="86"/>
    </row>
    <row r="806">
      <c r="A806" s="112"/>
      <c r="Q806" s="77"/>
      <c r="R806" s="117"/>
      <c r="S806" s="118"/>
      <c r="Y806" s="92"/>
      <c r="AB806" s="93"/>
      <c r="AF806" s="92"/>
      <c r="AI806" s="93"/>
      <c r="AK806" s="113"/>
      <c r="AN806" s="93"/>
      <c r="AO806" s="114"/>
      <c r="AQ806" s="93"/>
      <c r="AS806" s="114"/>
      <c r="AV806" s="93"/>
      <c r="AW806" s="114"/>
      <c r="AY806" s="93"/>
      <c r="BA806" s="114"/>
      <c r="BD806" s="93"/>
      <c r="BE806" s="114"/>
      <c r="BH806" s="95"/>
      <c r="BN806" s="86"/>
      <c r="BS806" s="86"/>
      <c r="BX806" s="86"/>
      <c r="CA806" s="86"/>
      <c r="CF806" s="86"/>
      <c r="CK806" s="86"/>
      <c r="CP806" s="86"/>
      <c r="CT806" s="87"/>
      <c r="CY806" s="86"/>
      <c r="DE806" s="86"/>
    </row>
    <row r="807">
      <c r="A807" s="112"/>
      <c r="Q807" s="77"/>
      <c r="R807" s="117"/>
      <c r="S807" s="118"/>
      <c r="Y807" s="92"/>
      <c r="AB807" s="93"/>
      <c r="AF807" s="92"/>
      <c r="AI807" s="93"/>
      <c r="AK807" s="113"/>
      <c r="AN807" s="93"/>
      <c r="AO807" s="114"/>
      <c r="AQ807" s="93"/>
      <c r="AS807" s="114"/>
      <c r="AV807" s="93"/>
      <c r="AW807" s="114"/>
      <c r="AY807" s="93"/>
      <c r="BA807" s="114"/>
      <c r="BD807" s="93"/>
      <c r="BE807" s="114"/>
      <c r="BH807" s="95"/>
      <c r="BN807" s="86"/>
      <c r="BS807" s="86"/>
      <c r="BX807" s="86"/>
      <c r="CA807" s="86"/>
      <c r="CF807" s="86"/>
      <c r="CK807" s="86"/>
      <c r="CP807" s="86"/>
      <c r="CT807" s="87"/>
      <c r="CY807" s="86"/>
      <c r="DE807" s="86"/>
    </row>
    <row r="808">
      <c r="A808" s="112"/>
      <c r="Q808" s="77"/>
      <c r="R808" s="117"/>
      <c r="S808" s="118"/>
      <c r="Y808" s="92"/>
      <c r="AB808" s="93"/>
      <c r="AF808" s="92"/>
      <c r="AI808" s="93"/>
      <c r="AK808" s="113"/>
      <c r="AN808" s="93"/>
      <c r="AO808" s="114"/>
      <c r="AQ808" s="93"/>
      <c r="AS808" s="114"/>
      <c r="AV808" s="93"/>
      <c r="AW808" s="114"/>
      <c r="AY808" s="93"/>
      <c r="BA808" s="114"/>
      <c r="BD808" s="93"/>
      <c r="BE808" s="114"/>
      <c r="BH808" s="95"/>
      <c r="BN808" s="86"/>
      <c r="BS808" s="86"/>
      <c r="BX808" s="86"/>
      <c r="CA808" s="86"/>
      <c r="CF808" s="86"/>
      <c r="CK808" s="86"/>
      <c r="CP808" s="86"/>
      <c r="CT808" s="87"/>
      <c r="CY808" s="86"/>
      <c r="DE808" s="86"/>
    </row>
    <row r="809">
      <c r="A809" s="112"/>
      <c r="Q809" s="77"/>
      <c r="R809" s="117"/>
      <c r="S809" s="118"/>
      <c r="Y809" s="92"/>
      <c r="AB809" s="93"/>
      <c r="AF809" s="92"/>
      <c r="AI809" s="93"/>
      <c r="AK809" s="113"/>
      <c r="AN809" s="93"/>
      <c r="AO809" s="114"/>
      <c r="AQ809" s="93"/>
      <c r="AS809" s="114"/>
      <c r="AV809" s="93"/>
      <c r="AW809" s="114"/>
      <c r="AY809" s="93"/>
      <c r="BA809" s="114"/>
      <c r="BD809" s="93"/>
      <c r="BE809" s="114"/>
      <c r="BH809" s="95"/>
      <c r="BN809" s="86"/>
      <c r="BS809" s="86"/>
      <c r="BX809" s="86"/>
      <c r="CA809" s="86"/>
      <c r="CF809" s="86"/>
      <c r="CK809" s="86"/>
      <c r="CP809" s="86"/>
      <c r="CT809" s="87"/>
      <c r="CY809" s="86"/>
      <c r="DE809" s="86"/>
    </row>
    <row r="810">
      <c r="A810" s="112"/>
      <c r="Q810" s="77"/>
      <c r="R810" s="117"/>
      <c r="S810" s="118"/>
      <c r="Y810" s="92"/>
      <c r="AB810" s="93"/>
      <c r="AF810" s="92"/>
      <c r="AI810" s="93"/>
      <c r="AK810" s="113"/>
      <c r="AN810" s="93"/>
      <c r="AO810" s="114"/>
      <c r="AQ810" s="93"/>
      <c r="AS810" s="114"/>
      <c r="AV810" s="93"/>
      <c r="AW810" s="114"/>
      <c r="AY810" s="93"/>
      <c r="BA810" s="114"/>
      <c r="BD810" s="93"/>
      <c r="BE810" s="114"/>
      <c r="BH810" s="95"/>
      <c r="BN810" s="86"/>
      <c r="BS810" s="86"/>
      <c r="BX810" s="86"/>
      <c r="CA810" s="86"/>
      <c r="CF810" s="86"/>
      <c r="CK810" s="86"/>
      <c r="CP810" s="86"/>
      <c r="CT810" s="87"/>
      <c r="CY810" s="86"/>
      <c r="DE810" s="86"/>
    </row>
    <row r="811">
      <c r="A811" s="112"/>
      <c r="Q811" s="77"/>
      <c r="R811" s="117"/>
      <c r="S811" s="118"/>
      <c r="Y811" s="92"/>
      <c r="AB811" s="93"/>
      <c r="AF811" s="92"/>
      <c r="AI811" s="93"/>
      <c r="AK811" s="113"/>
      <c r="AN811" s="93"/>
      <c r="AO811" s="114"/>
      <c r="AQ811" s="93"/>
      <c r="AS811" s="114"/>
      <c r="AV811" s="93"/>
      <c r="AW811" s="114"/>
      <c r="AY811" s="93"/>
      <c r="BA811" s="114"/>
      <c r="BD811" s="93"/>
      <c r="BE811" s="114"/>
      <c r="BH811" s="95"/>
      <c r="BN811" s="86"/>
      <c r="BS811" s="86"/>
      <c r="BX811" s="86"/>
      <c r="CA811" s="86"/>
      <c r="CF811" s="86"/>
      <c r="CK811" s="86"/>
      <c r="CP811" s="86"/>
      <c r="CT811" s="87"/>
      <c r="CY811" s="86"/>
      <c r="DE811" s="86"/>
    </row>
    <row r="812">
      <c r="A812" s="112"/>
      <c r="Q812" s="77"/>
      <c r="R812" s="117"/>
      <c r="S812" s="118"/>
      <c r="Y812" s="92"/>
      <c r="AB812" s="93"/>
      <c r="AF812" s="92"/>
      <c r="AI812" s="93"/>
      <c r="AK812" s="113"/>
      <c r="AN812" s="93"/>
      <c r="AO812" s="114"/>
      <c r="AQ812" s="93"/>
      <c r="AS812" s="114"/>
      <c r="AV812" s="93"/>
      <c r="AW812" s="114"/>
      <c r="AY812" s="93"/>
      <c r="BA812" s="114"/>
      <c r="BD812" s="93"/>
      <c r="BE812" s="114"/>
      <c r="BH812" s="95"/>
      <c r="BN812" s="86"/>
      <c r="BS812" s="86"/>
      <c r="BX812" s="86"/>
      <c r="CA812" s="86"/>
      <c r="CF812" s="86"/>
      <c r="CK812" s="86"/>
      <c r="CP812" s="86"/>
      <c r="CT812" s="87"/>
      <c r="CY812" s="86"/>
      <c r="DE812" s="86"/>
    </row>
    <row r="813">
      <c r="A813" s="112"/>
      <c r="Q813" s="77"/>
      <c r="R813" s="117"/>
      <c r="S813" s="118"/>
      <c r="Y813" s="92"/>
      <c r="AB813" s="93"/>
      <c r="AF813" s="92"/>
      <c r="AI813" s="93"/>
      <c r="AK813" s="113"/>
      <c r="AN813" s="93"/>
      <c r="AO813" s="114"/>
      <c r="AQ813" s="93"/>
      <c r="AS813" s="114"/>
      <c r="AV813" s="93"/>
      <c r="AW813" s="114"/>
      <c r="AY813" s="93"/>
      <c r="BA813" s="114"/>
      <c r="BD813" s="93"/>
      <c r="BE813" s="114"/>
      <c r="BH813" s="95"/>
      <c r="BN813" s="86"/>
      <c r="BS813" s="86"/>
      <c r="BX813" s="86"/>
      <c r="CA813" s="86"/>
      <c r="CF813" s="86"/>
      <c r="CK813" s="86"/>
      <c r="CP813" s="86"/>
      <c r="CT813" s="87"/>
      <c r="CY813" s="86"/>
      <c r="DE813" s="86"/>
    </row>
    <row r="814">
      <c r="A814" s="112"/>
      <c r="Q814" s="77"/>
      <c r="R814" s="117"/>
      <c r="S814" s="118"/>
      <c r="Y814" s="92"/>
      <c r="AB814" s="93"/>
      <c r="AF814" s="92"/>
      <c r="AI814" s="93"/>
      <c r="AK814" s="113"/>
      <c r="AN814" s="93"/>
      <c r="AO814" s="114"/>
      <c r="AQ814" s="93"/>
      <c r="AS814" s="114"/>
      <c r="AV814" s="93"/>
      <c r="AW814" s="114"/>
      <c r="AY814" s="93"/>
      <c r="BA814" s="114"/>
      <c r="BD814" s="93"/>
      <c r="BE814" s="114"/>
      <c r="BH814" s="95"/>
      <c r="BN814" s="86"/>
      <c r="BS814" s="86"/>
      <c r="BX814" s="86"/>
      <c r="CA814" s="86"/>
      <c r="CF814" s="86"/>
      <c r="CK814" s="86"/>
      <c r="CP814" s="86"/>
      <c r="CT814" s="87"/>
      <c r="CY814" s="86"/>
      <c r="DE814" s="86"/>
    </row>
    <row r="815">
      <c r="A815" s="112"/>
      <c r="Q815" s="77"/>
      <c r="R815" s="117"/>
      <c r="S815" s="118"/>
      <c r="Y815" s="92"/>
      <c r="AB815" s="93"/>
      <c r="AF815" s="92"/>
      <c r="AI815" s="93"/>
      <c r="AK815" s="113"/>
      <c r="AN815" s="93"/>
      <c r="AO815" s="114"/>
      <c r="AQ815" s="93"/>
      <c r="AS815" s="114"/>
      <c r="AV815" s="93"/>
      <c r="AW815" s="114"/>
      <c r="AY815" s="93"/>
      <c r="BA815" s="114"/>
      <c r="BD815" s="93"/>
      <c r="BE815" s="114"/>
      <c r="BH815" s="95"/>
      <c r="BN815" s="86"/>
      <c r="BS815" s="86"/>
      <c r="BX815" s="86"/>
      <c r="CA815" s="86"/>
      <c r="CF815" s="86"/>
      <c r="CK815" s="86"/>
      <c r="CP815" s="86"/>
      <c r="CT815" s="87"/>
      <c r="CY815" s="86"/>
      <c r="DE815" s="86"/>
    </row>
    <row r="816">
      <c r="A816" s="112"/>
      <c r="Q816" s="77"/>
      <c r="R816" s="117"/>
      <c r="S816" s="118"/>
      <c r="Y816" s="92"/>
      <c r="AB816" s="93"/>
      <c r="AF816" s="92"/>
      <c r="AI816" s="93"/>
      <c r="AK816" s="113"/>
      <c r="AN816" s="93"/>
      <c r="AO816" s="114"/>
      <c r="AQ816" s="93"/>
      <c r="AS816" s="114"/>
      <c r="AV816" s="93"/>
      <c r="AW816" s="114"/>
      <c r="AY816" s="93"/>
      <c r="BA816" s="114"/>
      <c r="BD816" s="93"/>
      <c r="BE816" s="114"/>
      <c r="BH816" s="95"/>
      <c r="BN816" s="86"/>
      <c r="BS816" s="86"/>
      <c r="BX816" s="86"/>
      <c r="CA816" s="86"/>
      <c r="CF816" s="86"/>
      <c r="CK816" s="86"/>
      <c r="CP816" s="86"/>
      <c r="CT816" s="87"/>
      <c r="CY816" s="86"/>
      <c r="DE816" s="86"/>
    </row>
    <row r="817">
      <c r="A817" s="112"/>
      <c r="Q817" s="77"/>
      <c r="R817" s="117"/>
      <c r="S817" s="118"/>
      <c r="Y817" s="92"/>
      <c r="AB817" s="93"/>
      <c r="AF817" s="92"/>
      <c r="AI817" s="93"/>
      <c r="AK817" s="113"/>
      <c r="AN817" s="93"/>
      <c r="AO817" s="114"/>
      <c r="AQ817" s="93"/>
      <c r="AS817" s="114"/>
      <c r="AV817" s="93"/>
      <c r="AW817" s="114"/>
      <c r="AY817" s="93"/>
      <c r="BA817" s="114"/>
      <c r="BD817" s="93"/>
      <c r="BE817" s="114"/>
      <c r="BH817" s="95"/>
      <c r="BN817" s="86"/>
      <c r="BS817" s="86"/>
      <c r="BX817" s="86"/>
      <c r="CA817" s="86"/>
      <c r="CF817" s="86"/>
      <c r="CK817" s="86"/>
      <c r="CP817" s="86"/>
      <c r="CT817" s="87"/>
      <c r="CY817" s="86"/>
      <c r="DE817" s="86"/>
    </row>
    <row r="818">
      <c r="A818" s="112"/>
      <c r="Q818" s="77"/>
      <c r="R818" s="117"/>
      <c r="S818" s="118"/>
      <c r="Y818" s="92"/>
      <c r="AB818" s="93"/>
      <c r="AF818" s="92"/>
      <c r="AI818" s="93"/>
      <c r="AK818" s="113"/>
      <c r="AN818" s="93"/>
      <c r="AO818" s="114"/>
      <c r="AQ818" s="93"/>
      <c r="AS818" s="114"/>
      <c r="AV818" s="93"/>
      <c r="AW818" s="114"/>
      <c r="AY818" s="93"/>
      <c r="BA818" s="114"/>
      <c r="BD818" s="93"/>
      <c r="BE818" s="114"/>
      <c r="BH818" s="95"/>
      <c r="BN818" s="86"/>
      <c r="BS818" s="86"/>
      <c r="BX818" s="86"/>
      <c r="CA818" s="86"/>
      <c r="CF818" s="86"/>
      <c r="CK818" s="86"/>
      <c r="CP818" s="86"/>
      <c r="CT818" s="87"/>
      <c r="CY818" s="86"/>
      <c r="DE818" s="86"/>
    </row>
    <row r="819">
      <c r="A819" s="112"/>
      <c r="Q819" s="77"/>
      <c r="R819" s="117"/>
      <c r="S819" s="118"/>
      <c r="Y819" s="92"/>
      <c r="AB819" s="93"/>
      <c r="AF819" s="92"/>
      <c r="AI819" s="93"/>
      <c r="AK819" s="113"/>
      <c r="AN819" s="93"/>
      <c r="AO819" s="114"/>
      <c r="AQ819" s="93"/>
      <c r="AS819" s="114"/>
      <c r="AV819" s="93"/>
      <c r="AW819" s="114"/>
      <c r="AY819" s="93"/>
      <c r="BA819" s="114"/>
      <c r="BD819" s="93"/>
      <c r="BE819" s="114"/>
      <c r="BH819" s="95"/>
      <c r="BN819" s="86"/>
      <c r="BS819" s="86"/>
      <c r="BX819" s="86"/>
      <c r="CA819" s="86"/>
      <c r="CF819" s="86"/>
      <c r="CK819" s="86"/>
      <c r="CP819" s="86"/>
      <c r="CT819" s="87"/>
      <c r="CY819" s="86"/>
      <c r="DE819" s="86"/>
    </row>
    <row r="820">
      <c r="A820" s="112"/>
      <c r="Q820" s="77"/>
      <c r="R820" s="117"/>
      <c r="S820" s="118"/>
      <c r="Y820" s="92"/>
      <c r="AB820" s="93"/>
      <c r="AF820" s="92"/>
      <c r="AI820" s="93"/>
      <c r="AK820" s="113"/>
      <c r="AN820" s="93"/>
      <c r="AO820" s="114"/>
      <c r="AQ820" s="93"/>
      <c r="AS820" s="114"/>
      <c r="AV820" s="93"/>
      <c r="AW820" s="114"/>
      <c r="AY820" s="93"/>
      <c r="BA820" s="114"/>
      <c r="BD820" s="93"/>
      <c r="BE820" s="114"/>
      <c r="BH820" s="95"/>
      <c r="BN820" s="86"/>
      <c r="BS820" s="86"/>
      <c r="BX820" s="86"/>
      <c r="CA820" s="86"/>
      <c r="CF820" s="86"/>
      <c r="CK820" s="86"/>
      <c r="CP820" s="86"/>
      <c r="CT820" s="87"/>
      <c r="CY820" s="86"/>
      <c r="DE820" s="86"/>
    </row>
    <row r="821">
      <c r="A821" s="112"/>
      <c r="Q821" s="77"/>
      <c r="R821" s="117"/>
      <c r="S821" s="118"/>
      <c r="Y821" s="92"/>
      <c r="AB821" s="93"/>
      <c r="AF821" s="92"/>
      <c r="AI821" s="93"/>
      <c r="AK821" s="113"/>
      <c r="AN821" s="93"/>
      <c r="AO821" s="114"/>
      <c r="AQ821" s="93"/>
      <c r="AS821" s="114"/>
      <c r="AV821" s="93"/>
      <c r="AW821" s="114"/>
      <c r="AY821" s="93"/>
      <c r="BA821" s="114"/>
      <c r="BD821" s="93"/>
      <c r="BE821" s="114"/>
      <c r="BH821" s="95"/>
      <c r="BN821" s="86"/>
      <c r="BS821" s="86"/>
      <c r="BX821" s="86"/>
      <c r="CA821" s="86"/>
      <c r="CF821" s="86"/>
      <c r="CK821" s="86"/>
      <c r="CP821" s="86"/>
      <c r="CT821" s="87"/>
      <c r="CY821" s="86"/>
      <c r="DE821" s="86"/>
    </row>
    <row r="822">
      <c r="A822" s="112"/>
      <c r="Q822" s="77"/>
      <c r="R822" s="117"/>
      <c r="S822" s="118"/>
      <c r="Y822" s="92"/>
      <c r="AB822" s="93"/>
      <c r="AF822" s="92"/>
      <c r="AI822" s="93"/>
      <c r="AK822" s="113"/>
      <c r="AN822" s="93"/>
      <c r="AO822" s="114"/>
      <c r="AQ822" s="93"/>
      <c r="AS822" s="114"/>
      <c r="AV822" s="93"/>
      <c r="AW822" s="114"/>
      <c r="AY822" s="93"/>
      <c r="BA822" s="114"/>
      <c r="BD822" s="93"/>
      <c r="BE822" s="114"/>
      <c r="BH822" s="95"/>
      <c r="BN822" s="86"/>
      <c r="BS822" s="86"/>
      <c r="BX822" s="86"/>
      <c r="CA822" s="86"/>
      <c r="CF822" s="86"/>
      <c r="CK822" s="86"/>
      <c r="CP822" s="86"/>
      <c r="CT822" s="87"/>
      <c r="CY822" s="86"/>
      <c r="DE822" s="86"/>
    </row>
    <row r="823">
      <c r="A823" s="112"/>
      <c r="Q823" s="77"/>
      <c r="R823" s="117"/>
      <c r="S823" s="118"/>
      <c r="Y823" s="92"/>
      <c r="AB823" s="93"/>
      <c r="AF823" s="92"/>
      <c r="AI823" s="93"/>
      <c r="AK823" s="113"/>
      <c r="AN823" s="93"/>
      <c r="AO823" s="114"/>
      <c r="AQ823" s="93"/>
      <c r="AS823" s="114"/>
      <c r="AV823" s="93"/>
      <c r="AW823" s="114"/>
      <c r="AY823" s="93"/>
      <c r="BA823" s="114"/>
      <c r="BD823" s="93"/>
      <c r="BE823" s="114"/>
      <c r="BH823" s="95"/>
      <c r="BN823" s="86"/>
      <c r="BS823" s="86"/>
      <c r="BX823" s="86"/>
      <c r="CA823" s="86"/>
      <c r="CF823" s="86"/>
      <c r="CK823" s="86"/>
      <c r="CP823" s="86"/>
      <c r="CT823" s="87"/>
      <c r="CY823" s="86"/>
      <c r="DE823" s="86"/>
    </row>
    <row r="824">
      <c r="A824" s="112"/>
      <c r="Q824" s="77"/>
      <c r="R824" s="117"/>
      <c r="S824" s="118"/>
      <c r="Y824" s="92"/>
      <c r="AB824" s="93"/>
      <c r="AF824" s="92"/>
      <c r="AI824" s="93"/>
      <c r="AK824" s="113"/>
      <c r="AN824" s="93"/>
      <c r="AO824" s="114"/>
      <c r="AQ824" s="93"/>
      <c r="AS824" s="114"/>
      <c r="AV824" s="93"/>
      <c r="AW824" s="114"/>
      <c r="AY824" s="93"/>
      <c r="BA824" s="114"/>
      <c r="BD824" s="93"/>
      <c r="BE824" s="114"/>
      <c r="BH824" s="95"/>
      <c r="BN824" s="86"/>
      <c r="BS824" s="86"/>
      <c r="BX824" s="86"/>
      <c r="CA824" s="86"/>
      <c r="CF824" s="86"/>
      <c r="CK824" s="86"/>
      <c r="CP824" s="86"/>
      <c r="CT824" s="87"/>
      <c r="CY824" s="86"/>
      <c r="DE824" s="86"/>
    </row>
    <row r="825">
      <c r="A825" s="112"/>
      <c r="Q825" s="77"/>
      <c r="R825" s="117"/>
      <c r="S825" s="118"/>
      <c r="Y825" s="92"/>
      <c r="AB825" s="93"/>
      <c r="AF825" s="92"/>
      <c r="AI825" s="93"/>
      <c r="AK825" s="113"/>
      <c r="AN825" s="93"/>
      <c r="AO825" s="114"/>
      <c r="AQ825" s="93"/>
      <c r="AS825" s="114"/>
      <c r="AV825" s="93"/>
      <c r="AW825" s="114"/>
      <c r="AY825" s="93"/>
      <c r="BA825" s="114"/>
      <c r="BD825" s="93"/>
      <c r="BE825" s="114"/>
      <c r="BH825" s="95"/>
      <c r="BN825" s="86"/>
      <c r="BS825" s="86"/>
      <c r="BX825" s="86"/>
      <c r="CA825" s="86"/>
      <c r="CF825" s="86"/>
      <c r="CK825" s="86"/>
      <c r="CP825" s="86"/>
      <c r="CT825" s="87"/>
      <c r="CY825" s="86"/>
      <c r="DE825" s="86"/>
    </row>
    <row r="826">
      <c r="A826" s="112"/>
      <c r="Q826" s="77"/>
      <c r="R826" s="117"/>
      <c r="S826" s="118"/>
      <c r="Y826" s="92"/>
      <c r="AB826" s="93"/>
      <c r="AF826" s="92"/>
      <c r="AI826" s="93"/>
      <c r="AK826" s="113"/>
      <c r="AN826" s="93"/>
      <c r="AO826" s="114"/>
      <c r="AQ826" s="93"/>
      <c r="AS826" s="114"/>
      <c r="AV826" s="93"/>
      <c r="AW826" s="114"/>
      <c r="AY826" s="93"/>
      <c r="BA826" s="114"/>
      <c r="BD826" s="93"/>
      <c r="BE826" s="114"/>
      <c r="BH826" s="95"/>
      <c r="BN826" s="86"/>
      <c r="BS826" s="86"/>
      <c r="BX826" s="86"/>
      <c r="CA826" s="86"/>
      <c r="CF826" s="86"/>
      <c r="CK826" s="86"/>
      <c r="CP826" s="86"/>
      <c r="CT826" s="87"/>
      <c r="CY826" s="86"/>
      <c r="DE826" s="86"/>
    </row>
    <row r="827">
      <c r="A827" s="112"/>
      <c r="Q827" s="77"/>
      <c r="R827" s="117"/>
      <c r="S827" s="118"/>
      <c r="Y827" s="92"/>
      <c r="AB827" s="93"/>
      <c r="AF827" s="92"/>
      <c r="AI827" s="93"/>
      <c r="AK827" s="113"/>
      <c r="AN827" s="93"/>
      <c r="AO827" s="114"/>
      <c r="AQ827" s="93"/>
      <c r="AS827" s="114"/>
      <c r="AV827" s="93"/>
      <c r="AW827" s="114"/>
      <c r="AY827" s="93"/>
      <c r="BA827" s="114"/>
      <c r="BD827" s="93"/>
      <c r="BE827" s="114"/>
      <c r="BH827" s="95"/>
      <c r="BN827" s="86"/>
      <c r="BS827" s="86"/>
      <c r="BX827" s="86"/>
      <c r="CA827" s="86"/>
      <c r="CF827" s="86"/>
      <c r="CK827" s="86"/>
      <c r="CP827" s="86"/>
      <c r="CT827" s="87"/>
      <c r="CY827" s="86"/>
      <c r="DE827" s="86"/>
    </row>
    <row r="828">
      <c r="A828" s="112"/>
      <c r="Q828" s="77"/>
      <c r="R828" s="117"/>
      <c r="S828" s="118"/>
      <c r="Y828" s="92"/>
      <c r="AB828" s="93"/>
      <c r="AF828" s="92"/>
      <c r="AI828" s="93"/>
      <c r="AK828" s="113"/>
      <c r="AN828" s="93"/>
      <c r="AO828" s="114"/>
      <c r="AQ828" s="93"/>
      <c r="AS828" s="114"/>
      <c r="AV828" s="93"/>
      <c r="AW828" s="114"/>
      <c r="AY828" s="93"/>
      <c r="BA828" s="114"/>
      <c r="BD828" s="93"/>
      <c r="BE828" s="114"/>
      <c r="BH828" s="95"/>
      <c r="BN828" s="86"/>
      <c r="BS828" s="86"/>
      <c r="BX828" s="86"/>
      <c r="CA828" s="86"/>
      <c r="CF828" s="86"/>
      <c r="CK828" s="86"/>
      <c r="CP828" s="86"/>
      <c r="CT828" s="87"/>
      <c r="CY828" s="86"/>
      <c r="DE828" s="86"/>
    </row>
    <row r="829">
      <c r="A829" s="112"/>
      <c r="Q829" s="77"/>
      <c r="R829" s="117"/>
      <c r="S829" s="118"/>
      <c r="Y829" s="92"/>
      <c r="AB829" s="93"/>
      <c r="AF829" s="92"/>
      <c r="AI829" s="93"/>
      <c r="AK829" s="113"/>
      <c r="AN829" s="93"/>
      <c r="AO829" s="114"/>
      <c r="AQ829" s="93"/>
      <c r="AS829" s="114"/>
      <c r="AV829" s="93"/>
      <c r="AW829" s="114"/>
      <c r="AY829" s="93"/>
      <c r="BA829" s="114"/>
      <c r="BD829" s="93"/>
      <c r="BE829" s="114"/>
      <c r="BH829" s="95"/>
      <c r="BN829" s="86"/>
      <c r="BS829" s="86"/>
      <c r="BX829" s="86"/>
      <c r="CA829" s="86"/>
      <c r="CF829" s="86"/>
      <c r="CK829" s="86"/>
      <c r="CP829" s="86"/>
      <c r="CT829" s="87"/>
      <c r="CY829" s="86"/>
      <c r="DE829" s="86"/>
    </row>
    <row r="830">
      <c r="A830" s="112"/>
      <c r="Q830" s="77"/>
      <c r="R830" s="117"/>
      <c r="S830" s="118"/>
      <c r="Y830" s="92"/>
      <c r="AB830" s="93"/>
      <c r="AF830" s="92"/>
      <c r="AI830" s="93"/>
      <c r="AK830" s="113"/>
      <c r="AN830" s="93"/>
      <c r="AO830" s="114"/>
      <c r="AQ830" s="93"/>
      <c r="AS830" s="114"/>
      <c r="AV830" s="93"/>
      <c r="AW830" s="114"/>
      <c r="AY830" s="93"/>
      <c r="BA830" s="114"/>
      <c r="BD830" s="93"/>
      <c r="BE830" s="114"/>
      <c r="BH830" s="95"/>
      <c r="BN830" s="86"/>
      <c r="BS830" s="86"/>
      <c r="BX830" s="86"/>
      <c r="CA830" s="86"/>
      <c r="CF830" s="86"/>
      <c r="CK830" s="86"/>
      <c r="CP830" s="86"/>
      <c r="CT830" s="87"/>
      <c r="CY830" s="86"/>
      <c r="DE830" s="86"/>
    </row>
    <row r="831">
      <c r="A831" s="112"/>
      <c r="Q831" s="77"/>
      <c r="R831" s="117"/>
      <c r="S831" s="118"/>
      <c r="Y831" s="92"/>
      <c r="AB831" s="93"/>
      <c r="AF831" s="92"/>
      <c r="AI831" s="93"/>
      <c r="AK831" s="113"/>
      <c r="AN831" s="93"/>
      <c r="AO831" s="114"/>
      <c r="AQ831" s="93"/>
      <c r="AS831" s="114"/>
      <c r="AV831" s="93"/>
      <c r="AW831" s="114"/>
      <c r="AY831" s="93"/>
      <c r="BA831" s="114"/>
      <c r="BD831" s="93"/>
      <c r="BE831" s="114"/>
      <c r="BH831" s="95"/>
      <c r="BN831" s="86"/>
      <c r="BS831" s="86"/>
      <c r="BX831" s="86"/>
      <c r="CA831" s="86"/>
      <c r="CF831" s="86"/>
      <c r="CK831" s="86"/>
      <c r="CP831" s="86"/>
      <c r="CT831" s="87"/>
      <c r="CY831" s="86"/>
      <c r="DE831" s="86"/>
    </row>
    <row r="832">
      <c r="A832" s="112"/>
      <c r="Q832" s="77"/>
      <c r="R832" s="117"/>
      <c r="S832" s="118"/>
      <c r="Y832" s="92"/>
      <c r="AB832" s="93"/>
      <c r="AF832" s="92"/>
      <c r="AI832" s="93"/>
      <c r="AK832" s="113"/>
      <c r="AN832" s="93"/>
      <c r="AO832" s="114"/>
      <c r="AQ832" s="93"/>
      <c r="AS832" s="114"/>
      <c r="AV832" s="93"/>
      <c r="AW832" s="114"/>
      <c r="AY832" s="93"/>
      <c r="BA832" s="114"/>
      <c r="BD832" s="93"/>
      <c r="BE832" s="114"/>
      <c r="BH832" s="95"/>
      <c r="BN832" s="86"/>
      <c r="BS832" s="86"/>
      <c r="BX832" s="86"/>
      <c r="CA832" s="86"/>
      <c r="CF832" s="86"/>
      <c r="CK832" s="86"/>
      <c r="CP832" s="86"/>
      <c r="CT832" s="87"/>
      <c r="CY832" s="86"/>
      <c r="DE832" s="86"/>
    </row>
    <row r="833">
      <c r="A833" s="112"/>
      <c r="Q833" s="77"/>
      <c r="R833" s="117"/>
      <c r="S833" s="118"/>
      <c r="Y833" s="92"/>
      <c r="AB833" s="93"/>
      <c r="AF833" s="92"/>
      <c r="AI833" s="93"/>
      <c r="AK833" s="113"/>
      <c r="AN833" s="93"/>
      <c r="AO833" s="114"/>
      <c r="AQ833" s="93"/>
      <c r="AS833" s="114"/>
      <c r="AV833" s="93"/>
      <c r="AW833" s="114"/>
      <c r="AY833" s="93"/>
      <c r="BA833" s="114"/>
      <c r="BD833" s="93"/>
      <c r="BE833" s="114"/>
      <c r="BH833" s="95"/>
      <c r="BN833" s="86"/>
      <c r="BS833" s="86"/>
      <c r="BX833" s="86"/>
      <c r="CA833" s="86"/>
      <c r="CF833" s="86"/>
      <c r="CK833" s="86"/>
      <c r="CP833" s="86"/>
      <c r="CT833" s="87"/>
      <c r="CY833" s="86"/>
      <c r="DE833" s="86"/>
    </row>
    <row r="834">
      <c r="A834" s="112"/>
      <c r="Q834" s="77"/>
      <c r="R834" s="117"/>
      <c r="S834" s="118"/>
      <c r="Y834" s="92"/>
      <c r="AB834" s="93"/>
      <c r="AF834" s="92"/>
      <c r="AI834" s="93"/>
      <c r="AK834" s="113"/>
      <c r="AN834" s="93"/>
      <c r="AO834" s="114"/>
      <c r="AQ834" s="93"/>
      <c r="AS834" s="114"/>
      <c r="AV834" s="93"/>
      <c r="AW834" s="114"/>
      <c r="AY834" s="93"/>
      <c r="BA834" s="114"/>
      <c r="BD834" s="93"/>
      <c r="BE834" s="114"/>
      <c r="BH834" s="95"/>
      <c r="BN834" s="86"/>
      <c r="BS834" s="86"/>
      <c r="BX834" s="86"/>
      <c r="CA834" s="86"/>
      <c r="CF834" s="86"/>
      <c r="CK834" s="86"/>
      <c r="CP834" s="86"/>
      <c r="CT834" s="87"/>
      <c r="CY834" s="86"/>
      <c r="DE834" s="86"/>
    </row>
    <row r="835">
      <c r="A835" s="112"/>
      <c r="Q835" s="77"/>
      <c r="R835" s="117"/>
      <c r="S835" s="118"/>
      <c r="Y835" s="92"/>
      <c r="AB835" s="93"/>
      <c r="AF835" s="92"/>
      <c r="AI835" s="93"/>
      <c r="AK835" s="113"/>
      <c r="AN835" s="93"/>
      <c r="AO835" s="114"/>
      <c r="AQ835" s="93"/>
      <c r="AS835" s="114"/>
      <c r="AV835" s="93"/>
      <c r="AW835" s="114"/>
      <c r="AY835" s="93"/>
      <c r="BA835" s="114"/>
      <c r="BD835" s="93"/>
      <c r="BE835" s="114"/>
      <c r="BH835" s="95"/>
      <c r="BN835" s="86"/>
      <c r="BS835" s="86"/>
      <c r="BX835" s="86"/>
      <c r="CA835" s="86"/>
      <c r="CF835" s="86"/>
      <c r="CK835" s="86"/>
      <c r="CP835" s="86"/>
      <c r="CT835" s="87"/>
      <c r="CY835" s="86"/>
      <c r="DE835" s="86"/>
    </row>
    <row r="836">
      <c r="A836" s="112"/>
      <c r="Q836" s="77"/>
      <c r="R836" s="117"/>
      <c r="S836" s="118"/>
      <c r="Y836" s="92"/>
      <c r="AB836" s="93"/>
      <c r="AF836" s="92"/>
      <c r="AI836" s="93"/>
      <c r="AK836" s="113"/>
      <c r="AN836" s="93"/>
      <c r="AO836" s="114"/>
      <c r="AQ836" s="93"/>
      <c r="AS836" s="114"/>
      <c r="AV836" s="93"/>
      <c r="AW836" s="114"/>
      <c r="AY836" s="93"/>
      <c r="BA836" s="114"/>
      <c r="BD836" s="93"/>
      <c r="BE836" s="114"/>
      <c r="BH836" s="95"/>
      <c r="BN836" s="86"/>
      <c r="BS836" s="86"/>
      <c r="BX836" s="86"/>
      <c r="CA836" s="86"/>
      <c r="CF836" s="86"/>
      <c r="CK836" s="86"/>
      <c r="CP836" s="86"/>
      <c r="CT836" s="87"/>
      <c r="CY836" s="86"/>
      <c r="DE836" s="86"/>
    </row>
    <row r="837">
      <c r="A837" s="112"/>
      <c r="Q837" s="77"/>
      <c r="R837" s="117"/>
      <c r="S837" s="118"/>
      <c r="Y837" s="92"/>
      <c r="AB837" s="93"/>
      <c r="AF837" s="92"/>
      <c r="AI837" s="93"/>
      <c r="AK837" s="113"/>
      <c r="AN837" s="93"/>
      <c r="AO837" s="114"/>
      <c r="AQ837" s="93"/>
      <c r="AS837" s="114"/>
      <c r="AV837" s="93"/>
      <c r="AW837" s="114"/>
      <c r="AY837" s="93"/>
      <c r="BA837" s="114"/>
      <c r="BD837" s="93"/>
      <c r="BE837" s="114"/>
      <c r="BH837" s="95"/>
      <c r="BN837" s="86"/>
      <c r="BS837" s="86"/>
      <c r="BX837" s="86"/>
      <c r="CA837" s="86"/>
      <c r="CF837" s="86"/>
      <c r="CK837" s="86"/>
      <c r="CP837" s="86"/>
      <c r="CT837" s="87"/>
      <c r="CY837" s="86"/>
      <c r="DE837" s="86"/>
    </row>
    <row r="838">
      <c r="A838" s="112"/>
      <c r="Q838" s="77"/>
      <c r="R838" s="117"/>
      <c r="S838" s="118"/>
      <c r="Y838" s="92"/>
      <c r="AB838" s="93"/>
      <c r="AF838" s="92"/>
      <c r="AI838" s="93"/>
      <c r="AK838" s="113"/>
      <c r="AN838" s="93"/>
      <c r="AO838" s="114"/>
      <c r="AQ838" s="93"/>
      <c r="AS838" s="114"/>
      <c r="AV838" s="93"/>
      <c r="AW838" s="114"/>
      <c r="AY838" s="93"/>
      <c r="BA838" s="114"/>
      <c r="BD838" s="93"/>
      <c r="BE838" s="114"/>
      <c r="BH838" s="95"/>
      <c r="BN838" s="86"/>
      <c r="BS838" s="86"/>
      <c r="BX838" s="86"/>
      <c r="CA838" s="86"/>
      <c r="CF838" s="86"/>
      <c r="CK838" s="86"/>
      <c r="CP838" s="86"/>
      <c r="CT838" s="87"/>
      <c r="CY838" s="86"/>
      <c r="DE838" s="86"/>
    </row>
    <row r="839">
      <c r="A839" s="112"/>
      <c r="Q839" s="77"/>
      <c r="R839" s="117"/>
      <c r="S839" s="118"/>
      <c r="Y839" s="92"/>
      <c r="AB839" s="93"/>
      <c r="AF839" s="92"/>
      <c r="AI839" s="93"/>
      <c r="AK839" s="113"/>
      <c r="AN839" s="93"/>
      <c r="AO839" s="114"/>
      <c r="AQ839" s="93"/>
      <c r="AS839" s="114"/>
      <c r="AV839" s="93"/>
      <c r="AW839" s="114"/>
      <c r="AY839" s="93"/>
      <c r="BA839" s="114"/>
      <c r="BD839" s="93"/>
      <c r="BE839" s="114"/>
      <c r="BH839" s="95"/>
      <c r="BN839" s="86"/>
      <c r="BS839" s="86"/>
      <c r="BX839" s="86"/>
      <c r="CA839" s="86"/>
      <c r="CF839" s="86"/>
      <c r="CK839" s="86"/>
      <c r="CP839" s="86"/>
      <c r="CT839" s="87"/>
      <c r="CY839" s="86"/>
      <c r="DE839" s="86"/>
    </row>
    <row r="840">
      <c r="A840" s="112"/>
      <c r="Q840" s="77"/>
      <c r="R840" s="117"/>
      <c r="S840" s="118"/>
      <c r="Y840" s="92"/>
      <c r="AB840" s="93"/>
      <c r="AF840" s="92"/>
      <c r="AI840" s="93"/>
      <c r="AK840" s="113"/>
      <c r="AN840" s="93"/>
      <c r="AO840" s="114"/>
      <c r="AQ840" s="93"/>
      <c r="AS840" s="114"/>
      <c r="AV840" s="93"/>
      <c r="AW840" s="114"/>
      <c r="AY840" s="93"/>
      <c r="BA840" s="114"/>
      <c r="BD840" s="93"/>
      <c r="BE840" s="114"/>
      <c r="BH840" s="95"/>
      <c r="BN840" s="86"/>
      <c r="BS840" s="86"/>
      <c r="BX840" s="86"/>
      <c r="CA840" s="86"/>
      <c r="CF840" s="86"/>
      <c r="CK840" s="86"/>
      <c r="CP840" s="86"/>
      <c r="CT840" s="87"/>
      <c r="CY840" s="86"/>
      <c r="DE840" s="86"/>
    </row>
    <row r="841">
      <c r="A841" s="112"/>
      <c r="Q841" s="77"/>
      <c r="R841" s="117"/>
      <c r="S841" s="118"/>
      <c r="Y841" s="92"/>
      <c r="AB841" s="93"/>
      <c r="AF841" s="92"/>
      <c r="AI841" s="93"/>
      <c r="AK841" s="113"/>
      <c r="AN841" s="93"/>
      <c r="AO841" s="114"/>
      <c r="AQ841" s="93"/>
      <c r="AS841" s="114"/>
      <c r="AV841" s="93"/>
      <c r="AW841" s="114"/>
      <c r="AY841" s="93"/>
      <c r="BA841" s="114"/>
      <c r="BD841" s="93"/>
      <c r="BE841" s="114"/>
      <c r="BH841" s="95"/>
      <c r="BN841" s="86"/>
      <c r="BS841" s="86"/>
      <c r="BX841" s="86"/>
      <c r="CA841" s="86"/>
      <c r="CF841" s="86"/>
      <c r="CK841" s="86"/>
      <c r="CP841" s="86"/>
      <c r="CT841" s="87"/>
      <c r="CY841" s="86"/>
      <c r="DE841" s="86"/>
    </row>
    <row r="842">
      <c r="A842" s="112"/>
      <c r="Q842" s="77"/>
      <c r="R842" s="117"/>
      <c r="S842" s="118"/>
      <c r="Y842" s="92"/>
      <c r="AB842" s="93"/>
      <c r="AF842" s="92"/>
      <c r="AI842" s="93"/>
      <c r="AK842" s="113"/>
      <c r="AN842" s="93"/>
      <c r="AO842" s="114"/>
      <c r="AQ842" s="93"/>
      <c r="AS842" s="114"/>
      <c r="AV842" s="93"/>
      <c r="AW842" s="114"/>
      <c r="AY842" s="93"/>
      <c r="BA842" s="114"/>
      <c r="BD842" s="93"/>
      <c r="BE842" s="114"/>
      <c r="BH842" s="95"/>
      <c r="BN842" s="86"/>
      <c r="BS842" s="86"/>
      <c r="BX842" s="86"/>
      <c r="CA842" s="86"/>
      <c r="CF842" s="86"/>
      <c r="CK842" s="86"/>
      <c r="CP842" s="86"/>
      <c r="CT842" s="87"/>
      <c r="CY842" s="86"/>
      <c r="DE842" s="86"/>
    </row>
    <row r="843">
      <c r="A843" s="112"/>
      <c r="Q843" s="77"/>
      <c r="R843" s="117"/>
      <c r="S843" s="118"/>
      <c r="Y843" s="92"/>
      <c r="AB843" s="93"/>
      <c r="AF843" s="92"/>
      <c r="AI843" s="93"/>
      <c r="AK843" s="113"/>
      <c r="AN843" s="93"/>
      <c r="AO843" s="114"/>
      <c r="AQ843" s="93"/>
      <c r="AS843" s="114"/>
      <c r="AV843" s="93"/>
      <c r="AW843" s="114"/>
      <c r="AY843" s="93"/>
      <c r="BA843" s="114"/>
      <c r="BD843" s="93"/>
      <c r="BE843" s="114"/>
      <c r="BH843" s="95"/>
      <c r="BN843" s="86"/>
      <c r="BS843" s="86"/>
      <c r="BX843" s="86"/>
      <c r="CA843" s="86"/>
      <c r="CF843" s="86"/>
      <c r="CK843" s="86"/>
      <c r="CP843" s="86"/>
      <c r="CT843" s="87"/>
      <c r="CY843" s="86"/>
      <c r="DE843" s="86"/>
    </row>
    <row r="844">
      <c r="A844" s="112"/>
      <c r="Q844" s="77"/>
      <c r="R844" s="117"/>
      <c r="S844" s="118"/>
      <c r="Y844" s="92"/>
      <c r="AB844" s="93"/>
      <c r="AF844" s="92"/>
      <c r="AI844" s="93"/>
      <c r="AK844" s="113"/>
      <c r="AN844" s="93"/>
      <c r="AO844" s="114"/>
      <c r="AQ844" s="93"/>
      <c r="AS844" s="114"/>
      <c r="AV844" s="93"/>
      <c r="AW844" s="114"/>
      <c r="AY844" s="93"/>
      <c r="BA844" s="114"/>
      <c r="BD844" s="93"/>
      <c r="BE844" s="114"/>
      <c r="BH844" s="95"/>
      <c r="BN844" s="86"/>
      <c r="BS844" s="86"/>
      <c r="BX844" s="86"/>
      <c r="CA844" s="86"/>
      <c r="CF844" s="86"/>
      <c r="CK844" s="86"/>
      <c r="CP844" s="86"/>
      <c r="CT844" s="87"/>
      <c r="CY844" s="86"/>
      <c r="DE844" s="86"/>
    </row>
    <row r="845">
      <c r="A845" s="112"/>
      <c r="Q845" s="77"/>
      <c r="R845" s="117"/>
      <c r="S845" s="118"/>
      <c r="Y845" s="92"/>
      <c r="AB845" s="93"/>
      <c r="AF845" s="92"/>
      <c r="AI845" s="93"/>
      <c r="AK845" s="113"/>
      <c r="AN845" s="93"/>
      <c r="AO845" s="114"/>
      <c r="AQ845" s="93"/>
      <c r="AS845" s="114"/>
      <c r="AV845" s="93"/>
      <c r="AW845" s="114"/>
      <c r="AY845" s="93"/>
      <c r="BA845" s="114"/>
      <c r="BD845" s="93"/>
      <c r="BE845" s="114"/>
      <c r="BH845" s="95"/>
      <c r="BN845" s="86"/>
      <c r="BS845" s="86"/>
      <c r="BX845" s="86"/>
      <c r="CA845" s="86"/>
      <c r="CF845" s="86"/>
      <c r="CK845" s="86"/>
      <c r="CP845" s="86"/>
      <c r="CT845" s="87"/>
      <c r="CY845" s="86"/>
      <c r="DE845" s="86"/>
    </row>
    <row r="846">
      <c r="A846" s="112"/>
      <c r="Q846" s="77"/>
      <c r="R846" s="117"/>
      <c r="S846" s="118"/>
      <c r="Y846" s="92"/>
      <c r="AB846" s="93"/>
      <c r="AF846" s="92"/>
      <c r="AI846" s="93"/>
      <c r="AK846" s="113"/>
      <c r="AN846" s="93"/>
      <c r="AO846" s="114"/>
      <c r="AQ846" s="93"/>
      <c r="AS846" s="114"/>
      <c r="AV846" s="93"/>
      <c r="AW846" s="114"/>
      <c r="AY846" s="93"/>
      <c r="BA846" s="114"/>
      <c r="BD846" s="93"/>
      <c r="BE846" s="114"/>
      <c r="BH846" s="95"/>
      <c r="BN846" s="86"/>
      <c r="BS846" s="86"/>
      <c r="BX846" s="86"/>
      <c r="CA846" s="86"/>
      <c r="CF846" s="86"/>
      <c r="CK846" s="86"/>
      <c r="CP846" s="86"/>
      <c r="CT846" s="87"/>
      <c r="CY846" s="86"/>
      <c r="DE846" s="86"/>
    </row>
    <row r="847">
      <c r="A847" s="112"/>
      <c r="Q847" s="77"/>
      <c r="R847" s="117"/>
      <c r="S847" s="118"/>
      <c r="Y847" s="92"/>
      <c r="AB847" s="93"/>
      <c r="AF847" s="92"/>
      <c r="AI847" s="93"/>
      <c r="AK847" s="113"/>
      <c r="AN847" s="93"/>
      <c r="AO847" s="114"/>
      <c r="AQ847" s="93"/>
      <c r="AS847" s="114"/>
      <c r="AV847" s="93"/>
      <c r="AW847" s="114"/>
      <c r="AY847" s="93"/>
      <c r="BA847" s="114"/>
      <c r="BD847" s="93"/>
      <c r="BE847" s="114"/>
      <c r="BH847" s="95"/>
      <c r="BN847" s="86"/>
      <c r="BS847" s="86"/>
      <c r="BX847" s="86"/>
      <c r="CA847" s="86"/>
      <c r="CF847" s="86"/>
      <c r="CK847" s="86"/>
      <c r="CP847" s="86"/>
      <c r="CT847" s="87"/>
      <c r="CY847" s="86"/>
      <c r="DE847" s="86"/>
    </row>
    <row r="848">
      <c r="A848" s="112"/>
      <c r="Q848" s="77"/>
      <c r="R848" s="117"/>
      <c r="S848" s="118"/>
      <c r="Y848" s="92"/>
      <c r="AB848" s="93"/>
      <c r="AF848" s="92"/>
      <c r="AI848" s="93"/>
      <c r="AK848" s="113"/>
      <c r="AN848" s="93"/>
      <c r="AO848" s="114"/>
      <c r="AQ848" s="93"/>
      <c r="AS848" s="114"/>
      <c r="AV848" s="93"/>
      <c r="AW848" s="114"/>
      <c r="AY848" s="93"/>
      <c r="BA848" s="114"/>
      <c r="BD848" s="93"/>
      <c r="BE848" s="114"/>
      <c r="BH848" s="95"/>
      <c r="BN848" s="86"/>
      <c r="BS848" s="86"/>
      <c r="BX848" s="86"/>
      <c r="CA848" s="86"/>
      <c r="CF848" s="86"/>
      <c r="CK848" s="86"/>
      <c r="CP848" s="86"/>
      <c r="CT848" s="87"/>
      <c r="CY848" s="86"/>
      <c r="DE848" s="86"/>
    </row>
    <row r="849">
      <c r="A849" s="112"/>
      <c r="Q849" s="77"/>
      <c r="R849" s="117"/>
      <c r="S849" s="118"/>
      <c r="Y849" s="92"/>
      <c r="AB849" s="93"/>
      <c r="AF849" s="92"/>
      <c r="AI849" s="93"/>
      <c r="AK849" s="113"/>
      <c r="AN849" s="93"/>
      <c r="AO849" s="114"/>
      <c r="AQ849" s="93"/>
      <c r="AS849" s="114"/>
      <c r="AV849" s="93"/>
      <c r="AW849" s="114"/>
      <c r="AY849" s="93"/>
      <c r="BA849" s="114"/>
      <c r="BD849" s="93"/>
      <c r="BE849" s="114"/>
      <c r="BH849" s="95"/>
      <c r="BN849" s="86"/>
      <c r="BS849" s="86"/>
      <c r="BX849" s="86"/>
      <c r="CA849" s="86"/>
      <c r="CF849" s="86"/>
      <c r="CK849" s="86"/>
      <c r="CP849" s="86"/>
      <c r="CT849" s="87"/>
      <c r="CY849" s="86"/>
      <c r="DE849" s="86"/>
    </row>
    <row r="850">
      <c r="A850" s="112"/>
      <c r="Q850" s="77"/>
      <c r="R850" s="117"/>
      <c r="S850" s="118"/>
      <c r="Y850" s="92"/>
      <c r="AB850" s="93"/>
      <c r="AF850" s="92"/>
      <c r="AI850" s="93"/>
      <c r="AK850" s="113"/>
      <c r="AN850" s="93"/>
      <c r="AO850" s="114"/>
      <c r="AQ850" s="93"/>
      <c r="AS850" s="114"/>
      <c r="AV850" s="93"/>
      <c r="AW850" s="114"/>
      <c r="AY850" s="93"/>
      <c r="BA850" s="114"/>
      <c r="BD850" s="93"/>
      <c r="BE850" s="114"/>
      <c r="BH850" s="95"/>
      <c r="BN850" s="86"/>
      <c r="BS850" s="86"/>
      <c r="BX850" s="86"/>
      <c r="CA850" s="86"/>
      <c r="CF850" s="86"/>
      <c r="CK850" s="86"/>
      <c r="CP850" s="86"/>
      <c r="CT850" s="87"/>
      <c r="CY850" s="86"/>
      <c r="DE850" s="86"/>
    </row>
    <row r="851">
      <c r="A851" s="112"/>
      <c r="Q851" s="77"/>
      <c r="R851" s="117"/>
      <c r="S851" s="118"/>
      <c r="Y851" s="92"/>
      <c r="AB851" s="93"/>
      <c r="AF851" s="92"/>
      <c r="AI851" s="93"/>
      <c r="AK851" s="113"/>
      <c r="AN851" s="93"/>
      <c r="AO851" s="114"/>
      <c r="AQ851" s="93"/>
      <c r="AS851" s="114"/>
      <c r="AV851" s="93"/>
      <c r="AW851" s="114"/>
      <c r="AY851" s="93"/>
      <c r="BA851" s="114"/>
      <c r="BD851" s="93"/>
      <c r="BE851" s="114"/>
      <c r="BH851" s="95"/>
      <c r="BN851" s="86"/>
      <c r="BS851" s="86"/>
      <c r="BX851" s="86"/>
      <c r="CA851" s="86"/>
      <c r="CF851" s="86"/>
      <c r="CK851" s="86"/>
      <c r="CP851" s="86"/>
      <c r="CT851" s="87"/>
      <c r="CY851" s="86"/>
      <c r="DE851" s="86"/>
    </row>
    <row r="852">
      <c r="A852" s="112"/>
      <c r="Q852" s="77"/>
      <c r="R852" s="117"/>
      <c r="S852" s="118"/>
      <c r="Y852" s="92"/>
      <c r="AB852" s="93"/>
      <c r="AF852" s="92"/>
      <c r="AI852" s="93"/>
      <c r="AK852" s="113"/>
      <c r="AN852" s="93"/>
      <c r="AO852" s="114"/>
      <c r="AQ852" s="93"/>
      <c r="AS852" s="114"/>
      <c r="AV852" s="93"/>
      <c r="AW852" s="114"/>
      <c r="AY852" s="93"/>
      <c r="BA852" s="114"/>
      <c r="BD852" s="93"/>
      <c r="BE852" s="114"/>
      <c r="BH852" s="95"/>
      <c r="BN852" s="86"/>
      <c r="BS852" s="86"/>
      <c r="BX852" s="86"/>
      <c r="CA852" s="86"/>
      <c r="CF852" s="86"/>
      <c r="CK852" s="86"/>
      <c r="CP852" s="86"/>
      <c r="CT852" s="87"/>
      <c r="CY852" s="86"/>
      <c r="DE852" s="86"/>
    </row>
    <row r="853">
      <c r="A853" s="112"/>
      <c r="Q853" s="77"/>
      <c r="R853" s="117"/>
      <c r="S853" s="118"/>
      <c r="Y853" s="92"/>
      <c r="AB853" s="93"/>
      <c r="AF853" s="92"/>
      <c r="AI853" s="93"/>
      <c r="AK853" s="113"/>
      <c r="AN853" s="93"/>
      <c r="AO853" s="114"/>
      <c r="AQ853" s="93"/>
      <c r="AS853" s="114"/>
      <c r="AV853" s="93"/>
      <c r="AW853" s="114"/>
      <c r="AY853" s="93"/>
      <c r="BA853" s="114"/>
      <c r="BD853" s="93"/>
      <c r="BE853" s="114"/>
      <c r="BH853" s="95"/>
      <c r="BN853" s="86"/>
      <c r="BS853" s="86"/>
      <c r="BX853" s="86"/>
      <c r="CA853" s="86"/>
      <c r="CF853" s="86"/>
      <c r="CK853" s="86"/>
      <c r="CP853" s="86"/>
      <c r="CT853" s="87"/>
      <c r="CY853" s="86"/>
      <c r="DE853" s="86"/>
    </row>
    <row r="854">
      <c r="A854" s="112"/>
      <c r="Q854" s="77"/>
      <c r="R854" s="117"/>
      <c r="S854" s="118"/>
      <c r="Y854" s="92"/>
      <c r="AB854" s="93"/>
      <c r="AF854" s="92"/>
      <c r="AI854" s="93"/>
      <c r="AK854" s="113"/>
      <c r="AN854" s="93"/>
      <c r="AO854" s="114"/>
      <c r="AQ854" s="93"/>
      <c r="AS854" s="114"/>
      <c r="AV854" s="93"/>
      <c r="AW854" s="114"/>
      <c r="AY854" s="93"/>
      <c r="BA854" s="114"/>
      <c r="BD854" s="93"/>
      <c r="BE854" s="114"/>
      <c r="BH854" s="95"/>
      <c r="BN854" s="86"/>
      <c r="BS854" s="86"/>
      <c r="BX854" s="86"/>
      <c r="CA854" s="86"/>
      <c r="CF854" s="86"/>
      <c r="CK854" s="86"/>
      <c r="CP854" s="86"/>
      <c r="CT854" s="87"/>
      <c r="CY854" s="86"/>
      <c r="DE854" s="86"/>
    </row>
    <row r="855">
      <c r="A855" s="112"/>
      <c r="Q855" s="77"/>
      <c r="R855" s="117"/>
      <c r="S855" s="118"/>
      <c r="Y855" s="92"/>
      <c r="AB855" s="93"/>
      <c r="AF855" s="92"/>
      <c r="AI855" s="93"/>
      <c r="AK855" s="113"/>
      <c r="AN855" s="93"/>
      <c r="AO855" s="114"/>
      <c r="AQ855" s="93"/>
      <c r="AS855" s="114"/>
      <c r="AV855" s="93"/>
      <c r="AW855" s="114"/>
      <c r="AY855" s="93"/>
      <c r="BA855" s="114"/>
      <c r="BD855" s="93"/>
      <c r="BE855" s="114"/>
      <c r="BH855" s="95"/>
      <c r="BN855" s="86"/>
      <c r="BS855" s="86"/>
      <c r="BX855" s="86"/>
      <c r="CA855" s="86"/>
      <c r="CF855" s="86"/>
      <c r="CK855" s="86"/>
      <c r="CP855" s="86"/>
      <c r="CT855" s="87"/>
      <c r="CY855" s="86"/>
      <c r="DE855" s="86"/>
    </row>
    <row r="856">
      <c r="A856" s="112"/>
      <c r="Q856" s="77"/>
      <c r="R856" s="117"/>
      <c r="S856" s="118"/>
      <c r="Y856" s="92"/>
      <c r="AB856" s="93"/>
      <c r="AF856" s="92"/>
      <c r="AI856" s="93"/>
      <c r="AK856" s="113"/>
      <c r="AN856" s="93"/>
      <c r="AO856" s="114"/>
      <c r="AQ856" s="93"/>
      <c r="AS856" s="114"/>
      <c r="AV856" s="93"/>
      <c r="AW856" s="114"/>
      <c r="AY856" s="93"/>
      <c r="BA856" s="114"/>
      <c r="BD856" s="93"/>
      <c r="BE856" s="114"/>
      <c r="BH856" s="95"/>
      <c r="BN856" s="86"/>
      <c r="BS856" s="86"/>
      <c r="BX856" s="86"/>
      <c r="CA856" s="86"/>
      <c r="CF856" s="86"/>
      <c r="CK856" s="86"/>
      <c r="CP856" s="86"/>
      <c r="CT856" s="87"/>
      <c r="CY856" s="86"/>
      <c r="DE856" s="86"/>
    </row>
    <row r="857">
      <c r="A857" s="112"/>
      <c r="Q857" s="77"/>
      <c r="R857" s="117"/>
      <c r="S857" s="118"/>
      <c r="Y857" s="92"/>
      <c r="AB857" s="93"/>
      <c r="AF857" s="92"/>
      <c r="AI857" s="93"/>
      <c r="AK857" s="113"/>
      <c r="AN857" s="93"/>
      <c r="AO857" s="114"/>
      <c r="AQ857" s="93"/>
      <c r="AS857" s="114"/>
      <c r="AV857" s="93"/>
      <c r="AW857" s="114"/>
      <c r="AY857" s="93"/>
      <c r="BA857" s="114"/>
      <c r="BD857" s="93"/>
      <c r="BE857" s="114"/>
      <c r="BH857" s="95"/>
      <c r="BN857" s="86"/>
      <c r="BS857" s="86"/>
      <c r="BX857" s="86"/>
      <c r="CA857" s="86"/>
      <c r="CF857" s="86"/>
      <c r="CK857" s="86"/>
      <c r="CP857" s="86"/>
      <c r="CT857" s="87"/>
      <c r="CY857" s="86"/>
      <c r="DE857" s="86"/>
    </row>
    <row r="858">
      <c r="A858" s="112"/>
      <c r="Q858" s="77"/>
      <c r="R858" s="117"/>
      <c r="S858" s="118"/>
      <c r="Y858" s="92"/>
      <c r="AB858" s="93"/>
      <c r="AF858" s="92"/>
      <c r="AI858" s="93"/>
      <c r="AK858" s="113"/>
      <c r="AN858" s="93"/>
      <c r="AO858" s="114"/>
      <c r="AQ858" s="93"/>
      <c r="AS858" s="114"/>
      <c r="AV858" s="93"/>
      <c r="AW858" s="114"/>
      <c r="AY858" s="93"/>
      <c r="BA858" s="114"/>
      <c r="BD858" s="93"/>
      <c r="BE858" s="114"/>
      <c r="BH858" s="95"/>
      <c r="BN858" s="86"/>
      <c r="BS858" s="86"/>
      <c r="BX858" s="86"/>
      <c r="CA858" s="86"/>
      <c r="CF858" s="86"/>
      <c r="CK858" s="86"/>
      <c r="CP858" s="86"/>
      <c r="CT858" s="87"/>
      <c r="CY858" s="86"/>
      <c r="DE858" s="86"/>
    </row>
    <row r="859">
      <c r="A859" s="112"/>
      <c r="Q859" s="77"/>
      <c r="R859" s="117"/>
      <c r="S859" s="118"/>
      <c r="Y859" s="92"/>
      <c r="AB859" s="93"/>
      <c r="AF859" s="92"/>
      <c r="AI859" s="93"/>
      <c r="AK859" s="113"/>
      <c r="AN859" s="93"/>
      <c r="AO859" s="114"/>
      <c r="AQ859" s="93"/>
      <c r="AS859" s="114"/>
      <c r="AV859" s="93"/>
      <c r="AW859" s="114"/>
      <c r="AY859" s="93"/>
      <c r="BA859" s="114"/>
      <c r="BD859" s="93"/>
      <c r="BE859" s="114"/>
      <c r="BH859" s="95"/>
      <c r="BN859" s="86"/>
      <c r="BS859" s="86"/>
      <c r="BX859" s="86"/>
      <c r="CA859" s="86"/>
      <c r="CF859" s="86"/>
      <c r="CK859" s="86"/>
      <c r="CP859" s="86"/>
      <c r="CT859" s="87"/>
      <c r="CY859" s="86"/>
      <c r="DE859" s="86"/>
    </row>
    <row r="860">
      <c r="A860" s="112"/>
      <c r="Q860" s="77"/>
      <c r="R860" s="117"/>
      <c r="S860" s="118"/>
      <c r="Y860" s="92"/>
      <c r="AB860" s="93"/>
      <c r="AF860" s="92"/>
      <c r="AI860" s="93"/>
      <c r="AK860" s="113"/>
      <c r="AN860" s="93"/>
      <c r="AO860" s="114"/>
      <c r="AQ860" s="93"/>
      <c r="AS860" s="114"/>
      <c r="AV860" s="93"/>
      <c r="AW860" s="114"/>
      <c r="AY860" s="93"/>
      <c r="BA860" s="114"/>
      <c r="BD860" s="93"/>
      <c r="BE860" s="114"/>
      <c r="BH860" s="95"/>
      <c r="BN860" s="86"/>
      <c r="BS860" s="86"/>
      <c r="BX860" s="86"/>
      <c r="CA860" s="86"/>
      <c r="CF860" s="86"/>
      <c r="CK860" s="86"/>
      <c r="CP860" s="86"/>
      <c r="CT860" s="87"/>
      <c r="CY860" s="86"/>
      <c r="DE860" s="86"/>
    </row>
    <row r="861">
      <c r="A861" s="112"/>
      <c r="Q861" s="77"/>
      <c r="R861" s="117"/>
      <c r="S861" s="118"/>
      <c r="Y861" s="92"/>
      <c r="AB861" s="93"/>
      <c r="AF861" s="92"/>
      <c r="AI861" s="93"/>
      <c r="AK861" s="113"/>
      <c r="AN861" s="93"/>
      <c r="AO861" s="114"/>
      <c r="AQ861" s="93"/>
      <c r="AS861" s="114"/>
      <c r="AV861" s="93"/>
      <c r="AW861" s="114"/>
      <c r="AY861" s="93"/>
      <c r="BA861" s="114"/>
      <c r="BD861" s="93"/>
      <c r="BE861" s="114"/>
      <c r="BH861" s="95"/>
      <c r="BN861" s="86"/>
      <c r="BS861" s="86"/>
      <c r="BX861" s="86"/>
      <c r="CA861" s="86"/>
      <c r="CF861" s="86"/>
      <c r="CK861" s="86"/>
      <c r="CP861" s="86"/>
      <c r="CT861" s="87"/>
      <c r="CY861" s="86"/>
      <c r="DE861" s="86"/>
    </row>
    <row r="862">
      <c r="A862" s="112"/>
      <c r="Q862" s="77"/>
      <c r="R862" s="117"/>
      <c r="S862" s="118"/>
      <c r="Y862" s="92"/>
      <c r="AB862" s="93"/>
      <c r="AF862" s="92"/>
      <c r="AI862" s="93"/>
      <c r="AK862" s="113"/>
      <c r="AN862" s="93"/>
      <c r="AO862" s="114"/>
      <c r="AQ862" s="93"/>
      <c r="AS862" s="114"/>
      <c r="AV862" s="93"/>
      <c r="AW862" s="114"/>
      <c r="AY862" s="93"/>
      <c r="BA862" s="114"/>
      <c r="BD862" s="93"/>
      <c r="BE862" s="114"/>
      <c r="BH862" s="95"/>
      <c r="BN862" s="86"/>
      <c r="BS862" s="86"/>
      <c r="BX862" s="86"/>
      <c r="CA862" s="86"/>
      <c r="CF862" s="86"/>
      <c r="CK862" s="86"/>
      <c r="CP862" s="86"/>
      <c r="CT862" s="87"/>
      <c r="CY862" s="86"/>
      <c r="DE862" s="86"/>
    </row>
    <row r="863">
      <c r="A863" s="112"/>
      <c r="Q863" s="77"/>
      <c r="R863" s="117"/>
      <c r="S863" s="118"/>
      <c r="Y863" s="92"/>
      <c r="AB863" s="93"/>
      <c r="AF863" s="92"/>
      <c r="AI863" s="93"/>
      <c r="AK863" s="113"/>
      <c r="AN863" s="93"/>
      <c r="AO863" s="114"/>
      <c r="AQ863" s="93"/>
      <c r="AS863" s="114"/>
      <c r="AV863" s="93"/>
      <c r="AW863" s="114"/>
      <c r="AY863" s="93"/>
      <c r="BA863" s="114"/>
      <c r="BD863" s="93"/>
      <c r="BE863" s="114"/>
      <c r="BH863" s="95"/>
      <c r="BN863" s="86"/>
      <c r="BS863" s="86"/>
      <c r="BX863" s="86"/>
      <c r="CA863" s="86"/>
      <c r="CF863" s="86"/>
      <c r="CK863" s="86"/>
      <c r="CP863" s="86"/>
      <c r="CT863" s="87"/>
      <c r="CY863" s="86"/>
      <c r="DE863" s="86"/>
    </row>
    <row r="864">
      <c r="A864" s="112"/>
      <c r="Q864" s="77"/>
      <c r="R864" s="117"/>
      <c r="S864" s="118"/>
      <c r="Y864" s="92"/>
      <c r="AB864" s="93"/>
      <c r="AF864" s="92"/>
      <c r="AI864" s="93"/>
      <c r="AK864" s="113"/>
      <c r="AN864" s="93"/>
      <c r="AO864" s="114"/>
      <c r="AQ864" s="93"/>
      <c r="AS864" s="114"/>
      <c r="AV864" s="93"/>
      <c r="AW864" s="114"/>
      <c r="AY864" s="93"/>
      <c r="BA864" s="114"/>
      <c r="BD864" s="93"/>
      <c r="BE864" s="114"/>
      <c r="BH864" s="95"/>
      <c r="BN864" s="86"/>
      <c r="BS864" s="86"/>
      <c r="BX864" s="86"/>
      <c r="CA864" s="86"/>
      <c r="CF864" s="86"/>
      <c r="CK864" s="86"/>
      <c r="CP864" s="86"/>
      <c r="CT864" s="87"/>
      <c r="CY864" s="86"/>
      <c r="DE864" s="86"/>
    </row>
    <row r="865">
      <c r="A865" s="112"/>
      <c r="Q865" s="77"/>
      <c r="R865" s="117"/>
      <c r="S865" s="118"/>
      <c r="Y865" s="92"/>
      <c r="AB865" s="93"/>
      <c r="AF865" s="92"/>
      <c r="AI865" s="93"/>
      <c r="AK865" s="113"/>
      <c r="AN865" s="93"/>
      <c r="AO865" s="114"/>
      <c r="AQ865" s="93"/>
      <c r="AS865" s="114"/>
      <c r="AV865" s="93"/>
      <c r="AW865" s="114"/>
      <c r="AY865" s="93"/>
      <c r="BA865" s="114"/>
      <c r="BD865" s="93"/>
      <c r="BE865" s="114"/>
      <c r="BH865" s="95"/>
      <c r="BN865" s="86"/>
      <c r="BS865" s="86"/>
      <c r="BX865" s="86"/>
      <c r="CA865" s="86"/>
      <c r="CF865" s="86"/>
      <c r="CK865" s="86"/>
      <c r="CP865" s="86"/>
      <c r="CT865" s="87"/>
      <c r="CY865" s="86"/>
      <c r="DE865" s="86"/>
    </row>
    <row r="866">
      <c r="A866" s="112"/>
      <c r="Q866" s="77"/>
      <c r="R866" s="117"/>
      <c r="S866" s="118"/>
      <c r="Y866" s="92"/>
      <c r="AB866" s="93"/>
      <c r="AF866" s="92"/>
      <c r="AI866" s="93"/>
      <c r="AK866" s="113"/>
      <c r="AN866" s="93"/>
      <c r="AO866" s="114"/>
      <c r="AQ866" s="93"/>
      <c r="AS866" s="114"/>
      <c r="AV866" s="93"/>
      <c r="AW866" s="114"/>
      <c r="AY866" s="93"/>
      <c r="BA866" s="114"/>
      <c r="BD866" s="93"/>
      <c r="BE866" s="114"/>
      <c r="BH866" s="95"/>
      <c r="BN866" s="86"/>
      <c r="BS866" s="86"/>
      <c r="BX866" s="86"/>
      <c r="CA866" s="86"/>
      <c r="CF866" s="86"/>
      <c r="CK866" s="86"/>
      <c r="CP866" s="86"/>
      <c r="CT866" s="87"/>
      <c r="CY866" s="86"/>
      <c r="DE866" s="86"/>
    </row>
    <row r="867">
      <c r="A867" s="112"/>
      <c r="Q867" s="77"/>
      <c r="R867" s="117"/>
      <c r="S867" s="118"/>
      <c r="Y867" s="92"/>
      <c r="AB867" s="93"/>
      <c r="AF867" s="92"/>
      <c r="AI867" s="93"/>
      <c r="AK867" s="113"/>
      <c r="AN867" s="93"/>
      <c r="AO867" s="114"/>
      <c r="AQ867" s="93"/>
      <c r="AS867" s="114"/>
      <c r="AV867" s="93"/>
      <c r="AW867" s="114"/>
      <c r="AY867" s="93"/>
      <c r="BA867" s="114"/>
      <c r="BD867" s="93"/>
      <c r="BE867" s="114"/>
      <c r="BH867" s="95"/>
      <c r="BN867" s="86"/>
      <c r="BS867" s="86"/>
      <c r="BX867" s="86"/>
      <c r="CA867" s="86"/>
      <c r="CF867" s="86"/>
      <c r="CK867" s="86"/>
      <c r="CP867" s="86"/>
      <c r="CT867" s="87"/>
      <c r="CY867" s="86"/>
      <c r="DE867" s="86"/>
    </row>
    <row r="868">
      <c r="A868" s="112"/>
      <c r="Q868" s="77"/>
      <c r="R868" s="117"/>
      <c r="S868" s="118"/>
      <c r="Y868" s="92"/>
      <c r="AB868" s="93"/>
      <c r="AF868" s="92"/>
      <c r="AI868" s="93"/>
      <c r="AK868" s="113"/>
      <c r="AN868" s="93"/>
      <c r="AO868" s="114"/>
      <c r="AQ868" s="93"/>
      <c r="AS868" s="114"/>
      <c r="AV868" s="93"/>
      <c r="AW868" s="114"/>
      <c r="AY868" s="93"/>
      <c r="BA868" s="114"/>
      <c r="BD868" s="93"/>
      <c r="BE868" s="114"/>
      <c r="BH868" s="95"/>
      <c r="BN868" s="86"/>
      <c r="BS868" s="86"/>
      <c r="BX868" s="86"/>
      <c r="CA868" s="86"/>
      <c r="CF868" s="86"/>
      <c r="CK868" s="86"/>
      <c r="CP868" s="86"/>
      <c r="CT868" s="87"/>
      <c r="CY868" s="86"/>
      <c r="DE868" s="86"/>
    </row>
    <row r="869">
      <c r="A869" s="112"/>
      <c r="Q869" s="77"/>
      <c r="R869" s="117"/>
      <c r="S869" s="118"/>
      <c r="Y869" s="92"/>
      <c r="AB869" s="93"/>
      <c r="AF869" s="92"/>
      <c r="AI869" s="93"/>
      <c r="AK869" s="113"/>
      <c r="AN869" s="93"/>
      <c r="AO869" s="114"/>
      <c r="AQ869" s="93"/>
      <c r="AS869" s="114"/>
      <c r="AV869" s="93"/>
      <c r="AW869" s="114"/>
      <c r="AY869" s="93"/>
      <c r="BA869" s="114"/>
      <c r="BD869" s="93"/>
      <c r="BE869" s="114"/>
      <c r="BH869" s="95"/>
      <c r="BN869" s="86"/>
      <c r="BS869" s="86"/>
      <c r="BX869" s="86"/>
      <c r="CA869" s="86"/>
      <c r="CF869" s="86"/>
      <c r="CK869" s="86"/>
      <c r="CP869" s="86"/>
      <c r="CT869" s="87"/>
      <c r="CY869" s="86"/>
      <c r="DE869" s="86"/>
    </row>
    <row r="870">
      <c r="A870" s="112"/>
      <c r="Q870" s="77"/>
      <c r="R870" s="117"/>
      <c r="S870" s="118"/>
      <c r="Y870" s="92"/>
      <c r="AB870" s="93"/>
      <c r="AF870" s="92"/>
      <c r="AI870" s="93"/>
      <c r="AK870" s="113"/>
      <c r="AN870" s="93"/>
      <c r="AO870" s="114"/>
      <c r="AQ870" s="93"/>
      <c r="AS870" s="114"/>
      <c r="AV870" s="93"/>
      <c r="AW870" s="114"/>
      <c r="AY870" s="93"/>
      <c r="BA870" s="114"/>
      <c r="BD870" s="93"/>
      <c r="BE870" s="114"/>
      <c r="BH870" s="95"/>
      <c r="BN870" s="86"/>
      <c r="BS870" s="86"/>
      <c r="BX870" s="86"/>
      <c r="CA870" s="86"/>
      <c r="CF870" s="86"/>
      <c r="CK870" s="86"/>
      <c r="CP870" s="86"/>
      <c r="CT870" s="87"/>
      <c r="CY870" s="86"/>
      <c r="DE870" s="86"/>
    </row>
    <row r="871">
      <c r="A871" s="112"/>
      <c r="Q871" s="77"/>
      <c r="R871" s="117"/>
      <c r="S871" s="118"/>
      <c r="Y871" s="92"/>
      <c r="AB871" s="93"/>
      <c r="AF871" s="92"/>
      <c r="AI871" s="93"/>
      <c r="AK871" s="113"/>
      <c r="AN871" s="93"/>
      <c r="AO871" s="114"/>
      <c r="AQ871" s="93"/>
      <c r="AS871" s="114"/>
      <c r="AV871" s="93"/>
      <c r="AW871" s="114"/>
      <c r="AY871" s="93"/>
      <c r="BA871" s="114"/>
      <c r="BD871" s="93"/>
      <c r="BE871" s="114"/>
      <c r="BH871" s="95"/>
      <c r="BN871" s="86"/>
      <c r="BS871" s="86"/>
      <c r="BX871" s="86"/>
      <c r="CA871" s="86"/>
      <c r="CF871" s="86"/>
      <c r="CK871" s="86"/>
      <c r="CP871" s="86"/>
      <c r="CT871" s="87"/>
      <c r="CY871" s="86"/>
      <c r="DE871" s="86"/>
    </row>
    <row r="872">
      <c r="A872" s="112"/>
      <c r="Q872" s="77"/>
      <c r="R872" s="117"/>
      <c r="S872" s="118"/>
      <c r="Y872" s="92"/>
      <c r="AB872" s="93"/>
      <c r="AF872" s="92"/>
      <c r="AI872" s="93"/>
      <c r="AK872" s="113"/>
      <c r="AN872" s="93"/>
      <c r="AO872" s="114"/>
      <c r="AQ872" s="93"/>
      <c r="AS872" s="114"/>
      <c r="AV872" s="93"/>
      <c r="AW872" s="114"/>
      <c r="AY872" s="93"/>
      <c r="BA872" s="114"/>
      <c r="BD872" s="93"/>
      <c r="BE872" s="114"/>
      <c r="BH872" s="95"/>
      <c r="BN872" s="86"/>
      <c r="BS872" s="86"/>
      <c r="BX872" s="86"/>
      <c r="CA872" s="86"/>
      <c r="CF872" s="86"/>
      <c r="CK872" s="86"/>
      <c r="CP872" s="86"/>
      <c r="CT872" s="87"/>
      <c r="CY872" s="86"/>
      <c r="DE872" s="86"/>
    </row>
    <row r="873">
      <c r="A873" s="112"/>
      <c r="Q873" s="77"/>
      <c r="R873" s="117"/>
      <c r="S873" s="118"/>
      <c r="Y873" s="92"/>
      <c r="AB873" s="93"/>
      <c r="AF873" s="92"/>
      <c r="AI873" s="93"/>
      <c r="AK873" s="113"/>
      <c r="AN873" s="93"/>
      <c r="AO873" s="114"/>
      <c r="AQ873" s="93"/>
      <c r="AS873" s="114"/>
      <c r="AV873" s="93"/>
      <c r="AW873" s="114"/>
      <c r="AY873" s="93"/>
      <c r="BA873" s="114"/>
      <c r="BD873" s="93"/>
      <c r="BE873" s="114"/>
      <c r="BH873" s="95"/>
      <c r="BN873" s="86"/>
      <c r="BS873" s="86"/>
      <c r="BX873" s="86"/>
      <c r="CA873" s="86"/>
      <c r="CF873" s="86"/>
      <c r="CK873" s="86"/>
      <c r="CP873" s="86"/>
      <c r="CT873" s="87"/>
      <c r="CY873" s="86"/>
      <c r="DE873" s="86"/>
    </row>
    <row r="874">
      <c r="A874" s="112"/>
      <c r="Q874" s="77"/>
      <c r="R874" s="117"/>
      <c r="S874" s="118"/>
      <c r="Y874" s="92"/>
      <c r="AB874" s="93"/>
      <c r="AF874" s="92"/>
      <c r="AI874" s="93"/>
      <c r="AK874" s="113"/>
      <c r="AN874" s="93"/>
      <c r="AO874" s="114"/>
      <c r="AQ874" s="93"/>
      <c r="AS874" s="114"/>
      <c r="AV874" s="93"/>
      <c r="AW874" s="114"/>
      <c r="AY874" s="93"/>
      <c r="BA874" s="114"/>
      <c r="BD874" s="93"/>
      <c r="BE874" s="114"/>
      <c r="BH874" s="95"/>
      <c r="BN874" s="86"/>
      <c r="BS874" s="86"/>
      <c r="BX874" s="86"/>
      <c r="CA874" s="86"/>
      <c r="CF874" s="86"/>
      <c r="CK874" s="86"/>
      <c r="CP874" s="86"/>
      <c r="CT874" s="87"/>
      <c r="CY874" s="86"/>
      <c r="DE874" s="86"/>
    </row>
    <row r="875">
      <c r="A875" s="112"/>
      <c r="Q875" s="77"/>
      <c r="R875" s="117"/>
      <c r="S875" s="118"/>
      <c r="Y875" s="92"/>
      <c r="AB875" s="93"/>
      <c r="AF875" s="92"/>
      <c r="AI875" s="93"/>
      <c r="AK875" s="113"/>
      <c r="AN875" s="93"/>
      <c r="AO875" s="114"/>
      <c r="AQ875" s="93"/>
      <c r="AS875" s="114"/>
      <c r="AV875" s="93"/>
      <c r="AW875" s="114"/>
      <c r="AY875" s="93"/>
      <c r="BA875" s="114"/>
      <c r="BD875" s="93"/>
      <c r="BE875" s="114"/>
      <c r="BH875" s="95"/>
      <c r="BN875" s="86"/>
      <c r="BS875" s="86"/>
      <c r="BX875" s="86"/>
      <c r="CA875" s="86"/>
      <c r="CF875" s="86"/>
      <c r="CK875" s="86"/>
      <c r="CP875" s="86"/>
      <c r="CT875" s="87"/>
      <c r="CY875" s="86"/>
      <c r="DE875" s="86"/>
    </row>
    <row r="876">
      <c r="A876" s="112"/>
      <c r="Q876" s="77"/>
      <c r="R876" s="117"/>
      <c r="S876" s="118"/>
      <c r="Y876" s="92"/>
      <c r="AB876" s="93"/>
      <c r="AF876" s="92"/>
      <c r="AI876" s="93"/>
      <c r="AK876" s="113"/>
      <c r="AN876" s="93"/>
      <c r="AO876" s="114"/>
      <c r="AQ876" s="93"/>
      <c r="AS876" s="114"/>
      <c r="AV876" s="93"/>
      <c r="AW876" s="114"/>
      <c r="AY876" s="93"/>
      <c r="BA876" s="114"/>
      <c r="BD876" s="93"/>
      <c r="BE876" s="114"/>
      <c r="BH876" s="95"/>
      <c r="BN876" s="86"/>
      <c r="BS876" s="86"/>
      <c r="BX876" s="86"/>
      <c r="CA876" s="86"/>
      <c r="CF876" s="86"/>
      <c r="CK876" s="86"/>
      <c r="CP876" s="86"/>
      <c r="CT876" s="87"/>
      <c r="CY876" s="86"/>
      <c r="DE876" s="86"/>
    </row>
    <row r="877">
      <c r="A877" s="112"/>
      <c r="Q877" s="77"/>
      <c r="R877" s="117"/>
      <c r="S877" s="118"/>
      <c r="Y877" s="92"/>
      <c r="AB877" s="93"/>
      <c r="AF877" s="92"/>
      <c r="AI877" s="93"/>
      <c r="AK877" s="113"/>
      <c r="AN877" s="93"/>
      <c r="AO877" s="114"/>
      <c r="AQ877" s="93"/>
      <c r="AS877" s="114"/>
      <c r="AV877" s="93"/>
      <c r="AW877" s="114"/>
      <c r="AY877" s="93"/>
      <c r="BA877" s="114"/>
      <c r="BD877" s="93"/>
      <c r="BE877" s="114"/>
      <c r="BH877" s="95"/>
      <c r="BN877" s="86"/>
      <c r="BS877" s="86"/>
      <c r="BX877" s="86"/>
      <c r="CA877" s="86"/>
      <c r="CF877" s="86"/>
      <c r="CK877" s="86"/>
      <c r="CP877" s="86"/>
      <c r="CT877" s="87"/>
      <c r="CY877" s="86"/>
      <c r="DE877" s="86"/>
    </row>
    <row r="878">
      <c r="A878" s="112"/>
      <c r="Q878" s="77"/>
      <c r="R878" s="117"/>
      <c r="S878" s="118"/>
      <c r="Y878" s="92"/>
      <c r="AB878" s="93"/>
      <c r="AF878" s="92"/>
      <c r="AI878" s="93"/>
      <c r="AK878" s="113"/>
      <c r="AN878" s="93"/>
      <c r="AO878" s="114"/>
      <c r="AQ878" s="93"/>
      <c r="AS878" s="114"/>
      <c r="AV878" s="93"/>
      <c r="AW878" s="114"/>
      <c r="AY878" s="93"/>
      <c r="BA878" s="114"/>
      <c r="BD878" s="93"/>
      <c r="BE878" s="114"/>
      <c r="BH878" s="95"/>
      <c r="BN878" s="86"/>
      <c r="BS878" s="86"/>
      <c r="BX878" s="86"/>
      <c r="CA878" s="86"/>
      <c r="CF878" s="86"/>
      <c r="CK878" s="86"/>
      <c r="CP878" s="86"/>
      <c r="CT878" s="87"/>
      <c r="CY878" s="86"/>
      <c r="DE878" s="86"/>
    </row>
    <row r="879">
      <c r="A879" s="112"/>
      <c r="Q879" s="77"/>
      <c r="R879" s="117"/>
      <c r="S879" s="118"/>
      <c r="Y879" s="92"/>
      <c r="AB879" s="93"/>
      <c r="AF879" s="92"/>
      <c r="AI879" s="93"/>
      <c r="AK879" s="113"/>
      <c r="AN879" s="93"/>
      <c r="AO879" s="114"/>
      <c r="AQ879" s="93"/>
      <c r="AS879" s="114"/>
      <c r="AV879" s="93"/>
      <c r="AW879" s="114"/>
      <c r="AY879" s="93"/>
      <c r="BA879" s="114"/>
      <c r="BD879" s="93"/>
      <c r="BE879" s="114"/>
      <c r="BH879" s="95"/>
      <c r="BN879" s="86"/>
      <c r="BS879" s="86"/>
      <c r="BX879" s="86"/>
      <c r="CA879" s="86"/>
      <c r="CF879" s="86"/>
      <c r="CK879" s="86"/>
      <c r="CP879" s="86"/>
      <c r="CT879" s="87"/>
      <c r="CY879" s="86"/>
      <c r="DE879" s="86"/>
    </row>
    <row r="880">
      <c r="A880" s="112"/>
      <c r="Q880" s="77"/>
      <c r="R880" s="117"/>
      <c r="S880" s="118"/>
      <c r="Y880" s="92"/>
      <c r="AB880" s="93"/>
      <c r="AF880" s="92"/>
      <c r="AI880" s="93"/>
      <c r="AK880" s="113"/>
      <c r="AN880" s="93"/>
      <c r="AO880" s="114"/>
      <c r="AQ880" s="93"/>
      <c r="AS880" s="114"/>
      <c r="AV880" s="93"/>
      <c r="AW880" s="114"/>
      <c r="AY880" s="93"/>
      <c r="BA880" s="114"/>
      <c r="BD880" s="93"/>
      <c r="BE880" s="114"/>
      <c r="BH880" s="95"/>
      <c r="BN880" s="86"/>
      <c r="BS880" s="86"/>
      <c r="BX880" s="86"/>
      <c r="CA880" s="86"/>
      <c r="CF880" s="86"/>
      <c r="CK880" s="86"/>
      <c r="CP880" s="86"/>
      <c r="CT880" s="87"/>
      <c r="CY880" s="86"/>
      <c r="DE880" s="86"/>
    </row>
    <row r="881">
      <c r="A881" s="112"/>
      <c r="Q881" s="77"/>
      <c r="R881" s="117"/>
      <c r="S881" s="118"/>
      <c r="Y881" s="92"/>
      <c r="AB881" s="93"/>
      <c r="AF881" s="92"/>
      <c r="AI881" s="93"/>
      <c r="AK881" s="113"/>
      <c r="AN881" s="93"/>
      <c r="AO881" s="114"/>
      <c r="AQ881" s="93"/>
      <c r="AS881" s="114"/>
      <c r="AV881" s="93"/>
      <c r="AW881" s="114"/>
      <c r="AY881" s="93"/>
      <c r="BA881" s="114"/>
      <c r="BD881" s="93"/>
      <c r="BE881" s="114"/>
      <c r="BH881" s="95"/>
      <c r="BN881" s="86"/>
      <c r="BS881" s="86"/>
      <c r="BX881" s="86"/>
      <c r="CA881" s="86"/>
      <c r="CF881" s="86"/>
      <c r="CK881" s="86"/>
      <c r="CP881" s="86"/>
      <c r="CT881" s="87"/>
      <c r="CY881" s="86"/>
      <c r="DE881" s="86"/>
    </row>
    <row r="882">
      <c r="A882" s="112"/>
      <c r="Q882" s="77"/>
      <c r="R882" s="117"/>
      <c r="S882" s="118"/>
      <c r="Y882" s="92"/>
      <c r="AB882" s="93"/>
      <c r="AF882" s="92"/>
      <c r="AI882" s="93"/>
      <c r="AK882" s="113"/>
      <c r="AN882" s="93"/>
      <c r="AO882" s="114"/>
      <c r="AQ882" s="93"/>
      <c r="AS882" s="114"/>
      <c r="AV882" s="93"/>
      <c r="AW882" s="114"/>
      <c r="AY882" s="93"/>
      <c r="BA882" s="114"/>
      <c r="BD882" s="93"/>
      <c r="BE882" s="114"/>
      <c r="BH882" s="95"/>
      <c r="BN882" s="86"/>
      <c r="BS882" s="86"/>
      <c r="BX882" s="86"/>
      <c r="CA882" s="86"/>
      <c r="CF882" s="86"/>
      <c r="CK882" s="86"/>
      <c r="CP882" s="86"/>
      <c r="CT882" s="87"/>
      <c r="CY882" s="86"/>
      <c r="DE882" s="86"/>
    </row>
    <row r="883">
      <c r="A883" s="112"/>
      <c r="Q883" s="77"/>
      <c r="R883" s="117"/>
      <c r="S883" s="118"/>
      <c r="Y883" s="92"/>
      <c r="AB883" s="93"/>
      <c r="AF883" s="92"/>
      <c r="AI883" s="93"/>
      <c r="AK883" s="113"/>
      <c r="AN883" s="93"/>
      <c r="AO883" s="114"/>
      <c r="AQ883" s="93"/>
      <c r="AS883" s="114"/>
      <c r="AV883" s="93"/>
      <c r="AW883" s="114"/>
      <c r="AY883" s="93"/>
      <c r="BA883" s="114"/>
      <c r="BD883" s="93"/>
      <c r="BE883" s="114"/>
      <c r="BH883" s="95"/>
      <c r="BN883" s="86"/>
      <c r="BS883" s="86"/>
      <c r="BX883" s="86"/>
      <c r="CA883" s="86"/>
      <c r="CF883" s="86"/>
      <c r="CK883" s="86"/>
      <c r="CP883" s="86"/>
      <c r="CT883" s="87"/>
      <c r="CY883" s="86"/>
      <c r="DE883" s="86"/>
    </row>
    <row r="884">
      <c r="A884" s="112"/>
      <c r="Q884" s="77"/>
      <c r="R884" s="117"/>
      <c r="S884" s="118"/>
      <c r="Y884" s="92"/>
      <c r="AB884" s="93"/>
      <c r="AF884" s="92"/>
      <c r="AI884" s="93"/>
      <c r="AK884" s="113"/>
      <c r="AN884" s="93"/>
      <c r="AO884" s="114"/>
      <c r="AQ884" s="93"/>
      <c r="AS884" s="114"/>
      <c r="AV884" s="93"/>
      <c r="AW884" s="114"/>
      <c r="AY884" s="93"/>
      <c r="BA884" s="114"/>
      <c r="BD884" s="93"/>
      <c r="BE884" s="114"/>
      <c r="BH884" s="95"/>
      <c r="BN884" s="86"/>
      <c r="BS884" s="86"/>
      <c r="BX884" s="86"/>
      <c r="CA884" s="86"/>
      <c r="CF884" s="86"/>
      <c r="CK884" s="86"/>
      <c r="CP884" s="86"/>
      <c r="CT884" s="87"/>
      <c r="CY884" s="86"/>
      <c r="DE884" s="86"/>
    </row>
    <row r="885">
      <c r="A885" s="112"/>
      <c r="Q885" s="77"/>
      <c r="R885" s="117"/>
      <c r="S885" s="118"/>
      <c r="Y885" s="92"/>
      <c r="AB885" s="93"/>
      <c r="AF885" s="92"/>
      <c r="AI885" s="93"/>
      <c r="AK885" s="113"/>
      <c r="AN885" s="93"/>
      <c r="AO885" s="114"/>
      <c r="AQ885" s="93"/>
      <c r="AS885" s="114"/>
      <c r="AV885" s="93"/>
      <c r="AW885" s="114"/>
      <c r="AY885" s="93"/>
      <c r="BA885" s="114"/>
      <c r="BD885" s="93"/>
      <c r="BE885" s="114"/>
      <c r="BH885" s="95"/>
      <c r="BN885" s="86"/>
      <c r="BS885" s="86"/>
      <c r="BX885" s="86"/>
      <c r="CA885" s="86"/>
      <c r="CF885" s="86"/>
      <c r="CK885" s="86"/>
      <c r="CP885" s="86"/>
      <c r="CT885" s="87"/>
      <c r="CY885" s="86"/>
      <c r="DE885" s="86"/>
    </row>
    <row r="886">
      <c r="A886" s="112"/>
      <c r="Q886" s="77"/>
      <c r="R886" s="117"/>
      <c r="S886" s="118"/>
      <c r="Y886" s="92"/>
      <c r="AB886" s="93"/>
      <c r="AF886" s="92"/>
      <c r="AI886" s="93"/>
      <c r="AK886" s="113"/>
      <c r="AN886" s="93"/>
      <c r="AO886" s="114"/>
      <c r="AQ886" s="93"/>
      <c r="AS886" s="114"/>
      <c r="AV886" s="93"/>
      <c r="AW886" s="114"/>
      <c r="AY886" s="93"/>
      <c r="BA886" s="114"/>
      <c r="BD886" s="93"/>
      <c r="BE886" s="114"/>
      <c r="BH886" s="95"/>
      <c r="BN886" s="86"/>
      <c r="BS886" s="86"/>
      <c r="BX886" s="86"/>
      <c r="CA886" s="86"/>
      <c r="CF886" s="86"/>
      <c r="CK886" s="86"/>
      <c r="CP886" s="86"/>
      <c r="CT886" s="87"/>
      <c r="CY886" s="86"/>
      <c r="DE886" s="86"/>
    </row>
    <row r="887">
      <c r="A887" s="112"/>
      <c r="Q887" s="77"/>
      <c r="R887" s="117"/>
      <c r="S887" s="118"/>
      <c r="Y887" s="92"/>
      <c r="AB887" s="93"/>
      <c r="AF887" s="92"/>
      <c r="AI887" s="93"/>
      <c r="AK887" s="113"/>
      <c r="AN887" s="93"/>
      <c r="AO887" s="114"/>
      <c r="AQ887" s="93"/>
      <c r="AS887" s="114"/>
      <c r="AV887" s="93"/>
      <c r="AW887" s="114"/>
      <c r="AY887" s="93"/>
      <c r="BA887" s="114"/>
      <c r="BD887" s="93"/>
      <c r="BE887" s="114"/>
      <c r="BH887" s="95"/>
      <c r="BN887" s="86"/>
      <c r="BS887" s="86"/>
      <c r="BX887" s="86"/>
      <c r="CA887" s="86"/>
      <c r="CF887" s="86"/>
      <c r="CK887" s="86"/>
      <c r="CP887" s="86"/>
      <c r="CT887" s="87"/>
      <c r="CY887" s="86"/>
      <c r="DE887" s="86"/>
    </row>
    <row r="888">
      <c r="A888" s="112"/>
      <c r="Q888" s="77"/>
      <c r="R888" s="117"/>
      <c r="S888" s="118"/>
      <c r="Y888" s="92"/>
      <c r="AB888" s="93"/>
      <c r="AF888" s="92"/>
      <c r="AI888" s="93"/>
      <c r="AK888" s="113"/>
      <c r="AN888" s="93"/>
      <c r="AO888" s="114"/>
      <c r="AQ888" s="93"/>
      <c r="AS888" s="114"/>
      <c r="AV888" s="93"/>
      <c r="AW888" s="114"/>
      <c r="AY888" s="93"/>
      <c r="BA888" s="114"/>
      <c r="BD888" s="93"/>
      <c r="BE888" s="114"/>
      <c r="BH888" s="95"/>
      <c r="BN888" s="86"/>
      <c r="BS888" s="86"/>
      <c r="BX888" s="86"/>
      <c r="CA888" s="86"/>
      <c r="CF888" s="86"/>
      <c r="CK888" s="86"/>
      <c r="CP888" s="86"/>
      <c r="CT888" s="87"/>
      <c r="CY888" s="86"/>
      <c r="DE888" s="86"/>
    </row>
    <row r="889">
      <c r="A889" s="112"/>
      <c r="Q889" s="77"/>
      <c r="R889" s="117"/>
      <c r="S889" s="118"/>
      <c r="Y889" s="92"/>
      <c r="AB889" s="93"/>
      <c r="AF889" s="92"/>
      <c r="AI889" s="93"/>
      <c r="AK889" s="113"/>
      <c r="AN889" s="93"/>
      <c r="AO889" s="114"/>
      <c r="AQ889" s="93"/>
      <c r="AS889" s="114"/>
      <c r="AV889" s="93"/>
      <c r="AW889" s="114"/>
      <c r="AY889" s="93"/>
      <c r="BA889" s="114"/>
      <c r="BD889" s="93"/>
      <c r="BE889" s="114"/>
      <c r="BH889" s="95"/>
      <c r="BN889" s="86"/>
      <c r="BS889" s="86"/>
      <c r="BX889" s="86"/>
      <c r="CA889" s="86"/>
      <c r="CF889" s="86"/>
      <c r="CK889" s="86"/>
      <c r="CP889" s="86"/>
      <c r="CT889" s="87"/>
      <c r="CY889" s="86"/>
      <c r="DE889" s="86"/>
    </row>
    <row r="890">
      <c r="A890" s="112"/>
      <c r="Q890" s="77"/>
      <c r="R890" s="117"/>
      <c r="S890" s="118"/>
      <c r="Y890" s="92"/>
      <c r="AB890" s="93"/>
      <c r="AF890" s="92"/>
      <c r="AI890" s="93"/>
      <c r="AK890" s="113"/>
      <c r="AN890" s="93"/>
      <c r="AO890" s="114"/>
      <c r="AQ890" s="93"/>
      <c r="AS890" s="114"/>
      <c r="AV890" s="93"/>
      <c r="AW890" s="114"/>
      <c r="AY890" s="93"/>
      <c r="BA890" s="114"/>
      <c r="BD890" s="93"/>
      <c r="BE890" s="114"/>
      <c r="BH890" s="95"/>
      <c r="BN890" s="86"/>
      <c r="BS890" s="86"/>
      <c r="BX890" s="86"/>
      <c r="CA890" s="86"/>
      <c r="CF890" s="86"/>
      <c r="CK890" s="86"/>
      <c r="CP890" s="86"/>
      <c r="CT890" s="87"/>
      <c r="CY890" s="86"/>
      <c r="DE890" s="86"/>
    </row>
    <row r="891">
      <c r="A891" s="112"/>
      <c r="Q891" s="77"/>
      <c r="R891" s="117"/>
      <c r="S891" s="118"/>
      <c r="Y891" s="92"/>
      <c r="AB891" s="93"/>
      <c r="AF891" s="92"/>
      <c r="AI891" s="93"/>
      <c r="AK891" s="113"/>
      <c r="AN891" s="93"/>
      <c r="AO891" s="114"/>
      <c r="AQ891" s="93"/>
      <c r="AS891" s="114"/>
      <c r="AV891" s="93"/>
      <c r="AW891" s="114"/>
      <c r="AY891" s="93"/>
      <c r="BA891" s="114"/>
      <c r="BD891" s="93"/>
      <c r="BE891" s="114"/>
      <c r="BH891" s="95"/>
      <c r="BN891" s="86"/>
      <c r="BS891" s="86"/>
      <c r="BX891" s="86"/>
      <c r="CA891" s="86"/>
      <c r="CF891" s="86"/>
      <c r="CK891" s="86"/>
      <c r="CP891" s="86"/>
      <c r="CT891" s="87"/>
      <c r="CY891" s="86"/>
      <c r="DE891" s="86"/>
    </row>
    <row r="892">
      <c r="A892" s="112"/>
      <c r="Q892" s="77"/>
      <c r="R892" s="117"/>
      <c r="S892" s="118"/>
      <c r="Y892" s="92"/>
      <c r="AB892" s="93"/>
      <c r="AF892" s="92"/>
      <c r="AI892" s="93"/>
      <c r="AK892" s="113"/>
      <c r="AN892" s="93"/>
      <c r="AO892" s="114"/>
      <c r="AQ892" s="93"/>
      <c r="AS892" s="114"/>
      <c r="AV892" s="93"/>
      <c r="AW892" s="114"/>
      <c r="AY892" s="93"/>
      <c r="BA892" s="114"/>
      <c r="BD892" s="93"/>
      <c r="BE892" s="114"/>
      <c r="BH892" s="95"/>
      <c r="BN892" s="86"/>
      <c r="BS892" s="86"/>
      <c r="BX892" s="86"/>
      <c r="CA892" s="86"/>
      <c r="CF892" s="86"/>
      <c r="CK892" s="86"/>
      <c r="CP892" s="86"/>
      <c r="CT892" s="87"/>
      <c r="CY892" s="86"/>
      <c r="DE892" s="86"/>
    </row>
    <row r="893">
      <c r="A893" s="112"/>
      <c r="Q893" s="77"/>
      <c r="R893" s="117"/>
      <c r="S893" s="118"/>
      <c r="Y893" s="92"/>
      <c r="AB893" s="93"/>
      <c r="AF893" s="92"/>
      <c r="AI893" s="93"/>
      <c r="AK893" s="113"/>
      <c r="AN893" s="93"/>
      <c r="AO893" s="114"/>
      <c r="AQ893" s="93"/>
      <c r="AS893" s="114"/>
      <c r="AV893" s="93"/>
      <c r="AW893" s="114"/>
      <c r="AY893" s="93"/>
      <c r="BA893" s="114"/>
      <c r="BD893" s="93"/>
      <c r="BE893" s="114"/>
      <c r="BH893" s="95"/>
      <c r="BN893" s="86"/>
      <c r="BS893" s="86"/>
      <c r="BX893" s="86"/>
      <c r="CA893" s="86"/>
      <c r="CF893" s="86"/>
      <c r="CK893" s="86"/>
      <c r="CP893" s="86"/>
      <c r="CT893" s="87"/>
      <c r="CY893" s="86"/>
      <c r="DE893" s="86"/>
    </row>
    <row r="894">
      <c r="A894" s="112"/>
      <c r="Q894" s="77"/>
      <c r="R894" s="117"/>
      <c r="S894" s="118"/>
      <c r="Y894" s="92"/>
      <c r="AB894" s="93"/>
      <c r="AF894" s="92"/>
      <c r="AI894" s="93"/>
      <c r="AK894" s="113"/>
      <c r="AN894" s="93"/>
      <c r="AO894" s="114"/>
      <c r="AQ894" s="93"/>
      <c r="AS894" s="114"/>
      <c r="AV894" s="93"/>
      <c r="AW894" s="114"/>
      <c r="AY894" s="93"/>
      <c r="BA894" s="114"/>
      <c r="BD894" s="93"/>
      <c r="BE894" s="114"/>
      <c r="BH894" s="95"/>
      <c r="BN894" s="86"/>
      <c r="BS894" s="86"/>
      <c r="BX894" s="86"/>
      <c r="CA894" s="86"/>
      <c r="CF894" s="86"/>
      <c r="CK894" s="86"/>
      <c r="CP894" s="86"/>
      <c r="CT894" s="87"/>
      <c r="CY894" s="86"/>
      <c r="DE894" s="86"/>
    </row>
    <row r="895">
      <c r="A895" s="112"/>
      <c r="Q895" s="77"/>
      <c r="R895" s="117"/>
      <c r="S895" s="118"/>
      <c r="Y895" s="92"/>
      <c r="AB895" s="93"/>
      <c r="AF895" s="92"/>
      <c r="AI895" s="93"/>
      <c r="AK895" s="113"/>
      <c r="AN895" s="93"/>
      <c r="AO895" s="114"/>
      <c r="AQ895" s="93"/>
      <c r="AS895" s="114"/>
      <c r="AV895" s="93"/>
      <c r="AW895" s="114"/>
      <c r="AY895" s="93"/>
      <c r="BA895" s="114"/>
      <c r="BD895" s="93"/>
      <c r="BE895" s="114"/>
      <c r="BH895" s="95"/>
      <c r="BN895" s="86"/>
      <c r="BS895" s="86"/>
      <c r="BX895" s="86"/>
      <c r="CA895" s="86"/>
      <c r="CF895" s="86"/>
      <c r="CK895" s="86"/>
      <c r="CP895" s="86"/>
      <c r="CT895" s="87"/>
      <c r="CY895" s="86"/>
      <c r="DE895" s="86"/>
    </row>
    <row r="896">
      <c r="A896" s="112"/>
      <c r="Q896" s="77"/>
      <c r="R896" s="117"/>
      <c r="S896" s="118"/>
      <c r="Y896" s="92"/>
      <c r="AB896" s="93"/>
      <c r="AF896" s="92"/>
      <c r="AI896" s="93"/>
      <c r="AK896" s="113"/>
      <c r="AN896" s="93"/>
      <c r="AO896" s="114"/>
      <c r="AQ896" s="93"/>
      <c r="AS896" s="114"/>
      <c r="AV896" s="93"/>
      <c r="AW896" s="114"/>
      <c r="AY896" s="93"/>
      <c r="BA896" s="114"/>
      <c r="BD896" s="93"/>
      <c r="BE896" s="114"/>
      <c r="BH896" s="95"/>
      <c r="BN896" s="86"/>
      <c r="BS896" s="86"/>
      <c r="BX896" s="86"/>
      <c r="CA896" s="86"/>
      <c r="CF896" s="86"/>
      <c r="CK896" s="86"/>
      <c r="CP896" s="86"/>
      <c r="CT896" s="87"/>
      <c r="CY896" s="86"/>
      <c r="DE896" s="86"/>
    </row>
    <row r="897">
      <c r="A897" s="112"/>
      <c r="Q897" s="77"/>
      <c r="R897" s="117"/>
      <c r="S897" s="118"/>
      <c r="Y897" s="92"/>
      <c r="AB897" s="93"/>
      <c r="AF897" s="92"/>
      <c r="AI897" s="93"/>
      <c r="AK897" s="113"/>
      <c r="AN897" s="93"/>
      <c r="AO897" s="114"/>
      <c r="AQ897" s="93"/>
      <c r="AS897" s="114"/>
      <c r="AV897" s="93"/>
      <c r="AW897" s="114"/>
      <c r="AY897" s="93"/>
      <c r="BA897" s="114"/>
      <c r="BD897" s="93"/>
      <c r="BE897" s="114"/>
      <c r="BH897" s="95"/>
      <c r="BN897" s="86"/>
      <c r="BS897" s="86"/>
      <c r="BX897" s="86"/>
      <c r="CA897" s="86"/>
      <c r="CF897" s="86"/>
      <c r="CK897" s="86"/>
      <c r="CP897" s="86"/>
      <c r="CT897" s="87"/>
      <c r="CY897" s="86"/>
      <c r="DE897" s="86"/>
    </row>
    <row r="898">
      <c r="A898" s="112"/>
      <c r="Q898" s="77"/>
      <c r="R898" s="117"/>
      <c r="S898" s="118"/>
      <c r="Y898" s="92"/>
      <c r="AB898" s="93"/>
      <c r="AF898" s="92"/>
      <c r="AI898" s="93"/>
      <c r="AK898" s="113"/>
      <c r="AN898" s="93"/>
      <c r="AO898" s="114"/>
      <c r="AQ898" s="93"/>
      <c r="AS898" s="114"/>
      <c r="AV898" s="93"/>
      <c r="AW898" s="114"/>
      <c r="AY898" s="93"/>
      <c r="BA898" s="114"/>
      <c r="BD898" s="93"/>
      <c r="BE898" s="114"/>
      <c r="BH898" s="95"/>
      <c r="BN898" s="86"/>
      <c r="BS898" s="86"/>
      <c r="BX898" s="86"/>
      <c r="CA898" s="86"/>
      <c r="CF898" s="86"/>
      <c r="CK898" s="86"/>
      <c r="CP898" s="86"/>
      <c r="CT898" s="87"/>
      <c r="CY898" s="86"/>
      <c r="DE898" s="86"/>
    </row>
    <row r="899">
      <c r="A899" s="112"/>
      <c r="Q899" s="77"/>
      <c r="R899" s="117"/>
      <c r="S899" s="118"/>
      <c r="Y899" s="92"/>
      <c r="AB899" s="93"/>
      <c r="AF899" s="92"/>
      <c r="AI899" s="93"/>
      <c r="AK899" s="113"/>
      <c r="AN899" s="93"/>
      <c r="AO899" s="114"/>
      <c r="AQ899" s="93"/>
      <c r="AS899" s="114"/>
      <c r="AV899" s="93"/>
      <c r="AW899" s="114"/>
      <c r="AY899" s="93"/>
      <c r="BA899" s="114"/>
      <c r="BD899" s="93"/>
      <c r="BE899" s="114"/>
      <c r="BH899" s="95"/>
      <c r="BN899" s="86"/>
      <c r="BS899" s="86"/>
      <c r="BX899" s="86"/>
      <c r="CA899" s="86"/>
      <c r="CF899" s="86"/>
      <c r="CK899" s="86"/>
      <c r="CP899" s="86"/>
      <c r="CT899" s="87"/>
      <c r="CY899" s="86"/>
      <c r="DE899" s="86"/>
    </row>
    <row r="900">
      <c r="A900" s="112"/>
      <c r="Q900" s="77"/>
      <c r="R900" s="117"/>
      <c r="S900" s="118"/>
      <c r="Y900" s="92"/>
      <c r="AB900" s="93"/>
      <c r="AF900" s="92"/>
      <c r="AI900" s="93"/>
      <c r="AK900" s="113"/>
      <c r="AN900" s="93"/>
      <c r="AO900" s="114"/>
      <c r="AQ900" s="93"/>
      <c r="AS900" s="114"/>
      <c r="AV900" s="93"/>
      <c r="AW900" s="114"/>
      <c r="AY900" s="93"/>
      <c r="BA900" s="114"/>
      <c r="BD900" s="93"/>
      <c r="BE900" s="114"/>
      <c r="BH900" s="95"/>
      <c r="BN900" s="86"/>
      <c r="BS900" s="86"/>
      <c r="BX900" s="86"/>
      <c r="CA900" s="86"/>
      <c r="CF900" s="86"/>
      <c r="CK900" s="86"/>
      <c r="CP900" s="86"/>
      <c r="CT900" s="87"/>
      <c r="CY900" s="86"/>
      <c r="DE900" s="86"/>
    </row>
    <row r="901">
      <c r="A901" s="112"/>
      <c r="Q901" s="77"/>
      <c r="R901" s="117"/>
      <c r="S901" s="118"/>
      <c r="Y901" s="92"/>
      <c r="AB901" s="93"/>
      <c r="AF901" s="92"/>
      <c r="AI901" s="93"/>
      <c r="AK901" s="113"/>
      <c r="AN901" s="93"/>
      <c r="AO901" s="114"/>
      <c r="AQ901" s="93"/>
      <c r="AS901" s="114"/>
      <c r="AV901" s="93"/>
      <c r="AW901" s="114"/>
      <c r="AY901" s="93"/>
      <c r="BA901" s="114"/>
      <c r="BD901" s="93"/>
      <c r="BE901" s="114"/>
      <c r="BH901" s="95"/>
      <c r="BN901" s="86"/>
      <c r="BS901" s="86"/>
      <c r="BX901" s="86"/>
      <c r="CA901" s="86"/>
      <c r="CF901" s="86"/>
      <c r="CK901" s="86"/>
      <c r="CP901" s="86"/>
      <c r="CT901" s="87"/>
      <c r="CY901" s="86"/>
      <c r="DE901" s="86"/>
    </row>
    <row r="902">
      <c r="A902" s="112"/>
      <c r="Q902" s="77"/>
      <c r="R902" s="117"/>
      <c r="S902" s="118"/>
      <c r="Y902" s="92"/>
      <c r="AB902" s="93"/>
      <c r="AF902" s="92"/>
      <c r="AI902" s="93"/>
      <c r="AK902" s="113"/>
      <c r="AN902" s="93"/>
      <c r="AO902" s="114"/>
      <c r="AQ902" s="93"/>
      <c r="AS902" s="114"/>
      <c r="AV902" s="93"/>
      <c r="AW902" s="114"/>
      <c r="AY902" s="93"/>
      <c r="BA902" s="114"/>
      <c r="BD902" s="93"/>
      <c r="BE902" s="114"/>
      <c r="BH902" s="95"/>
      <c r="BN902" s="86"/>
      <c r="BS902" s="86"/>
      <c r="BX902" s="86"/>
      <c r="CA902" s="86"/>
      <c r="CF902" s="86"/>
      <c r="CK902" s="86"/>
      <c r="CP902" s="86"/>
      <c r="CT902" s="87"/>
      <c r="CY902" s="86"/>
      <c r="DE902" s="86"/>
    </row>
    <row r="903">
      <c r="A903" s="112"/>
      <c r="Q903" s="77"/>
      <c r="R903" s="117"/>
      <c r="S903" s="118"/>
      <c r="Y903" s="92"/>
      <c r="AB903" s="93"/>
      <c r="AF903" s="92"/>
      <c r="AI903" s="93"/>
      <c r="AK903" s="113"/>
      <c r="AN903" s="93"/>
      <c r="AO903" s="114"/>
      <c r="AQ903" s="93"/>
      <c r="AS903" s="114"/>
      <c r="AV903" s="93"/>
      <c r="AW903" s="114"/>
      <c r="AY903" s="93"/>
      <c r="BA903" s="114"/>
      <c r="BD903" s="93"/>
      <c r="BE903" s="114"/>
      <c r="BH903" s="95"/>
      <c r="BN903" s="86"/>
      <c r="BS903" s="86"/>
      <c r="BX903" s="86"/>
      <c r="CA903" s="86"/>
      <c r="CF903" s="86"/>
      <c r="CK903" s="86"/>
      <c r="CP903" s="86"/>
      <c r="CT903" s="87"/>
      <c r="CY903" s="86"/>
      <c r="DE903" s="86"/>
    </row>
    <row r="904">
      <c r="A904" s="112"/>
      <c r="Q904" s="77"/>
      <c r="R904" s="117"/>
      <c r="S904" s="118"/>
      <c r="Y904" s="92"/>
      <c r="AB904" s="93"/>
      <c r="AF904" s="92"/>
      <c r="AI904" s="93"/>
      <c r="AK904" s="113"/>
      <c r="AN904" s="93"/>
      <c r="AO904" s="114"/>
      <c r="AQ904" s="93"/>
      <c r="AS904" s="114"/>
      <c r="AV904" s="93"/>
      <c r="AW904" s="114"/>
      <c r="AY904" s="93"/>
      <c r="BA904" s="114"/>
      <c r="BD904" s="93"/>
      <c r="BE904" s="114"/>
      <c r="BH904" s="95"/>
      <c r="BN904" s="86"/>
      <c r="BS904" s="86"/>
      <c r="BX904" s="86"/>
      <c r="CA904" s="86"/>
      <c r="CF904" s="86"/>
      <c r="CK904" s="86"/>
      <c r="CP904" s="86"/>
      <c r="CT904" s="87"/>
      <c r="CY904" s="86"/>
      <c r="DE904" s="86"/>
    </row>
    <row r="905">
      <c r="A905" s="112"/>
      <c r="Q905" s="77"/>
      <c r="R905" s="117"/>
      <c r="S905" s="118"/>
      <c r="Y905" s="92"/>
      <c r="AB905" s="93"/>
      <c r="AF905" s="92"/>
      <c r="AI905" s="93"/>
      <c r="AK905" s="113"/>
      <c r="AN905" s="93"/>
      <c r="AO905" s="114"/>
      <c r="AQ905" s="93"/>
      <c r="AS905" s="114"/>
      <c r="AV905" s="93"/>
      <c r="AW905" s="114"/>
      <c r="AY905" s="93"/>
      <c r="BA905" s="114"/>
      <c r="BD905" s="93"/>
      <c r="BE905" s="114"/>
      <c r="BH905" s="95"/>
      <c r="BN905" s="86"/>
      <c r="BS905" s="86"/>
      <c r="BX905" s="86"/>
      <c r="CA905" s="86"/>
      <c r="CF905" s="86"/>
      <c r="CK905" s="86"/>
      <c r="CP905" s="86"/>
      <c r="CT905" s="87"/>
      <c r="CY905" s="86"/>
      <c r="DE905" s="86"/>
    </row>
    <row r="906">
      <c r="A906" s="112"/>
      <c r="Q906" s="77"/>
      <c r="R906" s="117"/>
      <c r="S906" s="118"/>
      <c r="Y906" s="92"/>
      <c r="AB906" s="93"/>
      <c r="AF906" s="92"/>
      <c r="AI906" s="93"/>
      <c r="AK906" s="113"/>
      <c r="AN906" s="93"/>
      <c r="AO906" s="114"/>
      <c r="AQ906" s="93"/>
      <c r="AS906" s="114"/>
      <c r="AV906" s="93"/>
      <c r="AW906" s="114"/>
      <c r="AY906" s="93"/>
      <c r="BA906" s="114"/>
      <c r="BD906" s="93"/>
      <c r="BE906" s="114"/>
      <c r="BH906" s="95"/>
      <c r="BN906" s="86"/>
      <c r="BS906" s="86"/>
      <c r="BX906" s="86"/>
      <c r="CA906" s="86"/>
      <c r="CF906" s="86"/>
      <c r="CK906" s="86"/>
      <c r="CP906" s="86"/>
      <c r="CT906" s="87"/>
      <c r="CY906" s="86"/>
      <c r="DE906" s="86"/>
    </row>
    <row r="907">
      <c r="A907" s="112"/>
      <c r="Q907" s="77"/>
      <c r="R907" s="117"/>
      <c r="S907" s="118"/>
      <c r="Y907" s="92"/>
      <c r="AB907" s="93"/>
      <c r="AF907" s="92"/>
      <c r="AI907" s="93"/>
      <c r="AK907" s="113"/>
      <c r="AN907" s="93"/>
      <c r="AO907" s="114"/>
      <c r="AQ907" s="93"/>
      <c r="AS907" s="114"/>
      <c r="AV907" s="93"/>
      <c r="AW907" s="114"/>
      <c r="AY907" s="93"/>
      <c r="BA907" s="114"/>
      <c r="BD907" s="93"/>
      <c r="BE907" s="114"/>
      <c r="BH907" s="95"/>
      <c r="BN907" s="86"/>
      <c r="BS907" s="86"/>
      <c r="BX907" s="86"/>
      <c r="CA907" s="86"/>
      <c r="CF907" s="86"/>
      <c r="CK907" s="86"/>
      <c r="CP907" s="86"/>
      <c r="CT907" s="87"/>
      <c r="CY907" s="86"/>
      <c r="DE907" s="86"/>
    </row>
    <row r="908">
      <c r="A908" s="112"/>
      <c r="Q908" s="77"/>
      <c r="R908" s="117"/>
      <c r="S908" s="118"/>
      <c r="Y908" s="92"/>
      <c r="AB908" s="93"/>
      <c r="AF908" s="92"/>
      <c r="AI908" s="93"/>
      <c r="AK908" s="113"/>
      <c r="AN908" s="93"/>
      <c r="AO908" s="114"/>
      <c r="AQ908" s="93"/>
      <c r="AS908" s="114"/>
      <c r="AV908" s="93"/>
      <c r="AW908" s="114"/>
      <c r="AY908" s="93"/>
      <c r="BA908" s="114"/>
      <c r="BD908" s="93"/>
      <c r="BE908" s="114"/>
      <c r="BH908" s="95"/>
      <c r="BN908" s="86"/>
      <c r="BS908" s="86"/>
      <c r="BX908" s="86"/>
      <c r="CA908" s="86"/>
      <c r="CF908" s="86"/>
      <c r="CK908" s="86"/>
      <c r="CP908" s="86"/>
      <c r="CT908" s="87"/>
      <c r="CY908" s="86"/>
      <c r="DE908" s="86"/>
    </row>
    <row r="909">
      <c r="A909" s="112"/>
      <c r="Q909" s="77"/>
      <c r="R909" s="117"/>
      <c r="S909" s="118"/>
      <c r="Y909" s="92"/>
      <c r="AB909" s="93"/>
      <c r="AF909" s="92"/>
      <c r="AI909" s="93"/>
      <c r="AK909" s="113"/>
      <c r="AN909" s="93"/>
      <c r="AO909" s="114"/>
      <c r="AQ909" s="93"/>
      <c r="AS909" s="114"/>
      <c r="AV909" s="93"/>
      <c r="AW909" s="114"/>
      <c r="AY909" s="93"/>
      <c r="BA909" s="114"/>
      <c r="BD909" s="93"/>
      <c r="BE909" s="114"/>
      <c r="BH909" s="95"/>
      <c r="BN909" s="86"/>
      <c r="BS909" s="86"/>
      <c r="BX909" s="86"/>
      <c r="CA909" s="86"/>
      <c r="CF909" s="86"/>
      <c r="CK909" s="86"/>
      <c r="CP909" s="86"/>
      <c r="CT909" s="87"/>
      <c r="CY909" s="86"/>
      <c r="DE909" s="86"/>
    </row>
    <row r="910">
      <c r="A910" s="112"/>
      <c r="Q910" s="77"/>
      <c r="R910" s="117"/>
      <c r="S910" s="118"/>
      <c r="Y910" s="92"/>
      <c r="AB910" s="93"/>
      <c r="AF910" s="92"/>
      <c r="AI910" s="93"/>
      <c r="AK910" s="113"/>
      <c r="AN910" s="93"/>
      <c r="AO910" s="114"/>
      <c r="AQ910" s="93"/>
      <c r="AS910" s="114"/>
      <c r="AV910" s="93"/>
      <c r="AW910" s="114"/>
      <c r="AY910" s="93"/>
      <c r="BA910" s="114"/>
      <c r="BD910" s="93"/>
      <c r="BE910" s="114"/>
      <c r="BH910" s="95"/>
      <c r="BN910" s="86"/>
      <c r="BS910" s="86"/>
      <c r="BX910" s="86"/>
      <c r="CA910" s="86"/>
      <c r="CF910" s="86"/>
      <c r="CK910" s="86"/>
      <c r="CP910" s="86"/>
      <c r="CT910" s="87"/>
      <c r="CY910" s="86"/>
      <c r="DE910" s="86"/>
    </row>
    <row r="911">
      <c r="A911" s="112"/>
      <c r="Q911" s="77"/>
      <c r="R911" s="117"/>
      <c r="S911" s="118"/>
      <c r="Y911" s="92"/>
      <c r="AB911" s="93"/>
      <c r="AF911" s="92"/>
      <c r="AI911" s="93"/>
      <c r="AK911" s="113"/>
      <c r="AN911" s="93"/>
      <c r="AO911" s="114"/>
      <c r="AQ911" s="93"/>
      <c r="AS911" s="114"/>
      <c r="AV911" s="93"/>
      <c r="AW911" s="114"/>
      <c r="AY911" s="93"/>
      <c r="BA911" s="114"/>
      <c r="BD911" s="93"/>
      <c r="BE911" s="114"/>
      <c r="BH911" s="95"/>
      <c r="BN911" s="86"/>
      <c r="BS911" s="86"/>
      <c r="BX911" s="86"/>
      <c r="CA911" s="86"/>
      <c r="CF911" s="86"/>
      <c r="CK911" s="86"/>
      <c r="CP911" s="86"/>
      <c r="CT911" s="87"/>
      <c r="CY911" s="86"/>
      <c r="DE911" s="86"/>
    </row>
    <row r="912">
      <c r="A912" s="112"/>
      <c r="Q912" s="77"/>
      <c r="R912" s="117"/>
      <c r="S912" s="118"/>
      <c r="Y912" s="92"/>
      <c r="AB912" s="93"/>
      <c r="AF912" s="92"/>
      <c r="AI912" s="93"/>
      <c r="AK912" s="113"/>
      <c r="AN912" s="93"/>
      <c r="AO912" s="114"/>
      <c r="AQ912" s="93"/>
      <c r="AS912" s="114"/>
      <c r="AV912" s="93"/>
      <c r="AW912" s="114"/>
      <c r="AY912" s="93"/>
      <c r="BA912" s="114"/>
      <c r="BD912" s="93"/>
      <c r="BE912" s="114"/>
      <c r="BH912" s="95"/>
      <c r="BN912" s="86"/>
      <c r="BS912" s="86"/>
      <c r="BX912" s="86"/>
      <c r="CA912" s="86"/>
      <c r="CF912" s="86"/>
      <c r="CK912" s="86"/>
      <c r="CP912" s="86"/>
      <c r="CT912" s="87"/>
      <c r="CY912" s="86"/>
      <c r="DE912" s="86"/>
    </row>
    <row r="913">
      <c r="A913" s="112"/>
      <c r="Q913" s="77"/>
      <c r="R913" s="117"/>
      <c r="S913" s="118"/>
      <c r="Y913" s="92"/>
      <c r="AB913" s="93"/>
      <c r="AF913" s="92"/>
      <c r="AI913" s="93"/>
      <c r="AK913" s="113"/>
      <c r="AN913" s="93"/>
      <c r="AO913" s="114"/>
      <c r="AQ913" s="93"/>
      <c r="AS913" s="114"/>
      <c r="AV913" s="93"/>
      <c r="AW913" s="114"/>
      <c r="AY913" s="93"/>
      <c r="BA913" s="114"/>
      <c r="BD913" s="93"/>
      <c r="BE913" s="114"/>
      <c r="BH913" s="95"/>
      <c r="BN913" s="86"/>
      <c r="BS913" s="86"/>
      <c r="BX913" s="86"/>
      <c r="CA913" s="86"/>
      <c r="CF913" s="86"/>
      <c r="CK913" s="86"/>
      <c r="CP913" s="86"/>
      <c r="CT913" s="87"/>
      <c r="CY913" s="86"/>
      <c r="DE913" s="86"/>
    </row>
    <row r="914">
      <c r="A914" s="112"/>
      <c r="Q914" s="77"/>
      <c r="R914" s="117"/>
      <c r="S914" s="118"/>
      <c r="Y914" s="92"/>
      <c r="AB914" s="93"/>
      <c r="AF914" s="92"/>
      <c r="AI914" s="93"/>
      <c r="AK914" s="113"/>
      <c r="AN914" s="93"/>
      <c r="AO914" s="114"/>
      <c r="AQ914" s="93"/>
      <c r="AS914" s="114"/>
      <c r="AV914" s="93"/>
      <c r="AW914" s="114"/>
      <c r="AY914" s="93"/>
      <c r="BA914" s="114"/>
      <c r="BD914" s="93"/>
      <c r="BE914" s="114"/>
      <c r="BH914" s="95"/>
      <c r="BN914" s="86"/>
      <c r="BS914" s="86"/>
      <c r="BX914" s="86"/>
      <c r="CA914" s="86"/>
      <c r="CF914" s="86"/>
      <c r="CK914" s="86"/>
      <c r="CP914" s="86"/>
      <c r="CT914" s="87"/>
      <c r="CY914" s="86"/>
      <c r="DE914" s="86"/>
    </row>
    <row r="915">
      <c r="A915" s="112"/>
      <c r="Q915" s="77"/>
      <c r="R915" s="117"/>
      <c r="S915" s="118"/>
      <c r="Y915" s="92"/>
      <c r="AB915" s="93"/>
      <c r="AF915" s="92"/>
      <c r="AI915" s="93"/>
      <c r="AK915" s="113"/>
      <c r="AN915" s="93"/>
      <c r="AO915" s="114"/>
      <c r="AQ915" s="93"/>
      <c r="AS915" s="114"/>
      <c r="AV915" s="93"/>
      <c r="AW915" s="114"/>
      <c r="AY915" s="93"/>
      <c r="BA915" s="114"/>
      <c r="BD915" s="93"/>
      <c r="BE915" s="114"/>
      <c r="BH915" s="95"/>
      <c r="BN915" s="86"/>
      <c r="BS915" s="86"/>
      <c r="BX915" s="86"/>
      <c r="CA915" s="86"/>
      <c r="CF915" s="86"/>
      <c r="CK915" s="86"/>
      <c r="CP915" s="86"/>
      <c r="CT915" s="87"/>
      <c r="CY915" s="86"/>
      <c r="DE915" s="86"/>
    </row>
    <row r="916">
      <c r="A916" s="112"/>
      <c r="Q916" s="77"/>
      <c r="R916" s="117"/>
      <c r="S916" s="118"/>
      <c r="Y916" s="92"/>
      <c r="AB916" s="93"/>
      <c r="AF916" s="92"/>
      <c r="AI916" s="93"/>
      <c r="AK916" s="113"/>
      <c r="AN916" s="93"/>
      <c r="AO916" s="114"/>
      <c r="AQ916" s="93"/>
      <c r="AS916" s="114"/>
      <c r="AV916" s="93"/>
      <c r="AW916" s="114"/>
      <c r="AY916" s="93"/>
      <c r="BA916" s="114"/>
      <c r="BD916" s="93"/>
      <c r="BE916" s="114"/>
      <c r="BH916" s="95"/>
      <c r="BN916" s="86"/>
      <c r="BS916" s="86"/>
      <c r="BX916" s="86"/>
      <c r="CA916" s="86"/>
      <c r="CF916" s="86"/>
      <c r="CK916" s="86"/>
      <c r="CP916" s="86"/>
      <c r="CT916" s="87"/>
      <c r="CY916" s="86"/>
      <c r="DE916" s="86"/>
    </row>
    <row r="917">
      <c r="A917" s="112"/>
      <c r="Q917" s="77"/>
      <c r="R917" s="117"/>
      <c r="S917" s="118"/>
      <c r="Y917" s="92"/>
      <c r="AB917" s="93"/>
      <c r="AF917" s="92"/>
      <c r="AI917" s="93"/>
      <c r="AK917" s="113"/>
      <c r="AN917" s="93"/>
      <c r="AO917" s="114"/>
      <c r="AQ917" s="93"/>
      <c r="AS917" s="114"/>
      <c r="AV917" s="93"/>
      <c r="AW917" s="114"/>
      <c r="AY917" s="93"/>
      <c r="BA917" s="114"/>
      <c r="BD917" s="93"/>
      <c r="BE917" s="114"/>
      <c r="BH917" s="95"/>
      <c r="BN917" s="86"/>
      <c r="BS917" s="86"/>
      <c r="BX917" s="86"/>
      <c r="CA917" s="86"/>
      <c r="CF917" s="86"/>
      <c r="CK917" s="86"/>
      <c r="CP917" s="86"/>
      <c r="CT917" s="87"/>
      <c r="CY917" s="86"/>
      <c r="DE917" s="86"/>
    </row>
    <row r="918">
      <c r="A918" s="112"/>
      <c r="Q918" s="77"/>
      <c r="R918" s="117"/>
      <c r="S918" s="118"/>
      <c r="Y918" s="92"/>
      <c r="AB918" s="93"/>
      <c r="AF918" s="92"/>
      <c r="AI918" s="93"/>
      <c r="AK918" s="113"/>
      <c r="AN918" s="93"/>
      <c r="AO918" s="114"/>
      <c r="AQ918" s="93"/>
      <c r="AS918" s="114"/>
      <c r="AV918" s="93"/>
      <c r="AW918" s="114"/>
      <c r="AY918" s="93"/>
      <c r="BA918" s="114"/>
      <c r="BD918" s="93"/>
      <c r="BE918" s="114"/>
      <c r="BH918" s="95"/>
      <c r="BN918" s="86"/>
      <c r="BS918" s="86"/>
      <c r="BX918" s="86"/>
      <c r="CA918" s="86"/>
      <c r="CF918" s="86"/>
      <c r="CK918" s="86"/>
      <c r="CP918" s="86"/>
      <c r="CT918" s="87"/>
      <c r="CY918" s="86"/>
      <c r="DE918" s="86"/>
    </row>
    <row r="919">
      <c r="A919" s="112"/>
      <c r="Q919" s="77"/>
      <c r="R919" s="117"/>
      <c r="S919" s="118"/>
      <c r="Y919" s="92"/>
      <c r="AB919" s="93"/>
      <c r="AF919" s="92"/>
      <c r="AI919" s="93"/>
      <c r="AK919" s="113"/>
      <c r="AN919" s="93"/>
      <c r="AO919" s="114"/>
      <c r="AQ919" s="93"/>
      <c r="AS919" s="114"/>
      <c r="AV919" s="93"/>
      <c r="AW919" s="114"/>
      <c r="AY919" s="93"/>
      <c r="BA919" s="114"/>
      <c r="BD919" s="93"/>
      <c r="BE919" s="114"/>
      <c r="BH919" s="95"/>
      <c r="BN919" s="86"/>
      <c r="BS919" s="86"/>
      <c r="BX919" s="86"/>
      <c r="CA919" s="86"/>
      <c r="CF919" s="86"/>
      <c r="CK919" s="86"/>
      <c r="CP919" s="86"/>
      <c r="CT919" s="87"/>
      <c r="CY919" s="86"/>
      <c r="DE919" s="86"/>
    </row>
    <row r="920">
      <c r="A920" s="112"/>
      <c r="Q920" s="77"/>
      <c r="R920" s="117"/>
      <c r="S920" s="118"/>
      <c r="Y920" s="92"/>
      <c r="AB920" s="93"/>
      <c r="AF920" s="92"/>
      <c r="AI920" s="93"/>
      <c r="AK920" s="113"/>
      <c r="AN920" s="93"/>
      <c r="AO920" s="114"/>
      <c r="AQ920" s="93"/>
      <c r="AS920" s="114"/>
      <c r="AV920" s="93"/>
      <c r="AW920" s="114"/>
      <c r="AY920" s="93"/>
      <c r="BA920" s="114"/>
      <c r="BD920" s="93"/>
      <c r="BE920" s="114"/>
      <c r="BH920" s="95"/>
      <c r="BN920" s="86"/>
      <c r="BS920" s="86"/>
      <c r="BX920" s="86"/>
      <c r="CA920" s="86"/>
      <c r="CF920" s="86"/>
      <c r="CK920" s="86"/>
      <c r="CP920" s="86"/>
      <c r="CT920" s="87"/>
      <c r="CY920" s="86"/>
      <c r="DE920" s="86"/>
    </row>
    <row r="921">
      <c r="A921" s="112"/>
      <c r="Q921" s="77"/>
      <c r="R921" s="117"/>
      <c r="S921" s="118"/>
      <c r="Y921" s="92"/>
      <c r="AB921" s="93"/>
      <c r="AF921" s="92"/>
      <c r="AI921" s="93"/>
      <c r="AK921" s="113"/>
      <c r="AN921" s="93"/>
      <c r="AO921" s="114"/>
      <c r="AQ921" s="93"/>
      <c r="AS921" s="114"/>
      <c r="AV921" s="93"/>
      <c r="AW921" s="114"/>
      <c r="AY921" s="93"/>
      <c r="BA921" s="114"/>
      <c r="BD921" s="93"/>
      <c r="BE921" s="114"/>
      <c r="BH921" s="95"/>
      <c r="BN921" s="86"/>
      <c r="BS921" s="86"/>
      <c r="BX921" s="86"/>
      <c r="CA921" s="86"/>
      <c r="CF921" s="86"/>
      <c r="CK921" s="86"/>
      <c r="CP921" s="86"/>
      <c r="CT921" s="87"/>
      <c r="CY921" s="86"/>
      <c r="DE921" s="86"/>
    </row>
    <row r="922">
      <c r="A922" s="112"/>
      <c r="Q922" s="77"/>
      <c r="R922" s="117"/>
      <c r="S922" s="118"/>
      <c r="Y922" s="92"/>
      <c r="AB922" s="93"/>
      <c r="AF922" s="92"/>
      <c r="AI922" s="93"/>
      <c r="AK922" s="113"/>
      <c r="AN922" s="93"/>
      <c r="AO922" s="114"/>
      <c r="AQ922" s="93"/>
      <c r="AS922" s="114"/>
      <c r="AV922" s="93"/>
      <c r="AW922" s="114"/>
      <c r="AY922" s="93"/>
      <c r="BA922" s="114"/>
      <c r="BD922" s="93"/>
      <c r="BE922" s="114"/>
      <c r="BH922" s="95"/>
      <c r="BN922" s="86"/>
      <c r="BS922" s="86"/>
      <c r="BX922" s="86"/>
      <c r="CA922" s="86"/>
      <c r="CF922" s="86"/>
      <c r="CK922" s="86"/>
      <c r="CP922" s="86"/>
      <c r="CT922" s="87"/>
      <c r="CY922" s="86"/>
      <c r="DE922" s="86"/>
    </row>
    <row r="923">
      <c r="A923" s="112"/>
      <c r="Q923" s="77"/>
      <c r="R923" s="117"/>
      <c r="S923" s="118"/>
      <c r="Y923" s="92"/>
      <c r="AB923" s="93"/>
      <c r="AF923" s="92"/>
      <c r="AI923" s="93"/>
      <c r="AK923" s="113"/>
      <c r="AN923" s="93"/>
      <c r="AO923" s="114"/>
      <c r="AQ923" s="93"/>
      <c r="AS923" s="114"/>
      <c r="AV923" s="93"/>
      <c r="AW923" s="114"/>
      <c r="AY923" s="93"/>
      <c r="BA923" s="114"/>
      <c r="BD923" s="93"/>
      <c r="BE923" s="114"/>
      <c r="BH923" s="95"/>
      <c r="BN923" s="86"/>
      <c r="BS923" s="86"/>
      <c r="BX923" s="86"/>
      <c r="CA923" s="86"/>
      <c r="CF923" s="86"/>
      <c r="CK923" s="86"/>
      <c r="CP923" s="86"/>
      <c r="CT923" s="87"/>
      <c r="CY923" s="86"/>
      <c r="DE923" s="86"/>
    </row>
    <row r="924">
      <c r="A924" s="112"/>
      <c r="Q924" s="77"/>
      <c r="R924" s="117"/>
      <c r="S924" s="118"/>
      <c r="Y924" s="92"/>
      <c r="AB924" s="93"/>
      <c r="AF924" s="92"/>
      <c r="AI924" s="93"/>
      <c r="AK924" s="113"/>
      <c r="AN924" s="93"/>
      <c r="AO924" s="114"/>
      <c r="AQ924" s="93"/>
      <c r="AS924" s="114"/>
      <c r="AV924" s="93"/>
      <c r="AW924" s="114"/>
      <c r="AY924" s="93"/>
      <c r="BA924" s="114"/>
      <c r="BD924" s="93"/>
      <c r="BE924" s="114"/>
      <c r="BH924" s="95"/>
      <c r="BN924" s="86"/>
      <c r="BS924" s="86"/>
      <c r="BX924" s="86"/>
      <c r="CA924" s="86"/>
      <c r="CF924" s="86"/>
      <c r="CK924" s="86"/>
      <c r="CP924" s="86"/>
      <c r="CT924" s="87"/>
      <c r="CY924" s="86"/>
      <c r="DE924" s="86"/>
    </row>
    <row r="925">
      <c r="A925" s="112"/>
      <c r="Q925" s="77"/>
      <c r="R925" s="117"/>
      <c r="S925" s="118"/>
      <c r="Y925" s="92"/>
      <c r="AB925" s="93"/>
      <c r="AF925" s="92"/>
      <c r="AI925" s="93"/>
      <c r="AK925" s="113"/>
      <c r="AN925" s="93"/>
      <c r="AO925" s="114"/>
      <c r="AQ925" s="93"/>
      <c r="AS925" s="114"/>
      <c r="AV925" s="93"/>
      <c r="AW925" s="114"/>
      <c r="AY925" s="93"/>
      <c r="BA925" s="114"/>
      <c r="BD925" s="93"/>
      <c r="BE925" s="114"/>
      <c r="BH925" s="95"/>
      <c r="BN925" s="86"/>
      <c r="BS925" s="86"/>
      <c r="BX925" s="86"/>
      <c r="CA925" s="86"/>
      <c r="CF925" s="86"/>
      <c r="CK925" s="86"/>
      <c r="CP925" s="86"/>
      <c r="CT925" s="87"/>
      <c r="CY925" s="86"/>
      <c r="DE925" s="86"/>
    </row>
    <row r="926">
      <c r="A926" s="112"/>
      <c r="Q926" s="77"/>
      <c r="R926" s="117"/>
      <c r="S926" s="118"/>
      <c r="Y926" s="92"/>
      <c r="AB926" s="93"/>
      <c r="AF926" s="92"/>
      <c r="AI926" s="93"/>
      <c r="AK926" s="113"/>
      <c r="AN926" s="93"/>
      <c r="AO926" s="114"/>
      <c r="AQ926" s="93"/>
      <c r="AS926" s="114"/>
      <c r="AV926" s="93"/>
      <c r="AW926" s="114"/>
      <c r="AY926" s="93"/>
      <c r="BA926" s="114"/>
      <c r="BD926" s="93"/>
      <c r="BE926" s="114"/>
      <c r="BH926" s="95"/>
      <c r="BN926" s="86"/>
      <c r="BS926" s="86"/>
      <c r="BX926" s="86"/>
      <c r="CA926" s="86"/>
      <c r="CF926" s="86"/>
      <c r="CK926" s="86"/>
      <c r="CP926" s="86"/>
      <c r="CT926" s="87"/>
      <c r="CY926" s="86"/>
      <c r="DE926" s="86"/>
    </row>
    <row r="927">
      <c r="A927" s="112"/>
      <c r="Q927" s="77"/>
      <c r="R927" s="117"/>
      <c r="S927" s="118"/>
      <c r="Y927" s="92"/>
      <c r="AB927" s="93"/>
      <c r="AF927" s="92"/>
      <c r="AI927" s="93"/>
      <c r="AK927" s="113"/>
      <c r="AN927" s="93"/>
      <c r="AO927" s="114"/>
      <c r="AQ927" s="93"/>
      <c r="AS927" s="114"/>
      <c r="AV927" s="93"/>
      <c r="AW927" s="114"/>
      <c r="AY927" s="93"/>
      <c r="BA927" s="114"/>
      <c r="BD927" s="93"/>
      <c r="BE927" s="114"/>
      <c r="BH927" s="95"/>
      <c r="BN927" s="86"/>
      <c r="BS927" s="86"/>
      <c r="BX927" s="86"/>
      <c r="CA927" s="86"/>
      <c r="CF927" s="86"/>
      <c r="CK927" s="86"/>
      <c r="CP927" s="86"/>
      <c r="CT927" s="87"/>
      <c r="CY927" s="86"/>
      <c r="DE927" s="86"/>
    </row>
    <row r="928">
      <c r="A928" s="112"/>
      <c r="Q928" s="77"/>
      <c r="R928" s="117"/>
      <c r="S928" s="118"/>
      <c r="Y928" s="92"/>
      <c r="AB928" s="93"/>
      <c r="AF928" s="92"/>
      <c r="AI928" s="93"/>
      <c r="AK928" s="113"/>
      <c r="AN928" s="93"/>
      <c r="AO928" s="114"/>
      <c r="AQ928" s="93"/>
      <c r="AS928" s="114"/>
      <c r="AV928" s="93"/>
      <c r="AW928" s="114"/>
      <c r="AY928" s="93"/>
      <c r="BA928" s="114"/>
      <c r="BD928" s="93"/>
      <c r="BE928" s="114"/>
      <c r="BH928" s="95"/>
      <c r="BN928" s="86"/>
      <c r="BS928" s="86"/>
      <c r="BX928" s="86"/>
      <c r="CA928" s="86"/>
      <c r="CF928" s="86"/>
      <c r="CK928" s="86"/>
      <c r="CP928" s="86"/>
      <c r="CT928" s="87"/>
      <c r="CY928" s="86"/>
      <c r="DE928" s="86"/>
    </row>
    <row r="929">
      <c r="A929" s="112"/>
      <c r="Q929" s="77"/>
      <c r="R929" s="117"/>
      <c r="S929" s="118"/>
      <c r="Y929" s="92"/>
      <c r="AB929" s="93"/>
      <c r="AF929" s="92"/>
      <c r="AI929" s="93"/>
      <c r="AK929" s="113"/>
      <c r="AN929" s="93"/>
      <c r="AO929" s="114"/>
      <c r="AQ929" s="93"/>
      <c r="AS929" s="114"/>
      <c r="AV929" s="93"/>
      <c r="AW929" s="114"/>
      <c r="AY929" s="93"/>
      <c r="BA929" s="114"/>
      <c r="BD929" s="93"/>
      <c r="BE929" s="114"/>
      <c r="BH929" s="95"/>
      <c r="BN929" s="86"/>
      <c r="BS929" s="86"/>
      <c r="BX929" s="86"/>
      <c r="CA929" s="86"/>
      <c r="CF929" s="86"/>
      <c r="CK929" s="86"/>
      <c r="CP929" s="86"/>
      <c r="CT929" s="87"/>
      <c r="CY929" s="86"/>
      <c r="DE929" s="86"/>
    </row>
    <row r="930">
      <c r="A930" s="112"/>
      <c r="Q930" s="77"/>
      <c r="R930" s="117"/>
      <c r="S930" s="118"/>
      <c r="Y930" s="92"/>
      <c r="AB930" s="93"/>
      <c r="AF930" s="92"/>
      <c r="AI930" s="93"/>
      <c r="AK930" s="113"/>
      <c r="AN930" s="93"/>
      <c r="AO930" s="114"/>
      <c r="AQ930" s="93"/>
      <c r="AS930" s="114"/>
      <c r="AV930" s="93"/>
      <c r="AW930" s="114"/>
      <c r="AY930" s="93"/>
      <c r="BA930" s="114"/>
      <c r="BD930" s="93"/>
      <c r="BE930" s="114"/>
      <c r="BH930" s="95"/>
      <c r="BN930" s="86"/>
      <c r="BS930" s="86"/>
      <c r="BX930" s="86"/>
      <c r="CA930" s="86"/>
      <c r="CF930" s="86"/>
      <c r="CK930" s="86"/>
      <c r="CP930" s="86"/>
      <c r="CT930" s="87"/>
      <c r="CY930" s="86"/>
      <c r="DE930" s="86"/>
    </row>
    <row r="931">
      <c r="A931" s="112"/>
      <c r="Q931" s="77"/>
      <c r="R931" s="117"/>
      <c r="S931" s="118"/>
      <c r="Y931" s="92"/>
      <c r="AB931" s="93"/>
      <c r="AF931" s="92"/>
      <c r="AI931" s="93"/>
      <c r="AK931" s="113"/>
      <c r="AN931" s="93"/>
      <c r="AO931" s="114"/>
      <c r="AQ931" s="93"/>
      <c r="AS931" s="114"/>
      <c r="AV931" s="93"/>
      <c r="AW931" s="114"/>
      <c r="AY931" s="93"/>
      <c r="BA931" s="114"/>
      <c r="BD931" s="93"/>
      <c r="BE931" s="114"/>
      <c r="BH931" s="95"/>
      <c r="BN931" s="86"/>
      <c r="BS931" s="86"/>
      <c r="BX931" s="86"/>
      <c r="CA931" s="86"/>
      <c r="CF931" s="86"/>
      <c r="CK931" s="86"/>
      <c r="CP931" s="86"/>
      <c r="CT931" s="87"/>
      <c r="CY931" s="86"/>
      <c r="DE931" s="86"/>
    </row>
    <row r="932">
      <c r="A932" s="112"/>
      <c r="Q932" s="77"/>
      <c r="R932" s="117"/>
      <c r="S932" s="118"/>
      <c r="Y932" s="92"/>
      <c r="AB932" s="93"/>
      <c r="AF932" s="92"/>
      <c r="AI932" s="93"/>
      <c r="AK932" s="113"/>
      <c r="AN932" s="93"/>
      <c r="AO932" s="114"/>
      <c r="AQ932" s="93"/>
      <c r="AS932" s="114"/>
      <c r="AV932" s="93"/>
      <c r="AW932" s="114"/>
      <c r="AY932" s="93"/>
      <c r="BA932" s="114"/>
      <c r="BD932" s="93"/>
      <c r="BE932" s="114"/>
      <c r="BH932" s="95"/>
      <c r="BN932" s="86"/>
      <c r="BS932" s="86"/>
      <c r="BX932" s="86"/>
      <c r="CA932" s="86"/>
      <c r="CF932" s="86"/>
      <c r="CK932" s="86"/>
      <c r="CP932" s="86"/>
      <c r="CT932" s="87"/>
      <c r="CY932" s="86"/>
      <c r="DE932" s="86"/>
    </row>
    <row r="933">
      <c r="A933" s="112"/>
      <c r="Q933" s="77"/>
      <c r="R933" s="117"/>
      <c r="S933" s="118"/>
      <c r="Y933" s="92"/>
      <c r="AB933" s="93"/>
      <c r="AF933" s="92"/>
      <c r="AI933" s="93"/>
      <c r="AK933" s="113"/>
      <c r="AN933" s="93"/>
      <c r="AO933" s="114"/>
      <c r="AQ933" s="93"/>
      <c r="AS933" s="114"/>
      <c r="AV933" s="93"/>
      <c r="AW933" s="114"/>
      <c r="AY933" s="93"/>
      <c r="BA933" s="114"/>
      <c r="BD933" s="93"/>
      <c r="BE933" s="114"/>
      <c r="BH933" s="95"/>
      <c r="BN933" s="86"/>
      <c r="BS933" s="86"/>
      <c r="BX933" s="86"/>
      <c r="CA933" s="86"/>
      <c r="CF933" s="86"/>
      <c r="CK933" s="86"/>
      <c r="CP933" s="86"/>
      <c r="CT933" s="87"/>
      <c r="CY933" s="86"/>
      <c r="DE933" s="86"/>
    </row>
    <row r="934">
      <c r="A934" s="112"/>
      <c r="Q934" s="77"/>
      <c r="R934" s="117"/>
      <c r="S934" s="118"/>
      <c r="Y934" s="92"/>
      <c r="AB934" s="93"/>
      <c r="AF934" s="92"/>
      <c r="AI934" s="93"/>
      <c r="AK934" s="113"/>
      <c r="AN934" s="93"/>
      <c r="AO934" s="114"/>
      <c r="AQ934" s="93"/>
      <c r="AS934" s="114"/>
      <c r="AV934" s="93"/>
      <c r="AW934" s="114"/>
      <c r="AY934" s="93"/>
      <c r="BA934" s="114"/>
      <c r="BD934" s="93"/>
      <c r="BE934" s="114"/>
      <c r="BH934" s="95"/>
      <c r="BN934" s="86"/>
      <c r="BS934" s="86"/>
      <c r="BX934" s="86"/>
      <c r="CA934" s="86"/>
      <c r="CF934" s="86"/>
      <c r="CK934" s="86"/>
      <c r="CP934" s="86"/>
      <c r="CT934" s="87"/>
      <c r="CY934" s="86"/>
      <c r="DE934" s="86"/>
    </row>
    <row r="935">
      <c r="A935" s="112"/>
      <c r="Q935" s="77"/>
      <c r="R935" s="117"/>
      <c r="S935" s="118"/>
      <c r="Y935" s="92"/>
      <c r="AB935" s="93"/>
      <c r="AF935" s="92"/>
      <c r="AI935" s="93"/>
      <c r="AK935" s="113"/>
      <c r="AN935" s="93"/>
      <c r="AO935" s="114"/>
      <c r="AQ935" s="93"/>
      <c r="AS935" s="114"/>
      <c r="AV935" s="93"/>
      <c r="AW935" s="114"/>
      <c r="AY935" s="93"/>
      <c r="BA935" s="114"/>
      <c r="BD935" s="93"/>
      <c r="BE935" s="114"/>
      <c r="BH935" s="95"/>
      <c r="BN935" s="86"/>
      <c r="BS935" s="86"/>
      <c r="BX935" s="86"/>
      <c r="CA935" s="86"/>
      <c r="CF935" s="86"/>
      <c r="CK935" s="86"/>
      <c r="CP935" s="86"/>
      <c r="CT935" s="87"/>
      <c r="CY935" s="86"/>
      <c r="DE935" s="86"/>
    </row>
    <row r="936">
      <c r="A936" s="112"/>
      <c r="Q936" s="77"/>
      <c r="R936" s="117"/>
      <c r="S936" s="118"/>
      <c r="Y936" s="92"/>
      <c r="AB936" s="93"/>
      <c r="AF936" s="92"/>
      <c r="AI936" s="93"/>
      <c r="AK936" s="113"/>
      <c r="AN936" s="93"/>
      <c r="AO936" s="114"/>
      <c r="AQ936" s="93"/>
      <c r="AS936" s="114"/>
      <c r="AV936" s="93"/>
      <c r="AW936" s="114"/>
      <c r="AY936" s="93"/>
      <c r="BA936" s="114"/>
      <c r="BD936" s="93"/>
      <c r="BE936" s="114"/>
      <c r="BH936" s="95"/>
      <c r="BN936" s="86"/>
      <c r="BS936" s="86"/>
      <c r="BX936" s="86"/>
      <c r="CA936" s="86"/>
      <c r="CF936" s="86"/>
      <c r="CK936" s="86"/>
      <c r="CP936" s="86"/>
      <c r="CT936" s="87"/>
      <c r="CY936" s="86"/>
      <c r="DE936" s="86"/>
    </row>
    <row r="937">
      <c r="A937" s="112"/>
      <c r="Q937" s="77"/>
      <c r="R937" s="117"/>
      <c r="S937" s="118"/>
      <c r="Y937" s="92"/>
      <c r="AB937" s="93"/>
      <c r="AF937" s="92"/>
      <c r="AI937" s="93"/>
      <c r="AK937" s="113"/>
      <c r="AN937" s="93"/>
      <c r="AO937" s="114"/>
      <c r="AQ937" s="93"/>
      <c r="AS937" s="114"/>
      <c r="AV937" s="93"/>
      <c r="AW937" s="114"/>
      <c r="AY937" s="93"/>
      <c r="BA937" s="114"/>
      <c r="BD937" s="93"/>
      <c r="BE937" s="114"/>
      <c r="BH937" s="95"/>
      <c r="BN937" s="86"/>
      <c r="BS937" s="86"/>
      <c r="BX937" s="86"/>
      <c r="CA937" s="86"/>
      <c r="CF937" s="86"/>
      <c r="CK937" s="86"/>
      <c r="CP937" s="86"/>
      <c r="CT937" s="87"/>
      <c r="CY937" s="86"/>
      <c r="DE937" s="86"/>
    </row>
    <row r="938">
      <c r="A938" s="112"/>
      <c r="Q938" s="77"/>
      <c r="R938" s="117"/>
      <c r="S938" s="118"/>
      <c r="Y938" s="92"/>
      <c r="AB938" s="93"/>
      <c r="AF938" s="92"/>
      <c r="AI938" s="93"/>
      <c r="AK938" s="113"/>
      <c r="AN938" s="93"/>
      <c r="AO938" s="114"/>
      <c r="AQ938" s="93"/>
      <c r="AS938" s="114"/>
      <c r="AV938" s="93"/>
      <c r="AW938" s="114"/>
      <c r="AY938" s="93"/>
      <c r="BA938" s="114"/>
      <c r="BD938" s="93"/>
      <c r="BE938" s="114"/>
      <c r="BH938" s="95"/>
      <c r="BN938" s="86"/>
      <c r="BS938" s="86"/>
      <c r="BX938" s="86"/>
      <c r="CA938" s="86"/>
      <c r="CF938" s="86"/>
      <c r="CK938" s="86"/>
      <c r="CP938" s="86"/>
      <c r="CT938" s="87"/>
      <c r="CY938" s="86"/>
      <c r="DE938" s="86"/>
    </row>
    <row r="939">
      <c r="A939" s="112"/>
      <c r="Q939" s="77"/>
      <c r="R939" s="117"/>
      <c r="S939" s="118"/>
      <c r="Y939" s="92"/>
      <c r="AB939" s="93"/>
      <c r="AF939" s="92"/>
      <c r="AI939" s="93"/>
      <c r="AK939" s="113"/>
      <c r="AN939" s="93"/>
      <c r="AO939" s="114"/>
      <c r="AQ939" s="93"/>
      <c r="AS939" s="114"/>
      <c r="AV939" s="93"/>
      <c r="AW939" s="114"/>
      <c r="AY939" s="93"/>
      <c r="BA939" s="114"/>
      <c r="BD939" s="93"/>
      <c r="BE939" s="114"/>
      <c r="BH939" s="95"/>
      <c r="BN939" s="86"/>
      <c r="BS939" s="86"/>
      <c r="BX939" s="86"/>
      <c r="CA939" s="86"/>
      <c r="CF939" s="86"/>
      <c r="CK939" s="86"/>
      <c r="CP939" s="86"/>
      <c r="CT939" s="87"/>
      <c r="CY939" s="86"/>
      <c r="DE939" s="86"/>
    </row>
    <row r="940">
      <c r="A940" s="112"/>
      <c r="Q940" s="77"/>
      <c r="R940" s="117"/>
      <c r="S940" s="118"/>
      <c r="Y940" s="92"/>
      <c r="AB940" s="93"/>
      <c r="AF940" s="92"/>
      <c r="AI940" s="93"/>
      <c r="AK940" s="113"/>
      <c r="AN940" s="93"/>
      <c r="AO940" s="114"/>
      <c r="AQ940" s="93"/>
      <c r="AS940" s="114"/>
      <c r="AV940" s="93"/>
      <c r="AW940" s="114"/>
      <c r="AY940" s="93"/>
      <c r="BA940" s="114"/>
      <c r="BD940" s="93"/>
      <c r="BE940" s="114"/>
      <c r="BH940" s="95"/>
      <c r="BN940" s="86"/>
      <c r="BS940" s="86"/>
      <c r="BX940" s="86"/>
      <c r="CA940" s="86"/>
      <c r="CF940" s="86"/>
      <c r="CK940" s="86"/>
      <c r="CP940" s="86"/>
      <c r="CT940" s="87"/>
      <c r="CY940" s="86"/>
      <c r="DE940" s="86"/>
    </row>
    <row r="941">
      <c r="A941" s="112"/>
      <c r="Q941" s="77"/>
      <c r="R941" s="117"/>
      <c r="S941" s="118"/>
      <c r="Y941" s="92"/>
      <c r="AB941" s="93"/>
      <c r="AF941" s="92"/>
      <c r="AI941" s="93"/>
      <c r="AK941" s="113"/>
      <c r="AN941" s="93"/>
      <c r="AO941" s="114"/>
      <c r="AQ941" s="93"/>
      <c r="AS941" s="114"/>
      <c r="AV941" s="93"/>
      <c r="AW941" s="114"/>
      <c r="AY941" s="93"/>
      <c r="BA941" s="114"/>
      <c r="BD941" s="93"/>
      <c r="BE941" s="114"/>
      <c r="BH941" s="95"/>
      <c r="BN941" s="86"/>
      <c r="BS941" s="86"/>
      <c r="BX941" s="86"/>
      <c r="CA941" s="86"/>
      <c r="CF941" s="86"/>
      <c r="CK941" s="86"/>
      <c r="CP941" s="86"/>
      <c r="CT941" s="87"/>
      <c r="CY941" s="86"/>
      <c r="DE941" s="86"/>
    </row>
    <row r="942">
      <c r="A942" s="112"/>
      <c r="Q942" s="77"/>
      <c r="R942" s="117"/>
      <c r="S942" s="118"/>
      <c r="Y942" s="92"/>
      <c r="AB942" s="93"/>
      <c r="AF942" s="92"/>
      <c r="AI942" s="93"/>
      <c r="AK942" s="113"/>
      <c r="AN942" s="93"/>
      <c r="AO942" s="114"/>
      <c r="AQ942" s="93"/>
      <c r="AS942" s="114"/>
      <c r="AV942" s="93"/>
      <c r="AW942" s="114"/>
      <c r="AY942" s="93"/>
      <c r="BA942" s="114"/>
      <c r="BD942" s="93"/>
      <c r="BE942" s="114"/>
      <c r="BH942" s="95"/>
      <c r="BN942" s="86"/>
      <c r="BS942" s="86"/>
      <c r="BX942" s="86"/>
      <c r="CA942" s="86"/>
      <c r="CF942" s="86"/>
      <c r="CK942" s="86"/>
      <c r="CP942" s="86"/>
      <c r="CT942" s="87"/>
      <c r="CY942" s="86"/>
      <c r="DE942" s="86"/>
    </row>
    <row r="943">
      <c r="A943" s="112"/>
      <c r="Q943" s="77"/>
      <c r="R943" s="117"/>
      <c r="S943" s="118"/>
      <c r="Y943" s="92"/>
      <c r="AB943" s="93"/>
      <c r="AF943" s="92"/>
      <c r="AI943" s="93"/>
      <c r="AK943" s="113"/>
      <c r="AN943" s="93"/>
      <c r="AO943" s="114"/>
      <c r="AQ943" s="93"/>
      <c r="AS943" s="114"/>
      <c r="AV943" s="93"/>
      <c r="AW943" s="114"/>
      <c r="AY943" s="93"/>
      <c r="BA943" s="114"/>
      <c r="BD943" s="93"/>
      <c r="BE943" s="114"/>
      <c r="BH943" s="95"/>
      <c r="BN943" s="86"/>
      <c r="BS943" s="86"/>
      <c r="BX943" s="86"/>
      <c r="CA943" s="86"/>
      <c r="CF943" s="86"/>
      <c r="CK943" s="86"/>
      <c r="CP943" s="86"/>
      <c r="CT943" s="87"/>
      <c r="CY943" s="86"/>
      <c r="DE943" s="86"/>
    </row>
    <row r="944">
      <c r="A944" s="112"/>
      <c r="Q944" s="77"/>
      <c r="R944" s="117"/>
      <c r="S944" s="118"/>
      <c r="Y944" s="92"/>
      <c r="AB944" s="93"/>
      <c r="AF944" s="92"/>
      <c r="AI944" s="93"/>
      <c r="AK944" s="113"/>
      <c r="AN944" s="93"/>
      <c r="AO944" s="114"/>
      <c r="AQ944" s="93"/>
      <c r="AS944" s="114"/>
      <c r="AV944" s="93"/>
      <c r="AW944" s="114"/>
      <c r="AY944" s="93"/>
      <c r="BA944" s="114"/>
      <c r="BD944" s="93"/>
      <c r="BE944" s="114"/>
      <c r="BH944" s="95"/>
      <c r="BN944" s="86"/>
      <c r="BS944" s="86"/>
      <c r="BX944" s="86"/>
      <c r="CA944" s="86"/>
      <c r="CF944" s="86"/>
      <c r="CK944" s="86"/>
      <c r="CP944" s="86"/>
      <c r="CT944" s="87"/>
      <c r="CY944" s="86"/>
      <c r="DE944" s="86"/>
    </row>
    <row r="945">
      <c r="A945" s="112"/>
      <c r="Q945" s="77"/>
      <c r="R945" s="117"/>
      <c r="S945" s="118"/>
      <c r="Y945" s="92"/>
      <c r="AB945" s="93"/>
      <c r="AF945" s="92"/>
      <c r="AI945" s="93"/>
      <c r="AK945" s="113"/>
      <c r="AN945" s="93"/>
      <c r="AO945" s="114"/>
      <c r="AQ945" s="93"/>
      <c r="AS945" s="114"/>
      <c r="AV945" s="93"/>
      <c r="AW945" s="114"/>
      <c r="AY945" s="93"/>
      <c r="BA945" s="114"/>
      <c r="BD945" s="93"/>
      <c r="BE945" s="114"/>
      <c r="BH945" s="95"/>
      <c r="BN945" s="86"/>
      <c r="BS945" s="86"/>
      <c r="BX945" s="86"/>
      <c r="CA945" s="86"/>
      <c r="CF945" s="86"/>
      <c r="CK945" s="86"/>
      <c r="CP945" s="86"/>
      <c r="CT945" s="87"/>
      <c r="CY945" s="86"/>
      <c r="DE945" s="86"/>
    </row>
    <row r="946">
      <c r="A946" s="112"/>
      <c r="Q946" s="77"/>
      <c r="R946" s="117"/>
      <c r="S946" s="118"/>
      <c r="Y946" s="92"/>
      <c r="AB946" s="93"/>
      <c r="AF946" s="92"/>
      <c r="AI946" s="93"/>
      <c r="AK946" s="113"/>
      <c r="AN946" s="93"/>
      <c r="AO946" s="114"/>
      <c r="AQ946" s="93"/>
      <c r="AS946" s="114"/>
      <c r="AV946" s="93"/>
      <c r="AW946" s="114"/>
      <c r="AY946" s="93"/>
      <c r="BA946" s="114"/>
      <c r="BD946" s="93"/>
      <c r="BE946" s="114"/>
      <c r="BH946" s="95"/>
      <c r="BN946" s="86"/>
      <c r="BS946" s="86"/>
      <c r="BX946" s="86"/>
      <c r="CA946" s="86"/>
      <c r="CF946" s="86"/>
      <c r="CK946" s="86"/>
      <c r="CP946" s="86"/>
      <c r="CT946" s="87"/>
      <c r="CY946" s="86"/>
      <c r="DE946" s="86"/>
    </row>
    <row r="947">
      <c r="A947" s="112"/>
      <c r="Q947" s="77"/>
      <c r="R947" s="117"/>
      <c r="S947" s="118"/>
      <c r="Y947" s="92"/>
      <c r="AB947" s="93"/>
      <c r="AF947" s="92"/>
      <c r="AI947" s="93"/>
      <c r="AK947" s="113"/>
      <c r="AN947" s="93"/>
      <c r="AO947" s="114"/>
      <c r="AQ947" s="93"/>
      <c r="AS947" s="114"/>
      <c r="AV947" s="93"/>
      <c r="AW947" s="114"/>
      <c r="AY947" s="93"/>
      <c r="BA947" s="114"/>
      <c r="BD947" s="93"/>
      <c r="BE947" s="114"/>
      <c r="BH947" s="95"/>
      <c r="BN947" s="86"/>
      <c r="BS947" s="86"/>
      <c r="BX947" s="86"/>
      <c r="CA947" s="86"/>
      <c r="CF947" s="86"/>
      <c r="CK947" s="86"/>
      <c r="CP947" s="86"/>
      <c r="CT947" s="87"/>
      <c r="CY947" s="86"/>
      <c r="DE947" s="86"/>
    </row>
    <row r="948">
      <c r="A948" s="112"/>
      <c r="Q948" s="77"/>
      <c r="R948" s="117"/>
      <c r="S948" s="118"/>
      <c r="Y948" s="92"/>
      <c r="AB948" s="93"/>
      <c r="AF948" s="92"/>
      <c r="AI948" s="93"/>
      <c r="AK948" s="113"/>
      <c r="AN948" s="93"/>
      <c r="AO948" s="114"/>
      <c r="AQ948" s="93"/>
      <c r="AS948" s="114"/>
      <c r="AV948" s="93"/>
      <c r="AW948" s="114"/>
      <c r="AY948" s="93"/>
      <c r="BA948" s="114"/>
      <c r="BD948" s="93"/>
      <c r="BE948" s="114"/>
      <c r="BH948" s="95"/>
      <c r="BN948" s="86"/>
      <c r="BS948" s="86"/>
      <c r="BX948" s="86"/>
      <c r="CA948" s="86"/>
      <c r="CF948" s="86"/>
      <c r="CK948" s="86"/>
      <c r="CP948" s="86"/>
      <c r="CT948" s="87"/>
      <c r="CY948" s="86"/>
      <c r="DE948" s="86"/>
    </row>
    <row r="949">
      <c r="A949" s="112"/>
      <c r="Q949" s="77"/>
      <c r="R949" s="117"/>
      <c r="S949" s="118"/>
      <c r="Y949" s="92"/>
      <c r="AB949" s="93"/>
      <c r="AF949" s="92"/>
      <c r="AI949" s="93"/>
      <c r="AK949" s="113"/>
      <c r="AN949" s="93"/>
      <c r="AO949" s="114"/>
      <c r="AQ949" s="93"/>
      <c r="AS949" s="114"/>
      <c r="AV949" s="93"/>
      <c r="AW949" s="114"/>
      <c r="AY949" s="93"/>
      <c r="BA949" s="114"/>
      <c r="BD949" s="93"/>
      <c r="BE949" s="114"/>
      <c r="BH949" s="95"/>
      <c r="BN949" s="86"/>
      <c r="BS949" s="86"/>
      <c r="BX949" s="86"/>
      <c r="CA949" s="86"/>
      <c r="CF949" s="86"/>
      <c r="CK949" s="86"/>
      <c r="CP949" s="86"/>
      <c r="CT949" s="87"/>
      <c r="CY949" s="86"/>
      <c r="DE949" s="86"/>
    </row>
    <row r="950">
      <c r="A950" s="112"/>
      <c r="Q950" s="77"/>
      <c r="R950" s="117"/>
      <c r="S950" s="118"/>
      <c r="Y950" s="92"/>
      <c r="AB950" s="93"/>
      <c r="AF950" s="92"/>
      <c r="AI950" s="93"/>
      <c r="AK950" s="113"/>
      <c r="AN950" s="93"/>
      <c r="AO950" s="114"/>
      <c r="AQ950" s="93"/>
      <c r="AS950" s="114"/>
      <c r="AV950" s="93"/>
      <c r="AW950" s="114"/>
      <c r="AY950" s="93"/>
      <c r="BA950" s="114"/>
      <c r="BD950" s="93"/>
      <c r="BE950" s="114"/>
      <c r="BH950" s="95"/>
      <c r="BN950" s="86"/>
      <c r="BS950" s="86"/>
      <c r="BX950" s="86"/>
      <c r="CA950" s="86"/>
      <c r="CF950" s="86"/>
      <c r="CK950" s="86"/>
      <c r="CP950" s="86"/>
      <c r="CT950" s="87"/>
      <c r="CY950" s="86"/>
      <c r="DE950" s="86"/>
    </row>
    <row r="951">
      <c r="A951" s="112"/>
      <c r="Q951" s="77"/>
      <c r="R951" s="117"/>
      <c r="S951" s="118"/>
      <c r="Y951" s="92"/>
      <c r="AB951" s="93"/>
      <c r="AF951" s="92"/>
      <c r="AI951" s="93"/>
      <c r="AK951" s="113"/>
      <c r="AN951" s="93"/>
      <c r="AO951" s="114"/>
      <c r="AQ951" s="93"/>
      <c r="AS951" s="114"/>
      <c r="AV951" s="93"/>
      <c r="AW951" s="114"/>
      <c r="AY951" s="93"/>
      <c r="BA951" s="114"/>
      <c r="BD951" s="93"/>
      <c r="BE951" s="114"/>
      <c r="BH951" s="95"/>
      <c r="BN951" s="86"/>
      <c r="BS951" s="86"/>
      <c r="BX951" s="86"/>
      <c r="CA951" s="86"/>
      <c r="CF951" s="86"/>
      <c r="CK951" s="86"/>
      <c r="CP951" s="86"/>
      <c r="CT951" s="87"/>
      <c r="CY951" s="86"/>
      <c r="DE951" s="86"/>
    </row>
    <row r="952">
      <c r="A952" s="112"/>
      <c r="Q952" s="77"/>
      <c r="R952" s="117"/>
      <c r="S952" s="118"/>
      <c r="Y952" s="92"/>
      <c r="AB952" s="93"/>
      <c r="AF952" s="92"/>
      <c r="AI952" s="93"/>
      <c r="AK952" s="113"/>
      <c r="AN952" s="93"/>
      <c r="AO952" s="114"/>
      <c r="AQ952" s="93"/>
      <c r="AS952" s="114"/>
      <c r="AV952" s="93"/>
      <c r="AW952" s="114"/>
      <c r="AY952" s="93"/>
      <c r="BA952" s="114"/>
      <c r="BD952" s="93"/>
      <c r="BE952" s="114"/>
      <c r="BH952" s="95"/>
      <c r="BN952" s="86"/>
      <c r="BS952" s="86"/>
      <c r="BX952" s="86"/>
      <c r="CA952" s="86"/>
      <c r="CF952" s="86"/>
      <c r="CK952" s="86"/>
      <c r="CP952" s="86"/>
      <c r="CT952" s="87"/>
      <c r="CY952" s="86"/>
      <c r="DE952" s="86"/>
    </row>
    <row r="953">
      <c r="A953" s="112"/>
      <c r="Q953" s="77"/>
      <c r="R953" s="117"/>
      <c r="S953" s="118"/>
      <c r="Y953" s="92"/>
      <c r="AB953" s="93"/>
      <c r="AF953" s="92"/>
      <c r="AI953" s="93"/>
      <c r="AK953" s="113"/>
      <c r="AN953" s="93"/>
      <c r="AO953" s="114"/>
      <c r="AQ953" s="93"/>
      <c r="AS953" s="114"/>
      <c r="AV953" s="93"/>
      <c r="AW953" s="114"/>
      <c r="AY953" s="93"/>
      <c r="BA953" s="114"/>
      <c r="BD953" s="93"/>
      <c r="BE953" s="114"/>
      <c r="BH953" s="95"/>
      <c r="BN953" s="86"/>
      <c r="BS953" s="86"/>
      <c r="BX953" s="86"/>
      <c r="CA953" s="86"/>
      <c r="CF953" s="86"/>
      <c r="CK953" s="86"/>
      <c r="CP953" s="86"/>
      <c r="CT953" s="87"/>
      <c r="CY953" s="86"/>
      <c r="DE953" s="86"/>
    </row>
    <row r="954">
      <c r="A954" s="112"/>
      <c r="Q954" s="77"/>
      <c r="R954" s="117"/>
      <c r="S954" s="118"/>
      <c r="Y954" s="92"/>
      <c r="AB954" s="93"/>
      <c r="AF954" s="92"/>
      <c r="AI954" s="93"/>
      <c r="AK954" s="113"/>
      <c r="AN954" s="93"/>
      <c r="AO954" s="114"/>
      <c r="AQ954" s="93"/>
      <c r="AS954" s="114"/>
      <c r="AV954" s="93"/>
      <c r="AW954" s="114"/>
      <c r="AY954" s="93"/>
      <c r="BA954" s="114"/>
      <c r="BD954" s="93"/>
      <c r="BE954" s="114"/>
      <c r="BH954" s="95"/>
      <c r="BN954" s="86"/>
      <c r="BS954" s="86"/>
      <c r="BX954" s="86"/>
      <c r="CA954" s="86"/>
      <c r="CF954" s="86"/>
      <c r="CK954" s="86"/>
      <c r="CP954" s="86"/>
      <c r="CT954" s="87"/>
      <c r="CY954" s="86"/>
      <c r="DE954" s="86"/>
    </row>
    <row r="955">
      <c r="A955" s="112"/>
      <c r="Q955" s="77"/>
      <c r="R955" s="117"/>
      <c r="S955" s="118"/>
      <c r="Y955" s="92"/>
      <c r="AB955" s="93"/>
      <c r="AF955" s="92"/>
      <c r="AI955" s="93"/>
      <c r="AK955" s="113"/>
      <c r="AN955" s="93"/>
      <c r="AO955" s="114"/>
      <c r="AQ955" s="93"/>
      <c r="AS955" s="114"/>
      <c r="AV955" s="93"/>
      <c r="AW955" s="114"/>
      <c r="AY955" s="93"/>
      <c r="BA955" s="114"/>
      <c r="BD955" s="93"/>
      <c r="BE955" s="114"/>
      <c r="BH955" s="95"/>
      <c r="BN955" s="86"/>
      <c r="BS955" s="86"/>
      <c r="BX955" s="86"/>
      <c r="CA955" s="86"/>
      <c r="CF955" s="86"/>
      <c r="CK955" s="86"/>
      <c r="CP955" s="86"/>
      <c r="CT955" s="87"/>
      <c r="CY955" s="86"/>
      <c r="DE955" s="86"/>
    </row>
    <row r="956">
      <c r="A956" s="112"/>
      <c r="Q956" s="77"/>
      <c r="R956" s="117"/>
      <c r="S956" s="118"/>
      <c r="Y956" s="92"/>
      <c r="AB956" s="93"/>
      <c r="AF956" s="92"/>
      <c r="AI956" s="93"/>
      <c r="AK956" s="113"/>
      <c r="AN956" s="93"/>
      <c r="AO956" s="114"/>
      <c r="AQ956" s="93"/>
      <c r="AS956" s="114"/>
      <c r="AV956" s="93"/>
      <c r="AW956" s="114"/>
      <c r="AY956" s="93"/>
      <c r="BA956" s="114"/>
      <c r="BD956" s="93"/>
      <c r="BE956" s="114"/>
      <c r="BH956" s="95"/>
      <c r="BN956" s="86"/>
      <c r="BS956" s="86"/>
      <c r="BX956" s="86"/>
      <c r="CA956" s="86"/>
      <c r="CF956" s="86"/>
      <c r="CK956" s="86"/>
      <c r="CP956" s="86"/>
      <c r="CT956" s="87"/>
      <c r="CY956" s="86"/>
      <c r="DE956" s="86"/>
    </row>
    <row r="957">
      <c r="A957" s="112"/>
      <c r="Q957" s="77"/>
      <c r="R957" s="117"/>
      <c r="S957" s="118"/>
      <c r="Y957" s="92"/>
      <c r="AB957" s="93"/>
      <c r="AF957" s="92"/>
      <c r="AI957" s="93"/>
      <c r="AK957" s="113"/>
      <c r="AN957" s="93"/>
      <c r="AO957" s="114"/>
      <c r="AQ957" s="93"/>
      <c r="AS957" s="114"/>
      <c r="AV957" s="93"/>
      <c r="AW957" s="114"/>
      <c r="AY957" s="93"/>
      <c r="BA957" s="114"/>
      <c r="BD957" s="93"/>
      <c r="BE957" s="114"/>
      <c r="BH957" s="95"/>
      <c r="BN957" s="86"/>
      <c r="BS957" s="86"/>
      <c r="BX957" s="86"/>
      <c r="CA957" s="86"/>
      <c r="CF957" s="86"/>
      <c r="CK957" s="86"/>
      <c r="CP957" s="86"/>
      <c r="CT957" s="87"/>
      <c r="CY957" s="86"/>
      <c r="DE957" s="86"/>
    </row>
    <row r="958">
      <c r="A958" s="112"/>
      <c r="Q958" s="77"/>
      <c r="R958" s="117"/>
      <c r="S958" s="118"/>
      <c r="Y958" s="92"/>
      <c r="AB958" s="93"/>
      <c r="AF958" s="92"/>
      <c r="AI958" s="93"/>
      <c r="AK958" s="113"/>
      <c r="AN958" s="93"/>
      <c r="AO958" s="114"/>
      <c r="AQ958" s="93"/>
      <c r="AS958" s="114"/>
      <c r="AV958" s="93"/>
      <c r="AW958" s="114"/>
      <c r="AY958" s="93"/>
      <c r="BA958" s="114"/>
      <c r="BD958" s="93"/>
      <c r="BE958" s="114"/>
      <c r="BH958" s="95"/>
      <c r="BN958" s="86"/>
      <c r="BS958" s="86"/>
      <c r="BX958" s="86"/>
      <c r="CA958" s="86"/>
      <c r="CF958" s="86"/>
      <c r="CK958" s="86"/>
      <c r="CP958" s="86"/>
      <c r="CT958" s="87"/>
      <c r="CY958" s="86"/>
      <c r="DE958" s="86"/>
    </row>
    <row r="959">
      <c r="A959" s="112"/>
      <c r="Q959" s="77"/>
      <c r="R959" s="117"/>
      <c r="S959" s="118"/>
      <c r="Y959" s="92"/>
      <c r="AB959" s="93"/>
      <c r="AF959" s="92"/>
      <c r="AI959" s="93"/>
      <c r="AK959" s="113"/>
      <c r="AN959" s="93"/>
      <c r="AO959" s="114"/>
      <c r="AQ959" s="93"/>
      <c r="AS959" s="114"/>
      <c r="AV959" s="93"/>
      <c r="AW959" s="114"/>
      <c r="AY959" s="93"/>
      <c r="BA959" s="114"/>
      <c r="BD959" s="93"/>
      <c r="BE959" s="114"/>
      <c r="BH959" s="95"/>
      <c r="BN959" s="86"/>
      <c r="BS959" s="86"/>
      <c r="BX959" s="86"/>
      <c r="CA959" s="86"/>
      <c r="CF959" s="86"/>
      <c r="CK959" s="86"/>
      <c r="CP959" s="86"/>
      <c r="CT959" s="87"/>
      <c r="CY959" s="86"/>
      <c r="DE959" s="86"/>
    </row>
    <row r="960">
      <c r="A960" s="112"/>
      <c r="Q960" s="77"/>
      <c r="R960" s="117"/>
      <c r="S960" s="118"/>
      <c r="Y960" s="92"/>
      <c r="AB960" s="93"/>
      <c r="AF960" s="92"/>
      <c r="AI960" s="93"/>
      <c r="AK960" s="113"/>
      <c r="AN960" s="93"/>
      <c r="AO960" s="114"/>
      <c r="AQ960" s="93"/>
      <c r="AS960" s="114"/>
      <c r="AV960" s="93"/>
      <c r="AW960" s="114"/>
      <c r="AY960" s="93"/>
      <c r="BA960" s="114"/>
      <c r="BD960" s="93"/>
      <c r="BE960" s="114"/>
      <c r="BH960" s="95"/>
      <c r="BN960" s="86"/>
      <c r="BS960" s="86"/>
      <c r="BX960" s="86"/>
      <c r="CA960" s="86"/>
      <c r="CF960" s="86"/>
      <c r="CK960" s="86"/>
      <c r="CP960" s="86"/>
      <c r="CT960" s="87"/>
      <c r="CY960" s="86"/>
      <c r="DE960" s="86"/>
    </row>
    <row r="961">
      <c r="A961" s="112"/>
      <c r="Q961" s="77"/>
      <c r="R961" s="117"/>
      <c r="S961" s="118"/>
      <c r="Y961" s="92"/>
      <c r="AB961" s="93"/>
      <c r="AF961" s="92"/>
      <c r="AI961" s="93"/>
      <c r="AK961" s="113"/>
      <c r="AN961" s="93"/>
      <c r="AO961" s="114"/>
      <c r="AQ961" s="93"/>
      <c r="AS961" s="114"/>
      <c r="AV961" s="93"/>
      <c r="AW961" s="114"/>
      <c r="AY961" s="93"/>
      <c r="BA961" s="114"/>
      <c r="BD961" s="93"/>
      <c r="BE961" s="114"/>
      <c r="BH961" s="95"/>
      <c r="BN961" s="86"/>
      <c r="BS961" s="86"/>
      <c r="BX961" s="86"/>
      <c r="CA961" s="86"/>
      <c r="CF961" s="86"/>
      <c r="CK961" s="86"/>
      <c r="CP961" s="86"/>
      <c r="CT961" s="87"/>
      <c r="CY961" s="86"/>
      <c r="DE961" s="86"/>
    </row>
    <row r="962">
      <c r="A962" s="112"/>
      <c r="Q962" s="77"/>
      <c r="R962" s="117"/>
      <c r="S962" s="118"/>
      <c r="Y962" s="92"/>
      <c r="AB962" s="93"/>
      <c r="AF962" s="92"/>
      <c r="AI962" s="93"/>
      <c r="AK962" s="113"/>
      <c r="AN962" s="93"/>
      <c r="AO962" s="114"/>
      <c r="AQ962" s="93"/>
      <c r="AS962" s="114"/>
      <c r="AV962" s="93"/>
      <c r="AW962" s="114"/>
      <c r="AY962" s="93"/>
      <c r="BA962" s="114"/>
      <c r="BD962" s="93"/>
      <c r="BE962" s="114"/>
      <c r="BH962" s="95"/>
      <c r="BN962" s="86"/>
      <c r="BS962" s="86"/>
      <c r="BX962" s="86"/>
      <c r="CA962" s="86"/>
      <c r="CF962" s="86"/>
      <c r="CK962" s="86"/>
      <c r="CP962" s="86"/>
      <c r="CT962" s="87"/>
      <c r="CY962" s="86"/>
      <c r="DE962" s="86"/>
    </row>
    <row r="963">
      <c r="A963" s="112"/>
      <c r="Q963" s="77"/>
      <c r="R963" s="117"/>
      <c r="S963" s="118"/>
      <c r="Y963" s="92"/>
      <c r="AB963" s="93"/>
      <c r="AF963" s="92"/>
      <c r="AI963" s="93"/>
      <c r="AK963" s="113"/>
      <c r="AN963" s="93"/>
      <c r="AO963" s="114"/>
      <c r="AQ963" s="93"/>
      <c r="AS963" s="114"/>
      <c r="AV963" s="93"/>
      <c r="AW963" s="114"/>
      <c r="AY963" s="93"/>
      <c r="BA963" s="114"/>
      <c r="BD963" s="93"/>
      <c r="BE963" s="114"/>
      <c r="BH963" s="95"/>
      <c r="BN963" s="86"/>
      <c r="BS963" s="86"/>
      <c r="BX963" s="86"/>
      <c r="CA963" s="86"/>
      <c r="CF963" s="86"/>
      <c r="CK963" s="86"/>
      <c r="CP963" s="86"/>
      <c r="CT963" s="87"/>
      <c r="CY963" s="86"/>
      <c r="DE963" s="86"/>
    </row>
    <row r="964">
      <c r="A964" s="112"/>
      <c r="Q964" s="77"/>
      <c r="R964" s="117"/>
      <c r="S964" s="118"/>
      <c r="Y964" s="92"/>
      <c r="AB964" s="93"/>
      <c r="AF964" s="92"/>
      <c r="AI964" s="93"/>
      <c r="AK964" s="113"/>
      <c r="AN964" s="93"/>
      <c r="AO964" s="114"/>
      <c r="AQ964" s="93"/>
      <c r="AS964" s="114"/>
      <c r="AV964" s="93"/>
      <c r="AW964" s="114"/>
      <c r="AY964" s="93"/>
      <c r="BA964" s="114"/>
      <c r="BD964" s="93"/>
      <c r="BE964" s="114"/>
      <c r="BH964" s="95"/>
      <c r="BN964" s="86"/>
      <c r="BS964" s="86"/>
      <c r="BX964" s="86"/>
      <c r="CA964" s="86"/>
      <c r="CF964" s="86"/>
      <c r="CK964" s="86"/>
      <c r="CP964" s="86"/>
      <c r="CT964" s="87"/>
      <c r="CY964" s="86"/>
      <c r="DE964" s="86"/>
    </row>
    <row r="965">
      <c r="A965" s="112"/>
      <c r="Q965" s="77"/>
      <c r="R965" s="117"/>
      <c r="S965" s="118"/>
      <c r="Y965" s="92"/>
      <c r="AB965" s="93"/>
      <c r="AF965" s="92"/>
      <c r="AI965" s="93"/>
      <c r="AK965" s="113"/>
      <c r="AN965" s="93"/>
      <c r="AO965" s="114"/>
      <c r="AQ965" s="93"/>
      <c r="AS965" s="114"/>
      <c r="AV965" s="93"/>
      <c r="AW965" s="114"/>
      <c r="AY965" s="93"/>
      <c r="BA965" s="114"/>
      <c r="BD965" s="93"/>
      <c r="BE965" s="114"/>
      <c r="BH965" s="95"/>
      <c r="BN965" s="86"/>
      <c r="BS965" s="86"/>
      <c r="BX965" s="86"/>
      <c r="CA965" s="86"/>
      <c r="CF965" s="86"/>
      <c r="CK965" s="86"/>
      <c r="CP965" s="86"/>
      <c r="CT965" s="87"/>
      <c r="CY965" s="86"/>
      <c r="DE965" s="86"/>
    </row>
    <row r="966">
      <c r="A966" s="112"/>
      <c r="Q966" s="77"/>
      <c r="R966" s="117"/>
      <c r="S966" s="118"/>
      <c r="Y966" s="92"/>
      <c r="AB966" s="93"/>
      <c r="AF966" s="92"/>
      <c r="AI966" s="93"/>
      <c r="AK966" s="113"/>
      <c r="AN966" s="93"/>
      <c r="AO966" s="114"/>
      <c r="AQ966" s="93"/>
      <c r="AS966" s="114"/>
      <c r="AV966" s="93"/>
      <c r="AW966" s="114"/>
      <c r="AY966" s="93"/>
      <c r="BA966" s="114"/>
      <c r="BD966" s="93"/>
      <c r="BE966" s="114"/>
      <c r="BH966" s="95"/>
      <c r="BN966" s="86"/>
      <c r="BS966" s="86"/>
      <c r="BX966" s="86"/>
      <c r="CA966" s="86"/>
      <c r="CF966" s="86"/>
      <c r="CK966" s="86"/>
      <c r="CP966" s="86"/>
      <c r="CT966" s="87"/>
      <c r="CY966" s="86"/>
      <c r="DE966" s="86"/>
    </row>
    <row r="967">
      <c r="A967" s="112"/>
      <c r="Q967" s="77"/>
      <c r="R967" s="117"/>
      <c r="S967" s="118"/>
      <c r="Y967" s="92"/>
      <c r="AB967" s="93"/>
      <c r="AF967" s="92"/>
      <c r="AI967" s="93"/>
      <c r="AK967" s="113"/>
      <c r="AN967" s="93"/>
      <c r="AO967" s="114"/>
      <c r="AQ967" s="93"/>
      <c r="AS967" s="114"/>
      <c r="AV967" s="93"/>
      <c r="AW967" s="114"/>
      <c r="AY967" s="93"/>
      <c r="BA967" s="114"/>
      <c r="BD967" s="93"/>
      <c r="BE967" s="114"/>
      <c r="BH967" s="95"/>
      <c r="BN967" s="86"/>
      <c r="BS967" s="86"/>
      <c r="BX967" s="86"/>
      <c r="CA967" s="86"/>
      <c r="CF967" s="86"/>
      <c r="CK967" s="86"/>
      <c r="CP967" s="86"/>
      <c r="CT967" s="87"/>
      <c r="CY967" s="86"/>
      <c r="DE967" s="86"/>
    </row>
    <row r="968">
      <c r="A968" s="112"/>
      <c r="Q968" s="77"/>
      <c r="R968" s="117"/>
      <c r="S968" s="118"/>
      <c r="Y968" s="92"/>
      <c r="AB968" s="93"/>
      <c r="AF968" s="92"/>
      <c r="AI968" s="93"/>
      <c r="AK968" s="113"/>
      <c r="AN968" s="93"/>
      <c r="AO968" s="114"/>
      <c r="AQ968" s="93"/>
      <c r="AS968" s="114"/>
      <c r="AV968" s="93"/>
      <c r="AW968" s="114"/>
      <c r="AY968" s="93"/>
      <c r="BA968" s="114"/>
      <c r="BD968" s="93"/>
      <c r="BE968" s="114"/>
      <c r="BH968" s="95"/>
      <c r="BN968" s="86"/>
      <c r="BS968" s="86"/>
      <c r="BX968" s="86"/>
      <c r="CA968" s="86"/>
      <c r="CF968" s="86"/>
      <c r="CK968" s="86"/>
      <c r="CP968" s="86"/>
      <c r="CT968" s="87"/>
      <c r="CY968" s="86"/>
      <c r="DE968" s="86"/>
    </row>
    <row r="969">
      <c r="A969" s="112"/>
      <c r="Q969" s="77"/>
      <c r="R969" s="117"/>
      <c r="S969" s="118"/>
      <c r="Y969" s="92"/>
      <c r="AB969" s="93"/>
      <c r="AF969" s="92"/>
      <c r="AI969" s="93"/>
      <c r="AK969" s="113"/>
      <c r="AN969" s="93"/>
      <c r="AO969" s="114"/>
      <c r="AQ969" s="93"/>
      <c r="AS969" s="114"/>
      <c r="AV969" s="93"/>
      <c r="AW969" s="114"/>
      <c r="AY969" s="93"/>
      <c r="BA969" s="114"/>
      <c r="BD969" s="93"/>
      <c r="BE969" s="114"/>
      <c r="BH969" s="95"/>
      <c r="BN969" s="86"/>
      <c r="BS969" s="86"/>
      <c r="BX969" s="86"/>
      <c r="CA969" s="86"/>
      <c r="CF969" s="86"/>
      <c r="CK969" s="86"/>
      <c r="CP969" s="86"/>
      <c r="CT969" s="87"/>
      <c r="CY969" s="86"/>
      <c r="DE969" s="86"/>
    </row>
    <row r="970">
      <c r="A970" s="112"/>
      <c r="Q970" s="77"/>
      <c r="R970" s="117"/>
      <c r="S970" s="118"/>
      <c r="Y970" s="92"/>
      <c r="AB970" s="93"/>
      <c r="AF970" s="92"/>
      <c r="AI970" s="93"/>
      <c r="AK970" s="113"/>
      <c r="AN970" s="93"/>
      <c r="AO970" s="114"/>
      <c r="AQ970" s="93"/>
      <c r="AS970" s="114"/>
      <c r="AV970" s="93"/>
      <c r="AW970" s="114"/>
      <c r="AY970" s="93"/>
      <c r="BA970" s="114"/>
      <c r="BD970" s="93"/>
      <c r="BE970" s="114"/>
      <c r="BH970" s="95"/>
      <c r="BN970" s="86"/>
      <c r="BS970" s="86"/>
      <c r="BX970" s="86"/>
      <c r="CA970" s="86"/>
      <c r="CF970" s="86"/>
      <c r="CK970" s="86"/>
      <c r="CP970" s="86"/>
      <c r="CT970" s="87"/>
      <c r="CY970" s="86"/>
      <c r="DE970" s="86"/>
    </row>
    <row r="971">
      <c r="A971" s="112"/>
      <c r="Q971" s="77"/>
      <c r="R971" s="117"/>
      <c r="S971" s="118"/>
      <c r="Y971" s="92"/>
      <c r="AB971" s="93"/>
      <c r="AF971" s="92"/>
      <c r="AI971" s="93"/>
      <c r="AK971" s="113"/>
      <c r="AN971" s="93"/>
      <c r="AO971" s="114"/>
      <c r="AQ971" s="93"/>
      <c r="AS971" s="114"/>
      <c r="AV971" s="93"/>
      <c r="AW971" s="114"/>
      <c r="AY971" s="93"/>
      <c r="BA971" s="114"/>
      <c r="BD971" s="93"/>
      <c r="BE971" s="114"/>
      <c r="BH971" s="95"/>
      <c r="BN971" s="86"/>
      <c r="BS971" s="86"/>
      <c r="BX971" s="86"/>
      <c r="CA971" s="86"/>
      <c r="CF971" s="86"/>
      <c r="CK971" s="86"/>
      <c r="CP971" s="86"/>
      <c r="CT971" s="87"/>
      <c r="CY971" s="86"/>
      <c r="DE971" s="86"/>
    </row>
    <row r="972">
      <c r="A972" s="112"/>
      <c r="Q972" s="77"/>
      <c r="R972" s="117"/>
      <c r="S972" s="118"/>
      <c r="Y972" s="92"/>
      <c r="AB972" s="93"/>
      <c r="AF972" s="92"/>
      <c r="AI972" s="93"/>
      <c r="AK972" s="113"/>
      <c r="AN972" s="93"/>
      <c r="AO972" s="114"/>
      <c r="AQ972" s="93"/>
      <c r="AS972" s="114"/>
      <c r="AV972" s="93"/>
      <c r="AW972" s="114"/>
      <c r="AY972" s="93"/>
      <c r="BA972" s="114"/>
      <c r="BD972" s="93"/>
      <c r="BE972" s="114"/>
      <c r="BH972" s="95"/>
      <c r="BN972" s="86"/>
      <c r="BS972" s="86"/>
      <c r="BX972" s="86"/>
      <c r="CA972" s="86"/>
      <c r="CF972" s="86"/>
      <c r="CK972" s="86"/>
      <c r="CP972" s="86"/>
      <c r="CT972" s="87"/>
      <c r="CY972" s="86"/>
      <c r="DE972" s="86"/>
    </row>
    <row r="973">
      <c r="A973" s="112"/>
      <c r="Q973" s="77"/>
      <c r="R973" s="117"/>
      <c r="S973" s="118"/>
      <c r="Y973" s="92"/>
      <c r="AB973" s="93"/>
      <c r="AF973" s="92"/>
      <c r="AI973" s="93"/>
      <c r="AK973" s="113"/>
      <c r="AN973" s="93"/>
      <c r="AO973" s="114"/>
      <c r="AQ973" s="93"/>
      <c r="AS973" s="114"/>
      <c r="AV973" s="93"/>
      <c r="AW973" s="114"/>
      <c r="AY973" s="93"/>
      <c r="BA973" s="114"/>
      <c r="BD973" s="93"/>
      <c r="BE973" s="114"/>
      <c r="BH973" s="95"/>
      <c r="BN973" s="86"/>
      <c r="BS973" s="86"/>
      <c r="BX973" s="86"/>
      <c r="CA973" s="86"/>
      <c r="CF973" s="86"/>
      <c r="CK973" s="86"/>
      <c r="CP973" s="86"/>
      <c r="CT973" s="87"/>
      <c r="CY973" s="86"/>
      <c r="DE973" s="86"/>
    </row>
    <row r="974">
      <c r="A974" s="112"/>
      <c r="Q974" s="77"/>
      <c r="R974" s="117"/>
      <c r="S974" s="118"/>
      <c r="Y974" s="92"/>
      <c r="AB974" s="93"/>
      <c r="AF974" s="92"/>
      <c r="AI974" s="93"/>
      <c r="AK974" s="113"/>
      <c r="AN974" s="93"/>
      <c r="AO974" s="114"/>
      <c r="AQ974" s="93"/>
      <c r="AS974" s="114"/>
      <c r="AV974" s="93"/>
      <c r="AW974" s="114"/>
      <c r="AY974" s="93"/>
      <c r="BA974" s="114"/>
      <c r="BD974" s="93"/>
      <c r="BE974" s="114"/>
      <c r="BH974" s="95"/>
      <c r="BN974" s="86"/>
      <c r="BS974" s="86"/>
      <c r="BX974" s="86"/>
      <c r="CA974" s="86"/>
      <c r="CF974" s="86"/>
      <c r="CK974" s="86"/>
      <c r="CP974" s="86"/>
      <c r="CT974" s="87"/>
      <c r="CY974" s="86"/>
      <c r="DE974" s="86"/>
    </row>
    <row r="975">
      <c r="A975" s="112"/>
      <c r="Q975" s="77"/>
      <c r="R975" s="117"/>
      <c r="S975" s="118"/>
      <c r="Y975" s="92"/>
      <c r="AB975" s="93"/>
      <c r="AF975" s="92"/>
      <c r="AI975" s="93"/>
      <c r="AK975" s="113"/>
      <c r="AN975" s="93"/>
      <c r="AO975" s="114"/>
      <c r="AQ975" s="93"/>
      <c r="AS975" s="114"/>
      <c r="AV975" s="93"/>
      <c r="AW975" s="114"/>
      <c r="AY975" s="93"/>
      <c r="BA975" s="114"/>
      <c r="BD975" s="93"/>
      <c r="BE975" s="114"/>
      <c r="BH975" s="95"/>
      <c r="BN975" s="86"/>
      <c r="BS975" s="86"/>
      <c r="BX975" s="86"/>
      <c r="CA975" s="86"/>
      <c r="CF975" s="86"/>
      <c r="CK975" s="86"/>
      <c r="CP975" s="86"/>
      <c r="CT975" s="87"/>
      <c r="CY975" s="86"/>
      <c r="DE975" s="86"/>
    </row>
    <row r="976">
      <c r="A976" s="112"/>
      <c r="Q976" s="77"/>
      <c r="R976" s="117"/>
      <c r="S976" s="118"/>
      <c r="Y976" s="92"/>
      <c r="AB976" s="93"/>
      <c r="AF976" s="92"/>
      <c r="AI976" s="93"/>
      <c r="AK976" s="113"/>
      <c r="AN976" s="93"/>
      <c r="AO976" s="114"/>
      <c r="AQ976" s="93"/>
      <c r="AS976" s="114"/>
      <c r="AV976" s="93"/>
      <c r="AW976" s="114"/>
      <c r="AY976" s="93"/>
      <c r="BA976" s="114"/>
      <c r="BD976" s="93"/>
      <c r="BE976" s="114"/>
      <c r="BH976" s="95"/>
      <c r="BN976" s="86"/>
      <c r="BS976" s="86"/>
      <c r="BX976" s="86"/>
      <c r="CA976" s="86"/>
      <c r="CF976" s="86"/>
      <c r="CK976" s="86"/>
      <c r="CP976" s="86"/>
      <c r="CT976" s="87"/>
      <c r="CY976" s="86"/>
      <c r="DE976" s="86"/>
    </row>
    <row r="977">
      <c r="A977" s="112"/>
      <c r="Q977" s="77"/>
      <c r="R977" s="117"/>
      <c r="S977" s="118"/>
      <c r="Y977" s="92"/>
      <c r="AB977" s="93"/>
      <c r="AF977" s="92"/>
      <c r="AI977" s="93"/>
      <c r="AK977" s="113"/>
      <c r="AN977" s="93"/>
      <c r="AO977" s="114"/>
      <c r="AQ977" s="93"/>
      <c r="AS977" s="114"/>
      <c r="AV977" s="93"/>
      <c r="AW977" s="114"/>
      <c r="AY977" s="93"/>
      <c r="BA977" s="114"/>
      <c r="BD977" s="93"/>
      <c r="BE977" s="114"/>
      <c r="BH977" s="95"/>
      <c r="BN977" s="86"/>
      <c r="BS977" s="86"/>
      <c r="BX977" s="86"/>
      <c r="CA977" s="86"/>
      <c r="CF977" s="86"/>
      <c r="CK977" s="86"/>
      <c r="CP977" s="86"/>
      <c r="CT977" s="87"/>
      <c r="CY977" s="86"/>
      <c r="DE977" s="86"/>
    </row>
    <row r="978">
      <c r="A978" s="112"/>
      <c r="Q978" s="77"/>
      <c r="R978" s="117"/>
      <c r="S978" s="118"/>
      <c r="Y978" s="92"/>
      <c r="AB978" s="93"/>
      <c r="AF978" s="92"/>
      <c r="AI978" s="93"/>
      <c r="AK978" s="113"/>
      <c r="AN978" s="93"/>
      <c r="AO978" s="114"/>
      <c r="AQ978" s="93"/>
      <c r="AS978" s="114"/>
      <c r="AV978" s="93"/>
      <c r="AW978" s="114"/>
      <c r="AY978" s="93"/>
      <c r="BA978" s="114"/>
      <c r="BD978" s="93"/>
      <c r="BE978" s="114"/>
      <c r="BH978" s="95"/>
      <c r="BN978" s="86"/>
      <c r="BS978" s="86"/>
      <c r="BX978" s="86"/>
      <c r="CA978" s="86"/>
      <c r="CF978" s="86"/>
      <c r="CK978" s="86"/>
      <c r="CP978" s="86"/>
      <c r="CT978" s="87"/>
      <c r="CY978" s="86"/>
      <c r="DE978" s="86"/>
    </row>
    <row r="979">
      <c r="A979" s="112"/>
      <c r="Q979" s="77"/>
      <c r="R979" s="117"/>
      <c r="S979" s="118"/>
      <c r="Y979" s="92"/>
      <c r="AB979" s="93"/>
      <c r="AF979" s="92"/>
      <c r="AI979" s="93"/>
      <c r="AK979" s="113"/>
      <c r="AN979" s="93"/>
      <c r="AO979" s="114"/>
      <c r="AQ979" s="93"/>
      <c r="AS979" s="114"/>
      <c r="AV979" s="93"/>
      <c r="AW979" s="114"/>
      <c r="AY979" s="93"/>
      <c r="BA979" s="114"/>
      <c r="BD979" s="93"/>
      <c r="BE979" s="114"/>
      <c r="BH979" s="95"/>
      <c r="BN979" s="86"/>
      <c r="BS979" s="86"/>
      <c r="BX979" s="86"/>
      <c r="CA979" s="86"/>
      <c r="CF979" s="86"/>
      <c r="CK979" s="86"/>
      <c r="CP979" s="86"/>
      <c r="CT979" s="87"/>
      <c r="CY979" s="86"/>
      <c r="DE979" s="86"/>
    </row>
    <row r="980">
      <c r="A980" s="112"/>
      <c r="Q980" s="77"/>
      <c r="R980" s="117"/>
      <c r="S980" s="118"/>
      <c r="Y980" s="92"/>
      <c r="AB980" s="93"/>
      <c r="AF980" s="92"/>
      <c r="AI980" s="93"/>
      <c r="AK980" s="113"/>
      <c r="AN980" s="93"/>
      <c r="AO980" s="114"/>
      <c r="AQ980" s="93"/>
      <c r="AS980" s="114"/>
      <c r="AV980" s="93"/>
      <c r="AW980" s="114"/>
      <c r="AY980" s="93"/>
      <c r="BA980" s="114"/>
      <c r="BD980" s="93"/>
      <c r="BE980" s="114"/>
      <c r="BH980" s="95"/>
      <c r="BN980" s="86"/>
      <c r="BS980" s="86"/>
      <c r="BX980" s="86"/>
      <c r="CA980" s="86"/>
      <c r="CF980" s="86"/>
      <c r="CK980" s="86"/>
      <c r="CP980" s="86"/>
      <c r="CT980" s="87"/>
      <c r="CY980" s="86"/>
      <c r="DE980" s="86"/>
    </row>
    <row r="981">
      <c r="A981" s="112"/>
      <c r="Q981" s="77"/>
      <c r="R981" s="117"/>
      <c r="S981" s="118"/>
      <c r="Y981" s="92"/>
      <c r="AB981" s="93"/>
      <c r="AF981" s="92"/>
      <c r="AI981" s="93"/>
      <c r="AK981" s="113"/>
      <c r="AN981" s="93"/>
      <c r="AO981" s="114"/>
      <c r="AQ981" s="93"/>
      <c r="AS981" s="114"/>
      <c r="AV981" s="93"/>
      <c r="AW981" s="114"/>
      <c r="AY981" s="93"/>
      <c r="BA981" s="114"/>
      <c r="BD981" s="93"/>
      <c r="BE981" s="114"/>
      <c r="BH981" s="95"/>
      <c r="BN981" s="86"/>
      <c r="BS981" s="86"/>
      <c r="BX981" s="86"/>
      <c r="CA981" s="86"/>
      <c r="CF981" s="86"/>
      <c r="CK981" s="86"/>
      <c r="CP981" s="86"/>
      <c r="CT981" s="87"/>
      <c r="CY981" s="86"/>
      <c r="DE981" s="86"/>
    </row>
    <row r="982">
      <c r="A982" s="112"/>
      <c r="Q982" s="77"/>
      <c r="R982" s="117"/>
      <c r="S982" s="118"/>
      <c r="Y982" s="92"/>
      <c r="AB982" s="93"/>
      <c r="AF982" s="92"/>
      <c r="AI982" s="93"/>
      <c r="AK982" s="113"/>
      <c r="AN982" s="93"/>
      <c r="AO982" s="114"/>
      <c r="AQ982" s="93"/>
      <c r="AS982" s="114"/>
      <c r="AV982" s="93"/>
      <c r="AW982" s="114"/>
      <c r="AY982" s="93"/>
      <c r="BA982" s="114"/>
      <c r="BD982" s="93"/>
      <c r="BE982" s="114"/>
      <c r="BH982" s="95"/>
      <c r="BN982" s="86"/>
      <c r="BS982" s="86"/>
      <c r="BX982" s="86"/>
      <c r="CA982" s="86"/>
      <c r="CF982" s="86"/>
      <c r="CK982" s="86"/>
      <c r="CP982" s="86"/>
      <c r="CT982" s="87"/>
      <c r="CY982" s="86"/>
      <c r="DE982" s="86"/>
    </row>
    <row r="983">
      <c r="A983" s="112"/>
      <c r="Q983" s="77"/>
      <c r="R983" s="117"/>
      <c r="S983" s="118"/>
      <c r="Y983" s="92"/>
      <c r="AB983" s="93"/>
      <c r="AF983" s="92"/>
      <c r="AI983" s="93"/>
      <c r="AK983" s="113"/>
      <c r="AN983" s="93"/>
      <c r="AO983" s="114"/>
      <c r="AQ983" s="93"/>
      <c r="AS983" s="114"/>
      <c r="AV983" s="93"/>
      <c r="AW983" s="114"/>
      <c r="AY983" s="93"/>
      <c r="BA983" s="114"/>
      <c r="BD983" s="93"/>
      <c r="BE983" s="114"/>
      <c r="BH983" s="95"/>
      <c r="BN983" s="86"/>
      <c r="BS983" s="86"/>
      <c r="BX983" s="86"/>
      <c r="CA983" s="86"/>
      <c r="CF983" s="86"/>
      <c r="CK983" s="86"/>
      <c r="CP983" s="86"/>
      <c r="CT983" s="87"/>
      <c r="CY983" s="86"/>
      <c r="DE983" s="86"/>
    </row>
    <row r="984">
      <c r="A984" s="112"/>
      <c r="Q984" s="77"/>
      <c r="R984" s="117"/>
      <c r="S984" s="118"/>
      <c r="Y984" s="92"/>
      <c r="AB984" s="93"/>
      <c r="AF984" s="92"/>
      <c r="AI984" s="93"/>
      <c r="AK984" s="113"/>
      <c r="AN984" s="93"/>
      <c r="AO984" s="114"/>
      <c r="AQ984" s="93"/>
      <c r="AS984" s="114"/>
      <c r="AV984" s="93"/>
      <c r="AW984" s="114"/>
      <c r="AY984" s="93"/>
      <c r="BA984" s="114"/>
      <c r="BD984" s="93"/>
      <c r="BE984" s="114"/>
      <c r="BH984" s="95"/>
      <c r="BN984" s="86"/>
      <c r="BS984" s="86"/>
      <c r="BX984" s="86"/>
      <c r="CA984" s="86"/>
      <c r="CF984" s="86"/>
      <c r="CK984" s="86"/>
      <c r="CP984" s="86"/>
      <c r="CT984" s="87"/>
      <c r="CY984" s="86"/>
      <c r="DE984" s="86"/>
    </row>
    <row r="985">
      <c r="A985" s="112"/>
      <c r="Q985" s="77"/>
      <c r="R985" s="117"/>
      <c r="S985" s="118"/>
      <c r="Y985" s="92"/>
      <c r="AB985" s="93"/>
      <c r="AF985" s="92"/>
      <c r="AI985" s="93"/>
      <c r="AK985" s="113"/>
      <c r="AN985" s="93"/>
      <c r="AO985" s="114"/>
      <c r="AQ985" s="93"/>
      <c r="AS985" s="114"/>
      <c r="AV985" s="93"/>
      <c r="AW985" s="114"/>
      <c r="AY985" s="93"/>
      <c r="BA985" s="114"/>
      <c r="BD985" s="93"/>
      <c r="BE985" s="114"/>
      <c r="BH985" s="95"/>
      <c r="BN985" s="86"/>
      <c r="BS985" s="86"/>
      <c r="BX985" s="86"/>
      <c r="CA985" s="86"/>
      <c r="CF985" s="86"/>
      <c r="CK985" s="86"/>
      <c r="CP985" s="86"/>
      <c r="CT985" s="87"/>
      <c r="CY985" s="86"/>
      <c r="DE985" s="86"/>
    </row>
    <row r="986">
      <c r="A986" s="112"/>
      <c r="Q986" s="77"/>
      <c r="R986" s="117"/>
      <c r="S986" s="118"/>
      <c r="Y986" s="92"/>
      <c r="AB986" s="93"/>
      <c r="AF986" s="92"/>
      <c r="AI986" s="93"/>
      <c r="AK986" s="113"/>
      <c r="AN986" s="93"/>
      <c r="AO986" s="114"/>
      <c r="AQ986" s="93"/>
      <c r="AS986" s="114"/>
      <c r="AV986" s="93"/>
      <c r="AW986" s="114"/>
      <c r="AY986" s="93"/>
      <c r="BA986" s="114"/>
      <c r="BD986" s="93"/>
      <c r="BE986" s="114"/>
      <c r="BH986" s="95"/>
      <c r="BN986" s="86"/>
      <c r="BS986" s="86"/>
      <c r="BX986" s="86"/>
      <c r="CA986" s="86"/>
      <c r="CF986" s="86"/>
      <c r="CK986" s="86"/>
      <c r="CP986" s="86"/>
      <c r="CT986" s="87"/>
      <c r="CY986" s="86"/>
      <c r="DE986" s="86"/>
    </row>
    <row r="987">
      <c r="A987" s="112"/>
      <c r="Q987" s="77"/>
      <c r="R987" s="117"/>
      <c r="S987" s="118"/>
      <c r="Y987" s="92"/>
      <c r="AB987" s="93"/>
      <c r="AF987" s="92"/>
      <c r="AI987" s="93"/>
      <c r="AK987" s="113"/>
      <c r="AN987" s="93"/>
      <c r="AO987" s="114"/>
      <c r="AQ987" s="93"/>
      <c r="AS987" s="114"/>
      <c r="AV987" s="93"/>
      <c r="AW987" s="114"/>
      <c r="AY987" s="93"/>
      <c r="BA987" s="114"/>
      <c r="BD987" s="93"/>
      <c r="BE987" s="114"/>
      <c r="BH987" s="95"/>
      <c r="BN987" s="86"/>
      <c r="BS987" s="86"/>
      <c r="BX987" s="86"/>
      <c r="CA987" s="86"/>
      <c r="CF987" s="86"/>
      <c r="CK987" s="86"/>
      <c r="CP987" s="86"/>
      <c r="CT987" s="87"/>
      <c r="CY987" s="86"/>
      <c r="DE987" s="86"/>
    </row>
    <row r="988">
      <c r="A988" s="112"/>
      <c r="Q988" s="77"/>
      <c r="R988" s="117"/>
      <c r="S988" s="118"/>
      <c r="Y988" s="92"/>
      <c r="AB988" s="93"/>
      <c r="AF988" s="92"/>
      <c r="AI988" s="93"/>
      <c r="AK988" s="113"/>
      <c r="AN988" s="93"/>
      <c r="AO988" s="114"/>
      <c r="AQ988" s="93"/>
      <c r="AS988" s="114"/>
      <c r="AV988" s="93"/>
      <c r="AW988" s="114"/>
      <c r="AY988" s="93"/>
      <c r="BA988" s="114"/>
      <c r="BD988" s="93"/>
      <c r="BE988" s="114"/>
      <c r="BH988" s="95"/>
      <c r="BN988" s="86"/>
      <c r="BS988" s="86"/>
      <c r="BX988" s="86"/>
      <c r="CA988" s="86"/>
      <c r="CF988" s="86"/>
      <c r="CK988" s="86"/>
      <c r="CP988" s="86"/>
      <c r="CT988" s="87"/>
      <c r="CY988" s="86"/>
      <c r="DE988" s="86"/>
    </row>
    <row r="989">
      <c r="A989" s="112"/>
      <c r="Q989" s="77"/>
      <c r="R989" s="117"/>
      <c r="S989" s="118"/>
      <c r="Y989" s="92"/>
      <c r="AB989" s="93"/>
      <c r="AF989" s="92"/>
      <c r="AI989" s="93"/>
      <c r="AK989" s="113"/>
      <c r="AN989" s="93"/>
      <c r="AO989" s="114"/>
      <c r="AQ989" s="93"/>
      <c r="AS989" s="114"/>
      <c r="AV989" s="93"/>
      <c r="AW989" s="114"/>
      <c r="AY989" s="93"/>
      <c r="BA989" s="114"/>
      <c r="BD989" s="93"/>
      <c r="BE989" s="114"/>
      <c r="BH989" s="95"/>
      <c r="BN989" s="86"/>
      <c r="BS989" s="86"/>
      <c r="BX989" s="86"/>
      <c r="CA989" s="86"/>
      <c r="CF989" s="86"/>
      <c r="CK989" s="86"/>
      <c r="CP989" s="86"/>
      <c r="CT989" s="87"/>
      <c r="CY989" s="86"/>
      <c r="DE989" s="86"/>
    </row>
    <row r="990">
      <c r="A990" s="112"/>
      <c r="Q990" s="77"/>
      <c r="R990" s="117"/>
      <c r="S990" s="118"/>
      <c r="Y990" s="92"/>
      <c r="AB990" s="93"/>
      <c r="AF990" s="92"/>
      <c r="AI990" s="93"/>
      <c r="AK990" s="113"/>
      <c r="AN990" s="93"/>
      <c r="AO990" s="114"/>
      <c r="AQ990" s="93"/>
      <c r="AS990" s="114"/>
      <c r="AV990" s="93"/>
      <c r="AW990" s="114"/>
      <c r="AY990" s="93"/>
      <c r="BA990" s="114"/>
      <c r="BD990" s="93"/>
      <c r="BE990" s="114"/>
      <c r="BH990" s="95"/>
      <c r="BN990" s="86"/>
      <c r="BS990" s="86"/>
      <c r="BX990" s="86"/>
      <c r="CA990" s="86"/>
      <c r="CF990" s="86"/>
      <c r="CK990" s="86"/>
      <c r="CP990" s="86"/>
      <c r="CT990" s="87"/>
      <c r="CY990" s="86"/>
      <c r="DE990" s="86"/>
    </row>
    <row r="991">
      <c r="A991" s="112"/>
      <c r="Q991" s="77"/>
      <c r="R991" s="117"/>
      <c r="S991" s="118"/>
      <c r="Y991" s="92"/>
      <c r="AB991" s="93"/>
      <c r="AF991" s="92"/>
      <c r="AI991" s="93"/>
      <c r="AK991" s="113"/>
      <c r="AN991" s="93"/>
      <c r="AO991" s="114"/>
      <c r="AQ991" s="93"/>
      <c r="AS991" s="114"/>
      <c r="AV991" s="93"/>
      <c r="AW991" s="114"/>
      <c r="AY991" s="93"/>
      <c r="BA991" s="114"/>
      <c r="BD991" s="93"/>
      <c r="BE991" s="114"/>
      <c r="BH991" s="95"/>
      <c r="BN991" s="86"/>
      <c r="BS991" s="86"/>
      <c r="BX991" s="86"/>
      <c r="CA991" s="86"/>
      <c r="CF991" s="86"/>
      <c r="CK991" s="86"/>
      <c r="CP991" s="86"/>
      <c r="CT991" s="87"/>
      <c r="CY991" s="86"/>
      <c r="DE991" s="86"/>
    </row>
    <row r="992">
      <c r="A992" s="112"/>
      <c r="Q992" s="77"/>
      <c r="R992" s="117"/>
      <c r="S992" s="118"/>
      <c r="Y992" s="92"/>
      <c r="AB992" s="93"/>
      <c r="AF992" s="92"/>
      <c r="AI992" s="93"/>
      <c r="AK992" s="113"/>
      <c r="AN992" s="93"/>
      <c r="AO992" s="114"/>
      <c r="AQ992" s="93"/>
      <c r="AS992" s="114"/>
      <c r="AV992" s="93"/>
      <c r="AW992" s="114"/>
      <c r="AY992" s="93"/>
      <c r="BA992" s="114"/>
      <c r="BD992" s="93"/>
      <c r="BE992" s="114"/>
      <c r="BH992" s="95"/>
      <c r="BN992" s="86"/>
      <c r="BS992" s="86"/>
      <c r="BX992" s="86"/>
      <c r="CA992" s="86"/>
      <c r="CF992" s="86"/>
      <c r="CK992" s="86"/>
      <c r="CP992" s="86"/>
      <c r="CT992" s="87"/>
      <c r="CY992" s="86"/>
      <c r="DE992" s="86"/>
    </row>
    <row r="993">
      <c r="A993" s="112"/>
      <c r="Q993" s="77"/>
      <c r="R993" s="117"/>
      <c r="S993" s="118"/>
      <c r="Y993" s="92"/>
      <c r="AB993" s="93"/>
      <c r="AF993" s="92"/>
      <c r="AI993" s="93"/>
      <c r="AK993" s="113"/>
      <c r="AN993" s="93"/>
      <c r="AO993" s="114"/>
      <c r="AQ993" s="93"/>
      <c r="AS993" s="114"/>
      <c r="AV993" s="93"/>
      <c r="AW993" s="114"/>
      <c r="AY993" s="93"/>
      <c r="BA993" s="114"/>
      <c r="BD993" s="93"/>
      <c r="BE993" s="114"/>
      <c r="BH993" s="95"/>
      <c r="BN993" s="86"/>
      <c r="BS993" s="86"/>
      <c r="BX993" s="86"/>
      <c r="CA993" s="86"/>
      <c r="CF993" s="86"/>
      <c r="CK993" s="86"/>
      <c r="CP993" s="86"/>
      <c r="CT993" s="87"/>
      <c r="CY993" s="86"/>
      <c r="DE993" s="86"/>
    </row>
    <row r="994">
      <c r="A994" s="112"/>
      <c r="Q994" s="77"/>
      <c r="R994" s="117"/>
      <c r="S994" s="118"/>
      <c r="Y994" s="92"/>
      <c r="AB994" s="93"/>
      <c r="AF994" s="92"/>
      <c r="AI994" s="93"/>
      <c r="AK994" s="113"/>
      <c r="AN994" s="93"/>
      <c r="AO994" s="114"/>
      <c r="AQ994" s="93"/>
      <c r="AS994" s="114"/>
      <c r="AV994" s="93"/>
      <c r="AW994" s="114"/>
      <c r="AY994" s="93"/>
      <c r="BA994" s="114"/>
      <c r="BD994" s="93"/>
      <c r="BE994" s="114"/>
      <c r="BH994" s="95"/>
      <c r="BN994" s="86"/>
      <c r="BS994" s="86"/>
      <c r="BX994" s="86"/>
      <c r="CA994" s="86"/>
      <c r="CF994" s="86"/>
      <c r="CK994" s="86"/>
      <c r="CP994" s="86"/>
      <c r="CT994" s="87"/>
      <c r="CY994" s="86"/>
      <c r="DE994" s="86"/>
    </row>
    <row r="995">
      <c r="A995" s="112"/>
      <c r="Q995" s="77"/>
      <c r="R995" s="117"/>
      <c r="S995" s="118"/>
      <c r="Y995" s="92"/>
      <c r="AB995" s="93"/>
      <c r="AF995" s="92"/>
      <c r="AI995" s="93"/>
      <c r="AK995" s="113"/>
      <c r="AN995" s="93"/>
      <c r="AO995" s="114"/>
      <c r="AQ995" s="93"/>
      <c r="AS995" s="114"/>
      <c r="AV995" s="93"/>
      <c r="AW995" s="114"/>
      <c r="AY995" s="93"/>
      <c r="BA995" s="114"/>
      <c r="BD995" s="93"/>
      <c r="BE995" s="114"/>
      <c r="BH995" s="95"/>
      <c r="BN995" s="86"/>
      <c r="BS995" s="86"/>
      <c r="BX995" s="86"/>
      <c r="CA995" s="86"/>
      <c r="CF995" s="86"/>
      <c r="CK995" s="86"/>
      <c r="CP995" s="86"/>
      <c r="CT995" s="87"/>
      <c r="CY995" s="86"/>
      <c r="DE995" s="86"/>
    </row>
    <row r="996">
      <c r="A996" s="112"/>
      <c r="Q996" s="77"/>
      <c r="R996" s="117"/>
      <c r="S996" s="118"/>
      <c r="Y996" s="92"/>
      <c r="AB996" s="93"/>
      <c r="AF996" s="92"/>
      <c r="AI996" s="93"/>
      <c r="AK996" s="113"/>
      <c r="AN996" s="93"/>
      <c r="AO996" s="114"/>
      <c r="AQ996" s="93"/>
      <c r="AS996" s="114"/>
      <c r="AV996" s="93"/>
      <c r="AW996" s="114"/>
      <c r="AY996" s="93"/>
      <c r="BA996" s="114"/>
      <c r="BD996" s="93"/>
      <c r="BE996" s="114"/>
      <c r="BH996" s="95"/>
      <c r="BN996" s="86"/>
      <c r="BS996" s="86"/>
      <c r="BX996" s="86"/>
      <c r="CA996" s="86"/>
      <c r="CF996" s="86"/>
      <c r="CK996" s="86"/>
      <c r="CP996" s="86"/>
      <c r="CT996" s="87"/>
      <c r="CY996" s="86"/>
      <c r="DE996" s="86"/>
    </row>
    <row r="997">
      <c r="A997" s="112"/>
      <c r="Q997" s="77"/>
      <c r="R997" s="117"/>
      <c r="S997" s="118"/>
      <c r="Y997" s="92"/>
      <c r="AB997" s="93"/>
      <c r="AF997" s="92"/>
      <c r="AI997" s="93"/>
      <c r="AK997" s="113"/>
      <c r="AN997" s="93"/>
      <c r="AO997" s="114"/>
      <c r="AQ997" s="93"/>
      <c r="AS997" s="114"/>
      <c r="AV997" s="93"/>
      <c r="AW997" s="114"/>
      <c r="AY997" s="93"/>
      <c r="BA997" s="114"/>
      <c r="BD997" s="93"/>
      <c r="BE997" s="114"/>
      <c r="BH997" s="95"/>
      <c r="BN997" s="86"/>
      <c r="BS997" s="86"/>
      <c r="BX997" s="86"/>
      <c r="CA997" s="86"/>
      <c r="CF997" s="86"/>
      <c r="CK997" s="86"/>
      <c r="CP997" s="86"/>
      <c r="CT997" s="87"/>
      <c r="CY997" s="86"/>
      <c r="DE997" s="86"/>
    </row>
    <row r="998">
      <c r="A998" s="112"/>
      <c r="Q998" s="77"/>
      <c r="R998" s="117"/>
      <c r="S998" s="118"/>
      <c r="Y998" s="92"/>
      <c r="AB998" s="93"/>
      <c r="AF998" s="92"/>
      <c r="AI998" s="93"/>
      <c r="AK998" s="113"/>
      <c r="AN998" s="93"/>
      <c r="AO998" s="114"/>
      <c r="AQ998" s="93"/>
      <c r="AS998" s="114"/>
      <c r="AV998" s="93"/>
      <c r="AW998" s="114"/>
      <c r="AY998" s="93"/>
      <c r="BA998" s="114"/>
      <c r="BD998" s="93"/>
      <c r="BE998" s="114"/>
      <c r="BH998" s="95"/>
      <c r="BN998" s="86"/>
      <c r="BS998" s="86"/>
      <c r="BX998" s="86"/>
      <c r="CA998" s="86"/>
      <c r="CF998" s="86"/>
      <c r="CK998" s="86"/>
      <c r="CP998" s="86"/>
      <c r="CT998" s="87"/>
      <c r="CY998" s="86"/>
      <c r="DE998" s="86"/>
    </row>
    <row r="999">
      <c r="A999" s="112"/>
      <c r="Q999" s="77"/>
      <c r="R999" s="117"/>
      <c r="S999" s="118"/>
      <c r="Y999" s="92"/>
      <c r="AB999" s="93"/>
      <c r="AF999" s="92"/>
      <c r="AI999" s="93"/>
      <c r="AK999" s="113"/>
      <c r="AN999" s="93"/>
      <c r="AO999" s="114"/>
      <c r="AQ999" s="93"/>
      <c r="AS999" s="114"/>
      <c r="AV999" s="93"/>
      <c r="AW999" s="114"/>
      <c r="AY999" s="93"/>
      <c r="BA999" s="114"/>
      <c r="BD999" s="93"/>
      <c r="BE999" s="114"/>
      <c r="BH999" s="95"/>
      <c r="BN999" s="86"/>
      <c r="BS999" s="86"/>
      <c r="BX999" s="86"/>
      <c r="CA999" s="86"/>
      <c r="CF999" s="86"/>
      <c r="CK999" s="86"/>
      <c r="CP999" s="86"/>
      <c r="CT999" s="87"/>
      <c r="CY999" s="86"/>
      <c r="DE999" s="86"/>
    </row>
    <row r="1000">
      <c r="A1000" s="112"/>
      <c r="Q1000" s="77"/>
      <c r="R1000" s="117"/>
      <c r="S1000" s="118"/>
      <c r="Y1000" s="92"/>
      <c r="AB1000" s="93"/>
      <c r="AF1000" s="92"/>
      <c r="AI1000" s="93"/>
      <c r="AK1000" s="113"/>
      <c r="AN1000" s="93"/>
      <c r="AO1000" s="114"/>
      <c r="AQ1000" s="93"/>
      <c r="AS1000" s="114"/>
      <c r="AV1000" s="93"/>
      <c r="AW1000" s="114"/>
      <c r="AY1000" s="93"/>
      <c r="BA1000" s="114"/>
      <c r="BD1000" s="93"/>
      <c r="BE1000" s="114"/>
      <c r="BH1000" s="95"/>
      <c r="BN1000" s="86"/>
      <c r="BS1000" s="86"/>
      <c r="BX1000" s="86"/>
      <c r="CA1000" s="86"/>
      <c r="CF1000" s="86"/>
      <c r="CK1000" s="86"/>
      <c r="CP1000" s="86"/>
      <c r="CT1000" s="87"/>
      <c r="CY1000" s="86"/>
      <c r="DE1000" s="86"/>
    </row>
    <row r="1001">
      <c r="A1001" s="112"/>
      <c r="Q1001" s="77"/>
      <c r="R1001" s="119"/>
      <c r="S1001" s="119"/>
      <c r="Y1001" s="92"/>
      <c r="AB1001" s="93"/>
      <c r="AF1001" s="92"/>
      <c r="AI1001" s="93"/>
      <c r="AK1001" s="113"/>
      <c r="AN1001" s="93"/>
      <c r="AO1001" s="114"/>
      <c r="AQ1001" s="93"/>
      <c r="AS1001" s="114"/>
      <c r="AV1001" s="93"/>
      <c r="AW1001" s="114"/>
      <c r="AY1001" s="93"/>
      <c r="BA1001" s="114"/>
      <c r="BD1001" s="93"/>
      <c r="BE1001" s="114"/>
      <c r="BH1001" s="95"/>
      <c r="BN1001" s="120"/>
      <c r="BS1001" s="120"/>
      <c r="BX1001" s="120"/>
      <c r="CA1001" s="120"/>
      <c r="CF1001" s="120"/>
      <c r="CK1001" s="120"/>
      <c r="CP1001" s="120"/>
      <c r="CT1001" s="121"/>
      <c r="CY1001" s="120"/>
      <c r="DE1001" s="12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2" max="2" width="30.43"/>
    <col customWidth="1" hidden="1" min="3" max="4" width="30.43"/>
    <col customWidth="1" hidden="1" min="5" max="5" width="34.71"/>
    <col customWidth="1" hidden="1" min="6" max="6" width="26.43"/>
    <col customWidth="1" min="7" max="7" width="23.43"/>
    <col customWidth="1" min="8" max="8" width="15.86"/>
    <col customWidth="1" min="9" max="9" width="24.43"/>
    <col customWidth="1" min="10" max="10" width="16.0"/>
    <col customWidth="1" min="11" max="11" width="23.0"/>
    <col customWidth="1" min="12" max="12" width="16.0"/>
    <col customWidth="1" min="13" max="13" width="23.71"/>
    <col customWidth="1" min="14" max="14" width="16.0"/>
    <col customWidth="1" min="15" max="16" width="14.57"/>
  </cols>
  <sheetData>
    <row r="1" ht="87.0" customHeight="1">
      <c r="D1" s="1" t="s">
        <v>0</v>
      </c>
      <c r="E1" s="2" t="s">
        <v>1</v>
      </c>
      <c r="G1" s="5" t="s">
        <v>624</v>
      </c>
      <c r="O1" s="6"/>
      <c r="P1" s="1"/>
    </row>
    <row r="2">
      <c r="A2" s="122" t="s">
        <v>3</v>
      </c>
      <c r="B2" s="123" t="s">
        <v>4</v>
      </c>
      <c r="C2" s="124" t="s">
        <v>5</v>
      </c>
      <c r="D2" s="124" t="s">
        <v>6</v>
      </c>
      <c r="E2" s="124" t="s">
        <v>7</v>
      </c>
      <c r="F2" s="124" t="s">
        <v>8</v>
      </c>
      <c r="G2" s="125" t="s">
        <v>17</v>
      </c>
      <c r="H2" s="125" t="s">
        <v>18</v>
      </c>
      <c r="I2" s="126" t="s">
        <v>19</v>
      </c>
      <c r="J2" s="126" t="s">
        <v>20</v>
      </c>
      <c r="K2" s="127" t="s">
        <v>21</v>
      </c>
      <c r="L2" s="127" t="s">
        <v>22</v>
      </c>
      <c r="M2" s="128" t="s">
        <v>23</v>
      </c>
      <c r="N2" s="128" t="s">
        <v>24</v>
      </c>
      <c r="O2" s="78" t="s">
        <v>25</v>
      </c>
      <c r="P2" s="79" t="s">
        <v>26</v>
      </c>
    </row>
    <row r="3">
      <c r="A3" s="18">
        <v>19.0</v>
      </c>
      <c r="B3" s="19">
        <v>0.0</v>
      </c>
      <c r="C3" s="20" t="str">
        <f>vlookup(A3,'Fireplace Project_Cognitive Tes'!R:Z,9,FALSE)</f>
        <v>robot, AI, Assistant, Helper, Person, Friend, Better Spouse, Better than kids, Best customer service representative, Big brother(always listening) </v>
      </c>
      <c r="D3" s="21" t="s">
        <v>27</v>
      </c>
      <c r="E3" s="31" t="s">
        <v>625</v>
      </c>
      <c r="F3" s="23">
        <v>44745.0</v>
      </c>
      <c r="G3" s="27" t="s">
        <v>29</v>
      </c>
      <c r="H3" s="27" t="s">
        <v>30</v>
      </c>
      <c r="I3" s="27" t="s">
        <v>31</v>
      </c>
      <c r="J3" s="27" t="s">
        <v>30</v>
      </c>
      <c r="K3" s="27" t="s">
        <v>32</v>
      </c>
      <c r="L3" s="27" t="s">
        <v>30</v>
      </c>
      <c r="M3" s="27" t="s">
        <v>33</v>
      </c>
      <c r="N3" s="27" t="s">
        <v>34</v>
      </c>
      <c r="O3" s="28">
        <f t="shared" ref="O3:O64" si="1">SUM(H3+J3+L3+N3)/4</f>
        <v>0.75</v>
      </c>
      <c r="P3" s="29">
        <f t="shared" ref="P3:P45" si="2">(LEN(G3)-LEN(SUBSTITUTE(G3," ",""))+1)+(LEN(I3)-LEN(SUBSTITUTE(I3," ",""))+1)+(LEN(K3)-LEN(SUBSTITUTE(K3," ",""))+1)+(LEN(M3)-LEN(SUBSTITUTE(M3," ",""))+1)</f>
        <v>141</v>
      </c>
    </row>
    <row r="4">
      <c r="A4" s="18">
        <v>20.0</v>
      </c>
      <c r="B4" s="19">
        <v>1.0</v>
      </c>
      <c r="C4" s="30" t="str">
        <f>vlookup(A4,'Fireplace Project_Cognitive Tes'!R:Z,9,FALSE)</f>
        <v>#N/A</v>
      </c>
      <c r="D4" s="21" t="s">
        <v>35</v>
      </c>
      <c r="E4" s="31" t="s">
        <v>35</v>
      </c>
      <c r="F4" s="31" t="s">
        <v>35</v>
      </c>
      <c r="G4" s="27"/>
      <c r="H4" s="27" t="s">
        <v>34</v>
      </c>
      <c r="I4" s="27" t="s">
        <v>36</v>
      </c>
      <c r="J4" s="27" t="s">
        <v>37</v>
      </c>
      <c r="K4" s="27" t="s">
        <v>38</v>
      </c>
      <c r="L4" s="27" t="s">
        <v>37</v>
      </c>
      <c r="M4" s="27" t="s">
        <v>39</v>
      </c>
      <c r="N4" s="27" t="s">
        <v>30</v>
      </c>
      <c r="O4" s="28">
        <f t="shared" si="1"/>
        <v>1.25</v>
      </c>
      <c r="P4" s="29">
        <f t="shared" si="2"/>
        <v>295</v>
      </c>
    </row>
    <row r="5">
      <c r="A5" s="129">
        <v>21.0</v>
      </c>
      <c r="B5" s="32">
        <v>1.0</v>
      </c>
      <c r="C5" s="20" t="str">
        <f>vlookup(A5,'Fireplace Project_Cognitive Tes'!R:Z,9,FALSE)</f>
        <v>-</v>
      </c>
      <c r="D5" s="31" t="s">
        <v>35</v>
      </c>
      <c r="E5" s="31" t="s">
        <v>35</v>
      </c>
      <c r="F5" s="31" t="s">
        <v>35</v>
      </c>
      <c r="G5" s="27" t="s">
        <v>40</v>
      </c>
      <c r="H5" s="27" t="s">
        <v>37</v>
      </c>
      <c r="I5" s="27" t="s">
        <v>41</v>
      </c>
      <c r="J5" s="27" t="s">
        <v>30</v>
      </c>
      <c r="K5" s="27" t="s">
        <v>42</v>
      </c>
      <c r="L5" s="27" t="s">
        <v>30</v>
      </c>
      <c r="M5" s="27" t="s">
        <v>43</v>
      </c>
      <c r="N5" s="27" t="s">
        <v>30</v>
      </c>
      <c r="O5" s="28">
        <f t="shared" si="1"/>
        <v>1.25</v>
      </c>
      <c r="P5" s="29">
        <f t="shared" si="2"/>
        <v>271</v>
      </c>
    </row>
    <row r="6">
      <c r="A6" s="18">
        <v>22.0</v>
      </c>
      <c r="B6" s="19">
        <v>0.0</v>
      </c>
      <c r="C6" s="20" t="str">
        <f>vlookup(A6,'Fireplace Project_Cognitive Tes'!R:Z,9,FALSE)</f>
        <v>Robot, Google/Siri, tool for information, would be useful for a lot of people</v>
      </c>
      <c r="D6" s="21" t="s">
        <v>626</v>
      </c>
      <c r="E6" s="31" t="s">
        <v>627</v>
      </c>
      <c r="F6" s="31">
        <v>4.0</v>
      </c>
      <c r="G6" s="27" t="s">
        <v>47</v>
      </c>
      <c r="H6" s="27" t="s">
        <v>30</v>
      </c>
      <c r="I6" s="27" t="s">
        <v>48</v>
      </c>
      <c r="J6" s="27" t="s">
        <v>30</v>
      </c>
      <c r="K6" s="27" t="s">
        <v>49</v>
      </c>
      <c r="L6" s="27" t="s">
        <v>30</v>
      </c>
      <c r="M6" s="27" t="s">
        <v>50</v>
      </c>
      <c r="N6" s="27" t="s">
        <v>30</v>
      </c>
      <c r="O6" s="28">
        <f t="shared" si="1"/>
        <v>1</v>
      </c>
      <c r="P6" s="29">
        <f t="shared" si="2"/>
        <v>144</v>
      </c>
    </row>
    <row r="7">
      <c r="A7" s="18">
        <v>23.0</v>
      </c>
      <c r="B7" s="19">
        <v>1.0</v>
      </c>
      <c r="C7" s="20" t="str">
        <f>vlookup(A7,'Fireplace Project_Cognitive Tes'!R:Z,9,FALSE)</f>
        <v>Alexa, dictionary, list maker, task manager, companion, tool, friend</v>
      </c>
      <c r="D7" s="21" t="s">
        <v>51</v>
      </c>
      <c r="E7" s="31" t="s">
        <v>628</v>
      </c>
      <c r="F7" s="31">
        <v>4.0</v>
      </c>
      <c r="G7" s="27" t="s">
        <v>53</v>
      </c>
      <c r="H7" s="27" t="s">
        <v>37</v>
      </c>
      <c r="I7" s="27" t="s">
        <v>54</v>
      </c>
      <c r="J7" s="27" t="s">
        <v>30</v>
      </c>
      <c r="K7" s="27" t="s">
        <v>55</v>
      </c>
      <c r="L7" s="27" t="s">
        <v>30</v>
      </c>
      <c r="M7" s="27" t="s">
        <v>56</v>
      </c>
      <c r="N7" s="27" t="s">
        <v>30</v>
      </c>
      <c r="O7" s="28">
        <f t="shared" si="1"/>
        <v>1.25</v>
      </c>
      <c r="P7" s="29">
        <f t="shared" si="2"/>
        <v>318</v>
      </c>
    </row>
    <row r="8">
      <c r="A8" s="18">
        <v>24.0</v>
      </c>
      <c r="B8" s="19">
        <v>0.0</v>
      </c>
      <c r="C8" s="20" t="str">
        <f>vlookup(A8,'Fireplace Project_Cognitive Tes'!R:Z,9,FALSE)</f>
        <v>thinker, guide, explorer, game, challenge, pal, interesting puzzle</v>
      </c>
      <c r="D8" s="21" t="s">
        <v>57</v>
      </c>
      <c r="E8" s="31" t="s">
        <v>629</v>
      </c>
      <c r="F8" s="23">
        <v>44743.0</v>
      </c>
      <c r="G8" s="27" t="s">
        <v>59</v>
      </c>
      <c r="H8" s="27" t="s">
        <v>30</v>
      </c>
      <c r="I8" s="27" t="s">
        <v>60</v>
      </c>
      <c r="J8" s="27" t="s">
        <v>30</v>
      </c>
      <c r="K8" s="27" t="s">
        <v>61</v>
      </c>
      <c r="L8" s="27" t="s">
        <v>30</v>
      </c>
      <c r="M8" s="27" t="s">
        <v>62</v>
      </c>
      <c r="N8" s="27" t="s">
        <v>30</v>
      </c>
      <c r="O8" s="28">
        <f t="shared" si="1"/>
        <v>1</v>
      </c>
      <c r="P8" s="29">
        <f t="shared" si="2"/>
        <v>184</v>
      </c>
    </row>
    <row r="9">
      <c r="A9" s="18">
        <v>25.0</v>
      </c>
      <c r="B9" s="19">
        <v>0.0</v>
      </c>
      <c r="C9" s="20" t="str">
        <f>vlookup(A9,'Fireplace Project_Cognitive Tes'!R:Z,9,FALSE)</f>
        <v>Instruction manual, teacher</v>
      </c>
      <c r="D9" s="21" t="s">
        <v>63</v>
      </c>
      <c r="E9" s="31" t="s">
        <v>630</v>
      </c>
      <c r="F9" s="31" t="s">
        <v>65</v>
      </c>
      <c r="G9" s="27" t="s">
        <v>66</v>
      </c>
      <c r="H9" s="27" t="s">
        <v>30</v>
      </c>
      <c r="I9" s="35" t="s">
        <v>67</v>
      </c>
      <c r="J9" s="27" t="s">
        <v>30</v>
      </c>
      <c r="K9" s="36" t="s">
        <v>68</v>
      </c>
      <c r="L9" s="27" t="s">
        <v>30</v>
      </c>
      <c r="M9" s="27" t="s">
        <v>69</v>
      </c>
      <c r="N9" s="27" t="s">
        <v>30</v>
      </c>
      <c r="O9" s="28">
        <f t="shared" si="1"/>
        <v>1</v>
      </c>
      <c r="P9" s="29">
        <f t="shared" si="2"/>
        <v>139</v>
      </c>
    </row>
    <row r="10">
      <c r="A10" s="18">
        <v>27.0</v>
      </c>
      <c r="B10" s="19">
        <v>0.0</v>
      </c>
      <c r="C10" s="20" t="str">
        <f>vlookup(A10,'Fireplace Project_Cognitive Tes'!R:Z,9,FALSE)</f>
        <v>assistant, encyclopedia, conversational partner, useful tool, telephone book, radio, search engine, aid, partner, remainder for appointments/medication, task master </v>
      </c>
      <c r="D10" s="21" t="s">
        <v>70</v>
      </c>
      <c r="E10" s="31" t="s">
        <v>631</v>
      </c>
      <c r="F10" s="31">
        <v>0.0</v>
      </c>
      <c r="G10" s="27" t="s">
        <v>72</v>
      </c>
      <c r="H10" s="27" t="s">
        <v>30</v>
      </c>
      <c r="I10" s="27" t="s">
        <v>73</v>
      </c>
      <c r="J10" s="27" t="s">
        <v>30</v>
      </c>
      <c r="K10" s="27" t="s">
        <v>74</v>
      </c>
      <c r="L10" s="27" t="s">
        <v>30</v>
      </c>
      <c r="M10" s="27" t="s">
        <v>75</v>
      </c>
      <c r="N10" s="27" t="s">
        <v>30</v>
      </c>
      <c r="O10" s="28">
        <f t="shared" si="1"/>
        <v>1</v>
      </c>
      <c r="P10" s="29">
        <f t="shared" si="2"/>
        <v>226</v>
      </c>
    </row>
    <row r="11">
      <c r="A11" s="18">
        <v>28.0</v>
      </c>
      <c r="B11" s="19">
        <v>1.0</v>
      </c>
      <c r="C11" s="20" t="str">
        <f>vlookup(A11,'Fireplace Project_Cognitive Tes'!R:Z,9,FALSE)</f>
        <v>Assistant, </v>
      </c>
      <c r="D11" s="21" t="s">
        <v>76</v>
      </c>
      <c r="E11" s="31" t="s">
        <v>632</v>
      </c>
      <c r="F11" s="23">
        <v>44744.0</v>
      </c>
      <c r="G11" s="27" t="s">
        <v>78</v>
      </c>
      <c r="H11" s="27" t="s">
        <v>30</v>
      </c>
      <c r="I11" s="27" t="s">
        <v>79</v>
      </c>
      <c r="J11" s="27" t="s">
        <v>34</v>
      </c>
      <c r="K11" s="27" t="s">
        <v>80</v>
      </c>
      <c r="L11" s="27" t="s">
        <v>30</v>
      </c>
      <c r="M11" s="27" t="s">
        <v>81</v>
      </c>
      <c r="N11" s="27" t="s">
        <v>30</v>
      </c>
      <c r="O11" s="28">
        <f t="shared" si="1"/>
        <v>0.75</v>
      </c>
      <c r="P11" s="29">
        <f t="shared" si="2"/>
        <v>189</v>
      </c>
    </row>
    <row r="12">
      <c r="A12" s="18">
        <v>29.0</v>
      </c>
      <c r="B12" s="19">
        <v>0.0</v>
      </c>
      <c r="C12" s="20" t="str">
        <f>vlookup(A12,'Fireplace Project_Cognitive Tes'!R:Z,9,FALSE)</f>
        <v>Siri, Alexa, computer that talks</v>
      </c>
      <c r="D12" s="21" t="s">
        <v>82</v>
      </c>
      <c r="E12" s="31" t="s">
        <v>83</v>
      </c>
      <c r="F12" s="31">
        <v>4.0</v>
      </c>
      <c r="G12" s="27" t="s">
        <v>84</v>
      </c>
      <c r="H12" s="27" t="s">
        <v>30</v>
      </c>
      <c r="I12" s="27" t="s">
        <v>85</v>
      </c>
      <c r="J12" s="27" t="s">
        <v>37</v>
      </c>
      <c r="K12" s="27" t="s">
        <v>86</v>
      </c>
      <c r="L12" s="27" t="s">
        <v>34</v>
      </c>
      <c r="M12" s="27" t="s">
        <v>87</v>
      </c>
      <c r="N12" s="27" t="s">
        <v>34</v>
      </c>
      <c r="O12" s="28">
        <f t="shared" si="1"/>
        <v>0.75</v>
      </c>
      <c r="P12" s="29">
        <f t="shared" si="2"/>
        <v>475</v>
      </c>
    </row>
    <row r="13">
      <c r="A13" s="18">
        <v>30.0</v>
      </c>
      <c r="B13" s="19">
        <v>1.0</v>
      </c>
      <c r="C13" s="20" t="str">
        <f>vlookup(A13,'Fireplace Project_Cognitive Tes'!R:Z,9,FALSE)</f>
        <v>Guide, robot, impersonal companion, cold being, listener, eavesdropper</v>
      </c>
      <c r="D13" s="37" t="s">
        <v>633</v>
      </c>
      <c r="E13" s="31" t="s">
        <v>634</v>
      </c>
      <c r="F13" s="23">
        <v>44743.0</v>
      </c>
      <c r="G13" s="27" t="s">
        <v>90</v>
      </c>
      <c r="H13" s="27" t="s">
        <v>30</v>
      </c>
      <c r="I13" s="27" t="s">
        <v>91</v>
      </c>
      <c r="J13" s="27" t="s">
        <v>30</v>
      </c>
      <c r="K13" s="27" t="s">
        <v>92</v>
      </c>
      <c r="L13" s="27" t="s">
        <v>30</v>
      </c>
      <c r="M13" s="27" t="s">
        <v>93</v>
      </c>
      <c r="N13" s="27" t="s">
        <v>30</v>
      </c>
      <c r="O13" s="28">
        <f t="shared" si="1"/>
        <v>1</v>
      </c>
      <c r="P13" s="29">
        <f t="shared" si="2"/>
        <v>212</v>
      </c>
    </row>
    <row r="14">
      <c r="A14" s="18">
        <v>32.0</v>
      </c>
      <c r="B14" s="19">
        <v>0.0</v>
      </c>
      <c r="C14" s="20" t="str">
        <f>vlookup(A14,'Fireplace Project_Cognitive Tes'!R:Z,9,FALSE)</f>
        <v>Google search, Siri, research librarian, vehicle with safety prompts, calm instructor, computer, disembodied companion, sound in the silence, help feature in an app</v>
      </c>
      <c r="D14" s="21" t="s">
        <v>635</v>
      </c>
      <c r="E14" s="31" t="s">
        <v>636</v>
      </c>
      <c r="F14" s="31">
        <v>4.0</v>
      </c>
      <c r="G14" s="27" t="s">
        <v>96</v>
      </c>
      <c r="H14" s="27" t="s">
        <v>30</v>
      </c>
      <c r="I14" s="27" t="s">
        <v>97</v>
      </c>
      <c r="J14" s="27" t="s">
        <v>30</v>
      </c>
      <c r="K14" s="27" t="s">
        <v>98</v>
      </c>
      <c r="L14" s="27" t="s">
        <v>30</v>
      </c>
      <c r="M14" s="27" t="s">
        <v>99</v>
      </c>
      <c r="N14" s="27" t="s">
        <v>30</v>
      </c>
      <c r="O14" s="28">
        <f t="shared" si="1"/>
        <v>1</v>
      </c>
      <c r="P14" s="29">
        <f t="shared" si="2"/>
        <v>148</v>
      </c>
    </row>
    <row r="15">
      <c r="A15" s="18">
        <v>33.0</v>
      </c>
      <c r="B15" s="19">
        <v>0.0</v>
      </c>
      <c r="C15" s="20" t="str">
        <f>vlookup(A15,'Fireplace Project_Cognitive Tes'!R:Z,9,FALSE)</f>
        <v>Helpful technology</v>
      </c>
      <c r="D15" s="21" t="s">
        <v>100</v>
      </c>
      <c r="E15" s="31" t="s">
        <v>101</v>
      </c>
      <c r="F15" s="31">
        <v>4.0</v>
      </c>
      <c r="G15" s="27" t="s">
        <v>102</v>
      </c>
      <c r="H15" s="27" t="s">
        <v>30</v>
      </c>
      <c r="I15" s="27" t="s">
        <v>103</v>
      </c>
      <c r="J15" s="27" t="s">
        <v>30</v>
      </c>
      <c r="K15" s="27" t="s">
        <v>104</v>
      </c>
      <c r="L15" s="27" t="s">
        <v>30</v>
      </c>
      <c r="M15" s="27" t="s">
        <v>105</v>
      </c>
      <c r="N15" s="27" t="s">
        <v>30</v>
      </c>
      <c r="O15" s="28">
        <f t="shared" si="1"/>
        <v>1</v>
      </c>
      <c r="P15" s="29">
        <f t="shared" si="2"/>
        <v>289</v>
      </c>
    </row>
    <row r="16">
      <c r="A16" s="18">
        <v>34.0</v>
      </c>
      <c r="B16" s="19">
        <v>1.0</v>
      </c>
      <c r="C16" s="20" t="str">
        <f>vlookup(A16,'Fireplace Project_Cognitive Tes'!R:Z,9,FALSE)</f>
        <v>learning assistant. companion. machine to help. voice in my head. font of knowledge. repetitive machine. an annoying 10 year old.</v>
      </c>
      <c r="D16" s="21" t="s">
        <v>637</v>
      </c>
      <c r="E16" s="31" t="s">
        <v>638</v>
      </c>
      <c r="F16" s="31">
        <v>7.0</v>
      </c>
      <c r="G16" s="27" t="s">
        <v>108</v>
      </c>
      <c r="H16" s="27" t="s">
        <v>30</v>
      </c>
      <c r="I16" s="27" t="s">
        <v>109</v>
      </c>
      <c r="J16" s="27" t="s">
        <v>30</v>
      </c>
      <c r="K16" s="27" t="s">
        <v>110</v>
      </c>
      <c r="L16" s="27" t="s">
        <v>30</v>
      </c>
      <c r="M16" s="27"/>
      <c r="N16" s="27" t="s">
        <v>34</v>
      </c>
      <c r="O16" s="28">
        <f t="shared" si="1"/>
        <v>0.75</v>
      </c>
      <c r="P16" s="29">
        <f t="shared" si="2"/>
        <v>104</v>
      </c>
    </row>
    <row r="17">
      <c r="A17" s="129">
        <v>37.0</v>
      </c>
      <c r="B17" s="32">
        <v>0.0</v>
      </c>
      <c r="C17" s="20" t="str">
        <f>vlookup(A17,'Fireplace Project_Cognitive Tes'!R:Z,9,FALSE)</f>
        <v>assistant, expressionless entity, annoying/boring person, detriment to the process </v>
      </c>
      <c r="D17" s="21" t="s">
        <v>639</v>
      </c>
      <c r="E17" s="31" t="s">
        <v>640</v>
      </c>
      <c r="F17" s="31">
        <v>7.0</v>
      </c>
      <c r="G17" s="27" t="s">
        <v>113</v>
      </c>
      <c r="H17" s="27" t="s">
        <v>34</v>
      </c>
      <c r="I17" s="27" t="s">
        <v>114</v>
      </c>
      <c r="J17" s="27" t="s">
        <v>34</v>
      </c>
      <c r="K17" s="27" t="s">
        <v>115</v>
      </c>
      <c r="L17" s="27" t="s">
        <v>34</v>
      </c>
      <c r="M17" s="27" t="s">
        <v>116</v>
      </c>
      <c r="N17" s="27" t="s">
        <v>34</v>
      </c>
      <c r="O17" s="28">
        <f t="shared" si="1"/>
        <v>0</v>
      </c>
      <c r="P17" s="29">
        <f t="shared" si="2"/>
        <v>73</v>
      </c>
    </row>
    <row r="18">
      <c r="A18" s="18">
        <v>39.0</v>
      </c>
      <c r="B18" s="19">
        <v>0.0</v>
      </c>
      <c r="C18" s="20" t="str">
        <f>vlookup(A18,'Fireplace Project_Cognitive Tes'!R:Z,9,FALSE)</f>
        <v>Supervisor, Teacher, Therapist, Helper, Keeps you on task.</v>
      </c>
      <c r="D18" s="21" t="s">
        <v>641</v>
      </c>
      <c r="E18" s="31" t="s">
        <v>642</v>
      </c>
      <c r="F18" s="23">
        <v>44744.0</v>
      </c>
      <c r="G18" s="27" t="s">
        <v>119</v>
      </c>
      <c r="H18" s="27" t="s">
        <v>37</v>
      </c>
      <c r="I18" s="27" t="s">
        <v>120</v>
      </c>
      <c r="J18" s="27" t="s">
        <v>30</v>
      </c>
      <c r="K18" s="27" t="s">
        <v>121</v>
      </c>
      <c r="L18" s="27" t="s">
        <v>30</v>
      </c>
      <c r="M18" s="27" t="s">
        <v>122</v>
      </c>
      <c r="N18" s="27" t="s">
        <v>30</v>
      </c>
      <c r="O18" s="28">
        <f t="shared" si="1"/>
        <v>1.25</v>
      </c>
      <c r="P18" s="29">
        <f t="shared" si="2"/>
        <v>183</v>
      </c>
    </row>
    <row r="19">
      <c r="A19" s="18">
        <v>41.0</v>
      </c>
      <c r="B19" s="19">
        <v>1.0</v>
      </c>
      <c r="C19" s="20" t="str">
        <f>vlookup(A19,'Fireplace Project_Cognitive Tes'!R:Z,9,FALSE)</f>
        <v>personal assistant, understanding friend, alexa, weather helper </v>
      </c>
      <c r="D19" s="21" t="s">
        <v>123</v>
      </c>
      <c r="E19" s="31" t="s">
        <v>643</v>
      </c>
      <c r="F19" s="23">
        <v>44744.0</v>
      </c>
      <c r="G19" s="27" t="s">
        <v>125</v>
      </c>
      <c r="H19" s="27" t="s">
        <v>30</v>
      </c>
      <c r="I19" s="27" t="s">
        <v>126</v>
      </c>
      <c r="J19" s="27" t="s">
        <v>30</v>
      </c>
      <c r="K19" s="27" t="s">
        <v>127</v>
      </c>
      <c r="L19" s="27" t="s">
        <v>30</v>
      </c>
      <c r="M19" s="27" t="s">
        <v>128</v>
      </c>
      <c r="N19" s="27" t="s">
        <v>30</v>
      </c>
      <c r="O19" s="28">
        <f t="shared" si="1"/>
        <v>1</v>
      </c>
      <c r="P19" s="29">
        <f t="shared" si="2"/>
        <v>223</v>
      </c>
    </row>
    <row r="20">
      <c r="A20" s="18">
        <v>43.0</v>
      </c>
      <c r="B20" s="19">
        <v>0.0</v>
      </c>
      <c r="C20" s="20" t="str">
        <f>vlookup(A20,'Fireplace Project_Cognitive Tes'!R:Z,9,FALSE)</f>
        <v>Personal assistant, task simplifier </v>
      </c>
      <c r="D20" s="21" t="s">
        <v>129</v>
      </c>
      <c r="E20" s="31" t="s">
        <v>644</v>
      </c>
      <c r="F20" s="23">
        <v>44744.0</v>
      </c>
      <c r="G20" s="27" t="s">
        <v>131</v>
      </c>
      <c r="H20" s="27" t="s">
        <v>34</v>
      </c>
      <c r="I20" s="27" t="s">
        <v>132</v>
      </c>
      <c r="J20" s="27" t="s">
        <v>34</v>
      </c>
      <c r="K20" s="27" t="s">
        <v>133</v>
      </c>
      <c r="L20" s="27" t="s">
        <v>34</v>
      </c>
      <c r="M20" s="27" t="s">
        <v>134</v>
      </c>
      <c r="N20" s="27" t="s">
        <v>34</v>
      </c>
      <c r="O20" s="28">
        <f t="shared" si="1"/>
        <v>0</v>
      </c>
      <c r="P20" s="29">
        <f t="shared" si="2"/>
        <v>45</v>
      </c>
    </row>
    <row r="21">
      <c r="A21" s="18">
        <v>47.0</v>
      </c>
      <c r="B21" s="19">
        <v>1.0</v>
      </c>
      <c r="C21" s="20" t="str">
        <f>vlookup(A21,'Fireplace Project_Cognitive Tes'!R:Z,9,FALSE)</f>
        <v>1. Using Alexa at home.
2. a computerized phone answering services directing me when calling customer service.
3. a simple yes or no assistance
4. a not very life like interaction
5. bad imitation of a human being. Although can be very helpful and even fun, it can't be a substitute for a person... good and bad.
</v>
      </c>
      <c r="D21" s="21" t="s">
        <v>135</v>
      </c>
      <c r="E21" s="31" t="s">
        <v>645</v>
      </c>
      <c r="F21" s="31">
        <v>4.0</v>
      </c>
      <c r="G21" s="27" t="s">
        <v>137</v>
      </c>
      <c r="H21" s="27" t="s">
        <v>34</v>
      </c>
      <c r="I21" s="27" t="s">
        <v>138</v>
      </c>
      <c r="J21" s="27" t="s">
        <v>30</v>
      </c>
      <c r="K21" s="27" t="s">
        <v>139</v>
      </c>
      <c r="L21" s="27" t="s">
        <v>30</v>
      </c>
      <c r="M21" s="27" t="s">
        <v>140</v>
      </c>
      <c r="N21" s="27" t="s">
        <v>34</v>
      </c>
      <c r="O21" s="28">
        <f t="shared" si="1"/>
        <v>0.5</v>
      </c>
      <c r="P21" s="29">
        <f t="shared" si="2"/>
        <v>254</v>
      </c>
    </row>
    <row r="22">
      <c r="A22" s="18">
        <v>48.0</v>
      </c>
      <c r="B22" s="19">
        <v>1.0</v>
      </c>
      <c r="C22" s="20" t="str">
        <f>vlookup(A22,'Fireplace Project_Cognitive Tes'!R:Z,9,FALSE)</f>
        <v>casper the friendly ghost, verbal encyclopedia, quiet butler</v>
      </c>
      <c r="D22" s="21" t="s">
        <v>646</v>
      </c>
      <c r="E22" s="31" t="s">
        <v>647</v>
      </c>
      <c r="F22" s="38">
        <v>44658.0</v>
      </c>
      <c r="G22" s="27" t="s">
        <v>143</v>
      </c>
      <c r="H22" s="27" t="s">
        <v>37</v>
      </c>
      <c r="I22" s="27" t="s">
        <v>144</v>
      </c>
      <c r="J22" s="27" t="s">
        <v>30</v>
      </c>
      <c r="K22" s="27" t="s">
        <v>145</v>
      </c>
      <c r="L22" s="27" t="s">
        <v>37</v>
      </c>
      <c r="M22" s="27" t="s">
        <v>146</v>
      </c>
      <c r="N22" s="27" t="s">
        <v>37</v>
      </c>
      <c r="O22" s="28">
        <f t="shared" si="1"/>
        <v>1.75</v>
      </c>
      <c r="P22" s="29">
        <f t="shared" si="2"/>
        <v>640</v>
      </c>
    </row>
    <row r="23">
      <c r="A23" s="18">
        <v>49.0</v>
      </c>
      <c r="B23" s="19">
        <v>0.0</v>
      </c>
      <c r="C23" s="20" t="str">
        <f>vlookup(A23,'Fireplace Project_Cognitive Tes'!R:Z,9,FALSE)</f>
        <v>robot, space odyssey 2001, the computer that took over the ship (reference to a movie...he could not recall title), not a human being, like a presence, a computer that was integrated throughout the whole thing, </v>
      </c>
      <c r="D23" s="21" t="s">
        <v>147</v>
      </c>
      <c r="E23" s="31" t="s">
        <v>648</v>
      </c>
      <c r="F23" s="31">
        <v>4.0</v>
      </c>
      <c r="G23" s="27" t="s">
        <v>149</v>
      </c>
      <c r="H23" s="27" t="s">
        <v>30</v>
      </c>
      <c r="I23" s="27" t="s">
        <v>150</v>
      </c>
      <c r="J23" s="27" t="s">
        <v>30</v>
      </c>
      <c r="K23" s="27" t="s">
        <v>151</v>
      </c>
      <c r="L23" s="27" t="s">
        <v>30</v>
      </c>
      <c r="M23" s="27" t="s">
        <v>152</v>
      </c>
      <c r="N23" s="27" t="s">
        <v>34</v>
      </c>
      <c r="O23" s="28">
        <f t="shared" si="1"/>
        <v>0.75</v>
      </c>
      <c r="P23" s="29">
        <f t="shared" si="2"/>
        <v>143</v>
      </c>
    </row>
    <row r="24">
      <c r="A24" s="18">
        <v>50.0</v>
      </c>
      <c r="B24" s="19">
        <v>1.0</v>
      </c>
      <c r="C24" s="20" t="str">
        <f>vlookup(A24,'Fireplace Project_Cognitive Tes'!R:Z,9,FALSE)</f>
        <v>personal assistant, tool that when you provide more information the more it can help you, potential friend if you live alone </v>
      </c>
      <c r="D24" s="21" t="s">
        <v>153</v>
      </c>
      <c r="E24" s="31" t="s">
        <v>649</v>
      </c>
      <c r="F24" s="31">
        <v>7.0</v>
      </c>
      <c r="G24" s="27" t="s">
        <v>155</v>
      </c>
      <c r="H24" s="27" t="s">
        <v>30</v>
      </c>
      <c r="I24" s="27" t="s">
        <v>156</v>
      </c>
      <c r="J24" s="27" t="s">
        <v>37</v>
      </c>
      <c r="K24" s="27" t="s">
        <v>157</v>
      </c>
      <c r="L24" s="27" t="s">
        <v>30</v>
      </c>
      <c r="M24" s="27" t="s">
        <v>158</v>
      </c>
      <c r="N24" s="27" t="s">
        <v>30</v>
      </c>
      <c r="O24" s="28">
        <f t="shared" si="1"/>
        <v>1.25</v>
      </c>
      <c r="P24" s="29">
        <f t="shared" si="2"/>
        <v>446</v>
      </c>
    </row>
    <row r="25">
      <c r="A25" s="18">
        <v>52.0</v>
      </c>
      <c r="B25" s="19">
        <v>0.0</v>
      </c>
      <c r="C25" s="20" t="str">
        <f>vlookup(A25,'Fireplace Project_Cognitive Tes'!R:Z,9,FALSE)</f>
        <v>pleasant companion, helpful friend, informative person, comforting voice, helpful assistant</v>
      </c>
      <c r="D25" s="21" t="s">
        <v>159</v>
      </c>
      <c r="E25" s="31" t="s">
        <v>650</v>
      </c>
      <c r="F25" s="31" t="s">
        <v>161</v>
      </c>
      <c r="G25" s="27" t="s">
        <v>162</v>
      </c>
      <c r="H25" s="27" t="s">
        <v>30</v>
      </c>
      <c r="I25" s="27" t="s">
        <v>163</v>
      </c>
      <c r="J25" s="27" t="s">
        <v>30</v>
      </c>
      <c r="K25" s="27" t="s">
        <v>164</v>
      </c>
      <c r="L25" s="27" t="s">
        <v>37</v>
      </c>
      <c r="M25" s="27" t="s">
        <v>165</v>
      </c>
      <c r="N25" s="27" t="s">
        <v>37</v>
      </c>
      <c r="O25" s="28">
        <f t="shared" si="1"/>
        <v>1.5</v>
      </c>
      <c r="P25" s="29">
        <f t="shared" si="2"/>
        <v>651</v>
      </c>
    </row>
    <row r="26">
      <c r="A26" s="18">
        <v>53.0</v>
      </c>
      <c r="B26" s="19">
        <v>1.0</v>
      </c>
      <c r="C26" s="20" t="str">
        <f>vlookup(A26,'Fireplace Project_Cognitive Tes'!R:Z,9,FALSE)</f>
        <v>Alexa/Echo/Siri/Nest all wrapped up in one bow</v>
      </c>
      <c r="D26" s="21" t="s">
        <v>166</v>
      </c>
      <c r="E26" s="31" t="s">
        <v>101</v>
      </c>
      <c r="F26" s="31">
        <v>4.0</v>
      </c>
      <c r="G26" s="27" t="s">
        <v>167</v>
      </c>
      <c r="H26" s="27" t="s">
        <v>34</v>
      </c>
      <c r="I26" s="27" t="s">
        <v>168</v>
      </c>
      <c r="J26" s="27" t="s">
        <v>34</v>
      </c>
      <c r="K26" s="27" t="s">
        <v>169</v>
      </c>
      <c r="L26" s="27" t="s">
        <v>34</v>
      </c>
      <c r="M26" s="27" t="s">
        <v>170</v>
      </c>
      <c r="N26" s="27" t="s">
        <v>34</v>
      </c>
      <c r="O26" s="28">
        <f t="shared" si="1"/>
        <v>0</v>
      </c>
      <c r="P26" s="29">
        <f t="shared" si="2"/>
        <v>19</v>
      </c>
    </row>
    <row r="27">
      <c r="A27" s="18">
        <v>54.0</v>
      </c>
      <c r="B27" s="19">
        <v>0.0</v>
      </c>
      <c r="C27" s="20" t="str">
        <f>vlookup(A27,'Fireplace Project_Cognitive Tes'!R:Z,9,FALSE)</f>
        <v>pleasant companion, caretaker, calm friend, helpful aide, nice assisant, efficient helper</v>
      </c>
      <c r="D27" s="21" t="s">
        <v>171</v>
      </c>
      <c r="E27" s="31" t="s">
        <v>651</v>
      </c>
      <c r="F27" s="23">
        <v>44744.0</v>
      </c>
      <c r="G27" s="27" t="s">
        <v>173</v>
      </c>
      <c r="H27" s="27" t="s">
        <v>37</v>
      </c>
      <c r="I27" s="27" t="s">
        <v>174</v>
      </c>
      <c r="J27" s="27" t="s">
        <v>30</v>
      </c>
      <c r="K27" s="27" t="s">
        <v>175</v>
      </c>
      <c r="L27" s="27" t="s">
        <v>30</v>
      </c>
      <c r="M27" s="27" t="s">
        <v>176</v>
      </c>
      <c r="N27" s="27" t="s">
        <v>30</v>
      </c>
      <c r="O27" s="28">
        <f t="shared" si="1"/>
        <v>1.25</v>
      </c>
      <c r="P27" s="29">
        <f t="shared" si="2"/>
        <v>564</v>
      </c>
    </row>
    <row r="28">
      <c r="A28" s="18">
        <v>55.0</v>
      </c>
      <c r="B28" s="19">
        <v>0.0</v>
      </c>
      <c r="C28" s="20" t="str">
        <f>vlookup(A28,'Fireplace Project_Cognitive Tes'!R:Z,9,FALSE)</f>
        <v>assistant, encyclopedia, helper to jog memory </v>
      </c>
      <c r="D28" s="21" t="s">
        <v>177</v>
      </c>
      <c r="E28" s="31" t="s">
        <v>652</v>
      </c>
      <c r="F28" s="23">
        <v>44744.0</v>
      </c>
      <c r="G28" s="27" t="s">
        <v>179</v>
      </c>
      <c r="H28" s="27" t="s">
        <v>30</v>
      </c>
      <c r="I28" s="27" t="s">
        <v>180</v>
      </c>
      <c r="J28" s="27" t="s">
        <v>37</v>
      </c>
      <c r="K28" s="27" t="s">
        <v>181</v>
      </c>
      <c r="L28" s="27" t="s">
        <v>30</v>
      </c>
      <c r="M28" s="27" t="s">
        <v>182</v>
      </c>
      <c r="N28" s="27" t="s">
        <v>34</v>
      </c>
      <c r="O28" s="28">
        <f t="shared" si="1"/>
        <v>1</v>
      </c>
      <c r="P28" s="29">
        <f t="shared" si="2"/>
        <v>278</v>
      </c>
    </row>
    <row r="29">
      <c r="A29" s="18">
        <v>56.0</v>
      </c>
      <c r="B29" s="19">
        <v>0.0</v>
      </c>
      <c r="C29" s="20" t="str">
        <f>vlookup(A29,'Fireplace Project_Cognitive Tes'!R:Z,9,FALSE)</f>
        <v>HAL 9000 from 2001: A Space Odyssey, voice activation/receptionist on the phone, cold helpline operator, administrative assistant for the home, intrusive to home environment </v>
      </c>
      <c r="D29" s="21" t="s">
        <v>183</v>
      </c>
      <c r="E29" s="31" t="s">
        <v>653</v>
      </c>
      <c r="F29" s="23">
        <v>44744.0</v>
      </c>
      <c r="G29" s="27" t="s">
        <v>185</v>
      </c>
      <c r="H29" s="27" t="s">
        <v>30</v>
      </c>
      <c r="I29" s="27" t="s">
        <v>186</v>
      </c>
      <c r="J29" s="27" t="s">
        <v>34</v>
      </c>
      <c r="K29" s="27" t="s">
        <v>187</v>
      </c>
      <c r="L29" s="27" t="s">
        <v>30</v>
      </c>
      <c r="M29" s="27" t="s">
        <v>188</v>
      </c>
      <c r="N29" s="27" t="s">
        <v>30</v>
      </c>
      <c r="O29" s="28">
        <f t="shared" si="1"/>
        <v>0.75</v>
      </c>
      <c r="P29" s="29">
        <f t="shared" si="2"/>
        <v>154</v>
      </c>
    </row>
    <row r="30">
      <c r="A30" s="18">
        <v>57.0</v>
      </c>
      <c r="B30" s="19">
        <v>1.0</v>
      </c>
      <c r="C30" s="20" t="str">
        <f>vlookup(A30,'Fireplace Project_Cognitive Tes'!R:Z,9,FALSE)</f>
        <v>nice person who seems to want to help. At times dealing with RAVA seemed awkward--it was never really a conversation. She did answer my questions, but I never felt like I needed the 30 second breaks! </v>
      </c>
      <c r="D30" s="21" t="s">
        <v>189</v>
      </c>
      <c r="E30" s="31" t="s">
        <v>654</v>
      </c>
      <c r="F30" s="23">
        <v>44743.0</v>
      </c>
      <c r="G30" s="27" t="s">
        <v>191</v>
      </c>
      <c r="H30" s="27" t="s">
        <v>30</v>
      </c>
      <c r="I30" s="27" t="s">
        <v>192</v>
      </c>
      <c r="J30" s="27" t="s">
        <v>30</v>
      </c>
      <c r="K30" s="27" t="s">
        <v>193</v>
      </c>
      <c r="L30" s="27" t="s">
        <v>30</v>
      </c>
      <c r="M30" s="27" t="s">
        <v>194</v>
      </c>
      <c r="N30" s="27" t="s">
        <v>30</v>
      </c>
      <c r="O30" s="28">
        <f t="shared" si="1"/>
        <v>1</v>
      </c>
      <c r="P30" s="29">
        <f t="shared" si="2"/>
        <v>307</v>
      </c>
    </row>
    <row r="31">
      <c r="A31" s="18">
        <v>58.0</v>
      </c>
      <c r="B31" s="19">
        <v>1.0</v>
      </c>
      <c r="C31" s="20" t="str">
        <f>vlookup(A31,'Fireplace Project_Cognitive Tes'!R:Z,9,FALSE)</f>
        <v>Computer, SIRI, hamburger bun (shape), slow responder </v>
      </c>
      <c r="D31" s="21" t="s">
        <v>655</v>
      </c>
      <c r="E31" s="31" t="s">
        <v>645</v>
      </c>
      <c r="F31" s="31">
        <v>4.0</v>
      </c>
      <c r="G31" s="27" t="s">
        <v>197</v>
      </c>
      <c r="H31" s="27" t="s">
        <v>34</v>
      </c>
      <c r="I31" s="27" t="s">
        <v>198</v>
      </c>
      <c r="J31" s="27" t="s">
        <v>30</v>
      </c>
      <c r="K31" s="27" t="s">
        <v>199</v>
      </c>
      <c r="L31" s="27" t="s">
        <v>30</v>
      </c>
      <c r="M31" s="27" t="s">
        <v>200</v>
      </c>
      <c r="N31" s="27" t="s">
        <v>30</v>
      </c>
      <c r="O31" s="28">
        <f t="shared" si="1"/>
        <v>0.75</v>
      </c>
      <c r="P31" s="29">
        <f t="shared" si="2"/>
        <v>180</v>
      </c>
    </row>
    <row r="32">
      <c r="A32" s="18">
        <v>59.0</v>
      </c>
      <c r="B32" s="19">
        <v>1.0</v>
      </c>
      <c r="C32" s="20" t="str">
        <f>vlookup(A32,'Fireplace Project_Cognitive Tes'!R:Z,9,FALSE)</f>
        <v>Giant pain in the butt</v>
      </c>
      <c r="D32" s="39" t="s">
        <v>201</v>
      </c>
      <c r="E32" s="40" t="s">
        <v>35</v>
      </c>
      <c r="F32" s="40" t="s">
        <v>35</v>
      </c>
      <c r="G32" s="27" t="s">
        <v>202</v>
      </c>
      <c r="H32" s="27" t="s">
        <v>34</v>
      </c>
      <c r="I32" s="27" t="s">
        <v>203</v>
      </c>
      <c r="J32" s="27" t="s">
        <v>34</v>
      </c>
      <c r="K32" s="27" t="s">
        <v>204</v>
      </c>
      <c r="L32" s="27" t="s">
        <v>34</v>
      </c>
      <c r="M32" s="27" t="s">
        <v>205</v>
      </c>
      <c r="N32" s="27" t="s">
        <v>34</v>
      </c>
      <c r="O32" s="28">
        <f t="shared" si="1"/>
        <v>0</v>
      </c>
      <c r="P32" s="29">
        <f t="shared" si="2"/>
        <v>35</v>
      </c>
    </row>
    <row r="33">
      <c r="A33" s="18">
        <v>61.0</v>
      </c>
      <c r="B33" s="19">
        <v>0.0</v>
      </c>
      <c r="C33" s="20" t="str">
        <f>vlookup(A33,'Fireplace Project_Cognitive Tes'!R:Z,9,FALSE)</f>
        <v>mushroom, something I don't enjoy but others do, and technology that is likely useful but not interesting to me. </v>
      </c>
      <c r="D33" s="21" t="s">
        <v>656</v>
      </c>
      <c r="E33" s="31" t="s">
        <v>207</v>
      </c>
      <c r="F33" s="31">
        <v>1.0</v>
      </c>
      <c r="G33" s="27" t="s">
        <v>208</v>
      </c>
      <c r="H33" s="27" t="s">
        <v>30</v>
      </c>
      <c r="I33" s="27" t="s">
        <v>209</v>
      </c>
      <c r="J33" s="27" t="s">
        <v>30</v>
      </c>
      <c r="K33" s="27" t="s">
        <v>210</v>
      </c>
      <c r="L33" s="27" t="s">
        <v>30</v>
      </c>
      <c r="M33" s="27" t="s">
        <v>211</v>
      </c>
      <c r="N33" s="27" t="s">
        <v>30</v>
      </c>
      <c r="O33" s="28">
        <f t="shared" si="1"/>
        <v>1</v>
      </c>
      <c r="P33" s="29">
        <f t="shared" si="2"/>
        <v>345</v>
      </c>
    </row>
    <row r="34">
      <c r="A34" s="18">
        <v>63.0</v>
      </c>
      <c r="B34" s="19">
        <v>1.0</v>
      </c>
      <c r="C34" s="30" t="str">
        <f>vlookup(A34,'Fireplace Project_Cognitive Tes'!R:Z,9,FALSE)</f>
        <v>#N/A</v>
      </c>
      <c r="D34" s="30" t="e">
        <v>#N/A</v>
      </c>
      <c r="E34" s="40" t="s">
        <v>35</v>
      </c>
      <c r="F34" s="40" t="s">
        <v>35</v>
      </c>
      <c r="G34" s="27" t="s">
        <v>212</v>
      </c>
      <c r="H34" s="27" t="s">
        <v>30</v>
      </c>
      <c r="I34" s="27" t="s">
        <v>213</v>
      </c>
      <c r="J34" s="27" t="s">
        <v>30</v>
      </c>
      <c r="K34" s="27" t="s">
        <v>214</v>
      </c>
      <c r="L34" s="27" t="s">
        <v>30</v>
      </c>
      <c r="M34" s="27" t="s">
        <v>215</v>
      </c>
      <c r="N34" s="27" t="s">
        <v>30</v>
      </c>
      <c r="O34" s="28">
        <f t="shared" si="1"/>
        <v>1</v>
      </c>
      <c r="P34" s="29">
        <f t="shared" si="2"/>
        <v>281</v>
      </c>
    </row>
    <row r="35">
      <c r="A35" s="18">
        <v>64.0</v>
      </c>
      <c r="B35" s="19">
        <v>1.0</v>
      </c>
      <c r="C35" s="30" t="str">
        <f>vlookup(A35,'Fireplace Project_Cognitive Tes'!R:Z,9,FALSE)</f>
        <v>#N/A</v>
      </c>
      <c r="D35" s="30" t="e">
        <v>#N/A</v>
      </c>
      <c r="E35" s="40" t="s">
        <v>35</v>
      </c>
      <c r="F35" s="40" t="s">
        <v>35</v>
      </c>
      <c r="G35" s="27" t="s">
        <v>216</v>
      </c>
      <c r="H35" s="27" t="s">
        <v>30</v>
      </c>
      <c r="I35" s="27" t="s">
        <v>217</v>
      </c>
      <c r="J35" s="27" t="s">
        <v>30</v>
      </c>
      <c r="K35" s="27" t="s">
        <v>218</v>
      </c>
      <c r="L35" s="27" t="s">
        <v>30</v>
      </c>
      <c r="M35" s="27" t="s">
        <v>219</v>
      </c>
      <c r="N35" s="27" t="s">
        <v>30</v>
      </c>
      <c r="O35" s="28">
        <f t="shared" si="1"/>
        <v>1</v>
      </c>
      <c r="P35" s="29">
        <f t="shared" si="2"/>
        <v>352</v>
      </c>
    </row>
    <row r="36">
      <c r="A36" s="18">
        <v>65.0</v>
      </c>
      <c r="B36" s="19">
        <v>0.0</v>
      </c>
      <c r="C36" s="20" t="str">
        <f>vlookup(A36,'Fireplace Project_Cognitive Tes'!R:Z,9,FALSE)</f>
        <v>voice assistant, siri, helper at home, tool to make life simpler, essential new technology, robot, object used at work or home</v>
      </c>
      <c r="D36" s="21" t="s">
        <v>657</v>
      </c>
      <c r="E36" s="31" t="s">
        <v>658</v>
      </c>
      <c r="F36" s="31" t="s">
        <v>222</v>
      </c>
      <c r="G36" s="27" t="s">
        <v>223</v>
      </c>
      <c r="H36" s="27" t="s">
        <v>37</v>
      </c>
      <c r="I36" s="27" t="s">
        <v>224</v>
      </c>
      <c r="J36" s="27" t="s">
        <v>37</v>
      </c>
      <c r="K36" s="27" t="s">
        <v>225</v>
      </c>
      <c r="L36" s="27" t="s">
        <v>37</v>
      </c>
      <c r="M36" s="27" t="s">
        <v>226</v>
      </c>
      <c r="N36" s="27" t="s">
        <v>30</v>
      </c>
      <c r="O36" s="28">
        <f t="shared" si="1"/>
        <v>1.75</v>
      </c>
      <c r="P36" s="29">
        <f t="shared" si="2"/>
        <v>301</v>
      </c>
    </row>
    <row r="37">
      <c r="A37" s="18">
        <v>66.0</v>
      </c>
      <c r="B37" s="19">
        <v>1.0</v>
      </c>
      <c r="C37" s="20" t="str">
        <f>vlookup(A37,'Fireplace Project_Cognitive Tes'!R:Z,9,FALSE)</f>
        <v>Good source of information, entertainer, helper, comedian</v>
      </c>
      <c r="D37" s="21" t="s">
        <v>659</v>
      </c>
      <c r="E37" s="31" t="s">
        <v>660</v>
      </c>
      <c r="F37" s="23">
        <v>44743.0</v>
      </c>
      <c r="G37" s="27" t="s">
        <v>229</v>
      </c>
      <c r="H37" s="27" t="s">
        <v>30</v>
      </c>
      <c r="I37" s="27" t="s">
        <v>230</v>
      </c>
      <c r="J37" s="27" t="s">
        <v>30</v>
      </c>
      <c r="K37" s="27" t="s">
        <v>231</v>
      </c>
      <c r="L37" s="27" t="s">
        <v>30</v>
      </c>
      <c r="M37" s="27" t="s">
        <v>232</v>
      </c>
      <c r="N37" s="27" t="s">
        <v>30</v>
      </c>
      <c r="O37" s="28">
        <f t="shared" si="1"/>
        <v>1</v>
      </c>
      <c r="P37" s="29">
        <f t="shared" si="2"/>
        <v>287</v>
      </c>
    </row>
    <row r="38">
      <c r="A38" s="18">
        <v>67.0</v>
      </c>
      <c r="B38" s="19">
        <v>1.0</v>
      </c>
      <c r="C38" s="20" t="str">
        <f>vlookup(A38,'Fireplace Project_Cognitive Tes'!R:Z,9,FALSE)</f>
        <v>helper, guide, companion, knowledge base, friend, assistant, extra family member (someone to contact)</v>
      </c>
      <c r="D38" s="21" t="s">
        <v>233</v>
      </c>
      <c r="E38" s="31" t="s">
        <v>661</v>
      </c>
      <c r="F38" s="23">
        <v>44745.0</v>
      </c>
      <c r="G38" s="27" t="s">
        <v>235</v>
      </c>
      <c r="H38" s="27" t="s">
        <v>30</v>
      </c>
      <c r="I38" s="27" t="s">
        <v>236</v>
      </c>
      <c r="J38" s="27" t="s">
        <v>30</v>
      </c>
      <c r="K38" s="27" t="s">
        <v>237</v>
      </c>
      <c r="L38" s="27" t="s">
        <v>30</v>
      </c>
      <c r="M38" s="27" t="s">
        <v>238</v>
      </c>
      <c r="N38" s="27" t="s">
        <v>30</v>
      </c>
      <c r="O38" s="28">
        <f t="shared" si="1"/>
        <v>1</v>
      </c>
      <c r="P38" s="29">
        <f t="shared" si="2"/>
        <v>318</v>
      </c>
    </row>
    <row r="39">
      <c r="A39" s="18">
        <v>69.0</v>
      </c>
      <c r="B39" s="19">
        <v>1.0</v>
      </c>
      <c r="C39" s="20" t="str">
        <f>vlookup(A39,'Fireplace Project_Cognitive Tes'!R:Z,9,FALSE)</f>
        <v>personal assistant, helper</v>
      </c>
      <c r="D39" s="21" t="s">
        <v>239</v>
      </c>
      <c r="E39" s="31" t="s">
        <v>644</v>
      </c>
      <c r="F39" s="23">
        <v>44744.0</v>
      </c>
      <c r="G39" s="27" t="s">
        <v>241</v>
      </c>
      <c r="H39" s="27" t="s">
        <v>30</v>
      </c>
      <c r="I39" s="27" t="s">
        <v>242</v>
      </c>
      <c r="J39" s="27" t="s">
        <v>30</v>
      </c>
      <c r="K39" s="27" t="s">
        <v>243</v>
      </c>
      <c r="L39" s="27" t="s">
        <v>30</v>
      </c>
      <c r="M39" s="27" t="s">
        <v>244</v>
      </c>
      <c r="N39" s="27" t="s">
        <v>30</v>
      </c>
      <c r="O39" s="28">
        <f t="shared" si="1"/>
        <v>1</v>
      </c>
      <c r="P39" s="29">
        <f t="shared" si="2"/>
        <v>158</v>
      </c>
    </row>
    <row r="40">
      <c r="A40" s="18">
        <v>70.0</v>
      </c>
      <c r="B40" s="19">
        <v>1.0</v>
      </c>
      <c r="C40" s="20" t="str">
        <f>vlookup(A40,'Fireplace Project_Cognitive Tes'!R:Z,9,FALSE)</f>
        <v>extra person in the room</v>
      </c>
      <c r="D40" s="21" t="s">
        <v>245</v>
      </c>
      <c r="E40" s="31" t="s">
        <v>654</v>
      </c>
      <c r="F40" s="23">
        <v>44743.0</v>
      </c>
      <c r="G40" s="27" t="s">
        <v>247</v>
      </c>
      <c r="H40" s="27" t="s">
        <v>30</v>
      </c>
      <c r="I40" s="27" t="s">
        <v>248</v>
      </c>
      <c r="J40" s="27" t="s">
        <v>30</v>
      </c>
      <c r="K40" s="27" t="s">
        <v>249</v>
      </c>
      <c r="L40" s="27" t="s">
        <v>30</v>
      </c>
      <c r="M40" s="27" t="s">
        <v>250</v>
      </c>
      <c r="N40" s="27" t="s">
        <v>34</v>
      </c>
      <c r="O40" s="28">
        <f t="shared" si="1"/>
        <v>0.75</v>
      </c>
      <c r="P40" s="29">
        <f t="shared" si="2"/>
        <v>89</v>
      </c>
    </row>
    <row r="41">
      <c r="A41" s="18">
        <v>71.0</v>
      </c>
      <c r="B41" s="19">
        <v>1.0</v>
      </c>
      <c r="C41" s="20" t="str">
        <f>vlookup(A41,'Fireplace Project_Cognitive Tes'!R:Z,9,FALSE)</f>
        <v>tool,good oven timer,music player, tv schedule guide,electronic robot</v>
      </c>
      <c r="D41" s="21" t="s">
        <v>251</v>
      </c>
      <c r="E41" s="31" t="s">
        <v>662</v>
      </c>
      <c r="F41" s="31">
        <v>0.0</v>
      </c>
      <c r="G41" s="27" t="s">
        <v>253</v>
      </c>
      <c r="H41" s="27" t="s">
        <v>30</v>
      </c>
      <c r="I41" s="27" t="s">
        <v>254</v>
      </c>
      <c r="J41" s="27" t="s">
        <v>30</v>
      </c>
      <c r="K41" s="27" t="s">
        <v>255</v>
      </c>
      <c r="L41" s="27" t="s">
        <v>30</v>
      </c>
      <c r="M41" s="27" t="s">
        <v>256</v>
      </c>
      <c r="N41" s="27" t="s">
        <v>30</v>
      </c>
      <c r="O41" s="28">
        <f t="shared" si="1"/>
        <v>1</v>
      </c>
      <c r="P41" s="29">
        <f t="shared" si="2"/>
        <v>173</v>
      </c>
    </row>
    <row r="42">
      <c r="A42" s="18">
        <v>72.0</v>
      </c>
      <c r="B42" s="19">
        <v>1.0</v>
      </c>
      <c r="C42" s="20" t="str">
        <f>vlookup(A42,'Fireplace Project_Cognitive Tes'!R:Z,9,FALSE)</f>
        <v>another person in the room, helper-only there when needed, an assistant to explain things, a resource for information</v>
      </c>
      <c r="D42" s="21" t="s">
        <v>663</v>
      </c>
      <c r="E42" s="31" t="s">
        <v>664</v>
      </c>
      <c r="F42" s="23">
        <v>44744.0</v>
      </c>
      <c r="G42" s="27" t="s">
        <v>259</v>
      </c>
      <c r="H42" s="27" t="s">
        <v>30</v>
      </c>
      <c r="I42" s="27" t="s">
        <v>260</v>
      </c>
      <c r="J42" s="27" t="s">
        <v>30</v>
      </c>
      <c r="K42" s="27" t="s">
        <v>261</v>
      </c>
      <c r="L42" s="27" t="s">
        <v>30</v>
      </c>
      <c r="M42" s="27" t="s">
        <v>262</v>
      </c>
      <c r="N42" s="27" t="s">
        <v>30</v>
      </c>
      <c r="O42" s="28">
        <f t="shared" si="1"/>
        <v>1</v>
      </c>
      <c r="P42" s="29">
        <f t="shared" si="2"/>
        <v>372</v>
      </c>
    </row>
    <row r="43">
      <c r="A43" s="18">
        <v>73.0</v>
      </c>
      <c r="B43" s="19">
        <v>0.0</v>
      </c>
      <c r="C43" s="20" t="str">
        <f>vlookup(A43,'Fireplace Project_Cognitive Tes'!R:Z,9,FALSE)</f>
        <v>my aunt Dorothy</v>
      </c>
      <c r="D43" s="21" t="s">
        <v>263</v>
      </c>
      <c r="E43" s="31" t="s">
        <v>665</v>
      </c>
      <c r="F43" s="23">
        <v>44746.0</v>
      </c>
      <c r="G43" s="27" t="s">
        <v>265</v>
      </c>
      <c r="H43" s="27" t="s">
        <v>34</v>
      </c>
      <c r="I43" s="27" t="s">
        <v>266</v>
      </c>
      <c r="J43" s="27" t="s">
        <v>34</v>
      </c>
      <c r="K43" s="27" t="s">
        <v>267</v>
      </c>
      <c r="L43" s="27" t="s">
        <v>34</v>
      </c>
      <c r="M43" s="27" t="s">
        <v>268</v>
      </c>
      <c r="N43" s="27" t="s">
        <v>34</v>
      </c>
      <c r="O43" s="28">
        <f t="shared" si="1"/>
        <v>0</v>
      </c>
      <c r="P43" s="29">
        <f t="shared" si="2"/>
        <v>82</v>
      </c>
    </row>
    <row r="44">
      <c r="A44" s="18">
        <v>74.0</v>
      </c>
      <c r="B44" s="19">
        <v>1.0</v>
      </c>
      <c r="C44" s="20" t="str">
        <f>vlookup(A44,'Fireplace Project_Cognitive Tes'!R:Z,9,FALSE)</f>
        <v>input processor, machine, Siri, Google assistant, translator, keyboard, telephone operator, telegraph operator, computer operator, device from the future, secretary, helper, assistant.</v>
      </c>
      <c r="D44" s="21" t="s">
        <v>666</v>
      </c>
      <c r="E44" s="31" t="s">
        <v>667</v>
      </c>
      <c r="F44" s="23">
        <v>44744.0</v>
      </c>
      <c r="G44" s="27" t="s">
        <v>271</v>
      </c>
      <c r="H44" s="27" t="s">
        <v>30</v>
      </c>
      <c r="I44" s="27" t="s">
        <v>272</v>
      </c>
      <c r="J44" s="27" t="s">
        <v>30</v>
      </c>
      <c r="K44" s="27" t="s">
        <v>273</v>
      </c>
      <c r="L44" s="27" t="s">
        <v>30</v>
      </c>
      <c r="M44" s="27" t="s">
        <v>274</v>
      </c>
      <c r="N44" s="27" t="s">
        <v>34</v>
      </c>
      <c r="O44" s="28">
        <f t="shared" si="1"/>
        <v>0.75</v>
      </c>
      <c r="P44" s="29">
        <f t="shared" si="2"/>
        <v>149</v>
      </c>
    </row>
    <row r="45">
      <c r="A45" s="18">
        <v>75.0</v>
      </c>
      <c r="B45" s="19">
        <v>0.0</v>
      </c>
      <c r="C45" s="20" t="str">
        <f>vlookup(A45,'Fireplace Project_Cognitive Tes'!R:Z,9,FALSE)</f>
        <v>person that does what I'm thinking, way to save steps, means to communicate without texting or calling </v>
      </c>
      <c r="D45" s="21" t="s">
        <v>668</v>
      </c>
      <c r="E45" s="31" t="s">
        <v>654</v>
      </c>
      <c r="F45" s="23">
        <v>44743.0</v>
      </c>
      <c r="G45" s="27" t="s">
        <v>277</v>
      </c>
      <c r="H45" s="27" t="s">
        <v>37</v>
      </c>
      <c r="I45" s="27" t="s">
        <v>278</v>
      </c>
      <c r="J45" s="27" t="s">
        <v>37</v>
      </c>
      <c r="K45" s="27" t="s">
        <v>279</v>
      </c>
      <c r="L45" s="27" t="s">
        <v>30</v>
      </c>
      <c r="M45" s="27" t="s">
        <v>280</v>
      </c>
      <c r="N45" s="27" t="s">
        <v>30</v>
      </c>
      <c r="O45" s="28">
        <f t="shared" si="1"/>
        <v>1.5</v>
      </c>
      <c r="P45" s="29">
        <f t="shared" si="2"/>
        <v>291</v>
      </c>
    </row>
    <row r="46">
      <c r="A46" s="18">
        <v>76.0</v>
      </c>
      <c r="B46" s="19">
        <v>1.0</v>
      </c>
      <c r="C46" s="20" t="str">
        <f>vlookup(A46,'Fireplace Project_Cognitive Tes'!R:Z,9,FALSE)</f>
        <v>SIRI/Alexa, helper, slow-reacter, understanding person, pleasanton person.</v>
      </c>
      <c r="D46" s="21" t="s">
        <v>281</v>
      </c>
      <c r="E46" s="31" t="s">
        <v>669</v>
      </c>
      <c r="F46" s="23">
        <v>44743.0</v>
      </c>
      <c r="G46" s="41" t="s">
        <v>283</v>
      </c>
      <c r="H46" s="42">
        <v>1.0</v>
      </c>
      <c r="I46" s="27" t="s">
        <v>284</v>
      </c>
      <c r="J46" s="27" t="s">
        <v>30</v>
      </c>
      <c r="K46" s="27" t="s">
        <v>285</v>
      </c>
      <c r="L46" s="27" t="s">
        <v>30</v>
      </c>
      <c r="M46" s="27" t="s">
        <v>286</v>
      </c>
      <c r="N46" s="27" t="s">
        <v>37</v>
      </c>
      <c r="O46" s="28">
        <f t="shared" si="1"/>
        <v>1.25</v>
      </c>
      <c r="P46" s="29">
        <f>(LEN(G45)-LEN(SUBSTITUTE(G45," ",""))+1)+(LEN(I46)-LEN(SUBSTITUTE(I46," ",""))+1)+(LEN(K46)-LEN(SUBSTITUTE(K46," ",""))+1)+(LEN(M46)-LEN(SUBSTITUTE(M46," ",""))+1)</f>
        <v>625</v>
      </c>
    </row>
    <row r="47">
      <c r="A47" s="18">
        <v>77.0</v>
      </c>
      <c r="B47" s="19">
        <v>0.0</v>
      </c>
      <c r="C47" s="20" t="str">
        <f>vlookup(A47,'Fireplace Project_Cognitive Tes'!R:Z,9,FALSE)</f>
        <v>my car voice help for gps-radio-music-etc.,similar to voice activated remote, can be helpful in may ways</v>
      </c>
      <c r="D47" s="21" t="s">
        <v>287</v>
      </c>
      <c r="E47" s="31" t="s">
        <v>288</v>
      </c>
      <c r="F47" s="31">
        <v>4.0</v>
      </c>
      <c r="G47" s="27" t="s">
        <v>289</v>
      </c>
      <c r="H47" s="27" t="s">
        <v>30</v>
      </c>
      <c r="I47" s="27" t="s">
        <v>290</v>
      </c>
      <c r="J47" s="27" t="s">
        <v>30</v>
      </c>
      <c r="K47" s="27" t="s">
        <v>291</v>
      </c>
      <c r="L47" s="27" t="s">
        <v>30</v>
      </c>
      <c r="M47" s="27" t="s">
        <v>292</v>
      </c>
      <c r="N47" s="27" t="s">
        <v>30</v>
      </c>
      <c r="O47" s="28">
        <f t="shared" si="1"/>
        <v>1</v>
      </c>
      <c r="P47" s="29">
        <f t="shared" ref="P47:P64" si="3">(LEN(G47)-LEN(SUBSTITUTE(G47," ",""))+1)+(LEN(I47)-LEN(SUBSTITUTE(I47," ",""))+1)+(LEN(K47)-LEN(SUBSTITUTE(K47," ",""))+1)+(LEN(M47)-LEN(SUBSTITUTE(M47," ",""))+1)</f>
        <v>496</v>
      </c>
    </row>
    <row r="48">
      <c r="A48" s="18">
        <v>78.0</v>
      </c>
      <c r="B48" s="19">
        <v>0.0</v>
      </c>
      <c r="C48" s="20" t="str">
        <f>vlookup(A48,'Fireplace Project_Cognitive Tes'!R:Z,9,FALSE)</f>
        <v>asistant, helper, company if you're alone, way to learn new technology.</v>
      </c>
      <c r="D48" s="21" t="s">
        <v>293</v>
      </c>
      <c r="E48" s="31" t="s">
        <v>670</v>
      </c>
      <c r="F48" s="23">
        <v>44744.0</v>
      </c>
      <c r="G48" s="27" t="s">
        <v>295</v>
      </c>
      <c r="H48" s="27" t="s">
        <v>30</v>
      </c>
      <c r="I48" s="27" t="s">
        <v>296</v>
      </c>
      <c r="J48" s="27" t="s">
        <v>30</v>
      </c>
      <c r="K48" s="27" t="s">
        <v>297</v>
      </c>
      <c r="L48" s="27" t="s">
        <v>30</v>
      </c>
      <c r="M48" s="27" t="s">
        <v>298</v>
      </c>
      <c r="N48" s="27" t="s">
        <v>30</v>
      </c>
      <c r="O48" s="28">
        <f t="shared" si="1"/>
        <v>1</v>
      </c>
      <c r="P48" s="29">
        <f t="shared" si="3"/>
        <v>363</v>
      </c>
    </row>
    <row r="49">
      <c r="A49" s="18">
        <v>79.0</v>
      </c>
      <c r="B49" s="19">
        <v>1.0</v>
      </c>
      <c r="C49" s="20" t="str">
        <f>vlookup(A49,'Fireplace Project_Cognitive Tes'!R:Z,9,FALSE)</f>
        <v>bank teller, phone salesmen, help desk, clerk in a store, teaching assistant/aid </v>
      </c>
      <c r="D49" s="21" t="s">
        <v>299</v>
      </c>
      <c r="E49" s="31" t="s">
        <v>671</v>
      </c>
      <c r="F49" s="23">
        <v>44744.0</v>
      </c>
      <c r="G49" s="27" t="s">
        <v>301</v>
      </c>
      <c r="H49" s="27" t="s">
        <v>30</v>
      </c>
      <c r="I49" s="27" t="s">
        <v>302</v>
      </c>
      <c r="J49" s="27" t="s">
        <v>30</v>
      </c>
      <c r="K49" s="27" t="s">
        <v>303</v>
      </c>
      <c r="L49" s="27" t="s">
        <v>37</v>
      </c>
      <c r="M49" s="27" t="s">
        <v>304</v>
      </c>
      <c r="N49" s="27" t="s">
        <v>34</v>
      </c>
      <c r="O49" s="28">
        <f t="shared" si="1"/>
        <v>1</v>
      </c>
      <c r="P49" s="29">
        <f t="shared" si="3"/>
        <v>295</v>
      </c>
    </row>
    <row r="50">
      <c r="A50" s="18">
        <v>80.0</v>
      </c>
      <c r="B50" s="19">
        <v>0.0</v>
      </c>
      <c r="C50" s="20" t="str">
        <f>vlookup(A50,'Fireplace Project_Cognitive Tes'!R:Z,9,FALSE)</f>
        <v>Rosy the Robot on the Jetsons, robotic presence but very helpful, pleasant robot</v>
      </c>
      <c r="D50" s="21" t="s">
        <v>305</v>
      </c>
      <c r="E50" s="31" t="s">
        <v>306</v>
      </c>
      <c r="F50" s="31">
        <v>5.0</v>
      </c>
      <c r="G50" s="27" t="s">
        <v>307</v>
      </c>
      <c r="H50" s="27" t="s">
        <v>30</v>
      </c>
      <c r="I50" s="27" t="s">
        <v>308</v>
      </c>
      <c r="J50" s="27" t="s">
        <v>37</v>
      </c>
      <c r="K50" s="27" t="s">
        <v>309</v>
      </c>
      <c r="L50" s="27" t="s">
        <v>30</v>
      </c>
      <c r="M50" s="27" t="s">
        <v>310</v>
      </c>
      <c r="N50" s="27" t="s">
        <v>30</v>
      </c>
      <c r="O50" s="28">
        <f t="shared" si="1"/>
        <v>1.25</v>
      </c>
      <c r="P50" s="29">
        <f t="shared" si="3"/>
        <v>182</v>
      </c>
    </row>
    <row r="51">
      <c r="A51" s="18">
        <v>81.0</v>
      </c>
      <c r="B51" s="19">
        <v>0.0</v>
      </c>
      <c r="C51" s="20" t="str">
        <f>vlookup(A51,'Fireplace Project_Cognitive Tes'!R:Z,9,FALSE)</f>
        <v>robot talking to me and giving me directions, helper to get things accomplished on the ipad, a little voice in my head to help me figure out the ipad, a way to get help without a real person</v>
      </c>
      <c r="D51" s="21" t="s">
        <v>672</v>
      </c>
      <c r="E51" s="31" t="s">
        <v>673</v>
      </c>
      <c r="F51" s="27" t="s">
        <v>313</v>
      </c>
      <c r="G51" s="27" t="s">
        <v>314</v>
      </c>
      <c r="H51" s="27" t="s">
        <v>30</v>
      </c>
      <c r="I51" s="27" t="s">
        <v>315</v>
      </c>
      <c r="J51" s="27" t="s">
        <v>30</v>
      </c>
      <c r="K51" s="27" t="s">
        <v>316</v>
      </c>
      <c r="L51" s="27" t="s">
        <v>30</v>
      </c>
      <c r="M51" s="27" t="s">
        <v>317</v>
      </c>
      <c r="N51" s="27" t="s">
        <v>30</v>
      </c>
      <c r="O51" s="28">
        <f t="shared" si="1"/>
        <v>1</v>
      </c>
      <c r="P51" s="29">
        <f t="shared" si="3"/>
        <v>340</v>
      </c>
    </row>
    <row r="52">
      <c r="A52" s="18">
        <v>82.0</v>
      </c>
      <c r="B52" s="19">
        <v>1.0</v>
      </c>
      <c r="C52" s="20" t="str">
        <f>vlookup(A52,'Fireplace Project_Cognitive Tes'!R:Z,9,FALSE)</f>
        <v>A robot trying to be friendly.
An unnecessary tool for me.
I have no other frame of reference for what it was supposed to be - but it didn't have an answer for my questions, had to call in another actual human.</v>
      </c>
      <c r="D52" s="21" t="s">
        <v>318</v>
      </c>
      <c r="E52" s="31" t="s">
        <v>674</v>
      </c>
      <c r="F52" s="31" t="s">
        <v>320</v>
      </c>
      <c r="G52" s="27" t="s">
        <v>321</v>
      </c>
      <c r="H52" s="27" t="s">
        <v>30</v>
      </c>
      <c r="I52" s="27" t="s">
        <v>322</v>
      </c>
      <c r="J52" s="27" t="s">
        <v>30</v>
      </c>
      <c r="K52" s="27" t="s">
        <v>323</v>
      </c>
      <c r="L52" s="27" t="s">
        <v>30</v>
      </c>
      <c r="M52" s="27" t="s">
        <v>324</v>
      </c>
      <c r="N52" s="27" t="s">
        <v>30</v>
      </c>
      <c r="O52" s="28">
        <f t="shared" si="1"/>
        <v>1</v>
      </c>
      <c r="P52" s="29">
        <f t="shared" si="3"/>
        <v>417</v>
      </c>
    </row>
    <row r="53">
      <c r="A53" s="18">
        <v>83.0</v>
      </c>
      <c r="B53" s="19">
        <v>0.0</v>
      </c>
      <c r="C53" s="20" t="str">
        <f>vlookup(A53,'Fireplace Project_Cognitive Tes'!R:Z,9,FALSE)</f>
        <v>experience with Siri. I didn't really have any questions that I needed to ask. Siri did answer when I asked about the scale for referring to the adjectives.</v>
      </c>
      <c r="D53" s="21" t="s">
        <v>325</v>
      </c>
      <c r="E53" s="31" t="s">
        <v>101</v>
      </c>
      <c r="F53" s="31">
        <v>4.0</v>
      </c>
      <c r="G53" s="27" t="s">
        <v>326</v>
      </c>
      <c r="H53" s="27" t="s">
        <v>30</v>
      </c>
      <c r="I53" s="27" t="s">
        <v>327</v>
      </c>
      <c r="J53" s="27" t="s">
        <v>30</v>
      </c>
      <c r="K53" s="27" t="s">
        <v>328</v>
      </c>
      <c r="L53" s="27" t="s">
        <v>30</v>
      </c>
      <c r="M53" s="27" t="s">
        <v>329</v>
      </c>
      <c r="N53" s="27" t="s">
        <v>30</v>
      </c>
      <c r="O53" s="28">
        <f t="shared" si="1"/>
        <v>1</v>
      </c>
      <c r="P53" s="29">
        <f t="shared" si="3"/>
        <v>386</v>
      </c>
    </row>
    <row r="54">
      <c r="A54" s="18">
        <v>84.0</v>
      </c>
      <c r="B54" s="19">
        <v>1.0</v>
      </c>
      <c r="C54" s="20" t="str">
        <f>vlookup(A54,'Fireplace Project_Cognitive Tes'!R:Z,9,FALSE)</f>
        <v>convenient,supportive,present,helpful,occasionally hard of hearing,predictable</v>
      </c>
      <c r="D54" s="30" t="s">
        <v>330</v>
      </c>
      <c r="E54" s="31" t="s">
        <v>35</v>
      </c>
      <c r="F54" s="31" t="s">
        <v>35</v>
      </c>
      <c r="G54" s="27" t="s">
        <v>331</v>
      </c>
      <c r="H54" s="27" t="s">
        <v>30</v>
      </c>
      <c r="I54" s="27" t="s">
        <v>332</v>
      </c>
      <c r="J54" s="27" t="s">
        <v>30</v>
      </c>
      <c r="K54" s="27" t="s">
        <v>333</v>
      </c>
      <c r="L54" s="27" t="s">
        <v>30</v>
      </c>
      <c r="M54" s="27" t="s">
        <v>334</v>
      </c>
      <c r="N54" s="27" t="s">
        <v>37</v>
      </c>
      <c r="O54" s="28">
        <f t="shared" si="1"/>
        <v>1.25</v>
      </c>
      <c r="P54" s="29">
        <f t="shared" si="3"/>
        <v>343</v>
      </c>
    </row>
    <row r="55">
      <c r="A55" s="18">
        <v>85.0</v>
      </c>
      <c r="B55" s="19">
        <v>0.0</v>
      </c>
      <c r="C55" s="20" t="str">
        <f>vlookup(A55,'Fireplace Project_Cognitive Tes'!R:Z,9,FALSE)</f>
        <v>elmo talking about himself. A smart phone or speaker that can respond to verbal commands. Friendly sound but slightly more impersonal than a person to talk to. </v>
      </c>
      <c r="D55" s="21" t="s">
        <v>675</v>
      </c>
      <c r="E55" s="31" t="s">
        <v>288</v>
      </c>
      <c r="F55" s="31">
        <v>4.0</v>
      </c>
      <c r="G55" s="27" t="s">
        <v>336</v>
      </c>
      <c r="H55" s="27" t="s">
        <v>34</v>
      </c>
      <c r="I55" s="27" t="s">
        <v>337</v>
      </c>
      <c r="J55" s="27" t="s">
        <v>34</v>
      </c>
      <c r="K55" s="27" t="s">
        <v>338</v>
      </c>
      <c r="L55" s="27" t="s">
        <v>34</v>
      </c>
      <c r="M55" s="27" t="s">
        <v>339</v>
      </c>
      <c r="N55" s="27" t="s">
        <v>34</v>
      </c>
      <c r="O55" s="28">
        <f t="shared" si="1"/>
        <v>0</v>
      </c>
      <c r="P55" s="29">
        <f t="shared" si="3"/>
        <v>247</v>
      </c>
    </row>
    <row r="56">
      <c r="A56" s="18">
        <v>86.0</v>
      </c>
      <c r="B56" s="19">
        <v>1.0</v>
      </c>
      <c r="C56" s="20" t="str">
        <f>vlookup(A56,'Fireplace Project_Cognitive Tes'!R:Z,9,FALSE)</f>
        <v>servant
alarm clock
helper
safety device </v>
      </c>
      <c r="D56" s="21" t="s">
        <v>340</v>
      </c>
      <c r="E56" s="31" t="s">
        <v>676</v>
      </c>
      <c r="F56" s="23">
        <v>44744.0</v>
      </c>
      <c r="G56" s="27" t="s">
        <v>342</v>
      </c>
      <c r="H56" s="27" t="s">
        <v>30</v>
      </c>
      <c r="I56" s="27" t="s">
        <v>343</v>
      </c>
      <c r="J56" s="27" t="s">
        <v>34</v>
      </c>
      <c r="K56" s="27" t="s">
        <v>344</v>
      </c>
      <c r="L56" s="27" t="s">
        <v>37</v>
      </c>
      <c r="M56" s="27" t="s">
        <v>345</v>
      </c>
      <c r="N56" s="27" t="s">
        <v>30</v>
      </c>
      <c r="O56" s="28">
        <f t="shared" si="1"/>
        <v>1</v>
      </c>
      <c r="P56" s="29">
        <f t="shared" si="3"/>
        <v>380</v>
      </c>
    </row>
    <row r="57">
      <c r="A57" s="18">
        <v>87.0</v>
      </c>
      <c r="B57" s="19">
        <v>0.0</v>
      </c>
      <c r="C57" s="20" t="str">
        <f>vlookup(A57,'Fireplace Project_Cognitive Tes'!R:Z,9,FALSE)</f>
        <v>Rava constantly reminds me about data collecting.
Rava reminds me of AI.
Using Rava while not unpleasant was somewhat unsettling.
I could tell Rava was programmed, so I was wondering about all of that.
Rava did remind me of a house of a friend I visit who has Alexa.</v>
      </c>
      <c r="D57" s="21" t="s">
        <v>677</v>
      </c>
      <c r="E57" s="31" t="s">
        <v>101</v>
      </c>
      <c r="F57" s="31">
        <v>4.0</v>
      </c>
      <c r="G57" s="27" t="s">
        <v>347</v>
      </c>
      <c r="H57" s="27" t="s">
        <v>37</v>
      </c>
      <c r="I57" s="27" t="s">
        <v>348</v>
      </c>
      <c r="J57" s="27" t="s">
        <v>37</v>
      </c>
      <c r="K57" s="27" t="s">
        <v>349</v>
      </c>
      <c r="L57" s="27" t="s">
        <v>37</v>
      </c>
      <c r="M57" s="27" t="s">
        <v>350</v>
      </c>
      <c r="N57" s="27" t="s">
        <v>37</v>
      </c>
      <c r="O57" s="28">
        <f t="shared" si="1"/>
        <v>2</v>
      </c>
      <c r="P57" s="29">
        <f t="shared" si="3"/>
        <v>619</v>
      </c>
    </row>
    <row r="58">
      <c r="A58" s="18">
        <v>88.0</v>
      </c>
      <c r="B58" s="19">
        <v>1.0</v>
      </c>
      <c r="C58" s="20" t="str">
        <f>vlookup(A58,'Fireplace Project_Cognitive Tes'!R:Z,9,FALSE)</f>
        <v>robot, assistant, annoyance, useful tool for some but not for me, convenience, invasion of privacy, mechanical device </v>
      </c>
      <c r="D58" s="21" t="s">
        <v>351</v>
      </c>
      <c r="E58" s="31" t="s">
        <v>678</v>
      </c>
      <c r="F58" s="27" t="s">
        <v>353</v>
      </c>
      <c r="G58" s="27" t="s">
        <v>354</v>
      </c>
      <c r="H58" s="27" t="s">
        <v>34</v>
      </c>
      <c r="I58" s="27" t="s">
        <v>355</v>
      </c>
      <c r="J58" s="27" t="s">
        <v>34</v>
      </c>
      <c r="K58" s="27" t="s">
        <v>356</v>
      </c>
      <c r="L58" s="27" t="s">
        <v>30</v>
      </c>
      <c r="M58" s="27" t="s">
        <v>357</v>
      </c>
      <c r="N58" s="27" t="s">
        <v>30</v>
      </c>
      <c r="O58" s="28">
        <f t="shared" si="1"/>
        <v>0.5</v>
      </c>
      <c r="P58" s="29">
        <f t="shared" si="3"/>
        <v>128</v>
      </c>
    </row>
    <row r="59">
      <c r="A59" s="18">
        <v>89.0</v>
      </c>
      <c r="B59" s="19">
        <v>0.0</v>
      </c>
      <c r="C59" s="20" t="str">
        <f>vlookup(A59,'Fireplace Project_Cognitive Tes'!R:Z,9,FALSE)</f>
        <v>AI, a tester, a programmed voice, a smart search engine, a tool to improve communication in people with impaired abilities, a smart speaker</v>
      </c>
      <c r="D59" s="21" t="s">
        <v>679</v>
      </c>
      <c r="E59" s="31" t="s">
        <v>680</v>
      </c>
      <c r="F59" s="31">
        <v>4.0</v>
      </c>
      <c r="G59" s="27" t="s">
        <v>360</v>
      </c>
      <c r="H59" s="27" t="s">
        <v>30</v>
      </c>
      <c r="I59" s="27" t="s">
        <v>361</v>
      </c>
      <c r="J59" s="27" t="s">
        <v>37</v>
      </c>
      <c r="K59" s="27" t="s">
        <v>362</v>
      </c>
      <c r="L59" s="27" t="s">
        <v>37</v>
      </c>
      <c r="M59" s="27" t="s">
        <v>363</v>
      </c>
      <c r="N59" s="27" t="s">
        <v>37</v>
      </c>
      <c r="O59" s="28">
        <f t="shared" si="1"/>
        <v>1.75</v>
      </c>
      <c r="P59" s="29">
        <f t="shared" si="3"/>
        <v>223</v>
      </c>
    </row>
    <row r="60">
      <c r="A60" s="18">
        <v>90.0</v>
      </c>
      <c r="B60" s="19">
        <v>0.0</v>
      </c>
      <c r="C60" s="20" t="str">
        <f>vlookup(A60,'Fireplace Project_Cognitive Tes'!R:Z,9,FALSE)</f>
        <v>back up in case I fall, timer to help me cook, helper for my outfit (weather wise) what to wear, music pal, timer when to go to bed, alarm clock, reminder of somethings for the next day, connection to my sisters, reminder about deliveries from Amazon. </v>
      </c>
      <c r="D60" s="21" t="s">
        <v>681</v>
      </c>
      <c r="E60" s="31" t="s">
        <v>682</v>
      </c>
      <c r="F60" s="31">
        <v>4.0</v>
      </c>
      <c r="G60" s="27" t="s">
        <v>366</v>
      </c>
      <c r="H60" s="27" t="s">
        <v>37</v>
      </c>
      <c r="I60" s="27" t="s">
        <v>367</v>
      </c>
      <c r="J60" s="27" t="s">
        <v>37</v>
      </c>
      <c r="K60" s="27" t="s">
        <v>368</v>
      </c>
      <c r="L60" s="27" t="s">
        <v>30</v>
      </c>
      <c r="M60" s="27" t="s">
        <v>369</v>
      </c>
      <c r="N60" s="27" t="s">
        <v>37</v>
      </c>
      <c r="O60" s="28">
        <f t="shared" si="1"/>
        <v>1.75</v>
      </c>
      <c r="P60" s="29">
        <f t="shared" si="3"/>
        <v>466</v>
      </c>
    </row>
    <row r="61">
      <c r="A61" s="18">
        <v>91.0</v>
      </c>
      <c r="B61" s="19">
        <v>0.0</v>
      </c>
      <c r="C61" s="20" t="str">
        <f>vlookup(A61,'Fireplace Project_Cognitive Tes'!R:Z,9,FALSE)</f>
        <v>machine, robot, a program</v>
      </c>
      <c r="D61" s="21" t="s">
        <v>683</v>
      </c>
      <c r="E61" s="31" t="s">
        <v>371</v>
      </c>
      <c r="F61" s="31">
        <v>5.0</v>
      </c>
      <c r="G61" s="27" t="s">
        <v>372</v>
      </c>
      <c r="H61" s="27" t="s">
        <v>34</v>
      </c>
      <c r="I61" s="27" t="s">
        <v>373</v>
      </c>
      <c r="J61" s="27" t="s">
        <v>34</v>
      </c>
      <c r="K61" s="27" t="s">
        <v>374</v>
      </c>
      <c r="L61" s="27" t="s">
        <v>34</v>
      </c>
      <c r="M61" s="27" t="s">
        <v>375</v>
      </c>
      <c r="N61" s="27" t="s">
        <v>34</v>
      </c>
      <c r="O61" s="28">
        <f t="shared" si="1"/>
        <v>0</v>
      </c>
      <c r="P61" s="29">
        <f t="shared" si="3"/>
        <v>157</v>
      </c>
    </row>
    <row r="62">
      <c r="A62" s="18">
        <v>92.0</v>
      </c>
      <c r="B62" s="19">
        <v>1.0</v>
      </c>
      <c r="C62" s="20" t="str">
        <f>vlookup(A62,'Fireplace Project_Cognitive Tes'!R:Z,9,FALSE)</f>
        <v>HAL 2000, very laid back person, flight attendant </v>
      </c>
      <c r="D62" s="21" t="s">
        <v>376</v>
      </c>
      <c r="E62" s="31" t="s">
        <v>684</v>
      </c>
      <c r="F62" s="31">
        <v>7.0</v>
      </c>
      <c r="G62" s="27" t="s">
        <v>378</v>
      </c>
      <c r="H62" s="27" t="s">
        <v>30</v>
      </c>
      <c r="I62" s="27" t="s">
        <v>379</v>
      </c>
      <c r="J62" s="27" t="s">
        <v>34</v>
      </c>
      <c r="K62" s="27" t="s">
        <v>380</v>
      </c>
      <c r="L62" s="27" t="s">
        <v>30</v>
      </c>
      <c r="M62" s="27" t="s">
        <v>381</v>
      </c>
      <c r="N62" s="27" t="s">
        <v>34</v>
      </c>
      <c r="O62" s="28">
        <f t="shared" si="1"/>
        <v>0.5</v>
      </c>
      <c r="P62" s="29">
        <f t="shared" si="3"/>
        <v>230</v>
      </c>
    </row>
    <row r="63">
      <c r="A63" s="18">
        <v>94.0</v>
      </c>
      <c r="B63" s="19">
        <v>1.0</v>
      </c>
      <c r="C63" s="20" t="str">
        <f>vlookup(A63,'Fireplace Project_Cognitive Tes'!R:Z,9,FALSE)</f>
        <v>invisible, friendly voice that responds to my voice and hopefully provide the answer to my question, like any computerized device except its a voice talking to me versus printed on a computer screen or phone screen. It is a warm inviting voice of information which puts the user at ease and for those who are unfamiliar with talking devices--it's very disarming. </v>
      </c>
      <c r="D63" s="21" t="s">
        <v>382</v>
      </c>
      <c r="E63" s="31" t="s">
        <v>83</v>
      </c>
      <c r="F63" s="31">
        <v>4.0</v>
      </c>
      <c r="G63" s="27" t="s">
        <v>383</v>
      </c>
      <c r="H63" s="27" t="s">
        <v>30</v>
      </c>
      <c r="I63" s="27" t="s">
        <v>384</v>
      </c>
      <c r="J63" s="27" t="s">
        <v>30</v>
      </c>
      <c r="K63" s="27" t="s">
        <v>385</v>
      </c>
      <c r="L63" s="27" t="s">
        <v>30</v>
      </c>
      <c r="M63" s="27" t="s">
        <v>386</v>
      </c>
      <c r="N63" s="27" t="s">
        <v>30</v>
      </c>
      <c r="O63" s="28">
        <f t="shared" si="1"/>
        <v>1</v>
      </c>
      <c r="P63" s="29">
        <f t="shared" si="3"/>
        <v>1106</v>
      </c>
    </row>
    <row r="64">
      <c r="A64" s="18">
        <v>95.0</v>
      </c>
      <c r="B64" s="19">
        <v>0.0</v>
      </c>
      <c r="C64" s="20" t="str">
        <f>vlookup(A64,'Fireplace Project_Cognitive Tes'!R:Z,9,FALSE)</f>
        <v>soothing voice, older sister telling me what to do, encyclopedia/dictionary, friend helping me, person I could vent to. </v>
      </c>
      <c r="D64" s="21" t="s">
        <v>685</v>
      </c>
      <c r="E64" s="31" t="s">
        <v>686</v>
      </c>
      <c r="F64" s="23">
        <v>44745.0</v>
      </c>
      <c r="G64" s="27" t="s">
        <v>389</v>
      </c>
      <c r="H64" s="27" t="s">
        <v>37</v>
      </c>
      <c r="I64" s="27" t="s">
        <v>390</v>
      </c>
      <c r="J64" s="27" t="s">
        <v>30</v>
      </c>
      <c r="K64" s="27" t="s">
        <v>391</v>
      </c>
      <c r="L64" s="27" t="s">
        <v>37</v>
      </c>
      <c r="M64" s="27" t="s">
        <v>392</v>
      </c>
      <c r="N64" s="27" t="s">
        <v>30</v>
      </c>
      <c r="O64" s="28">
        <f t="shared" si="1"/>
        <v>1.5</v>
      </c>
      <c r="P64" s="29">
        <f t="shared" si="3"/>
        <v>498</v>
      </c>
    </row>
    <row r="65">
      <c r="A65" s="43"/>
      <c r="B65" s="19"/>
      <c r="C65" s="30"/>
      <c r="D65" s="30"/>
      <c r="E65" s="44"/>
      <c r="F65" s="44"/>
      <c r="G65" s="46"/>
      <c r="H65" s="46"/>
      <c r="I65" s="46"/>
      <c r="J65" s="46"/>
      <c r="K65" s="46"/>
      <c r="L65" s="46"/>
      <c r="M65" s="46"/>
      <c r="N65" s="46"/>
      <c r="O65" s="28"/>
      <c r="P65" s="29"/>
    </row>
    <row r="66">
      <c r="A66" s="43"/>
      <c r="B66" s="19"/>
      <c r="C66" s="30"/>
      <c r="D66" s="30"/>
      <c r="E66" s="44"/>
      <c r="F66" s="44"/>
      <c r="G66" s="46"/>
      <c r="H66" s="46"/>
      <c r="I66" s="46"/>
      <c r="J66" s="46"/>
      <c r="K66" s="46"/>
      <c r="L66" s="46"/>
      <c r="M66" s="46"/>
      <c r="N66" s="46"/>
      <c r="O66" s="28"/>
      <c r="P66" s="29"/>
    </row>
    <row r="67">
      <c r="A67" s="43"/>
      <c r="B67" s="19"/>
      <c r="C67" s="30"/>
      <c r="D67" s="30"/>
      <c r="E67" s="44"/>
      <c r="F67" s="44"/>
      <c r="G67" s="46"/>
      <c r="H67" s="46"/>
      <c r="I67" s="46"/>
      <c r="J67" s="46"/>
      <c r="K67" s="46"/>
      <c r="L67" s="46"/>
      <c r="M67" s="46"/>
      <c r="N67" s="46"/>
      <c r="O67" s="28"/>
      <c r="P67" s="29"/>
    </row>
    <row r="68">
      <c r="A68" s="43"/>
      <c r="B68" s="19"/>
      <c r="C68" s="30"/>
      <c r="D68" s="30"/>
      <c r="E68" s="44"/>
      <c r="F68" s="44"/>
      <c r="G68" s="46"/>
      <c r="H68" s="46"/>
      <c r="I68" s="46"/>
      <c r="J68" s="46"/>
      <c r="K68" s="46"/>
      <c r="L68" s="46"/>
      <c r="M68" s="46"/>
      <c r="N68" s="46"/>
      <c r="O68" s="28"/>
      <c r="P68" s="29"/>
    </row>
    <row r="69">
      <c r="A69" s="43"/>
      <c r="B69" s="19"/>
      <c r="C69" s="30"/>
      <c r="D69" s="30"/>
      <c r="E69" s="44"/>
      <c r="F69" s="44"/>
      <c r="G69" s="46"/>
      <c r="H69" s="46"/>
      <c r="I69" s="46"/>
      <c r="J69" s="46"/>
      <c r="K69" s="46"/>
      <c r="L69" s="46"/>
      <c r="M69" s="46"/>
      <c r="N69" s="46"/>
      <c r="O69" s="28"/>
      <c r="P69" s="29"/>
    </row>
    <row r="70">
      <c r="A70" s="43"/>
      <c r="B70" s="19"/>
      <c r="C70" s="30"/>
      <c r="D70" s="30"/>
      <c r="E70" s="44"/>
      <c r="F70" s="44"/>
      <c r="G70" s="46"/>
      <c r="H70" s="46"/>
      <c r="I70" s="46"/>
      <c r="J70" s="46"/>
      <c r="K70" s="46"/>
      <c r="L70" s="46"/>
      <c r="M70" s="46"/>
      <c r="N70" s="46"/>
      <c r="O70" s="28"/>
      <c r="P70" s="29"/>
    </row>
    <row r="71">
      <c r="A71" s="43"/>
      <c r="B71" s="19"/>
      <c r="C71" s="30"/>
      <c r="D71" s="30"/>
      <c r="E71" s="44"/>
      <c r="F71" s="44"/>
      <c r="G71" s="46"/>
      <c r="H71" s="46"/>
      <c r="I71" s="46"/>
      <c r="J71" s="46"/>
      <c r="K71" s="46"/>
      <c r="L71" s="46"/>
      <c r="M71" s="46"/>
      <c r="N71" s="46"/>
      <c r="O71" s="28"/>
      <c r="P71" s="29"/>
    </row>
    <row r="72">
      <c r="A72" s="43"/>
      <c r="B72" s="19"/>
      <c r="C72" s="30"/>
      <c r="D72" s="30"/>
      <c r="E72" s="44"/>
      <c r="F72" s="44"/>
      <c r="G72" s="46"/>
      <c r="H72" s="46"/>
      <c r="I72" s="46"/>
      <c r="J72" s="46"/>
      <c r="K72" s="46"/>
      <c r="L72" s="46"/>
      <c r="M72" s="46"/>
      <c r="N72" s="46"/>
      <c r="O72" s="28"/>
      <c r="P72" s="29"/>
    </row>
    <row r="73">
      <c r="A73" s="43"/>
      <c r="B73" s="19"/>
      <c r="C73" s="30"/>
      <c r="D73" s="30"/>
      <c r="E73" s="44"/>
      <c r="F73" s="44"/>
      <c r="G73" s="46"/>
      <c r="H73" s="46"/>
      <c r="I73" s="46"/>
      <c r="J73" s="46"/>
      <c r="K73" s="46"/>
      <c r="L73" s="46"/>
      <c r="M73" s="46"/>
      <c r="N73" s="46"/>
      <c r="O73" s="28"/>
      <c r="P73" s="29"/>
    </row>
    <row r="74">
      <c r="A74" s="43"/>
      <c r="B74" s="19"/>
      <c r="C74" s="30"/>
      <c r="D74" s="30"/>
      <c r="E74" s="30"/>
      <c r="F74" s="30"/>
      <c r="G74" s="20"/>
      <c r="H74" s="20"/>
      <c r="I74" s="20"/>
      <c r="J74" s="20"/>
      <c r="K74" s="20"/>
      <c r="L74" s="20"/>
      <c r="M74" s="20"/>
      <c r="N74" s="20"/>
      <c r="O74" s="28"/>
      <c r="P74" s="29"/>
    </row>
    <row r="75">
      <c r="A75" s="43"/>
      <c r="B75" s="19"/>
      <c r="C75" s="30"/>
      <c r="D75" s="30"/>
      <c r="E75" s="30"/>
      <c r="F75" s="30"/>
      <c r="G75" s="20"/>
      <c r="H75" s="20"/>
      <c r="I75" s="20"/>
      <c r="J75" s="20"/>
      <c r="K75" s="20"/>
      <c r="L75" s="20"/>
      <c r="M75" s="20"/>
      <c r="N75" s="20"/>
      <c r="O75" s="28"/>
      <c r="P75" s="29"/>
    </row>
    <row r="76">
      <c r="A76" s="43"/>
      <c r="B76" s="19"/>
      <c r="C76" s="30"/>
      <c r="D76" s="30"/>
      <c r="E76" s="30"/>
      <c r="F76" s="30"/>
      <c r="G76" s="20"/>
      <c r="H76" s="20"/>
      <c r="I76" s="20"/>
      <c r="J76" s="20"/>
      <c r="K76" s="20"/>
      <c r="L76" s="20"/>
      <c r="M76" s="20"/>
      <c r="N76" s="20"/>
      <c r="O76" s="28"/>
      <c r="P76" s="29"/>
    </row>
    <row r="77">
      <c r="A77" s="43"/>
      <c r="B77" s="19"/>
      <c r="C77" s="30"/>
      <c r="D77" s="30"/>
      <c r="E77" s="30"/>
      <c r="F77" s="30"/>
      <c r="G77" s="20"/>
      <c r="H77" s="20"/>
      <c r="I77" s="20"/>
      <c r="J77" s="20"/>
      <c r="K77" s="20"/>
      <c r="L77" s="20"/>
      <c r="M77" s="20"/>
      <c r="N77" s="20"/>
      <c r="O77" s="28"/>
      <c r="P77" s="29"/>
    </row>
    <row r="78">
      <c r="A78" s="43"/>
      <c r="B78" s="19"/>
      <c r="C78" s="30"/>
      <c r="D78" s="30"/>
      <c r="E78" s="30"/>
      <c r="F78" s="30"/>
      <c r="G78" s="20"/>
      <c r="H78" s="20"/>
      <c r="I78" s="20"/>
      <c r="J78" s="20"/>
      <c r="K78" s="20"/>
      <c r="L78" s="20"/>
      <c r="M78" s="20"/>
      <c r="N78" s="20"/>
      <c r="O78" s="28"/>
      <c r="P78" s="29"/>
    </row>
    <row r="79">
      <c r="A79" s="43"/>
      <c r="B79" s="19"/>
      <c r="C79" s="30"/>
      <c r="D79" s="30"/>
      <c r="E79" s="30"/>
      <c r="F79" s="30"/>
      <c r="G79" s="20"/>
      <c r="H79" s="20"/>
      <c r="I79" s="20"/>
      <c r="J79" s="20"/>
      <c r="K79" s="20"/>
      <c r="L79" s="20"/>
      <c r="M79" s="20"/>
      <c r="N79" s="20"/>
      <c r="O79" s="28"/>
      <c r="P79" s="29"/>
    </row>
    <row r="80">
      <c r="A80" s="43"/>
      <c r="B80" s="19"/>
      <c r="C80" s="30"/>
      <c r="D80" s="30"/>
      <c r="E80" s="30"/>
      <c r="F80" s="30"/>
      <c r="G80" s="20"/>
      <c r="H80" s="20"/>
      <c r="I80" s="20"/>
      <c r="J80" s="20"/>
      <c r="K80" s="20"/>
      <c r="L80" s="20"/>
      <c r="M80" s="20"/>
      <c r="N80" s="20"/>
      <c r="O80" s="28"/>
      <c r="P80" s="29"/>
    </row>
    <row r="81">
      <c r="A81" s="43"/>
      <c r="B81" s="19"/>
      <c r="C81" s="30"/>
      <c r="D81" s="30"/>
      <c r="E81" s="30"/>
      <c r="F81" s="30"/>
      <c r="G81" s="20"/>
      <c r="H81" s="20"/>
      <c r="I81" s="20"/>
      <c r="J81" s="20"/>
      <c r="K81" s="20"/>
      <c r="L81" s="20"/>
      <c r="M81" s="20"/>
      <c r="N81" s="20"/>
      <c r="O81" s="28"/>
      <c r="P81" s="29"/>
    </row>
    <row r="82">
      <c r="A82" s="43"/>
      <c r="B82" s="19"/>
      <c r="C82" s="48"/>
      <c r="D82" s="48"/>
      <c r="E82" s="48"/>
      <c r="F82" s="48"/>
      <c r="G82" s="50"/>
      <c r="H82" s="51"/>
      <c r="I82" s="51"/>
      <c r="J82" s="51"/>
      <c r="K82" s="51"/>
      <c r="L82" s="51"/>
      <c r="M82" s="51"/>
      <c r="N82" s="51"/>
      <c r="O82" s="28"/>
      <c r="P82" s="29"/>
    </row>
    <row r="83">
      <c r="A83" s="43"/>
      <c r="B83" s="19"/>
      <c r="C83" s="30"/>
      <c r="D83" s="30"/>
      <c r="E83" s="30"/>
      <c r="F83" s="30"/>
      <c r="G83" s="20"/>
      <c r="H83" s="20"/>
      <c r="I83" s="20"/>
      <c r="J83" s="20"/>
      <c r="K83" s="20"/>
      <c r="L83" s="20"/>
      <c r="M83" s="20"/>
      <c r="N83" s="20"/>
      <c r="O83" s="52"/>
      <c r="P83" s="53"/>
    </row>
    <row r="84">
      <c r="A84" s="43"/>
      <c r="B84" s="19"/>
      <c r="C84" s="30"/>
      <c r="D84" s="30"/>
      <c r="E84" s="30"/>
      <c r="F84" s="30"/>
      <c r="G84" s="20"/>
      <c r="H84" s="20"/>
      <c r="I84" s="20"/>
      <c r="J84" s="20"/>
      <c r="K84" s="20"/>
      <c r="L84" s="20"/>
      <c r="M84" s="20"/>
      <c r="N84" s="20"/>
      <c r="O84" s="52"/>
      <c r="P84" s="53"/>
    </row>
    <row r="85">
      <c r="A85" s="43"/>
      <c r="B85" s="19"/>
      <c r="C85" s="30"/>
      <c r="D85" s="30"/>
      <c r="E85" s="30"/>
      <c r="F85" s="30"/>
      <c r="G85" s="20"/>
      <c r="H85" s="20"/>
      <c r="I85" s="20"/>
      <c r="J85" s="20"/>
      <c r="K85" s="20"/>
      <c r="L85" s="20"/>
      <c r="M85" s="20"/>
      <c r="N85" s="20"/>
      <c r="O85" s="52"/>
      <c r="P85" s="53"/>
    </row>
    <row r="86">
      <c r="A86" s="54"/>
      <c r="B86" s="55"/>
      <c r="C86" s="56"/>
      <c r="D86" s="56"/>
      <c r="E86" s="56"/>
      <c r="F86" s="56"/>
      <c r="G86" s="58"/>
      <c r="H86" s="58"/>
      <c r="I86" s="58"/>
      <c r="J86" s="58"/>
      <c r="K86" s="58"/>
      <c r="L86" s="58"/>
      <c r="M86" s="58"/>
      <c r="N86" s="58"/>
      <c r="O86" s="59"/>
      <c r="P86" s="60"/>
    </row>
    <row r="87">
      <c r="A87" s="54"/>
      <c r="B87" s="55"/>
      <c r="C87" s="56"/>
      <c r="D87" s="56"/>
      <c r="E87" s="56"/>
      <c r="F87" s="56"/>
      <c r="G87" s="58"/>
      <c r="H87" s="58"/>
      <c r="I87" s="58"/>
      <c r="J87" s="58"/>
      <c r="K87" s="58"/>
      <c r="L87" s="58"/>
      <c r="M87" s="58"/>
      <c r="N87" s="58"/>
      <c r="O87" s="59"/>
      <c r="P87" s="60"/>
    </row>
    <row r="88">
      <c r="A88" s="54"/>
      <c r="B88" s="55"/>
      <c r="C88" s="56"/>
      <c r="D88" s="56"/>
      <c r="E88" s="56"/>
      <c r="F88" s="56"/>
      <c r="G88" s="58"/>
      <c r="H88" s="58"/>
      <c r="I88" s="58"/>
      <c r="J88" s="58"/>
      <c r="K88" s="58"/>
      <c r="L88" s="58"/>
      <c r="M88" s="58"/>
      <c r="N88" s="58"/>
      <c r="O88" s="59"/>
      <c r="P88" s="60"/>
    </row>
    <row r="89">
      <c r="A89" s="54"/>
      <c r="B89" s="55"/>
      <c r="C89" s="56"/>
      <c r="D89" s="56"/>
      <c r="E89" s="56"/>
      <c r="F89" s="56"/>
      <c r="G89" s="58"/>
      <c r="H89" s="58"/>
      <c r="I89" s="58"/>
      <c r="J89" s="58"/>
      <c r="K89" s="58"/>
      <c r="L89" s="58"/>
      <c r="M89" s="58"/>
      <c r="N89" s="58"/>
      <c r="O89" s="59"/>
      <c r="P89" s="60"/>
    </row>
    <row r="90">
      <c r="A90" s="54"/>
      <c r="B90" s="55"/>
      <c r="C90" s="56"/>
      <c r="D90" s="56"/>
      <c r="E90" s="56"/>
      <c r="F90" s="56"/>
      <c r="G90" s="58"/>
      <c r="H90" s="58"/>
      <c r="I90" s="58"/>
      <c r="J90" s="58"/>
      <c r="K90" s="58"/>
      <c r="L90" s="58"/>
      <c r="M90" s="58"/>
      <c r="N90" s="58"/>
      <c r="O90" s="59"/>
      <c r="P90" s="60"/>
    </row>
    <row r="91">
      <c r="A91" s="54"/>
      <c r="B91" s="55"/>
      <c r="C91" s="56"/>
      <c r="D91" s="56"/>
      <c r="E91" s="56"/>
      <c r="F91" s="56"/>
      <c r="G91" s="58"/>
      <c r="H91" s="58"/>
      <c r="I91" s="58"/>
      <c r="J91" s="58"/>
      <c r="K91" s="58"/>
      <c r="L91" s="58"/>
      <c r="M91" s="58"/>
      <c r="N91" s="58"/>
      <c r="O91" s="59"/>
      <c r="P91" s="60"/>
    </row>
    <row r="92">
      <c r="A92" s="54"/>
      <c r="B92" s="55"/>
      <c r="C92" s="56"/>
      <c r="D92" s="56"/>
      <c r="E92" s="56"/>
      <c r="F92" s="56"/>
      <c r="G92" s="58"/>
      <c r="H92" s="58"/>
      <c r="I92" s="58"/>
      <c r="J92" s="58"/>
      <c r="K92" s="58"/>
      <c r="L92" s="58"/>
      <c r="M92" s="58"/>
      <c r="N92" s="58"/>
      <c r="O92" s="59"/>
      <c r="P92" s="60"/>
    </row>
    <row r="93">
      <c r="A93" s="54"/>
      <c r="B93" s="55"/>
      <c r="C93" s="56"/>
      <c r="D93" s="56"/>
      <c r="E93" s="56"/>
      <c r="F93" s="56"/>
      <c r="G93" s="58"/>
      <c r="H93" s="58"/>
      <c r="I93" s="58"/>
      <c r="J93" s="58"/>
      <c r="K93" s="58"/>
      <c r="L93" s="58"/>
      <c r="M93" s="58"/>
      <c r="N93" s="58"/>
      <c r="O93" s="59"/>
      <c r="P93" s="60"/>
    </row>
    <row r="94">
      <c r="A94" s="54"/>
      <c r="B94" s="55"/>
      <c r="C94" s="56"/>
      <c r="D94" s="56"/>
      <c r="E94" s="56"/>
      <c r="F94" s="56"/>
      <c r="G94" s="58"/>
      <c r="H94" s="58"/>
      <c r="I94" s="58"/>
      <c r="J94" s="58"/>
      <c r="K94" s="58"/>
      <c r="L94" s="58"/>
      <c r="M94" s="58"/>
      <c r="N94" s="58"/>
      <c r="O94" s="59"/>
      <c r="P94" s="60"/>
    </row>
    <row r="95">
      <c r="A95" s="54"/>
      <c r="B95" s="55"/>
      <c r="C95" s="56"/>
      <c r="D95" s="56"/>
      <c r="E95" s="56"/>
      <c r="F95" s="56"/>
      <c r="G95" s="58"/>
      <c r="H95" s="58"/>
      <c r="I95" s="58"/>
      <c r="J95" s="58"/>
      <c r="K95" s="58"/>
      <c r="L95" s="58"/>
      <c r="M95" s="58"/>
      <c r="N95" s="58"/>
      <c r="O95" s="59"/>
      <c r="P95" s="60"/>
    </row>
    <row r="96">
      <c r="A96" s="54"/>
      <c r="B96" s="55"/>
      <c r="C96" s="56"/>
      <c r="D96" s="56"/>
      <c r="E96" s="56"/>
      <c r="F96" s="56"/>
      <c r="G96" s="58"/>
      <c r="H96" s="58"/>
      <c r="I96" s="58"/>
      <c r="J96" s="58"/>
      <c r="K96" s="58"/>
      <c r="L96" s="58"/>
      <c r="M96" s="58"/>
      <c r="N96" s="58"/>
      <c r="O96" s="59"/>
      <c r="P96" s="60"/>
    </row>
    <row r="97">
      <c r="A97" s="54"/>
      <c r="B97" s="55"/>
      <c r="C97" s="56"/>
      <c r="D97" s="56"/>
      <c r="E97" s="56"/>
      <c r="F97" s="56"/>
      <c r="G97" s="58"/>
      <c r="H97" s="58"/>
      <c r="I97" s="58"/>
      <c r="J97" s="58"/>
      <c r="K97" s="58"/>
      <c r="L97" s="58"/>
      <c r="M97" s="58"/>
      <c r="N97" s="58"/>
      <c r="O97" s="59"/>
      <c r="P97" s="60"/>
    </row>
    <row r="98">
      <c r="A98" s="54"/>
      <c r="B98" s="55"/>
      <c r="C98" s="56"/>
      <c r="D98" s="56"/>
      <c r="E98" s="56"/>
      <c r="F98" s="56"/>
      <c r="G98" s="58"/>
      <c r="H98" s="58"/>
      <c r="I98" s="58"/>
      <c r="J98" s="58"/>
      <c r="K98" s="58"/>
      <c r="L98" s="58"/>
      <c r="M98" s="58"/>
      <c r="N98" s="58"/>
      <c r="O98" s="59"/>
      <c r="P98" s="60"/>
    </row>
    <row r="99">
      <c r="A99" s="54"/>
      <c r="B99" s="55"/>
      <c r="C99" s="56"/>
      <c r="D99" s="56"/>
      <c r="E99" s="56"/>
      <c r="F99" s="56"/>
      <c r="G99" s="58"/>
      <c r="H99" s="58"/>
      <c r="I99" s="58"/>
      <c r="J99" s="58"/>
      <c r="K99" s="58"/>
      <c r="L99" s="58"/>
      <c r="M99" s="58"/>
      <c r="N99" s="58"/>
      <c r="O99" s="59"/>
      <c r="P99" s="60"/>
    </row>
    <row r="100">
      <c r="A100" s="54"/>
      <c r="B100" s="55"/>
      <c r="C100" s="56"/>
      <c r="D100" s="56"/>
      <c r="E100" s="56"/>
      <c r="F100" s="56"/>
      <c r="G100" s="58"/>
      <c r="H100" s="58"/>
      <c r="I100" s="58"/>
      <c r="J100" s="58"/>
      <c r="K100" s="58"/>
      <c r="L100" s="58"/>
      <c r="M100" s="58"/>
      <c r="N100" s="58"/>
      <c r="O100" s="59"/>
      <c r="P100" s="60"/>
    </row>
    <row r="101">
      <c r="A101" s="54"/>
      <c r="B101" s="55"/>
      <c r="C101" s="56"/>
      <c r="D101" s="56"/>
      <c r="E101" s="56"/>
      <c r="F101" s="56"/>
      <c r="G101" s="58"/>
      <c r="H101" s="58"/>
      <c r="I101" s="58"/>
      <c r="J101" s="58"/>
      <c r="K101" s="58"/>
      <c r="L101" s="58"/>
      <c r="M101" s="58"/>
      <c r="N101" s="58"/>
      <c r="O101" s="59"/>
      <c r="P101" s="60"/>
    </row>
    <row r="102">
      <c r="A102" s="54"/>
      <c r="B102" s="55"/>
      <c r="C102" s="56"/>
      <c r="D102" s="56"/>
      <c r="E102" s="56"/>
      <c r="F102" s="56"/>
      <c r="G102" s="58"/>
      <c r="H102" s="58"/>
      <c r="I102" s="58"/>
      <c r="J102" s="58"/>
      <c r="K102" s="58"/>
      <c r="L102" s="58"/>
      <c r="M102" s="58"/>
      <c r="N102" s="58"/>
      <c r="O102" s="59"/>
      <c r="P102" s="60"/>
    </row>
    <row r="103">
      <c r="A103" s="54"/>
      <c r="B103" s="55"/>
      <c r="C103" s="56"/>
      <c r="D103" s="56"/>
      <c r="E103" s="56"/>
      <c r="F103" s="56"/>
      <c r="G103" s="58"/>
      <c r="H103" s="58"/>
      <c r="I103" s="58"/>
      <c r="J103" s="58"/>
      <c r="K103" s="58"/>
      <c r="L103" s="58"/>
      <c r="M103" s="58"/>
      <c r="N103" s="58"/>
      <c r="O103" s="59"/>
      <c r="P103" s="60"/>
    </row>
    <row r="104">
      <c r="A104" s="54"/>
      <c r="B104" s="55"/>
      <c r="C104" s="56"/>
      <c r="D104" s="56"/>
      <c r="E104" s="56"/>
      <c r="F104" s="56"/>
      <c r="G104" s="58"/>
      <c r="H104" s="58"/>
      <c r="I104" s="58"/>
      <c r="J104" s="58"/>
      <c r="K104" s="58"/>
      <c r="L104" s="58"/>
      <c r="M104" s="58"/>
      <c r="N104" s="58"/>
      <c r="O104" s="59"/>
      <c r="P104" s="60"/>
    </row>
    <row r="105">
      <c r="A105" s="54"/>
      <c r="B105" s="55"/>
      <c r="C105" s="56"/>
      <c r="D105" s="56"/>
      <c r="E105" s="56"/>
      <c r="F105" s="56"/>
      <c r="G105" s="58"/>
      <c r="H105" s="58"/>
      <c r="I105" s="58"/>
      <c r="J105" s="58"/>
      <c r="K105" s="58"/>
      <c r="L105" s="58"/>
      <c r="M105" s="58"/>
      <c r="N105" s="58"/>
      <c r="O105" s="59"/>
      <c r="P105" s="60"/>
    </row>
    <row r="106">
      <c r="A106" s="54"/>
      <c r="B106" s="55"/>
      <c r="C106" s="56"/>
      <c r="D106" s="56"/>
      <c r="E106" s="56"/>
      <c r="F106" s="56"/>
      <c r="G106" s="58"/>
      <c r="H106" s="58"/>
      <c r="I106" s="58"/>
      <c r="J106" s="58"/>
      <c r="K106" s="58"/>
      <c r="L106" s="58"/>
      <c r="M106" s="58"/>
      <c r="N106" s="58"/>
      <c r="O106" s="59"/>
      <c r="P106" s="60"/>
    </row>
    <row r="107">
      <c r="A107" s="54"/>
      <c r="B107" s="55"/>
      <c r="C107" s="56"/>
      <c r="D107" s="56"/>
      <c r="E107" s="56"/>
      <c r="F107" s="56"/>
      <c r="G107" s="58"/>
      <c r="H107" s="58"/>
      <c r="I107" s="58"/>
      <c r="J107" s="58"/>
      <c r="K107" s="58"/>
      <c r="L107" s="58"/>
      <c r="M107" s="58"/>
      <c r="N107" s="58"/>
      <c r="O107" s="59"/>
      <c r="P107" s="60"/>
    </row>
    <row r="108">
      <c r="A108" s="54"/>
      <c r="B108" s="55"/>
      <c r="C108" s="56"/>
      <c r="D108" s="56"/>
      <c r="E108" s="56"/>
      <c r="F108" s="56"/>
      <c r="G108" s="58"/>
      <c r="H108" s="58"/>
      <c r="I108" s="58"/>
      <c r="J108" s="58"/>
      <c r="K108" s="58"/>
      <c r="L108" s="58"/>
      <c r="M108" s="58"/>
      <c r="N108" s="58"/>
      <c r="O108" s="59"/>
      <c r="P108" s="60"/>
    </row>
    <row r="109">
      <c r="A109" s="54"/>
      <c r="B109" s="55"/>
      <c r="C109" s="56"/>
      <c r="D109" s="56"/>
      <c r="E109" s="56"/>
      <c r="F109" s="56"/>
      <c r="G109" s="58"/>
      <c r="H109" s="58"/>
      <c r="I109" s="58"/>
      <c r="J109" s="58"/>
      <c r="K109" s="58"/>
      <c r="L109" s="58"/>
      <c r="M109" s="58"/>
      <c r="N109" s="58"/>
      <c r="O109" s="59"/>
      <c r="P109" s="60"/>
    </row>
    <row r="110">
      <c r="A110" s="54"/>
      <c r="B110" s="55"/>
      <c r="C110" s="56"/>
      <c r="D110" s="56"/>
      <c r="E110" s="56"/>
      <c r="F110" s="56"/>
      <c r="G110" s="58"/>
      <c r="H110" s="58"/>
      <c r="I110" s="58"/>
      <c r="J110" s="58"/>
      <c r="K110" s="58"/>
      <c r="L110" s="58"/>
      <c r="M110" s="58"/>
      <c r="N110" s="58"/>
      <c r="O110" s="59"/>
      <c r="P110" s="60"/>
    </row>
    <row r="111">
      <c r="A111" s="54"/>
      <c r="B111" s="55"/>
      <c r="C111" s="56"/>
      <c r="D111" s="56"/>
      <c r="E111" s="56"/>
      <c r="F111" s="56"/>
      <c r="G111" s="58"/>
      <c r="H111" s="58"/>
      <c r="I111" s="58"/>
      <c r="J111" s="58"/>
      <c r="K111" s="58"/>
      <c r="L111" s="58"/>
      <c r="M111" s="58"/>
      <c r="N111" s="58"/>
      <c r="O111" s="59"/>
      <c r="P111" s="60"/>
    </row>
    <row r="112">
      <c r="A112" s="54"/>
      <c r="B112" s="55"/>
      <c r="C112" s="56"/>
      <c r="D112" s="56"/>
      <c r="E112" s="56"/>
      <c r="F112" s="56"/>
      <c r="G112" s="58"/>
      <c r="H112" s="58"/>
      <c r="I112" s="58"/>
      <c r="J112" s="58"/>
      <c r="K112" s="58"/>
      <c r="L112" s="58"/>
      <c r="M112" s="58"/>
      <c r="N112" s="58"/>
      <c r="O112" s="59"/>
      <c r="P112" s="60"/>
    </row>
    <row r="113">
      <c r="A113" s="54"/>
      <c r="B113" s="55"/>
      <c r="C113" s="56"/>
      <c r="D113" s="56"/>
      <c r="E113" s="56"/>
      <c r="F113" s="56"/>
      <c r="G113" s="58"/>
      <c r="H113" s="58"/>
      <c r="I113" s="58"/>
      <c r="J113" s="58"/>
      <c r="K113" s="58"/>
      <c r="L113" s="58"/>
      <c r="M113" s="58"/>
      <c r="N113" s="58"/>
      <c r="O113" s="59"/>
      <c r="P113" s="60"/>
    </row>
    <row r="114">
      <c r="A114" s="54"/>
      <c r="B114" s="55"/>
      <c r="C114" s="56"/>
      <c r="D114" s="56"/>
      <c r="E114" s="56"/>
      <c r="F114" s="56"/>
      <c r="G114" s="58"/>
      <c r="H114" s="58"/>
      <c r="I114" s="58"/>
      <c r="J114" s="58"/>
      <c r="K114" s="58"/>
      <c r="L114" s="58"/>
      <c r="M114" s="58"/>
      <c r="N114" s="58"/>
      <c r="O114" s="59"/>
      <c r="P114" s="60"/>
    </row>
    <row r="115">
      <c r="A115" s="54"/>
      <c r="B115" s="55"/>
      <c r="C115" s="56"/>
      <c r="D115" s="56"/>
      <c r="E115" s="56"/>
      <c r="F115" s="56"/>
      <c r="G115" s="58"/>
      <c r="H115" s="58"/>
      <c r="I115" s="58"/>
      <c r="J115" s="58"/>
      <c r="K115" s="58"/>
      <c r="L115" s="58"/>
      <c r="M115" s="58"/>
      <c r="N115" s="58"/>
      <c r="O115" s="59"/>
      <c r="P115" s="60"/>
    </row>
    <row r="116">
      <c r="A116" s="54"/>
      <c r="B116" s="55"/>
      <c r="C116" s="56"/>
      <c r="D116" s="56"/>
      <c r="E116" s="56"/>
      <c r="F116" s="56"/>
      <c r="G116" s="58"/>
      <c r="H116" s="58"/>
      <c r="I116" s="58"/>
      <c r="J116" s="58"/>
      <c r="K116" s="58"/>
      <c r="L116" s="58"/>
      <c r="M116" s="58"/>
      <c r="N116" s="58"/>
      <c r="O116" s="59"/>
      <c r="P116" s="60"/>
    </row>
    <row r="117">
      <c r="A117" s="54"/>
      <c r="B117" s="55"/>
      <c r="C117" s="56"/>
      <c r="D117" s="56"/>
      <c r="E117" s="56"/>
      <c r="F117" s="56"/>
      <c r="G117" s="58"/>
      <c r="H117" s="58"/>
      <c r="I117" s="58"/>
      <c r="J117" s="58"/>
      <c r="K117" s="58"/>
      <c r="L117" s="58"/>
      <c r="M117" s="58"/>
      <c r="N117" s="58"/>
      <c r="O117" s="59"/>
      <c r="P117" s="60"/>
    </row>
    <row r="118">
      <c r="A118" s="54"/>
      <c r="B118" s="55"/>
      <c r="C118" s="56"/>
      <c r="D118" s="56"/>
      <c r="E118" s="56"/>
      <c r="F118" s="56"/>
      <c r="G118" s="58"/>
      <c r="H118" s="58"/>
      <c r="I118" s="58"/>
      <c r="J118" s="58"/>
      <c r="K118" s="58"/>
      <c r="L118" s="58"/>
      <c r="M118" s="58"/>
      <c r="N118" s="58"/>
      <c r="O118" s="59"/>
      <c r="P118" s="60"/>
    </row>
    <row r="119">
      <c r="A119" s="54"/>
      <c r="B119" s="55"/>
      <c r="C119" s="56"/>
      <c r="D119" s="56"/>
      <c r="E119" s="56"/>
      <c r="F119" s="56"/>
      <c r="G119" s="58"/>
      <c r="H119" s="58"/>
      <c r="I119" s="58"/>
      <c r="J119" s="58"/>
      <c r="K119" s="58"/>
      <c r="L119" s="58"/>
      <c r="M119" s="58"/>
      <c r="N119" s="58"/>
      <c r="O119" s="59"/>
      <c r="P119" s="60"/>
    </row>
    <row r="120">
      <c r="A120" s="54"/>
      <c r="B120" s="55"/>
      <c r="C120" s="56"/>
      <c r="D120" s="56"/>
      <c r="E120" s="56"/>
      <c r="F120" s="56"/>
      <c r="G120" s="58"/>
      <c r="H120" s="58"/>
      <c r="I120" s="58"/>
      <c r="J120" s="58"/>
      <c r="K120" s="58"/>
      <c r="L120" s="58"/>
      <c r="M120" s="58"/>
      <c r="N120" s="58"/>
      <c r="O120" s="59"/>
      <c r="P120" s="60"/>
    </row>
    <row r="121">
      <c r="A121" s="54"/>
      <c r="B121" s="55"/>
      <c r="C121" s="56"/>
      <c r="D121" s="56"/>
      <c r="E121" s="56"/>
      <c r="F121" s="56"/>
      <c r="G121" s="58"/>
      <c r="H121" s="58"/>
      <c r="I121" s="58"/>
      <c r="J121" s="58"/>
      <c r="K121" s="58"/>
      <c r="L121" s="58"/>
      <c r="M121" s="58"/>
      <c r="N121" s="58"/>
      <c r="O121" s="59"/>
      <c r="P121" s="60"/>
    </row>
    <row r="122">
      <c r="A122" s="54"/>
      <c r="B122" s="55"/>
      <c r="C122" s="56"/>
      <c r="D122" s="56"/>
      <c r="E122" s="56"/>
      <c r="F122" s="56"/>
      <c r="G122" s="58"/>
      <c r="H122" s="58"/>
      <c r="I122" s="58"/>
      <c r="J122" s="58"/>
      <c r="K122" s="58"/>
      <c r="L122" s="58"/>
      <c r="M122" s="58"/>
      <c r="N122" s="58"/>
      <c r="O122" s="59"/>
      <c r="P122" s="60"/>
    </row>
    <row r="123">
      <c r="A123" s="54"/>
      <c r="B123" s="55"/>
      <c r="C123" s="56"/>
      <c r="D123" s="56"/>
      <c r="E123" s="56"/>
      <c r="F123" s="56"/>
      <c r="G123" s="58"/>
      <c r="H123" s="58"/>
      <c r="I123" s="58"/>
      <c r="J123" s="58"/>
      <c r="K123" s="58"/>
      <c r="L123" s="58"/>
      <c r="M123" s="58"/>
      <c r="N123" s="58"/>
      <c r="O123" s="59"/>
      <c r="P123" s="60"/>
    </row>
    <row r="124">
      <c r="A124" s="54"/>
      <c r="B124" s="55"/>
      <c r="C124" s="56"/>
      <c r="D124" s="56"/>
      <c r="E124" s="56"/>
      <c r="F124" s="56"/>
      <c r="G124" s="58"/>
      <c r="H124" s="58"/>
      <c r="I124" s="58"/>
      <c r="J124" s="58"/>
      <c r="K124" s="58"/>
      <c r="L124" s="58"/>
      <c r="M124" s="58"/>
      <c r="N124" s="58"/>
      <c r="O124" s="59"/>
      <c r="P124" s="60"/>
    </row>
    <row r="125">
      <c r="A125" s="54"/>
      <c r="B125" s="55"/>
      <c r="C125" s="56"/>
      <c r="D125" s="56"/>
      <c r="E125" s="56"/>
      <c r="F125" s="56"/>
      <c r="G125" s="58"/>
      <c r="H125" s="58"/>
      <c r="I125" s="58"/>
      <c r="J125" s="58"/>
      <c r="K125" s="58"/>
      <c r="L125" s="58"/>
      <c r="M125" s="58"/>
      <c r="N125" s="58"/>
      <c r="O125" s="59"/>
      <c r="P125" s="60"/>
    </row>
    <row r="126">
      <c r="A126" s="54"/>
      <c r="B126" s="55"/>
      <c r="C126" s="56"/>
      <c r="D126" s="56"/>
      <c r="E126" s="56"/>
      <c r="F126" s="56"/>
      <c r="G126" s="58"/>
      <c r="H126" s="58"/>
      <c r="I126" s="58"/>
      <c r="J126" s="58"/>
      <c r="K126" s="58"/>
      <c r="L126" s="58"/>
      <c r="M126" s="58"/>
      <c r="N126" s="58"/>
      <c r="O126" s="59"/>
      <c r="P126" s="60"/>
    </row>
    <row r="127">
      <c r="A127" s="54"/>
      <c r="B127" s="55"/>
      <c r="C127" s="56"/>
      <c r="D127" s="56"/>
      <c r="E127" s="56"/>
      <c r="F127" s="56"/>
      <c r="G127" s="58"/>
      <c r="H127" s="58"/>
      <c r="I127" s="58"/>
      <c r="J127" s="58"/>
      <c r="K127" s="58"/>
      <c r="L127" s="58"/>
      <c r="M127" s="58"/>
      <c r="N127" s="58"/>
      <c r="O127" s="59"/>
      <c r="P127" s="60"/>
    </row>
    <row r="128">
      <c r="A128" s="54"/>
      <c r="B128" s="55"/>
      <c r="C128" s="56"/>
      <c r="D128" s="56"/>
      <c r="E128" s="56"/>
      <c r="F128" s="56"/>
      <c r="G128" s="58"/>
      <c r="H128" s="58"/>
      <c r="I128" s="58"/>
      <c r="J128" s="58"/>
      <c r="K128" s="58"/>
      <c r="L128" s="58"/>
      <c r="M128" s="58"/>
      <c r="N128" s="58"/>
      <c r="O128" s="59"/>
      <c r="P128" s="60"/>
    </row>
    <row r="129">
      <c r="A129" s="54"/>
      <c r="B129" s="55"/>
      <c r="C129" s="56"/>
      <c r="D129" s="56"/>
      <c r="E129" s="56"/>
      <c r="F129" s="56"/>
      <c r="G129" s="58"/>
      <c r="H129" s="58"/>
      <c r="I129" s="58"/>
      <c r="J129" s="58"/>
      <c r="K129" s="58"/>
      <c r="L129" s="58"/>
      <c r="M129" s="58"/>
      <c r="N129" s="58"/>
      <c r="O129" s="59"/>
      <c r="P129" s="60"/>
    </row>
    <row r="130">
      <c r="A130" s="54"/>
      <c r="B130" s="55"/>
      <c r="C130" s="56"/>
      <c r="D130" s="56"/>
      <c r="E130" s="56"/>
      <c r="F130" s="56"/>
      <c r="G130" s="58"/>
      <c r="H130" s="58"/>
      <c r="I130" s="58"/>
      <c r="J130" s="58"/>
      <c r="K130" s="58"/>
      <c r="L130" s="58"/>
      <c r="M130" s="58"/>
      <c r="N130" s="58"/>
      <c r="O130" s="59"/>
      <c r="P130" s="60"/>
    </row>
    <row r="131">
      <c r="A131" s="54"/>
      <c r="B131" s="55"/>
      <c r="C131" s="56"/>
      <c r="D131" s="56"/>
      <c r="E131" s="56"/>
      <c r="F131" s="56"/>
      <c r="G131" s="58"/>
      <c r="H131" s="58"/>
      <c r="I131" s="58"/>
      <c r="J131" s="58"/>
      <c r="K131" s="58"/>
      <c r="L131" s="58"/>
      <c r="M131" s="58"/>
      <c r="N131" s="58"/>
      <c r="O131" s="59"/>
      <c r="P131" s="60"/>
    </row>
    <row r="132">
      <c r="A132" s="54"/>
      <c r="B132" s="55"/>
      <c r="C132" s="56"/>
      <c r="D132" s="56"/>
      <c r="E132" s="56"/>
      <c r="F132" s="56"/>
      <c r="G132" s="58"/>
      <c r="H132" s="58"/>
      <c r="I132" s="58"/>
      <c r="J132" s="58"/>
      <c r="K132" s="58"/>
      <c r="L132" s="58"/>
      <c r="M132" s="58"/>
      <c r="N132" s="58"/>
      <c r="O132" s="59"/>
      <c r="P132" s="60"/>
    </row>
    <row r="133">
      <c r="A133" s="54"/>
      <c r="B133" s="55"/>
      <c r="C133" s="56"/>
      <c r="D133" s="56"/>
      <c r="E133" s="56"/>
      <c r="F133" s="56"/>
      <c r="G133" s="58"/>
      <c r="H133" s="58"/>
      <c r="I133" s="58"/>
      <c r="J133" s="58"/>
      <c r="K133" s="58"/>
      <c r="L133" s="58"/>
      <c r="M133" s="58"/>
      <c r="N133" s="58"/>
      <c r="O133" s="59"/>
      <c r="P133" s="60"/>
    </row>
    <row r="134">
      <c r="A134" s="54"/>
      <c r="B134" s="55"/>
      <c r="C134" s="56"/>
      <c r="D134" s="56"/>
      <c r="E134" s="56"/>
      <c r="F134" s="56"/>
      <c r="G134" s="58"/>
      <c r="H134" s="58"/>
      <c r="I134" s="58"/>
      <c r="J134" s="58"/>
      <c r="K134" s="58"/>
      <c r="L134" s="58"/>
      <c r="M134" s="58"/>
      <c r="N134" s="58"/>
      <c r="O134" s="59"/>
      <c r="P134" s="60"/>
    </row>
    <row r="135">
      <c r="A135" s="54"/>
      <c r="B135" s="55"/>
      <c r="C135" s="56"/>
      <c r="D135" s="56"/>
      <c r="E135" s="56"/>
      <c r="F135" s="56"/>
      <c r="G135" s="58"/>
      <c r="H135" s="58"/>
      <c r="I135" s="58"/>
      <c r="J135" s="58"/>
      <c r="K135" s="58"/>
      <c r="L135" s="58"/>
      <c r="M135" s="58"/>
      <c r="N135" s="58"/>
      <c r="O135" s="59"/>
      <c r="P135" s="60"/>
    </row>
    <row r="136">
      <c r="A136" s="54"/>
      <c r="B136" s="55"/>
      <c r="C136" s="56"/>
      <c r="D136" s="56"/>
      <c r="E136" s="56"/>
      <c r="F136" s="56"/>
      <c r="G136" s="58"/>
      <c r="H136" s="58"/>
      <c r="I136" s="58"/>
      <c r="J136" s="58"/>
      <c r="K136" s="58"/>
      <c r="L136" s="58"/>
      <c r="M136" s="58"/>
      <c r="N136" s="58"/>
      <c r="O136" s="59"/>
      <c r="P136" s="60"/>
    </row>
    <row r="137">
      <c r="A137" s="54"/>
      <c r="B137" s="55"/>
      <c r="C137" s="56"/>
      <c r="D137" s="56"/>
      <c r="E137" s="56"/>
      <c r="F137" s="56"/>
      <c r="G137" s="58"/>
      <c r="H137" s="58"/>
      <c r="I137" s="58"/>
      <c r="J137" s="58"/>
      <c r="K137" s="58"/>
      <c r="L137" s="58"/>
      <c r="M137" s="58"/>
      <c r="N137" s="58"/>
      <c r="O137" s="59"/>
      <c r="P137" s="60"/>
    </row>
    <row r="138">
      <c r="A138" s="54"/>
      <c r="B138" s="55"/>
      <c r="C138" s="56"/>
      <c r="D138" s="56"/>
      <c r="E138" s="56"/>
      <c r="F138" s="56"/>
      <c r="G138" s="58"/>
      <c r="H138" s="58"/>
      <c r="I138" s="58"/>
      <c r="J138" s="58"/>
      <c r="K138" s="58"/>
      <c r="L138" s="58"/>
      <c r="M138" s="58"/>
      <c r="N138" s="58"/>
      <c r="O138" s="59"/>
      <c r="P138" s="60"/>
    </row>
    <row r="139">
      <c r="A139" s="54"/>
      <c r="B139" s="55"/>
      <c r="C139" s="56"/>
      <c r="D139" s="56"/>
      <c r="E139" s="56"/>
      <c r="F139" s="56"/>
      <c r="G139" s="58"/>
      <c r="H139" s="58"/>
      <c r="I139" s="58"/>
      <c r="J139" s="58"/>
      <c r="K139" s="58"/>
      <c r="L139" s="58"/>
      <c r="M139" s="58"/>
      <c r="N139" s="58"/>
      <c r="O139" s="59"/>
      <c r="P139" s="60"/>
    </row>
    <row r="140">
      <c r="A140" s="54"/>
      <c r="B140" s="55"/>
      <c r="C140" s="56"/>
      <c r="D140" s="56"/>
      <c r="E140" s="56"/>
      <c r="F140" s="56"/>
      <c r="G140" s="58"/>
      <c r="H140" s="58"/>
      <c r="I140" s="58"/>
      <c r="J140" s="58"/>
      <c r="K140" s="58"/>
      <c r="L140" s="58"/>
      <c r="M140" s="58"/>
      <c r="N140" s="58"/>
      <c r="O140" s="59"/>
      <c r="P140" s="60"/>
    </row>
    <row r="141">
      <c r="A141" s="54"/>
      <c r="B141" s="55"/>
      <c r="C141" s="56"/>
      <c r="D141" s="56"/>
      <c r="E141" s="56"/>
      <c r="F141" s="56"/>
      <c r="G141" s="58"/>
      <c r="H141" s="58"/>
      <c r="I141" s="58"/>
      <c r="J141" s="58"/>
      <c r="K141" s="58"/>
      <c r="L141" s="58"/>
      <c r="M141" s="58"/>
      <c r="N141" s="58"/>
      <c r="O141" s="59"/>
      <c r="P141" s="60"/>
    </row>
    <row r="142">
      <c r="A142" s="54"/>
      <c r="B142" s="55"/>
      <c r="C142" s="56"/>
      <c r="D142" s="56"/>
      <c r="E142" s="56"/>
      <c r="F142" s="56"/>
      <c r="G142" s="58"/>
      <c r="H142" s="58"/>
      <c r="I142" s="58"/>
      <c r="J142" s="58"/>
      <c r="K142" s="58"/>
      <c r="L142" s="58"/>
      <c r="M142" s="58"/>
      <c r="N142" s="58"/>
      <c r="O142" s="59"/>
      <c r="P142" s="60"/>
    </row>
    <row r="143">
      <c r="A143" s="54"/>
      <c r="B143" s="55"/>
      <c r="C143" s="56"/>
      <c r="D143" s="56"/>
      <c r="E143" s="56"/>
      <c r="F143" s="56"/>
      <c r="G143" s="58"/>
      <c r="H143" s="58"/>
      <c r="I143" s="58"/>
      <c r="J143" s="58"/>
      <c r="K143" s="58"/>
      <c r="L143" s="58"/>
      <c r="M143" s="58"/>
      <c r="N143" s="58"/>
      <c r="O143" s="59"/>
      <c r="P143" s="60"/>
    </row>
    <row r="144">
      <c r="A144" s="54"/>
      <c r="B144" s="55"/>
      <c r="C144" s="56"/>
      <c r="D144" s="56"/>
      <c r="E144" s="56"/>
      <c r="F144" s="56"/>
      <c r="G144" s="58"/>
      <c r="H144" s="58"/>
      <c r="I144" s="58"/>
      <c r="J144" s="58"/>
      <c r="K144" s="58"/>
      <c r="L144" s="58"/>
      <c r="M144" s="58"/>
      <c r="N144" s="58"/>
      <c r="O144" s="59"/>
      <c r="P144" s="60"/>
    </row>
    <row r="145">
      <c r="A145" s="54"/>
      <c r="B145" s="55"/>
      <c r="C145" s="56"/>
      <c r="D145" s="56"/>
      <c r="E145" s="56"/>
      <c r="F145" s="56"/>
      <c r="G145" s="58"/>
      <c r="H145" s="58"/>
      <c r="I145" s="58"/>
      <c r="J145" s="58"/>
      <c r="K145" s="58"/>
      <c r="L145" s="58"/>
      <c r="M145" s="58"/>
      <c r="N145" s="58"/>
      <c r="O145" s="59"/>
      <c r="P145" s="60"/>
    </row>
    <row r="146">
      <c r="A146" s="54"/>
      <c r="B146" s="55"/>
      <c r="C146" s="56"/>
      <c r="D146" s="56"/>
      <c r="E146" s="56"/>
      <c r="F146" s="56"/>
      <c r="G146" s="58"/>
      <c r="H146" s="58"/>
      <c r="I146" s="58"/>
      <c r="J146" s="58"/>
      <c r="K146" s="58"/>
      <c r="L146" s="58"/>
      <c r="M146" s="58"/>
      <c r="N146" s="58"/>
      <c r="O146" s="59"/>
      <c r="P146" s="60"/>
    </row>
    <row r="147">
      <c r="A147" s="54"/>
      <c r="B147" s="55"/>
      <c r="C147" s="56"/>
      <c r="D147" s="56"/>
      <c r="E147" s="56"/>
      <c r="F147" s="56"/>
      <c r="G147" s="58"/>
      <c r="H147" s="58"/>
      <c r="I147" s="58"/>
      <c r="J147" s="58"/>
      <c r="K147" s="58"/>
      <c r="L147" s="58"/>
      <c r="M147" s="58"/>
      <c r="N147" s="58"/>
      <c r="O147" s="59"/>
      <c r="P147" s="60"/>
    </row>
    <row r="148">
      <c r="A148" s="54"/>
      <c r="B148" s="55"/>
      <c r="C148" s="56"/>
      <c r="D148" s="56"/>
      <c r="E148" s="56"/>
      <c r="F148" s="56"/>
      <c r="G148" s="58"/>
      <c r="H148" s="58"/>
      <c r="I148" s="58"/>
      <c r="J148" s="58"/>
      <c r="K148" s="58"/>
      <c r="L148" s="58"/>
      <c r="M148" s="58"/>
      <c r="N148" s="58"/>
      <c r="O148" s="59"/>
      <c r="P148" s="60"/>
    </row>
    <row r="149">
      <c r="A149" s="54"/>
      <c r="B149" s="55"/>
      <c r="C149" s="56"/>
      <c r="D149" s="56"/>
      <c r="E149" s="56"/>
      <c r="F149" s="56"/>
      <c r="G149" s="58"/>
      <c r="H149" s="58"/>
      <c r="I149" s="58"/>
      <c r="J149" s="58"/>
      <c r="K149" s="58"/>
      <c r="L149" s="58"/>
      <c r="M149" s="58"/>
      <c r="N149" s="58"/>
      <c r="O149" s="59"/>
      <c r="P149" s="60"/>
    </row>
    <row r="150">
      <c r="A150" s="54"/>
      <c r="B150" s="55"/>
      <c r="C150" s="56"/>
      <c r="D150" s="56"/>
      <c r="E150" s="56"/>
      <c r="F150" s="56"/>
      <c r="G150" s="58"/>
      <c r="H150" s="58"/>
      <c r="I150" s="58"/>
      <c r="J150" s="58"/>
      <c r="K150" s="58"/>
      <c r="L150" s="58"/>
      <c r="M150" s="58"/>
      <c r="N150" s="58"/>
      <c r="O150" s="59"/>
      <c r="P150" s="60"/>
    </row>
    <row r="151">
      <c r="A151" s="54"/>
      <c r="B151" s="55"/>
      <c r="C151" s="56"/>
      <c r="D151" s="56"/>
      <c r="E151" s="56"/>
      <c r="F151" s="56"/>
      <c r="G151" s="58"/>
      <c r="H151" s="58"/>
      <c r="I151" s="58"/>
      <c r="J151" s="58"/>
      <c r="K151" s="58"/>
      <c r="L151" s="58"/>
      <c r="M151" s="58"/>
      <c r="N151" s="58"/>
      <c r="O151" s="59"/>
      <c r="P151" s="60"/>
    </row>
    <row r="152">
      <c r="A152" s="54"/>
      <c r="B152" s="55"/>
      <c r="C152" s="56"/>
      <c r="D152" s="56"/>
      <c r="E152" s="56"/>
      <c r="F152" s="56"/>
      <c r="G152" s="58"/>
      <c r="H152" s="58"/>
      <c r="I152" s="58"/>
      <c r="J152" s="58"/>
      <c r="K152" s="58"/>
      <c r="L152" s="58"/>
      <c r="M152" s="58"/>
      <c r="N152" s="58"/>
      <c r="O152" s="59"/>
      <c r="P152" s="60"/>
    </row>
    <row r="153">
      <c r="A153" s="54"/>
      <c r="B153" s="55"/>
      <c r="C153" s="56"/>
      <c r="D153" s="56"/>
      <c r="E153" s="56"/>
      <c r="F153" s="56"/>
      <c r="G153" s="58"/>
      <c r="H153" s="58"/>
      <c r="I153" s="58"/>
      <c r="J153" s="58"/>
      <c r="K153" s="58"/>
      <c r="L153" s="58"/>
      <c r="M153" s="58"/>
      <c r="N153" s="58"/>
      <c r="O153" s="59"/>
      <c r="P153" s="60"/>
    </row>
    <row r="154">
      <c r="A154" s="54"/>
      <c r="B154" s="55"/>
      <c r="C154" s="56"/>
      <c r="D154" s="56"/>
      <c r="E154" s="56"/>
      <c r="F154" s="56"/>
      <c r="G154" s="58"/>
      <c r="H154" s="58"/>
      <c r="I154" s="58"/>
      <c r="J154" s="58"/>
      <c r="K154" s="58"/>
      <c r="L154" s="58"/>
      <c r="M154" s="58"/>
      <c r="N154" s="58"/>
      <c r="O154" s="59"/>
      <c r="P154" s="60"/>
    </row>
    <row r="155">
      <c r="A155" s="54"/>
      <c r="B155" s="55"/>
      <c r="C155" s="56"/>
      <c r="D155" s="56"/>
      <c r="E155" s="56"/>
      <c r="F155" s="56"/>
      <c r="G155" s="58"/>
      <c r="H155" s="58"/>
      <c r="I155" s="58"/>
      <c r="J155" s="58"/>
      <c r="K155" s="58"/>
      <c r="L155" s="58"/>
      <c r="M155" s="58"/>
      <c r="N155" s="58"/>
      <c r="O155" s="59"/>
      <c r="P155" s="60"/>
    </row>
    <row r="156">
      <c r="A156" s="54"/>
      <c r="B156" s="55"/>
      <c r="C156" s="56"/>
      <c r="D156" s="56"/>
      <c r="E156" s="56"/>
      <c r="F156" s="56"/>
      <c r="G156" s="58"/>
      <c r="H156" s="58"/>
      <c r="I156" s="58"/>
      <c r="J156" s="58"/>
      <c r="K156" s="58"/>
      <c r="L156" s="58"/>
      <c r="M156" s="58"/>
      <c r="N156" s="58"/>
      <c r="O156" s="59"/>
      <c r="P156" s="60"/>
    </row>
    <row r="157">
      <c r="A157" s="54"/>
      <c r="B157" s="55"/>
      <c r="C157" s="56"/>
      <c r="D157" s="56"/>
      <c r="E157" s="56"/>
      <c r="F157" s="56"/>
      <c r="G157" s="58"/>
      <c r="H157" s="58"/>
      <c r="I157" s="58"/>
      <c r="J157" s="58"/>
      <c r="K157" s="58"/>
      <c r="L157" s="58"/>
      <c r="M157" s="58"/>
      <c r="N157" s="58"/>
      <c r="O157" s="59"/>
      <c r="P157" s="60"/>
    </row>
    <row r="158">
      <c r="A158" s="54"/>
      <c r="B158" s="55"/>
      <c r="C158" s="56"/>
      <c r="D158" s="56"/>
      <c r="E158" s="56"/>
      <c r="F158" s="56"/>
      <c r="G158" s="58"/>
      <c r="H158" s="58"/>
      <c r="I158" s="58"/>
      <c r="J158" s="58"/>
      <c r="K158" s="58"/>
      <c r="L158" s="58"/>
      <c r="M158" s="58"/>
      <c r="N158" s="58"/>
      <c r="O158" s="59"/>
      <c r="P158" s="60"/>
    </row>
    <row r="159">
      <c r="A159" s="54"/>
      <c r="B159" s="55"/>
      <c r="C159" s="56"/>
      <c r="D159" s="56"/>
      <c r="E159" s="56"/>
      <c r="F159" s="56"/>
      <c r="G159" s="58"/>
      <c r="H159" s="58"/>
      <c r="I159" s="58"/>
      <c r="J159" s="58"/>
      <c r="K159" s="58"/>
      <c r="L159" s="58"/>
      <c r="M159" s="58"/>
      <c r="N159" s="58"/>
      <c r="O159" s="59"/>
      <c r="P159" s="60"/>
    </row>
    <row r="160">
      <c r="A160" s="54"/>
      <c r="B160" s="55"/>
      <c r="C160" s="56"/>
      <c r="D160" s="56"/>
      <c r="E160" s="56"/>
      <c r="F160" s="56"/>
      <c r="G160" s="58"/>
      <c r="H160" s="58"/>
      <c r="I160" s="58"/>
      <c r="J160" s="58"/>
      <c r="K160" s="58"/>
      <c r="L160" s="58"/>
      <c r="M160" s="58"/>
      <c r="N160" s="58"/>
      <c r="O160" s="59"/>
      <c r="P160" s="60"/>
    </row>
    <row r="161">
      <c r="A161" s="54"/>
      <c r="B161" s="55"/>
      <c r="C161" s="56"/>
      <c r="D161" s="56"/>
      <c r="E161" s="56"/>
      <c r="F161" s="56"/>
      <c r="G161" s="58"/>
      <c r="H161" s="58"/>
      <c r="I161" s="58"/>
      <c r="J161" s="58"/>
      <c r="K161" s="58"/>
      <c r="L161" s="58"/>
      <c r="M161" s="58"/>
      <c r="N161" s="58"/>
      <c r="O161" s="59"/>
      <c r="P161" s="60"/>
    </row>
    <row r="162">
      <c r="A162" s="54"/>
      <c r="B162" s="55"/>
      <c r="C162" s="56"/>
      <c r="D162" s="56"/>
      <c r="E162" s="56"/>
      <c r="F162" s="56"/>
      <c r="G162" s="58"/>
      <c r="H162" s="58"/>
      <c r="I162" s="58"/>
      <c r="J162" s="58"/>
      <c r="K162" s="58"/>
      <c r="L162" s="58"/>
      <c r="M162" s="58"/>
      <c r="N162" s="58"/>
      <c r="O162" s="59"/>
      <c r="P162" s="60"/>
    </row>
    <row r="163">
      <c r="A163" s="54"/>
      <c r="B163" s="55"/>
      <c r="C163" s="56"/>
      <c r="D163" s="56"/>
      <c r="E163" s="56"/>
      <c r="F163" s="56"/>
      <c r="G163" s="58"/>
      <c r="H163" s="58"/>
      <c r="I163" s="58"/>
      <c r="J163" s="58"/>
      <c r="K163" s="58"/>
      <c r="L163" s="58"/>
      <c r="M163" s="58"/>
      <c r="N163" s="58"/>
      <c r="O163" s="59"/>
      <c r="P163" s="60"/>
    </row>
    <row r="164">
      <c r="A164" s="54"/>
      <c r="B164" s="55"/>
      <c r="C164" s="56"/>
      <c r="D164" s="56"/>
      <c r="E164" s="56"/>
      <c r="F164" s="56"/>
      <c r="G164" s="58"/>
      <c r="H164" s="58"/>
      <c r="I164" s="58"/>
      <c r="J164" s="58"/>
      <c r="K164" s="58"/>
      <c r="L164" s="58"/>
      <c r="M164" s="58"/>
      <c r="N164" s="58"/>
      <c r="O164" s="59"/>
      <c r="P164" s="60"/>
    </row>
    <row r="165">
      <c r="A165" s="54"/>
      <c r="B165" s="55"/>
      <c r="C165" s="56"/>
      <c r="D165" s="56"/>
      <c r="E165" s="56"/>
      <c r="F165" s="56"/>
      <c r="G165" s="58"/>
      <c r="H165" s="58"/>
      <c r="I165" s="58"/>
      <c r="J165" s="58"/>
      <c r="K165" s="58"/>
      <c r="L165" s="58"/>
      <c r="M165" s="58"/>
      <c r="N165" s="58"/>
      <c r="O165" s="59"/>
      <c r="P165" s="60"/>
    </row>
    <row r="166">
      <c r="A166" s="54"/>
      <c r="B166" s="55"/>
      <c r="C166" s="56"/>
      <c r="D166" s="56"/>
      <c r="E166" s="56"/>
      <c r="F166" s="56"/>
      <c r="G166" s="58"/>
      <c r="H166" s="58"/>
      <c r="I166" s="58"/>
      <c r="J166" s="58"/>
      <c r="K166" s="58"/>
      <c r="L166" s="58"/>
      <c r="M166" s="58"/>
      <c r="N166" s="58"/>
      <c r="O166" s="59"/>
      <c r="P166" s="60"/>
    </row>
    <row r="167">
      <c r="A167" s="54"/>
      <c r="B167" s="55"/>
      <c r="C167" s="56"/>
      <c r="D167" s="56"/>
      <c r="E167" s="56"/>
      <c r="F167" s="56"/>
      <c r="G167" s="58"/>
      <c r="H167" s="58"/>
      <c r="I167" s="58"/>
      <c r="J167" s="58"/>
      <c r="K167" s="58"/>
      <c r="L167" s="58"/>
      <c r="M167" s="58"/>
      <c r="N167" s="58"/>
      <c r="O167" s="59"/>
      <c r="P167" s="60"/>
    </row>
    <row r="168">
      <c r="A168" s="54"/>
      <c r="B168" s="55"/>
      <c r="C168" s="56"/>
      <c r="D168" s="56"/>
      <c r="E168" s="56"/>
      <c r="F168" s="56"/>
      <c r="G168" s="58"/>
      <c r="H168" s="58"/>
      <c r="I168" s="58"/>
      <c r="J168" s="58"/>
      <c r="K168" s="58"/>
      <c r="L168" s="58"/>
      <c r="M168" s="58"/>
      <c r="N168" s="58"/>
      <c r="O168" s="59"/>
      <c r="P168" s="60"/>
    </row>
    <row r="169">
      <c r="A169" s="54"/>
      <c r="B169" s="55"/>
      <c r="C169" s="56"/>
      <c r="D169" s="56"/>
      <c r="E169" s="56"/>
      <c r="F169" s="56"/>
      <c r="G169" s="58"/>
      <c r="H169" s="58"/>
      <c r="I169" s="58"/>
      <c r="J169" s="58"/>
      <c r="K169" s="58"/>
      <c r="L169" s="58"/>
      <c r="M169" s="58"/>
      <c r="N169" s="58"/>
      <c r="O169" s="59"/>
      <c r="P169" s="60"/>
    </row>
    <row r="170">
      <c r="A170" s="54"/>
      <c r="B170" s="55"/>
      <c r="C170" s="56"/>
      <c r="D170" s="56"/>
      <c r="E170" s="56"/>
      <c r="F170" s="56"/>
      <c r="G170" s="58"/>
      <c r="H170" s="58"/>
      <c r="I170" s="58"/>
      <c r="J170" s="58"/>
      <c r="K170" s="58"/>
      <c r="L170" s="58"/>
      <c r="M170" s="58"/>
      <c r="N170" s="58"/>
      <c r="O170" s="59"/>
      <c r="P170" s="60"/>
    </row>
    <row r="171">
      <c r="A171" s="54"/>
      <c r="B171" s="55"/>
      <c r="C171" s="56"/>
      <c r="D171" s="56"/>
      <c r="E171" s="56"/>
      <c r="F171" s="56"/>
      <c r="G171" s="58"/>
      <c r="H171" s="58"/>
      <c r="I171" s="58"/>
      <c r="J171" s="58"/>
      <c r="K171" s="58"/>
      <c r="L171" s="58"/>
      <c r="M171" s="58"/>
      <c r="N171" s="58"/>
      <c r="O171" s="59"/>
      <c r="P171" s="60"/>
    </row>
    <row r="172">
      <c r="A172" s="54"/>
      <c r="B172" s="55"/>
      <c r="C172" s="56"/>
      <c r="D172" s="56"/>
      <c r="E172" s="56"/>
      <c r="F172" s="56"/>
      <c r="G172" s="58"/>
      <c r="H172" s="58"/>
      <c r="I172" s="58"/>
      <c r="J172" s="58"/>
      <c r="K172" s="58"/>
      <c r="L172" s="58"/>
      <c r="M172" s="58"/>
      <c r="N172" s="58"/>
      <c r="O172" s="59"/>
      <c r="P172" s="60"/>
    </row>
    <row r="173">
      <c r="A173" s="54"/>
      <c r="B173" s="55"/>
      <c r="C173" s="56"/>
      <c r="D173" s="56"/>
      <c r="E173" s="56"/>
      <c r="F173" s="56"/>
      <c r="G173" s="58"/>
      <c r="H173" s="58"/>
      <c r="I173" s="58"/>
      <c r="J173" s="58"/>
      <c r="K173" s="58"/>
      <c r="L173" s="58"/>
      <c r="M173" s="58"/>
      <c r="N173" s="58"/>
      <c r="O173" s="59"/>
      <c r="P173" s="60"/>
    </row>
    <row r="174">
      <c r="A174" s="54"/>
      <c r="B174" s="55"/>
      <c r="C174" s="56"/>
      <c r="D174" s="56"/>
      <c r="E174" s="56"/>
      <c r="F174" s="56"/>
      <c r="G174" s="58"/>
      <c r="H174" s="58"/>
      <c r="I174" s="58"/>
      <c r="J174" s="58"/>
      <c r="K174" s="58"/>
      <c r="L174" s="58"/>
      <c r="M174" s="58"/>
      <c r="N174" s="58"/>
      <c r="O174" s="59"/>
      <c r="P174" s="60"/>
    </row>
    <row r="175">
      <c r="A175" s="54"/>
      <c r="B175" s="55"/>
      <c r="C175" s="56"/>
      <c r="D175" s="56"/>
      <c r="E175" s="56"/>
      <c r="F175" s="56"/>
      <c r="G175" s="58"/>
      <c r="H175" s="58"/>
      <c r="I175" s="58"/>
      <c r="J175" s="58"/>
      <c r="K175" s="58"/>
      <c r="L175" s="58"/>
      <c r="M175" s="58"/>
      <c r="N175" s="58"/>
      <c r="O175" s="59"/>
      <c r="P175" s="60"/>
    </row>
    <row r="176">
      <c r="A176" s="54"/>
      <c r="B176" s="55"/>
      <c r="C176" s="56"/>
      <c r="D176" s="56"/>
      <c r="E176" s="56"/>
      <c r="F176" s="56"/>
      <c r="G176" s="58"/>
      <c r="H176" s="58"/>
      <c r="I176" s="58"/>
      <c r="J176" s="58"/>
      <c r="K176" s="58"/>
      <c r="L176" s="58"/>
      <c r="M176" s="58"/>
      <c r="N176" s="58"/>
      <c r="O176" s="59"/>
      <c r="P176" s="60"/>
    </row>
    <row r="177">
      <c r="A177" s="54"/>
      <c r="B177" s="55"/>
      <c r="C177" s="56"/>
      <c r="D177" s="56"/>
      <c r="E177" s="56"/>
      <c r="F177" s="56"/>
      <c r="G177" s="58"/>
      <c r="H177" s="58"/>
      <c r="I177" s="58"/>
      <c r="J177" s="58"/>
      <c r="K177" s="58"/>
      <c r="L177" s="58"/>
      <c r="M177" s="58"/>
      <c r="N177" s="58"/>
      <c r="O177" s="59"/>
      <c r="P177" s="60"/>
    </row>
    <row r="178">
      <c r="A178" s="54"/>
      <c r="B178" s="55"/>
      <c r="C178" s="56"/>
      <c r="D178" s="56"/>
      <c r="E178" s="56"/>
      <c r="F178" s="56"/>
      <c r="G178" s="58"/>
      <c r="H178" s="58"/>
      <c r="I178" s="58"/>
      <c r="J178" s="58"/>
      <c r="K178" s="58"/>
      <c r="L178" s="58"/>
      <c r="M178" s="58"/>
      <c r="N178" s="58"/>
      <c r="O178" s="59"/>
      <c r="P178" s="60"/>
    </row>
    <row r="179">
      <c r="A179" s="54"/>
      <c r="B179" s="55"/>
      <c r="C179" s="56"/>
      <c r="D179" s="56"/>
      <c r="E179" s="56"/>
      <c r="F179" s="56"/>
      <c r="G179" s="58"/>
      <c r="H179" s="58"/>
      <c r="I179" s="58"/>
      <c r="J179" s="58"/>
      <c r="K179" s="58"/>
      <c r="L179" s="58"/>
      <c r="M179" s="58"/>
      <c r="N179" s="58"/>
      <c r="O179" s="59"/>
      <c r="P179" s="60"/>
    </row>
    <row r="180">
      <c r="A180" s="54"/>
      <c r="B180" s="55"/>
      <c r="C180" s="56"/>
      <c r="D180" s="56"/>
      <c r="E180" s="56"/>
      <c r="F180" s="56"/>
      <c r="G180" s="58"/>
      <c r="H180" s="58"/>
      <c r="I180" s="58"/>
      <c r="J180" s="58"/>
      <c r="K180" s="58"/>
      <c r="L180" s="58"/>
      <c r="M180" s="58"/>
      <c r="N180" s="58"/>
      <c r="O180" s="59"/>
      <c r="P180" s="60"/>
    </row>
    <row r="181">
      <c r="A181" s="54"/>
      <c r="B181" s="55"/>
      <c r="C181" s="56"/>
      <c r="D181" s="56"/>
      <c r="E181" s="56"/>
      <c r="F181" s="56"/>
      <c r="G181" s="58"/>
      <c r="H181" s="58"/>
      <c r="I181" s="58"/>
      <c r="J181" s="58"/>
      <c r="K181" s="58"/>
      <c r="L181" s="58"/>
      <c r="M181" s="58"/>
      <c r="N181" s="58"/>
      <c r="O181" s="59"/>
      <c r="P181" s="60"/>
    </row>
    <row r="182">
      <c r="A182" s="54"/>
      <c r="B182" s="55"/>
      <c r="C182" s="56"/>
      <c r="D182" s="56"/>
      <c r="E182" s="56"/>
      <c r="F182" s="56"/>
      <c r="G182" s="58"/>
      <c r="H182" s="58"/>
      <c r="I182" s="58"/>
      <c r="J182" s="58"/>
      <c r="K182" s="58"/>
      <c r="L182" s="58"/>
      <c r="M182" s="58"/>
      <c r="N182" s="58"/>
      <c r="O182" s="59"/>
      <c r="P182" s="60"/>
    </row>
    <row r="183">
      <c r="A183" s="54"/>
      <c r="B183" s="55"/>
      <c r="C183" s="56"/>
      <c r="D183" s="56"/>
      <c r="E183" s="56"/>
      <c r="F183" s="56"/>
      <c r="G183" s="58"/>
      <c r="H183" s="58"/>
      <c r="I183" s="58"/>
      <c r="J183" s="58"/>
      <c r="K183" s="58"/>
      <c r="L183" s="58"/>
      <c r="M183" s="58"/>
      <c r="N183" s="58"/>
      <c r="O183" s="59"/>
      <c r="P183" s="60"/>
    </row>
    <row r="184">
      <c r="A184" s="54"/>
      <c r="B184" s="55"/>
      <c r="C184" s="56"/>
      <c r="D184" s="56"/>
      <c r="E184" s="56"/>
      <c r="F184" s="56"/>
      <c r="G184" s="58"/>
      <c r="H184" s="58"/>
      <c r="I184" s="58"/>
      <c r="J184" s="58"/>
      <c r="K184" s="58"/>
      <c r="L184" s="58"/>
      <c r="M184" s="58"/>
      <c r="N184" s="58"/>
      <c r="O184" s="59"/>
      <c r="P184" s="60"/>
    </row>
    <row r="185">
      <c r="A185" s="54"/>
      <c r="B185" s="55"/>
      <c r="C185" s="56"/>
      <c r="D185" s="56"/>
      <c r="E185" s="56"/>
      <c r="F185" s="56"/>
      <c r="G185" s="58"/>
      <c r="H185" s="58"/>
      <c r="I185" s="58"/>
      <c r="J185" s="58"/>
      <c r="K185" s="58"/>
      <c r="L185" s="58"/>
      <c r="M185" s="58"/>
      <c r="N185" s="58"/>
      <c r="O185" s="59"/>
      <c r="P185" s="60"/>
    </row>
    <row r="186">
      <c r="A186" s="54"/>
      <c r="B186" s="55"/>
      <c r="C186" s="56"/>
      <c r="D186" s="56"/>
      <c r="E186" s="56"/>
      <c r="F186" s="56"/>
      <c r="G186" s="58"/>
      <c r="H186" s="58"/>
      <c r="I186" s="58"/>
      <c r="J186" s="58"/>
      <c r="K186" s="58"/>
      <c r="L186" s="58"/>
      <c r="M186" s="58"/>
      <c r="N186" s="58"/>
      <c r="O186" s="59"/>
      <c r="P186" s="60"/>
    </row>
    <row r="187">
      <c r="A187" s="54"/>
      <c r="B187" s="55"/>
      <c r="C187" s="56"/>
      <c r="D187" s="56"/>
      <c r="E187" s="56"/>
      <c r="F187" s="56"/>
      <c r="G187" s="58"/>
      <c r="H187" s="58"/>
      <c r="I187" s="58"/>
      <c r="J187" s="58"/>
      <c r="K187" s="58"/>
      <c r="L187" s="58"/>
      <c r="M187" s="58"/>
      <c r="N187" s="58"/>
      <c r="O187" s="59"/>
      <c r="P187" s="60"/>
    </row>
    <row r="188">
      <c r="A188" s="54"/>
      <c r="B188" s="55"/>
      <c r="C188" s="56"/>
      <c r="D188" s="56"/>
      <c r="E188" s="56"/>
      <c r="F188" s="56"/>
      <c r="G188" s="58"/>
      <c r="H188" s="58"/>
      <c r="I188" s="58"/>
      <c r="J188" s="58"/>
      <c r="K188" s="58"/>
      <c r="L188" s="58"/>
      <c r="M188" s="58"/>
      <c r="N188" s="58"/>
      <c r="O188" s="59"/>
      <c r="P188" s="60"/>
    </row>
    <row r="189">
      <c r="A189" s="54"/>
      <c r="B189" s="55"/>
      <c r="C189" s="56"/>
      <c r="D189" s="56"/>
      <c r="E189" s="56"/>
      <c r="F189" s="56"/>
      <c r="G189" s="58"/>
      <c r="H189" s="58"/>
      <c r="I189" s="58"/>
      <c r="J189" s="58"/>
      <c r="K189" s="58"/>
      <c r="L189" s="58"/>
      <c r="M189" s="58"/>
      <c r="N189" s="58"/>
      <c r="O189" s="59"/>
      <c r="P189" s="60"/>
    </row>
    <row r="190">
      <c r="A190" s="54"/>
      <c r="B190" s="55"/>
      <c r="C190" s="56"/>
      <c r="D190" s="56"/>
      <c r="E190" s="56"/>
      <c r="F190" s="56"/>
      <c r="G190" s="58"/>
      <c r="H190" s="58"/>
      <c r="I190" s="58"/>
      <c r="J190" s="58"/>
      <c r="K190" s="58"/>
      <c r="L190" s="58"/>
      <c r="M190" s="58"/>
      <c r="N190" s="58"/>
      <c r="O190" s="59"/>
      <c r="P190" s="60"/>
    </row>
    <row r="191">
      <c r="A191" s="54"/>
      <c r="B191" s="55"/>
      <c r="C191" s="56"/>
      <c r="D191" s="56"/>
      <c r="E191" s="56"/>
      <c r="F191" s="56"/>
      <c r="G191" s="58"/>
      <c r="H191" s="58"/>
      <c r="I191" s="58"/>
      <c r="J191" s="58"/>
      <c r="K191" s="58"/>
      <c r="L191" s="58"/>
      <c r="M191" s="58"/>
      <c r="N191" s="58"/>
      <c r="O191" s="59"/>
      <c r="P191" s="60"/>
    </row>
    <row r="192">
      <c r="A192" s="54"/>
      <c r="B192" s="55"/>
      <c r="C192" s="56"/>
      <c r="D192" s="56"/>
      <c r="E192" s="56"/>
      <c r="F192" s="56"/>
      <c r="G192" s="58"/>
      <c r="H192" s="58"/>
      <c r="I192" s="58"/>
      <c r="J192" s="58"/>
      <c r="K192" s="58"/>
      <c r="L192" s="58"/>
      <c r="M192" s="58"/>
      <c r="N192" s="58"/>
      <c r="O192" s="59"/>
      <c r="P192" s="60"/>
    </row>
    <row r="193">
      <c r="A193" s="54"/>
      <c r="B193" s="55"/>
      <c r="C193" s="56"/>
      <c r="D193" s="56"/>
      <c r="E193" s="56"/>
      <c r="F193" s="56"/>
      <c r="G193" s="58"/>
      <c r="H193" s="58"/>
      <c r="I193" s="58"/>
      <c r="J193" s="58"/>
      <c r="K193" s="58"/>
      <c r="L193" s="58"/>
      <c r="M193" s="58"/>
      <c r="N193" s="58"/>
      <c r="O193" s="59"/>
      <c r="P193" s="60"/>
    </row>
    <row r="194">
      <c r="A194" s="54"/>
      <c r="B194" s="55"/>
      <c r="C194" s="56"/>
      <c r="D194" s="56"/>
      <c r="E194" s="56"/>
      <c r="F194" s="56"/>
      <c r="G194" s="58"/>
      <c r="H194" s="58"/>
      <c r="I194" s="58"/>
      <c r="J194" s="58"/>
      <c r="K194" s="58"/>
      <c r="L194" s="58"/>
      <c r="M194" s="58"/>
      <c r="N194" s="58"/>
      <c r="O194" s="59"/>
      <c r="P194" s="60"/>
    </row>
    <row r="195">
      <c r="A195" s="54"/>
      <c r="B195" s="55"/>
      <c r="C195" s="56"/>
      <c r="D195" s="56"/>
      <c r="E195" s="56"/>
      <c r="F195" s="56"/>
      <c r="G195" s="58"/>
      <c r="H195" s="58"/>
      <c r="I195" s="58"/>
      <c r="J195" s="58"/>
      <c r="K195" s="58"/>
      <c r="L195" s="58"/>
      <c r="M195" s="58"/>
      <c r="N195" s="58"/>
      <c r="O195" s="59"/>
      <c r="P195" s="60"/>
    </row>
    <row r="196">
      <c r="A196" s="54"/>
      <c r="B196" s="55"/>
      <c r="C196" s="56"/>
      <c r="D196" s="56"/>
      <c r="E196" s="56"/>
      <c r="F196" s="56"/>
      <c r="G196" s="58"/>
      <c r="H196" s="58"/>
      <c r="I196" s="58"/>
      <c r="J196" s="58"/>
      <c r="K196" s="58"/>
      <c r="L196" s="58"/>
      <c r="M196" s="58"/>
      <c r="N196" s="58"/>
      <c r="O196" s="59"/>
      <c r="P196" s="60"/>
    </row>
    <row r="197">
      <c r="A197" s="54"/>
      <c r="B197" s="55"/>
      <c r="C197" s="56"/>
      <c r="D197" s="56"/>
      <c r="E197" s="56"/>
      <c r="F197" s="56"/>
      <c r="G197" s="58"/>
      <c r="H197" s="58"/>
      <c r="I197" s="58"/>
      <c r="J197" s="58"/>
      <c r="K197" s="58"/>
      <c r="L197" s="58"/>
      <c r="M197" s="58"/>
      <c r="N197" s="58"/>
      <c r="O197" s="59"/>
      <c r="P197" s="60"/>
    </row>
    <row r="198">
      <c r="A198" s="54"/>
      <c r="B198" s="55"/>
      <c r="C198" s="56"/>
      <c r="D198" s="56"/>
      <c r="E198" s="56"/>
      <c r="F198" s="56"/>
      <c r="G198" s="58"/>
      <c r="H198" s="58"/>
      <c r="I198" s="58"/>
      <c r="J198" s="58"/>
      <c r="K198" s="58"/>
      <c r="L198" s="58"/>
      <c r="M198" s="58"/>
      <c r="N198" s="58"/>
      <c r="O198" s="59"/>
      <c r="P198" s="60"/>
    </row>
    <row r="199">
      <c r="A199" s="54"/>
      <c r="B199" s="55"/>
      <c r="C199" s="56"/>
      <c r="D199" s="56"/>
      <c r="E199" s="56"/>
      <c r="F199" s="56"/>
      <c r="G199" s="58"/>
      <c r="H199" s="58"/>
      <c r="I199" s="58"/>
      <c r="J199" s="58"/>
      <c r="K199" s="58"/>
      <c r="L199" s="58"/>
      <c r="M199" s="58"/>
      <c r="N199" s="58"/>
      <c r="O199" s="59"/>
      <c r="P199" s="60"/>
    </row>
    <row r="200">
      <c r="A200" s="54"/>
      <c r="B200" s="55"/>
      <c r="C200" s="56"/>
      <c r="D200" s="56"/>
      <c r="E200" s="56"/>
      <c r="F200" s="56"/>
      <c r="G200" s="58"/>
      <c r="H200" s="58"/>
      <c r="I200" s="58"/>
      <c r="J200" s="58"/>
      <c r="K200" s="58"/>
      <c r="L200" s="58"/>
      <c r="M200" s="58"/>
      <c r="N200" s="58"/>
      <c r="O200" s="59"/>
      <c r="P200" s="60"/>
    </row>
    <row r="201">
      <c r="A201" s="54"/>
      <c r="B201" s="55"/>
      <c r="C201" s="56"/>
      <c r="D201" s="56"/>
      <c r="E201" s="56"/>
      <c r="F201" s="56"/>
      <c r="G201" s="58"/>
      <c r="H201" s="58"/>
      <c r="I201" s="58"/>
      <c r="J201" s="58"/>
      <c r="K201" s="58"/>
      <c r="L201" s="58"/>
      <c r="M201" s="58"/>
      <c r="N201" s="58"/>
      <c r="O201" s="59"/>
      <c r="P201" s="60"/>
    </row>
    <row r="202">
      <c r="A202" s="54"/>
      <c r="B202" s="55"/>
      <c r="C202" s="56"/>
      <c r="D202" s="56"/>
      <c r="E202" s="56"/>
      <c r="F202" s="56"/>
      <c r="G202" s="58"/>
      <c r="H202" s="58"/>
      <c r="I202" s="58"/>
      <c r="J202" s="58"/>
      <c r="K202" s="58"/>
      <c r="L202" s="58"/>
      <c r="M202" s="58"/>
      <c r="N202" s="58"/>
      <c r="O202" s="59"/>
      <c r="P202" s="60"/>
    </row>
    <row r="203">
      <c r="A203" s="54"/>
      <c r="B203" s="55"/>
      <c r="C203" s="56"/>
      <c r="D203" s="56"/>
      <c r="E203" s="56"/>
      <c r="F203" s="56"/>
      <c r="G203" s="58"/>
      <c r="H203" s="58"/>
      <c r="I203" s="58"/>
      <c r="J203" s="58"/>
      <c r="K203" s="58"/>
      <c r="L203" s="58"/>
      <c r="M203" s="58"/>
      <c r="N203" s="58"/>
      <c r="O203" s="59"/>
      <c r="P203" s="60"/>
    </row>
    <row r="204">
      <c r="A204" s="54"/>
      <c r="B204" s="55"/>
      <c r="C204" s="56"/>
      <c r="D204" s="56"/>
      <c r="E204" s="56"/>
      <c r="F204" s="56"/>
      <c r="G204" s="58"/>
      <c r="H204" s="58"/>
      <c r="I204" s="58"/>
      <c r="J204" s="58"/>
      <c r="K204" s="58"/>
      <c r="L204" s="58"/>
      <c r="M204" s="58"/>
      <c r="N204" s="58"/>
      <c r="O204" s="59"/>
      <c r="P204" s="60"/>
    </row>
    <row r="205">
      <c r="A205" s="54"/>
      <c r="B205" s="55"/>
      <c r="C205" s="56"/>
      <c r="D205" s="56"/>
      <c r="E205" s="56"/>
      <c r="F205" s="56"/>
      <c r="G205" s="58"/>
      <c r="H205" s="58"/>
      <c r="I205" s="58"/>
      <c r="J205" s="58"/>
      <c r="K205" s="58"/>
      <c r="L205" s="58"/>
      <c r="M205" s="58"/>
      <c r="N205" s="58"/>
      <c r="O205" s="59"/>
      <c r="P205" s="60"/>
    </row>
    <row r="206">
      <c r="A206" s="54"/>
      <c r="B206" s="55"/>
      <c r="C206" s="56"/>
      <c r="D206" s="56"/>
      <c r="E206" s="56"/>
      <c r="F206" s="56"/>
      <c r="G206" s="58"/>
      <c r="H206" s="58"/>
      <c r="I206" s="58"/>
      <c r="J206" s="58"/>
      <c r="K206" s="58"/>
      <c r="L206" s="58"/>
      <c r="M206" s="58"/>
      <c r="N206" s="58"/>
      <c r="O206" s="59"/>
      <c r="P206" s="60"/>
    </row>
    <row r="207">
      <c r="A207" s="54"/>
      <c r="B207" s="55"/>
      <c r="C207" s="56"/>
      <c r="D207" s="56"/>
      <c r="E207" s="56"/>
      <c r="F207" s="56"/>
      <c r="G207" s="58"/>
      <c r="H207" s="58"/>
      <c r="I207" s="58"/>
      <c r="J207" s="58"/>
      <c r="K207" s="58"/>
      <c r="L207" s="58"/>
      <c r="M207" s="58"/>
      <c r="N207" s="58"/>
      <c r="O207" s="59"/>
      <c r="P207" s="60"/>
    </row>
    <row r="208">
      <c r="A208" s="54"/>
      <c r="B208" s="55"/>
      <c r="C208" s="56"/>
      <c r="D208" s="56"/>
      <c r="E208" s="56"/>
      <c r="F208" s="56"/>
      <c r="G208" s="58"/>
      <c r="H208" s="58"/>
      <c r="I208" s="58"/>
      <c r="J208" s="58"/>
      <c r="K208" s="58"/>
      <c r="L208" s="58"/>
      <c r="M208" s="58"/>
      <c r="N208" s="58"/>
      <c r="O208" s="59"/>
      <c r="P208" s="60"/>
    </row>
    <row r="209">
      <c r="A209" s="54"/>
      <c r="B209" s="55"/>
      <c r="C209" s="56"/>
      <c r="D209" s="56"/>
      <c r="E209" s="56"/>
      <c r="F209" s="56"/>
      <c r="G209" s="58"/>
      <c r="H209" s="58"/>
      <c r="I209" s="58"/>
      <c r="J209" s="58"/>
      <c r="K209" s="58"/>
      <c r="L209" s="58"/>
      <c r="M209" s="58"/>
      <c r="N209" s="58"/>
      <c r="O209" s="59"/>
      <c r="P209" s="60"/>
    </row>
    <row r="210">
      <c r="A210" s="54"/>
      <c r="B210" s="55"/>
      <c r="C210" s="56"/>
      <c r="D210" s="56"/>
      <c r="E210" s="56"/>
      <c r="F210" s="56"/>
      <c r="G210" s="58"/>
      <c r="H210" s="58"/>
      <c r="I210" s="58"/>
      <c r="J210" s="58"/>
      <c r="K210" s="58"/>
      <c r="L210" s="58"/>
      <c r="M210" s="58"/>
      <c r="N210" s="58"/>
      <c r="O210" s="59"/>
      <c r="P210" s="60"/>
    </row>
    <row r="211">
      <c r="A211" s="54"/>
      <c r="B211" s="55"/>
      <c r="C211" s="56"/>
      <c r="D211" s="56"/>
      <c r="E211" s="56"/>
      <c r="F211" s="56"/>
      <c r="G211" s="58"/>
      <c r="H211" s="58"/>
      <c r="I211" s="58"/>
      <c r="J211" s="58"/>
      <c r="K211" s="58"/>
      <c r="L211" s="58"/>
      <c r="M211" s="58"/>
      <c r="N211" s="58"/>
      <c r="O211" s="59"/>
      <c r="P211" s="60"/>
    </row>
    <row r="212">
      <c r="A212" s="54"/>
      <c r="B212" s="55"/>
      <c r="C212" s="56"/>
      <c r="D212" s="56"/>
      <c r="E212" s="56"/>
      <c r="F212" s="56"/>
      <c r="G212" s="58"/>
      <c r="H212" s="58"/>
      <c r="I212" s="58"/>
      <c r="J212" s="58"/>
      <c r="K212" s="58"/>
      <c r="L212" s="58"/>
      <c r="M212" s="58"/>
      <c r="N212" s="58"/>
      <c r="O212" s="59"/>
      <c r="P212" s="60"/>
    </row>
    <row r="213">
      <c r="A213" s="54"/>
      <c r="B213" s="55"/>
      <c r="C213" s="56"/>
      <c r="D213" s="56"/>
      <c r="E213" s="56"/>
      <c r="F213" s="56"/>
      <c r="G213" s="58"/>
      <c r="H213" s="58"/>
      <c r="I213" s="58"/>
      <c r="J213" s="58"/>
      <c r="K213" s="58"/>
      <c r="L213" s="58"/>
      <c r="M213" s="58"/>
      <c r="N213" s="58"/>
      <c r="O213" s="59"/>
      <c r="P213" s="60"/>
    </row>
    <row r="214">
      <c r="A214" s="54"/>
      <c r="B214" s="55"/>
      <c r="C214" s="56"/>
      <c r="D214" s="56"/>
      <c r="E214" s="56"/>
      <c r="F214" s="56"/>
      <c r="G214" s="58"/>
      <c r="H214" s="58"/>
      <c r="I214" s="58"/>
      <c r="J214" s="58"/>
      <c r="K214" s="58"/>
      <c r="L214" s="58"/>
      <c r="M214" s="58"/>
      <c r="N214" s="58"/>
      <c r="O214" s="59"/>
      <c r="P214" s="60"/>
    </row>
    <row r="215">
      <c r="A215" s="54"/>
      <c r="B215" s="55"/>
      <c r="C215" s="56"/>
      <c r="D215" s="56"/>
      <c r="E215" s="56"/>
      <c r="F215" s="56"/>
      <c r="G215" s="58"/>
      <c r="H215" s="58"/>
      <c r="I215" s="58"/>
      <c r="J215" s="58"/>
      <c r="K215" s="58"/>
      <c r="L215" s="58"/>
      <c r="M215" s="58"/>
      <c r="N215" s="58"/>
      <c r="O215" s="59"/>
      <c r="P215" s="60"/>
    </row>
    <row r="216">
      <c r="A216" s="54"/>
      <c r="B216" s="55"/>
      <c r="C216" s="56"/>
      <c r="D216" s="56"/>
      <c r="E216" s="56"/>
      <c r="F216" s="56"/>
      <c r="G216" s="58"/>
      <c r="H216" s="58"/>
      <c r="I216" s="58"/>
      <c r="J216" s="58"/>
      <c r="K216" s="58"/>
      <c r="L216" s="58"/>
      <c r="M216" s="58"/>
      <c r="N216" s="58"/>
      <c r="O216" s="59"/>
      <c r="P216" s="60"/>
    </row>
    <row r="217">
      <c r="A217" s="54"/>
      <c r="B217" s="55"/>
      <c r="C217" s="56"/>
      <c r="D217" s="56"/>
      <c r="E217" s="56"/>
      <c r="F217" s="56"/>
      <c r="G217" s="58"/>
      <c r="H217" s="58"/>
      <c r="I217" s="58"/>
      <c r="J217" s="58"/>
      <c r="K217" s="58"/>
      <c r="L217" s="58"/>
      <c r="M217" s="58"/>
      <c r="N217" s="58"/>
      <c r="O217" s="59"/>
      <c r="P217" s="60"/>
    </row>
    <row r="218">
      <c r="A218" s="54"/>
      <c r="B218" s="55"/>
      <c r="C218" s="56"/>
      <c r="D218" s="56"/>
      <c r="E218" s="56"/>
      <c r="F218" s="56"/>
      <c r="G218" s="58"/>
      <c r="H218" s="58"/>
      <c r="I218" s="58"/>
      <c r="J218" s="58"/>
      <c r="K218" s="58"/>
      <c r="L218" s="58"/>
      <c r="M218" s="58"/>
      <c r="N218" s="58"/>
      <c r="O218" s="59"/>
      <c r="P218" s="60"/>
    </row>
    <row r="219">
      <c r="A219" s="54"/>
      <c r="B219" s="55"/>
      <c r="C219" s="56"/>
      <c r="D219" s="56"/>
      <c r="E219" s="56"/>
      <c r="F219" s="56"/>
      <c r="G219" s="58"/>
      <c r="H219" s="58"/>
      <c r="I219" s="58"/>
      <c r="J219" s="58"/>
      <c r="K219" s="58"/>
      <c r="L219" s="58"/>
      <c r="M219" s="58"/>
      <c r="N219" s="58"/>
      <c r="O219" s="59"/>
      <c r="P219" s="60"/>
    </row>
    <row r="220">
      <c r="A220" s="54"/>
      <c r="B220" s="55"/>
      <c r="C220" s="56"/>
      <c r="D220" s="56"/>
      <c r="E220" s="56"/>
      <c r="F220" s="56"/>
      <c r="G220" s="58"/>
      <c r="H220" s="58"/>
      <c r="I220" s="58"/>
      <c r="J220" s="58"/>
      <c r="K220" s="58"/>
      <c r="L220" s="58"/>
      <c r="M220" s="58"/>
      <c r="N220" s="58"/>
      <c r="O220" s="59"/>
      <c r="P220" s="60"/>
    </row>
    <row r="221">
      <c r="A221" s="54"/>
      <c r="B221" s="55"/>
      <c r="C221" s="56"/>
      <c r="D221" s="56"/>
      <c r="E221" s="56"/>
      <c r="F221" s="56"/>
      <c r="G221" s="58"/>
      <c r="H221" s="58"/>
      <c r="I221" s="58"/>
      <c r="J221" s="58"/>
      <c r="K221" s="58"/>
      <c r="L221" s="58"/>
      <c r="M221" s="58"/>
      <c r="N221" s="58"/>
      <c r="O221" s="59"/>
      <c r="P221" s="60"/>
    </row>
    <row r="222">
      <c r="A222" s="54"/>
      <c r="B222" s="55"/>
      <c r="C222" s="56"/>
      <c r="D222" s="56"/>
      <c r="E222" s="56"/>
      <c r="F222" s="56"/>
      <c r="G222" s="58"/>
      <c r="H222" s="58"/>
      <c r="I222" s="58"/>
      <c r="J222" s="58"/>
      <c r="K222" s="58"/>
      <c r="L222" s="58"/>
      <c r="M222" s="58"/>
      <c r="N222" s="58"/>
      <c r="O222" s="59"/>
      <c r="P222" s="60"/>
    </row>
    <row r="223">
      <c r="A223" s="54"/>
      <c r="B223" s="55"/>
      <c r="C223" s="56"/>
      <c r="D223" s="56"/>
      <c r="E223" s="56"/>
      <c r="F223" s="56"/>
      <c r="G223" s="58"/>
      <c r="H223" s="58"/>
      <c r="I223" s="58"/>
      <c r="J223" s="58"/>
      <c r="K223" s="58"/>
      <c r="L223" s="58"/>
      <c r="M223" s="58"/>
      <c r="N223" s="58"/>
      <c r="O223" s="59"/>
      <c r="P223" s="60"/>
    </row>
    <row r="224">
      <c r="A224" s="54"/>
      <c r="B224" s="55"/>
      <c r="C224" s="56"/>
      <c r="D224" s="56"/>
      <c r="E224" s="56"/>
      <c r="F224" s="56"/>
      <c r="G224" s="58"/>
      <c r="H224" s="58"/>
      <c r="I224" s="58"/>
      <c r="J224" s="58"/>
      <c r="K224" s="58"/>
      <c r="L224" s="58"/>
      <c r="M224" s="58"/>
      <c r="N224" s="58"/>
      <c r="O224" s="59"/>
      <c r="P224" s="60"/>
    </row>
    <row r="225">
      <c r="A225" s="54"/>
      <c r="B225" s="55"/>
      <c r="C225" s="56"/>
      <c r="D225" s="56"/>
      <c r="E225" s="56"/>
      <c r="F225" s="56"/>
      <c r="G225" s="58"/>
      <c r="H225" s="58"/>
      <c r="I225" s="58"/>
      <c r="J225" s="58"/>
      <c r="K225" s="58"/>
      <c r="L225" s="58"/>
      <c r="M225" s="58"/>
      <c r="N225" s="58"/>
      <c r="O225" s="59"/>
      <c r="P225" s="60"/>
    </row>
    <row r="226">
      <c r="A226" s="54"/>
      <c r="B226" s="55"/>
      <c r="C226" s="56"/>
      <c r="D226" s="56"/>
      <c r="E226" s="56"/>
      <c r="F226" s="56"/>
      <c r="G226" s="58"/>
      <c r="H226" s="58"/>
      <c r="I226" s="58"/>
      <c r="J226" s="58"/>
      <c r="K226" s="58"/>
      <c r="L226" s="58"/>
      <c r="M226" s="58"/>
      <c r="N226" s="58"/>
      <c r="O226" s="59"/>
      <c r="P226" s="60"/>
    </row>
    <row r="227">
      <c r="A227" s="54"/>
      <c r="B227" s="55"/>
      <c r="C227" s="56"/>
      <c r="D227" s="56"/>
      <c r="E227" s="56"/>
      <c r="F227" s="56"/>
      <c r="G227" s="58"/>
      <c r="H227" s="58"/>
      <c r="I227" s="58"/>
      <c r="J227" s="58"/>
      <c r="K227" s="58"/>
      <c r="L227" s="58"/>
      <c r="M227" s="58"/>
      <c r="N227" s="58"/>
      <c r="O227" s="59"/>
      <c r="P227" s="60"/>
    </row>
    <row r="228">
      <c r="A228" s="54"/>
      <c r="B228" s="55"/>
      <c r="C228" s="56"/>
      <c r="D228" s="56"/>
      <c r="E228" s="56"/>
      <c r="F228" s="56"/>
      <c r="G228" s="58"/>
      <c r="H228" s="58"/>
      <c r="I228" s="58"/>
      <c r="J228" s="58"/>
      <c r="K228" s="58"/>
      <c r="L228" s="58"/>
      <c r="M228" s="58"/>
      <c r="N228" s="58"/>
      <c r="O228" s="59"/>
      <c r="P228" s="60"/>
    </row>
    <row r="229">
      <c r="A229" s="54"/>
      <c r="B229" s="55"/>
      <c r="C229" s="56"/>
      <c r="D229" s="56"/>
      <c r="E229" s="56"/>
      <c r="F229" s="56"/>
      <c r="G229" s="58"/>
      <c r="H229" s="58"/>
      <c r="I229" s="58"/>
      <c r="J229" s="58"/>
      <c r="K229" s="58"/>
      <c r="L229" s="58"/>
      <c r="M229" s="58"/>
      <c r="N229" s="58"/>
      <c r="O229" s="59"/>
      <c r="P229" s="60"/>
    </row>
    <row r="230">
      <c r="A230" s="54"/>
      <c r="B230" s="55"/>
      <c r="C230" s="56"/>
      <c r="D230" s="56"/>
      <c r="E230" s="56"/>
      <c r="F230" s="56"/>
      <c r="G230" s="58"/>
      <c r="H230" s="58"/>
      <c r="I230" s="58"/>
      <c r="J230" s="58"/>
      <c r="K230" s="58"/>
      <c r="L230" s="58"/>
      <c r="M230" s="58"/>
      <c r="N230" s="58"/>
      <c r="O230" s="59"/>
      <c r="P230" s="60"/>
    </row>
    <row r="231">
      <c r="A231" s="54"/>
      <c r="B231" s="55"/>
      <c r="C231" s="56"/>
      <c r="D231" s="56"/>
      <c r="E231" s="56"/>
      <c r="F231" s="56"/>
      <c r="G231" s="58"/>
      <c r="H231" s="58"/>
      <c r="I231" s="58"/>
      <c r="J231" s="58"/>
      <c r="K231" s="58"/>
      <c r="L231" s="58"/>
      <c r="M231" s="58"/>
      <c r="N231" s="58"/>
      <c r="O231" s="59"/>
      <c r="P231" s="60"/>
    </row>
    <row r="232">
      <c r="A232" s="54"/>
      <c r="B232" s="55"/>
      <c r="C232" s="56"/>
      <c r="D232" s="56"/>
      <c r="E232" s="56"/>
      <c r="F232" s="56"/>
      <c r="G232" s="58"/>
      <c r="H232" s="58"/>
      <c r="I232" s="58"/>
      <c r="J232" s="58"/>
      <c r="K232" s="58"/>
      <c r="L232" s="58"/>
      <c r="M232" s="58"/>
      <c r="N232" s="58"/>
      <c r="O232" s="59"/>
      <c r="P232" s="60"/>
    </row>
    <row r="233">
      <c r="A233" s="54"/>
      <c r="B233" s="55"/>
      <c r="C233" s="56"/>
      <c r="D233" s="56"/>
      <c r="E233" s="56"/>
      <c r="F233" s="56"/>
      <c r="G233" s="58"/>
      <c r="H233" s="58"/>
      <c r="I233" s="58"/>
      <c r="J233" s="58"/>
      <c r="K233" s="58"/>
      <c r="L233" s="58"/>
      <c r="M233" s="58"/>
      <c r="N233" s="58"/>
      <c r="O233" s="59"/>
      <c r="P233" s="60"/>
    </row>
    <row r="234">
      <c r="A234" s="54"/>
      <c r="B234" s="55"/>
      <c r="C234" s="56"/>
      <c r="D234" s="56"/>
      <c r="E234" s="56"/>
      <c r="F234" s="56"/>
      <c r="G234" s="58"/>
      <c r="H234" s="58"/>
      <c r="I234" s="58"/>
      <c r="J234" s="58"/>
      <c r="K234" s="58"/>
      <c r="L234" s="58"/>
      <c r="M234" s="58"/>
      <c r="N234" s="58"/>
      <c r="O234" s="59"/>
      <c r="P234" s="60"/>
    </row>
    <row r="235">
      <c r="A235" s="54"/>
      <c r="B235" s="55"/>
      <c r="C235" s="56"/>
      <c r="D235" s="56"/>
      <c r="E235" s="56"/>
      <c r="F235" s="56"/>
      <c r="G235" s="58"/>
      <c r="H235" s="58"/>
      <c r="I235" s="58"/>
      <c r="J235" s="58"/>
      <c r="K235" s="58"/>
      <c r="L235" s="58"/>
      <c r="M235" s="58"/>
      <c r="N235" s="58"/>
      <c r="O235" s="59"/>
      <c r="P235" s="60"/>
    </row>
    <row r="236">
      <c r="A236" s="54"/>
      <c r="B236" s="55"/>
      <c r="C236" s="56"/>
      <c r="D236" s="56"/>
      <c r="E236" s="56"/>
      <c r="F236" s="56"/>
      <c r="G236" s="58"/>
      <c r="H236" s="58"/>
      <c r="I236" s="58"/>
      <c r="J236" s="58"/>
      <c r="K236" s="58"/>
      <c r="L236" s="58"/>
      <c r="M236" s="58"/>
      <c r="N236" s="58"/>
      <c r="O236" s="59"/>
      <c r="P236" s="60"/>
    </row>
    <row r="237">
      <c r="A237" s="54"/>
      <c r="B237" s="55"/>
      <c r="C237" s="56"/>
      <c r="D237" s="56"/>
      <c r="E237" s="56"/>
      <c r="F237" s="56"/>
      <c r="G237" s="58"/>
      <c r="H237" s="58"/>
      <c r="I237" s="58"/>
      <c r="J237" s="58"/>
      <c r="K237" s="58"/>
      <c r="L237" s="58"/>
      <c r="M237" s="58"/>
      <c r="N237" s="58"/>
      <c r="O237" s="59"/>
      <c r="P237" s="60"/>
    </row>
    <row r="238">
      <c r="A238" s="54"/>
      <c r="B238" s="55"/>
      <c r="C238" s="56"/>
      <c r="D238" s="56"/>
      <c r="E238" s="56"/>
      <c r="F238" s="56"/>
      <c r="G238" s="58"/>
      <c r="H238" s="58"/>
      <c r="I238" s="58"/>
      <c r="J238" s="58"/>
      <c r="K238" s="58"/>
      <c r="L238" s="58"/>
      <c r="M238" s="58"/>
      <c r="N238" s="58"/>
      <c r="O238" s="59"/>
      <c r="P238" s="60"/>
    </row>
    <row r="239">
      <c r="A239" s="54"/>
      <c r="B239" s="55"/>
      <c r="C239" s="56"/>
      <c r="D239" s="56"/>
      <c r="E239" s="56"/>
      <c r="F239" s="56"/>
      <c r="G239" s="58"/>
      <c r="H239" s="58"/>
      <c r="I239" s="58"/>
      <c r="J239" s="58"/>
      <c r="K239" s="58"/>
      <c r="L239" s="58"/>
      <c r="M239" s="58"/>
      <c r="N239" s="58"/>
      <c r="O239" s="59"/>
      <c r="P239" s="60"/>
    </row>
    <row r="240">
      <c r="A240" s="54"/>
      <c r="B240" s="55"/>
      <c r="C240" s="56"/>
      <c r="D240" s="56"/>
      <c r="E240" s="56"/>
      <c r="F240" s="56"/>
      <c r="G240" s="58"/>
      <c r="H240" s="58"/>
      <c r="I240" s="58"/>
      <c r="J240" s="58"/>
      <c r="K240" s="58"/>
      <c r="L240" s="58"/>
      <c r="M240" s="58"/>
      <c r="N240" s="58"/>
      <c r="O240" s="59"/>
      <c r="P240" s="60"/>
    </row>
    <row r="241">
      <c r="A241" s="54"/>
      <c r="B241" s="55"/>
      <c r="C241" s="56"/>
      <c r="D241" s="56"/>
      <c r="E241" s="56"/>
      <c r="F241" s="56"/>
      <c r="G241" s="58"/>
      <c r="H241" s="58"/>
      <c r="I241" s="58"/>
      <c r="J241" s="58"/>
      <c r="K241" s="58"/>
      <c r="L241" s="58"/>
      <c r="M241" s="58"/>
      <c r="N241" s="58"/>
      <c r="O241" s="59"/>
      <c r="P241" s="60"/>
    </row>
    <row r="242">
      <c r="A242" s="54"/>
      <c r="B242" s="55"/>
      <c r="C242" s="56"/>
      <c r="D242" s="56"/>
      <c r="E242" s="56"/>
      <c r="F242" s="56"/>
      <c r="G242" s="58"/>
      <c r="H242" s="58"/>
      <c r="I242" s="58"/>
      <c r="J242" s="58"/>
      <c r="K242" s="58"/>
      <c r="L242" s="58"/>
      <c r="M242" s="58"/>
      <c r="N242" s="58"/>
      <c r="O242" s="59"/>
      <c r="P242" s="60"/>
    </row>
    <row r="243">
      <c r="A243" s="54"/>
      <c r="B243" s="55"/>
      <c r="C243" s="56"/>
      <c r="D243" s="56"/>
      <c r="E243" s="56"/>
      <c r="F243" s="56"/>
      <c r="G243" s="58"/>
      <c r="H243" s="58"/>
      <c r="I243" s="58"/>
      <c r="J243" s="58"/>
      <c r="K243" s="58"/>
      <c r="L243" s="58"/>
      <c r="M243" s="58"/>
      <c r="N243" s="58"/>
      <c r="O243" s="59"/>
      <c r="P243" s="60"/>
    </row>
    <row r="244">
      <c r="A244" s="54"/>
      <c r="B244" s="55"/>
      <c r="C244" s="56"/>
      <c r="D244" s="56"/>
      <c r="E244" s="56"/>
      <c r="F244" s="56"/>
      <c r="G244" s="58"/>
      <c r="H244" s="58"/>
      <c r="I244" s="58"/>
      <c r="J244" s="58"/>
      <c r="K244" s="58"/>
      <c r="L244" s="58"/>
      <c r="M244" s="58"/>
      <c r="N244" s="58"/>
      <c r="O244" s="59"/>
      <c r="P244" s="60"/>
    </row>
    <row r="245">
      <c r="A245" s="54"/>
      <c r="B245" s="55"/>
      <c r="C245" s="56"/>
      <c r="D245" s="56"/>
      <c r="E245" s="56"/>
      <c r="F245" s="56"/>
      <c r="G245" s="58"/>
      <c r="H245" s="58"/>
      <c r="I245" s="58"/>
      <c r="J245" s="58"/>
      <c r="K245" s="58"/>
      <c r="L245" s="58"/>
      <c r="M245" s="58"/>
      <c r="N245" s="58"/>
      <c r="O245" s="59"/>
      <c r="P245" s="60"/>
    </row>
    <row r="246">
      <c r="A246" s="54"/>
      <c r="B246" s="55"/>
      <c r="C246" s="56"/>
      <c r="D246" s="56"/>
      <c r="E246" s="56"/>
      <c r="F246" s="56"/>
      <c r="G246" s="58"/>
      <c r="H246" s="58"/>
      <c r="I246" s="58"/>
      <c r="J246" s="58"/>
      <c r="K246" s="58"/>
      <c r="L246" s="58"/>
      <c r="M246" s="58"/>
      <c r="N246" s="58"/>
      <c r="O246" s="59"/>
      <c r="P246" s="60"/>
    </row>
    <row r="247">
      <c r="A247" s="54"/>
      <c r="B247" s="55"/>
      <c r="C247" s="56"/>
      <c r="D247" s="56"/>
      <c r="E247" s="56"/>
      <c r="F247" s="56"/>
      <c r="G247" s="58"/>
      <c r="H247" s="58"/>
      <c r="I247" s="58"/>
      <c r="J247" s="58"/>
      <c r="K247" s="58"/>
      <c r="L247" s="58"/>
      <c r="M247" s="58"/>
      <c r="N247" s="58"/>
      <c r="O247" s="59"/>
      <c r="P247" s="60"/>
    </row>
    <row r="248">
      <c r="A248" s="54"/>
      <c r="B248" s="55"/>
      <c r="C248" s="56"/>
      <c r="D248" s="56"/>
      <c r="E248" s="56"/>
      <c r="F248" s="56"/>
      <c r="G248" s="58"/>
      <c r="H248" s="58"/>
      <c r="I248" s="58"/>
      <c r="J248" s="58"/>
      <c r="K248" s="58"/>
      <c r="L248" s="58"/>
      <c r="M248" s="58"/>
      <c r="N248" s="58"/>
      <c r="O248" s="59"/>
      <c r="P248" s="60"/>
    </row>
    <row r="249">
      <c r="A249" s="54"/>
      <c r="B249" s="55"/>
      <c r="C249" s="56"/>
      <c r="D249" s="56"/>
      <c r="E249" s="56"/>
      <c r="F249" s="56"/>
      <c r="G249" s="58"/>
      <c r="H249" s="58"/>
      <c r="I249" s="58"/>
      <c r="J249" s="58"/>
      <c r="K249" s="58"/>
      <c r="L249" s="58"/>
      <c r="M249" s="58"/>
      <c r="N249" s="58"/>
      <c r="O249" s="59"/>
      <c r="P249" s="60"/>
    </row>
    <row r="250">
      <c r="A250" s="54"/>
      <c r="B250" s="55"/>
      <c r="C250" s="56"/>
      <c r="D250" s="56"/>
      <c r="E250" s="56"/>
      <c r="F250" s="56"/>
      <c r="G250" s="58"/>
      <c r="H250" s="58"/>
      <c r="I250" s="58"/>
      <c r="J250" s="58"/>
      <c r="K250" s="58"/>
      <c r="L250" s="58"/>
      <c r="M250" s="58"/>
      <c r="N250" s="58"/>
      <c r="O250" s="59"/>
      <c r="P250" s="60"/>
    </row>
    <row r="251">
      <c r="A251" s="54"/>
      <c r="B251" s="55"/>
      <c r="C251" s="56"/>
      <c r="D251" s="56"/>
      <c r="E251" s="56"/>
      <c r="F251" s="56"/>
      <c r="G251" s="58"/>
      <c r="H251" s="58"/>
      <c r="I251" s="58"/>
      <c r="J251" s="58"/>
      <c r="K251" s="58"/>
      <c r="L251" s="58"/>
      <c r="M251" s="58"/>
      <c r="N251" s="58"/>
      <c r="O251" s="59"/>
      <c r="P251" s="60"/>
    </row>
    <row r="252">
      <c r="A252" s="54"/>
      <c r="B252" s="55"/>
      <c r="C252" s="56"/>
      <c r="D252" s="56"/>
      <c r="E252" s="56"/>
      <c r="F252" s="56"/>
      <c r="G252" s="58"/>
      <c r="H252" s="58"/>
      <c r="I252" s="58"/>
      <c r="J252" s="58"/>
      <c r="K252" s="58"/>
      <c r="L252" s="58"/>
      <c r="M252" s="58"/>
      <c r="N252" s="58"/>
      <c r="O252" s="59"/>
      <c r="P252" s="60"/>
    </row>
    <row r="253">
      <c r="A253" s="54"/>
      <c r="B253" s="55"/>
      <c r="C253" s="56"/>
      <c r="D253" s="56"/>
      <c r="E253" s="56"/>
      <c r="F253" s="56"/>
      <c r="G253" s="58"/>
      <c r="H253" s="58"/>
      <c r="I253" s="58"/>
      <c r="J253" s="58"/>
      <c r="K253" s="58"/>
      <c r="L253" s="58"/>
      <c r="M253" s="58"/>
      <c r="N253" s="58"/>
      <c r="O253" s="59"/>
      <c r="P253" s="60"/>
    </row>
    <row r="254">
      <c r="A254" s="54"/>
      <c r="B254" s="55"/>
      <c r="C254" s="56"/>
      <c r="D254" s="56"/>
      <c r="E254" s="56"/>
      <c r="F254" s="56"/>
      <c r="G254" s="58"/>
      <c r="H254" s="58"/>
      <c r="I254" s="58"/>
      <c r="J254" s="58"/>
      <c r="K254" s="58"/>
      <c r="L254" s="58"/>
      <c r="M254" s="58"/>
      <c r="N254" s="58"/>
      <c r="O254" s="59"/>
      <c r="P254" s="60"/>
    </row>
    <row r="255">
      <c r="A255" s="54"/>
      <c r="B255" s="55"/>
      <c r="C255" s="56"/>
      <c r="D255" s="56"/>
      <c r="E255" s="56"/>
      <c r="F255" s="56"/>
      <c r="G255" s="58"/>
      <c r="H255" s="58"/>
      <c r="I255" s="58"/>
      <c r="J255" s="58"/>
      <c r="K255" s="58"/>
      <c r="L255" s="58"/>
      <c r="M255" s="58"/>
      <c r="N255" s="58"/>
      <c r="O255" s="59"/>
      <c r="P255" s="60"/>
    </row>
    <row r="256">
      <c r="A256" s="54"/>
      <c r="B256" s="55"/>
      <c r="C256" s="56"/>
      <c r="D256" s="56"/>
      <c r="E256" s="56"/>
      <c r="F256" s="56"/>
      <c r="G256" s="58"/>
      <c r="H256" s="58"/>
      <c r="I256" s="58"/>
      <c r="J256" s="58"/>
      <c r="K256" s="58"/>
      <c r="L256" s="58"/>
      <c r="M256" s="58"/>
      <c r="N256" s="58"/>
      <c r="O256" s="59"/>
      <c r="P256" s="60"/>
    </row>
    <row r="257">
      <c r="A257" s="54"/>
      <c r="B257" s="55"/>
      <c r="C257" s="56"/>
      <c r="D257" s="56"/>
      <c r="E257" s="56"/>
      <c r="F257" s="56"/>
      <c r="G257" s="58"/>
      <c r="H257" s="58"/>
      <c r="I257" s="58"/>
      <c r="J257" s="58"/>
      <c r="K257" s="58"/>
      <c r="L257" s="58"/>
      <c r="M257" s="58"/>
      <c r="N257" s="58"/>
      <c r="O257" s="59"/>
      <c r="P257" s="60"/>
    </row>
    <row r="258">
      <c r="A258" s="54"/>
      <c r="B258" s="55"/>
      <c r="C258" s="56"/>
      <c r="D258" s="56"/>
      <c r="E258" s="56"/>
      <c r="F258" s="56"/>
      <c r="G258" s="58"/>
      <c r="H258" s="58"/>
      <c r="I258" s="58"/>
      <c r="J258" s="58"/>
      <c r="K258" s="58"/>
      <c r="L258" s="58"/>
      <c r="M258" s="58"/>
      <c r="N258" s="58"/>
      <c r="O258" s="59"/>
      <c r="P258" s="60"/>
    </row>
    <row r="259">
      <c r="A259" s="54"/>
      <c r="B259" s="55"/>
      <c r="C259" s="56"/>
      <c r="D259" s="56"/>
      <c r="E259" s="56"/>
      <c r="F259" s="56"/>
      <c r="G259" s="58"/>
      <c r="H259" s="58"/>
      <c r="I259" s="58"/>
      <c r="J259" s="58"/>
      <c r="K259" s="58"/>
      <c r="L259" s="58"/>
      <c r="M259" s="58"/>
      <c r="N259" s="58"/>
      <c r="O259" s="59"/>
      <c r="P259" s="60"/>
    </row>
    <row r="260">
      <c r="A260" s="54"/>
      <c r="B260" s="55"/>
      <c r="C260" s="56"/>
      <c r="D260" s="56"/>
      <c r="E260" s="56"/>
      <c r="F260" s="56"/>
      <c r="G260" s="58"/>
      <c r="H260" s="58"/>
      <c r="I260" s="58"/>
      <c r="J260" s="58"/>
      <c r="K260" s="58"/>
      <c r="L260" s="58"/>
      <c r="M260" s="58"/>
      <c r="N260" s="58"/>
      <c r="O260" s="59"/>
      <c r="P260" s="60"/>
    </row>
    <row r="261">
      <c r="A261" s="54"/>
      <c r="B261" s="55"/>
      <c r="C261" s="56"/>
      <c r="D261" s="56"/>
      <c r="E261" s="56"/>
      <c r="F261" s="56"/>
      <c r="G261" s="58"/>
      <c r="H261" s="58"/>
      <c r="I261" s="58"/>
      <c r="J261" s="58"/>
      <c r="K261" s="58"/>
      <c r="L261" s="58"/>
      <c r="M261" s="58"/>
      <c r="N261" s="58"/>
      <c r="O261" s="59"/>
      <c r="P261" s="60"/>
    </row>
    <row r="262">
      <c r="A262" s="54"/>
      <c r="B262" s="55"/>
      <c r="C262" s="56"/>
      <c r="D262" s="56"/>
      <c r="E262" s="56"/>
      <c r="F262" s="56"/>
      <c r="G262" s="58"/>
      <c r="H262" s="58"/>
      <c r="I262" s="58"/>
      <c r="J262" s="58"/>
      <c r="K262" s="58"/>
      <c r="L262" s="58"/>
      <c r="M262" s="58"/>
      <c r="N262" s="58"/>
      <c r="O262" s="59"/>
      <c r="P262" s="60"/>
    </row>
    <row r="263">
      <c r="A263" s="54"/>
      <c r="B263" s="55"/>
      <c r="C263" s="56"/>
      <c r="D263" s="56"/>
      <c r="E263" s="56"/>
      <c r="F263" s="56"/>
      <c r="G263" s="58"/>
      <c r="H263" s="58"/>
      <c r="I263" s="58"/>
      <c r="J263" s="58"/>
      <c r="K263" s="58"/>
      <c r="L263" s="58"/>
      <c r="M263" s="58"/>
      <c r="N263" s="58"/>
      <c r="O263" s="59"/>
      <c r="P263" s="60"/>
    </row>
    <row r="264">
      <c r="A264" s="54"/>
      <c r="B264" s="55"/>
      <c r="C264" s="56"/>
      <c r="D264" s="56"/>
      <c r="E264" s="56"/>
      <c r="F264" s="56"/>
      <c r="G264" s="58"/>
      <c r="H264" s="58"/>
      <c r="I264" s="58"/>
      <c r="J264" s="58"/>
      <c r="K264" s="58"/>
      <c r="L264" s="58"/>
      <c r="M264" s="58"/>
      <c r="N264" s="58"/>
      <c r="O264" s="59"/>
      <c r="P264" s="60"/>
    </row>
    <row r="265">
      <c r="A265" s="54"/>
      <c r="B265" s="55"/>
      <c r="C265" s="56"/>
      <c r="D265" s="56"/>
      <c r="E265" s="56"/>
      <c r="F265" s="56"/>
      <c r="G265" s="58"/>
      <c r="H265" s="58"/>
      <c r="I265" s="58"/>
      <c r="J265" s="58"/>
      <c r="K265" s="58"/>
      <c r="L265" s="58"/>
      <c r="M265" s="58"/>
      <c r="N265" s="58"/>
      <c r="O265" s="59"/>
      <c r="P265" s="60"/>
    </row>
    <row r="266">
      <c r="A266" s="54"/>
      <c r="B266" s="55"/>
      <c r="C266" s="56"/>
      <c r="D266" s="56"/>
      <c r="E266" s="56"/>
      <c r="F266" s="56"/>
      <c r="G266" s="58"/>
      <c r="H266" s="58"/>
      <c r="I266" s="58"/>
      <c r="J266" s="58"/>
      <c r="K266" s="58"/>
      <c r="L266" s="58"/>
      <c r="M266" s="58"/>
      <c r="N266" s="58"/>
      <c r="O266" s="59"/>
      <c r="P266" s="60"/>
    </row>
    <row r="267">
      <c r="A267" s="54"/>
      <c r="B267" s="55"/>
      <c r="C267" s="56"/>
      <c r="D267" s="56"/>
      <c r="E267" s="56"/>
      <c r="F267" s="56"/>
      <c r="G267" s="58"/>
      <c r="H267" s="58"/>
      <c r="I267" s="58"/>
      <c r="J267" s="58"/>
      <c r="K267" s="58"/>
      <c r="L267" s="58"/>
      <c r="M267" s="58"/>
      <c r="N267" s="58"/>
      <c r="O267" s="59"/>
      <c r="P267" s="60"/>
    </row>
    <row r="268">
      <c r="A268" s="54"/>
      <c r="B268" s="55"/>
      <c r="C268" s="56"/>
      <c r="D268" s="56"/>
      <c r="E268" s="56"/>
      <c r="F268" s="56"/>
      <c r="G268" s="58"/>
      <c r="H268" s="58"/>
      <c r="I268" s="58"/>
      <c r="J268" s="58"/>
      <c r="K268" s="58"/>
      <c r="L268" s="58"/>
      <c r="M268" s="58"/>
      <c r="N268" s="58"/>
      <c r="O268" s="59"/>
      <c r="P268" s="60"/>
    </row>
    <row r="269">
      <c r="A269" s="54"/>
      <c r="B269" s="55"/>
      <c r="C269" s="56"/>
      <c r="D269" s="56"/>
      <c r="E269" s="56"/>
      <c r="F269" s="56"/>
      <c r="G269" s="58"/>
      <c r="H269" s="58"/>
      <c r="I269" s="58"/>
      <c r="J269" s="58"/>
      <c r="K269" s="58"/>
      <c r="L269" s="58"/>
      <c r="M269" s="58"/>
      <c r="N269" s="58"/>
      <c r="O269" s="59"/>
      <c r="P269" s="60"/>
    </row>
    <row r="270">
      <c r="A270" s="54"/>
      <c r="B270" s="55"/>
      <c r="C270" s="56"/>
      <c r="D270" s="56"/>
      <c r="E270" s="56"/>
      <c r="F270" s="56"/>
      <c r="G270" s="58"/>
      <c r="H270" s="58"/>
      <c r="I270" s="58"/>
      <c r="J270" s="58"/>
      <c r="K270" s="58"/>
      <c r="L270" s="58"/>
      <c r="M270" s="58"/>
      <c r="N270" s="58"/>
      <c r="O270" s="59"/>
      <c r="P270" s="60"/>
    </row>
    <row r="271">
      <c r="A271" s="54"/>
      <c r="B271" s="55"/>
      <c r="C271" s="56"/>
      <c r="D271" s="56"/>
      <c r="E271" s="56"/>
      <c r="F271" s="56"/>
      <c r="G271" s="58"/>
      <c r="H271" s="58"/>
      <c r="I271" s="58"/>
      <c r="J271" s="58"/>
      <c r="K271" s="58"/>
      <c r="L271" s="58"/>
      <c r="M271" s="58"/>
      <c r="N271" s="58"/>
      <c r="O271" s="59"/>
      <c r="P271" s="60"/>
    </row>
    <row r="272">
      <c r="A272" s="54"/>
      <c r="B272" s="55"/>
      <c r="C272" s="56"/>
      <c r="D272" s="56"/>
      <c r="E272" s="56"/>
      <c r="F272" s="56"/>
      <c r="G272" s="58"/>
      <c r="H272" s="58"/>
      <c r="I272" s="58"/>
      <c r="J272" s="58"/>
      <c r="K272" s="58"/>
      <c r="L272" s="58"/>
      <c r="M272" s="58"/>
      <c r="N272" s="58"/>
      <c r="O272" s="59"/>
      <c r="P272" s="60"/>
    </row>
    <row r="273">
      <c r="A273" s="54"/>
      <c r="B273" s="55"/>
      <c r="C273" s="56"/>
      <c r="D273" s="56"/>
      <c r="E273" s="56"/>
      <c r="F273" s="56"/>
      <c r="G273" s="58"/>
      <c r="H273" s="58"/>
      <c r="I273" s="58"/>
      <c r="J273" s="58"/>
      <c r="K273" s="58"/>
      <c r="L273" s="58"/>
      <c r="M273" s="58"/>
      <c r="N273" s="58"/>
      <c r="O273" s="59"/>
      <c r="P273" s="60"/>
    </row>
    <row r="274">
      <c r="A274" s="54"/>
      <c r="B274" s="55"/>
      <c r="C274" s="56"/>
      <c r="D274" s="56"/>
      <c r="E274" s="56"/>
      <c r="F274" s="56"/>
      <c r="G274" s="58"/>
      <c r="H274" s="58"/>
      <c r="I274" s="58"/>
      <c r="J274" s="58"/>
      <c r="K274" s="58"/>
      <c r="L274" s="58"/>
      <c r="M274" s="58"/>
      <c r="N274" s="58"/>
      <c r="O274" s="59"/>
      <c r="P274" s="60"/>
    </row>
    <row r="275">
      <c r="A275" s="54"/>
      <c r="B275" s="55"/>
      <c r="C275" s="56"/>
      <c r="D275" s="56"/>
      <c r="E275" s="56"/>
      <c r="F275" s="56"/>
      <c r="G275" s="58"/>
      <c r="H275" s="58"/>
      <c r="I275" s="58"/>
      <c r="J275" s="58"/>
      <c r="K275" s="58"/>
      <c r="L275" s="58"/>
      <c r="M275" s="58"/>
      <c r="N275" s="58"/>
      <c r="O275" s="59"/>
      <c r="P275" s="60"/>
    </row>
    <row r="276">
      <c r="A276" s="54"/>
      <c r="B276" s="55"/>
      <c r="C276" s="56"/>
      <c r="D276" s="56"/>
      <c r="E276" s="56"/>
      <c r="F276" s="56"/>
      <c r="G276" s="58"/>
      <c r="H276" s="58"/>
      <c r="I276" s="58"/>
      <c r="J276" s="58"/>
      <c r="K276" s="58"/>
      <c r="L276" s="58"/>
      <c r="M276" s="58"/>
      <c r="N276" s="58"/>
      <c r="O276" s="59"/>
      <c r="P276" s="60"/>
    </row>
    <row r="277">
      <c r="A277" s="54"/>
      <c r="B277" s="55"/>
      <c r="C277" s="56"/>
      <c r="D277" s="56"/>
      <c r="E277" s="56"/>
      <c r="F277" s="56"/>
      <c r="G277" s="58"/>
      <c r="H277" s="58"/>
      <c r="I277" s="58"/>
      <c r="J277" s="58"/>
      <c r="K277" s="58"/>
      <c r="L277" s="58"/>
      <c r="M277" s="58"/>
      <c r="N277" s="58"/>
      <c r="O277" s="59"/>
      <c r="P277" s="60"/>
    </row>
    <row r="278">
      <c r="A278" s="54"/>
      <c r="B278" s="55"/>
      <c r="C278" s="56"/>
      <c r="D278" s="56"/>
      <c r="E278" s="56"/>
      <c r="F278" s="56"/>
      <c r="G278" s="58"/>
      <c r="H278" s="58"/>
      <c r="I278" s="58"/>
      <c r="J278" s="58"/>
      <c r="K278" s="58"/>
      <c r="L278" s="58"/>
      <c r="M278" s="58"/>
      <c r="N278" s="58"/>
      <c r="O278" s="59"/>
      <c r="P278" s="60"/>
    </row>
    <row r="279">
      <c r="A279" s="54"/>
      <c r="B279" s="55"/>
      <c r="C279" s="56"/>
      <c r="D279" s="56"/>
      <c r="E279" s="56"/>
      <c r="F279" s="56"/>
      <c r="G279" s="58"/>
      <c r="H279" s="58"/>
      <c r="I279" s="58"/>
      <c r="J279" s="58"/>
      <c r="K279" s="58"/>
      <c r="L279" s="58"/>
      <c r="M279" s="58"/>
      <c r="N279" s="58"/>
      <c r="O279" s="59"/>
      <c r="P279" s="60"/>
    </row>
    <row r="280">
      <c r="A280" s="54"/>
      <c r="B280" s="55"/>
      <c r="C280" s="56"/>
      <c r="D280" s="56"/>
      <c r="E280" s="56"/>
      <c r="F280" s="56"/>
      <c r="G280" s="58"/>
      <c r="H280" s="58"/>
      <c r="I280" s="58"/>
      <c r="J280" s="58"/>
      <c r="K280" s="58"/>
      <c r="L280" s="58"/>
      <c r="M280" s="58"/>
      <c r="N280" s="58"/>
      <c r="O280" s="59"/>
      <c r="P280" s="60"/>
    </row>
    <row r="281">
      <c r="A281" s="54"/>
      <c r="B281" s="55"/>
      <c r="C281" s="56"/>
      <c r="D281" s="56"/>
      <c r="E281" s="56"/>
      <c r="F281" s="56"/>
      <c r="G281" s="58"/>
      <c r="H281" s="58"/>
      <c r="I281" s="58"/>
      <c r="J281" s="58"/>
      <c r="K281" s="58"/>
      <c r="L281" s="58"/>
      <c r="M281" s="58"/>
      <c r="N281" s="58"/>
      <c r="O281" s="59"/>
      <c r="P281" s="60"/>
    </row>
    <row r="282">
      <c r="A282" s="54"/>
      <c r="B282" s="55"/>
      <c r="C282" s="56"/>
      <c r="D282" s="56"/>
      <c r="E282" s="56"/>
      <c r="F282" s="56"/>
      <c r="G282" s="58"/>
      <c r="H282" s="58"/>
      <c r="I282" s="58"/>
      <c r="J282" s="58"/>
      <c r="K282" s="58"/>
      <c r="L282" s="58"/>
      <c r="M282" s="58"/>
      <c r="N282" s="58"/>
      <c r="O282" s="59"/>
      <c r="P282" s="60"/>
    </row>
    <row r="283">
      <c r="A283" s="54"/>
      <c r="B283" s="55"/>
      <c r="C283" s="56"/>
      <c r="D283" s="56"/>
      <c r="E283" s="56"/>
      <c r="F283" s="56"/>
      <c r="G283" s="58"/>
      <c r="H283" s="58"/>
      <c r="I283" s="58"/>
      <c r="J283" s="58"/>
      <c r="K283" s="58"/>
      <c r="L283" s="58"/>
      <c r="M283" s="58"/>
      <c r="N283" s="58"/>
      <c r="O283" s="59"/>
      <c r="P283" s="60"/>
    </row>
    <row r="284">
      <c r="A284" s="54"/>
      <c r="B284" s="55"/>
      <c r="C284" s="56"/>
      <c r="D284" s="56"/>
      <c r="E284" s="56"/>
      <c r="F284" s="56"/>
      <c r="G284" s="58"/>
      <c r="H284" s="58"/>
      <c r="I284" s="58"/>
      <c r="J284" s="58"/>
      <c r="K284" s="58"/>
      <c r="L284" s="58"/>
      <c r="M284" s="58"/>
      <c r="N284" s="58"/>
      <c r="O284" s="59"/>
      <c r="P284" s="60"/>
    </row>
    <row r="285">
      <c r="A285" s="54"/>
      <c r="B285" s="55"/>
      <c r="C285" s="56"/>
      <c r="D285" s="56"/>
      <c r="E285" s="56"/>
      <c r="F285" s="56"/>
      <c r="G285" s="58"/>
      <c r="H285" s="58"/>
      <c r="I285" s="58"/>
      <c r="J285" s="58"/>
      <c r="K285" s="58"/>
      <c r="L285" s="58"/>
      <c r="M285" s="58"/>
      <c r="N285" s="58"/>
      <c r="O285" s="59"/>
      <c r="P285" s="60"/>
    </row>
    <row r="286">
      <c r="A286" s="54"/>
      <c r="B286" s="55"/>
      <c r="C286" s="56"/>
      <c r="D286" s="56"/>
      <c r="E286" s="56"/>
      <c r="F286" s="56"/>
      <c r="G286" s="58"/>
      <c r="H286" s="58"/>
      <c r="I286" s="58"/>
      <c r="J286" s="58"/>
      <c r="K286" s="58"/>
      <c r="L286" s="58"/>
      <c r="M286" s="58"/>
      <c r="N286" s="58"/>
      <c r="O286" s="59"/>
      <c r="P286" s="60"/>
    </row>
    <row r="287">
      <c r="A287" s="54"/>
      <c r="B287" s="55"/>
      <c r="C287" s="56"/>
      <c r="D287" s="56"/>
      <c r="E287" s="56"/>
      <c r="F287" s="56"/>
      <c r="G287" s="58"/>
      <c r="H287" s="58"/>
      <c r="I287" s="58"/>
      <c r="J287" s="58"/>
      <c r="K287" s="58"/>
      <c r="L287" s="58"/>
      <c r="M287" s="58"/>
      <c r="N287" s="58"/>
      <c r="O287" s="59"/>
      <c r="P287" s="60"/>
    </row>
    <row r="288">
      <c r="A288" s="54"/>
      <c r="B288" s="55"/>
      <c r="C288" s="56"/>
      <c r="D288" s="56"/>
      <c r="E288" s="56"/>
      <c r="F288" s="56"/>
      <c r="G288" s="58"/>
      <c r="H288" s="58"/>
      <c r="I288" s="58"/>
      <c r="J288" s="58"/>
      <c r="K288" s="58"/>
      <c r="L288" s="58"/>
      <c r="M288" s="58"/>
      <c r="N288" s="58"/>
      <c r="O288" s="59"/>
      <c r="P288" s="60"/>
    </row>
    <row r="289">
      <c r="A289" s="54"/>
      <c r="B289" s="55"/>
      <c r="C289" s="56"/>
      <c r="D289" s="56"/>
      <c r="E289" s="56"/>
      <c r="F289" s="56"/>
      <c r="G289" s="58"/>
      <c r="H289" s="58"/>
      <c r="I289" s="58"/>
      <c r="J289" s="58"/>
      <c r="K289" s="58"/>
      <c r="L289" s="58"/>
      <c r="M289" s="58"/>
      <c r="N289" s="58"/>
      <c r="O289" s="59"/>
      <c r="P289" s="60"/>
    </row>
    <row r="290">
      <c r="A290" s="54"/>
      <c r="B290" s="55"/>
      <c r="C290" s="56"/>
      <c r="D290" s="56"/>
      <c r="E290" s="56"/>
      <c r="F290" s="56"/>
      <c r="G290" s="58"/>
      <c r="H290" s="58"/>
      <c r="I290" s="58"/>
      <c r="J290" s="58"/>
      <c r="K290" s="58"/>
      <c r="L290" s="58"/>
      <c r="M290" s="58"/>
      <c r="N290" s="58"/>
      <c r="O290" s="59"/>
      <c r="P290" s="60"/>
    </row>
    <row r="291">
      <c r="A291" s="54"/>
      <c r="B291" s="55"/>
      <c r="C291" s="56"/>
      <c r="D291" s="56"/>
      <c r="E291" s="56"/>
      <c r="F291" s="56"/>
      <c r="G291" s="58"/>
      <c r="H291" s="58"/>
      <c r="I291" s="58"/>
      <c r="J291" s="58"/>
      <c r="K291" s="58"/>
      <c r="L291" s="58"/>
      <c r="M291" s="58"/>
      <c r="N291" s="58"/>
      <c r="O291" s="59"/>
      <c r="P291" s="60"/>
    </row>
    <row r="292">
      <c r="A292" s="54"/>
      <c r="B292" s="55"/>
      <c r="C292" s="56"/>
      <c r="D292" s="56"/>
      <c r="E292" s="56"/>
      <c r="F292" s="56"/>
      <c r="G292" s="58"/>
      <c r="H292" s="58"/>
      <c r="I292" s="58"/>
      <c r="J292" s="58"/>
      <c r="K292" s="58"/>
      <c r="L292" s="58"/>
      <c r="M292" s="58"/>
      <c r="N292" s="58"/>
      <c r="O292" s="59"/>
      <c r="P292" s="60"/>
    </row>
    <row r="293">
      <c r="A293" s="54"/>
      <c r="B293" s="55"/>
      <c r="C293" s="56"/>
      <c r="D293" s="56"/>
      <c r="E293" s="56"/>
      <c r="F293" s="56"/>
      <c r="G293" s="58"/>
      <c r="H293" s="58"/>
      <c r="I293" s="58"/>
      <c r="J293" s="58"/>
      <c r="K293" s="58"/>
      <c r="L293" s="58"/>
      <c r="M293" s="58"/>
      <c r="N293" s="58"/>
      <c r="O293" s="59"/>
      <c r="P293" s="60"/>
    </row>
    <row r="294">
      <c r="A294" s="54"/>
      <c r="B294" s="55"/>
      <c r="C294" s="56"/>
      <c r="D294" s="56"/>
      <c r="E294" s="56"/>
      <c r="F294" s="56"/>
      <c r="G294" s="58"/>
      <c r="H294" s="58"/>
      <c r="I294" s="58"/>
      <c r="J294" s="58"/>
      <c r="K294" s="58"/>
      <c r="L294" s="58"/>
      <c r="M294" s="58"/>
      <c r="N294" s="58"/>
      <c r="O294" s="59"/>
      <c r="P294" s="60"/>
    </row>
    <row r="295">
      <c r="A295" s="54"/>
      <c r="B295" s="55"/>
      <c r="C295" s="56"/>
      <c r="D295" s="56"/>
      <c r="E295" s="56"/>
      <c r="F295" s="56"/>
      <c r="G295" s="58"/>
      <c r="H295" s="58"/>
      <c r="I295" s="58"/>
      <c r="J295" s="58"/>
      <c r="K295" s="58"/>
      <c r="L295" s="58"/>
      <c r="M295" s="58"/>
      <c r="N295" s="58"/>
      <c r="O295" s="59"/>
      <c r="P295" s="60"/>
    </row>
    <row r="296">
      <c r="A296" s="54"/>
      <c r="B296" s="55"/>
      <c r="C296" s="56"/>
      <c r="D296" s="56"/>
      <c r="E296" s="56"/>
      <c r="F296" s="56"/>
      <c r="G296" s="58"/>
      <c r="H296" s="58"/>
      <c r="I296" s="58"/>
      <c r="J296" s="58"/>
      <c r="K296" s="58"/>
      <c r="L296" s="58"/>
      <c r="M296" s="58"/>
      <c r="N296" s="58"/>
      <c r="O296" s="59"/>
      <c r="P296" s="60"/>
    </row>
    <row r="297">
      <c r="A297" s="54"/>
      <c r="B297" s="55"/>
      <c r="C297" s="56"/>
      <c r="D297" s="56"/>
      <c r="E297" s="56"/>
      <c r="F297" s="56"/>
      <c r="G297" s="58"/>
      <c r="H297" s="58"/>
      <c r="I297" s="58"/>
      <c r="J297" s="58"/>
      <c r="K297" s="58"/>
      <c r="L297" s="58"/>
      <c r="M297" s="58"/>
      <c r="N297" s="58"/>
      <c r="O297" s="59"/>
      <c r="P297" s="60"/>
    </row>
    <row r="298">
      <c r="A298" s="54"/>
      <c r="B298" s="55"/>
      <c r="C298" s="56"/>
      <c r="D298" s="56"/>
      <c r="E298" s="56"/>
      <c r="F298" s="56"/>
      <c r="G298" s="58"/>
      <c r="H298" s="58"/>
      <c r="I298" s="58"/>
      <c r="J298" s="58"/>
      <c r="K298" s="58"/>
      <c r="L298" s="58"/>
      <c r="M298" s="58"/>
      <c r="N298" s="58"/>
      <c r="O298" s="59"/>
      <c r="P298" s="60"/>
    </row>
    <row r="299">
      <c r="A299" s="54"/>
      <c r="B299" s="55"/>
      <c r="C299" s="56"/>
      <c r="D299" s="56"/>
      <c r="E299" s="56"/>
      <c r="F299" s="56"/>
      <c r="G299" s="58"/>
      <c r="H299" s="58"/>
      <c r="I299" s="58"/>
      <c r="J299" s="58"/>
      <c r="K299" s="58"/>
      <c r="L299" s="58"/>
      <c r="M299" s="58"/>
      <c r="N299" s="58"/>
      <c r="O299" s="59"/>
      <c r="P299" s="60"/>
    </row>
    <row r="300">
      <c r="A300" s="54"/>
      <c r="B300" s="55"/>
      <c r="C300" s="56"/>
      <c r="D300" s="56"/>
      <c r="E300" s="56"/>
      <c r="F300" s="56"/>
      <c r="G300" s="58"/>
      <c r="H300" s="58"/>
      <c r="I300" s="58"/>
      <c r="J300" s="58"/>
      <c r="K300" s="58"/>
      <c r="L300" s="58"/>
      <c r="M300" s="58"/>
      <c r="N300" s="58"/>
      <c r="O300" s="59"/>
      <c r="P300" s="60"/>
    </row>
    <row r="301">
      <c r="A301" s="54"/>
      <c r="B301" s="55"/>
      <c r="C301" s="56"/>
      <c r="D301" s="56"/>
      <c r="E301" s="56"/>
      <c r="F301" s="56"/>
      <c r="G301" s="58"/>
      <c r="H301" s="58"/>
      <c r="I301" s="58"/>
      <c r="J301" s="58"/>
      <c r="K301" s="58"/>
      <c r="L301" s="58"/>
      <c r="M301" s="58"/>
      <c r="N301" s="58"/>
      <c r="O301" s="59"/>
      <c r="P301" s="60"/>
    </row>
    <row r="302">
      <c r="A302" s="54"/>
      <c r="B302" s="55"/>
      <c r="C302" s="56"/>
      <c r="D302" s="56"/>
      <c r="E302" s="56"/>
      <c r="F302" s="56"/>
      <c r="G302" s="58"/>
      <c r="H302" s="58"/>
      <c r="I302" s="58"/>
      <c r="J302" s="58"/>
      <c r="K302" s="58"/>
      <c r="L302" s="58"/>
      <c r="M302" s="58"/>
      <c r="N302" s="58"/>
      <c r="O302" s="59"/>
      <c r="P302" s="60"/>
    </row>
    <row r="303">
      <c r="A303" s="54"/>
      <c r="B303" s="55"/>
      <c r="C303" s="56"/>
      <c r="D303" s="56"/>
      <c r="E303" s="56"/>
      <c r="F303" s="56"/>
      <c r="G303" s="58"/>
      <c r="H303" s="58"/>
      <c r="I303" s="58"/>
      <c r="J303" s="58"/>
      <c r="K303" s="58"/>
      <c r="L303" s="58"/>
      <c r="M303" s="58"/>
      <c r="N303" s="58"/>
      <c r="O303" s="59"/>
      <c r="P303" s="60"/>
    </row>
    <row r="304">
      <c r="A304" s="54"/>
      <c r="B304" s="55"/>
      <c r="C304" s="56"/>
      <c r="D304" s="56"/>
      <c r="E304" s="56"/>
      <c r="F304" s="56"/>
      <c r="G304" s="58"/>
      <c r="H304" s="58"/>
      <c r="I304" s="58"/>
      <c r="J304" s="58"/>
      <c r="K304" s="58"/>
      <c r="L304" s="58"/>
      <c r="M304" s="58"/>
      <c r="N304" s="58"/>
      <c r="O304" s="59"/>
      <c r="P304" s="60"/>
    </row>
    <row r="305">
      <c r="A305" s="54"/>
      <c r="B305" s="55"/>
      <c r="C305" s="56"/>
      <c r="D305" s="56"/>
      <c r="E305" s="56"/>
      <c r="F305" s="56"/>
      <c r="G305" s="58"/>
      <c r="H305" s="58"/>
      <c r="I305" s="58"/>
      <c r="J305" s="58"/>
      <c r="K305" s="58"/>
      <c r="L305" s="58"/>
      <c r="M305" s="58"/>
      <c r="N305" s="58"/>
      <c r="O305" s="59"/>
      <c r="P305" s="60"/>
    </row>
    <row r="306">
      <c r="A306" s="54"/>
      <c r="B306" s="55"/>
      <c r="C306" s="56"/>
      <c r="D306" s="56"/>
      <c r="E306" s="56"/>
      <c r="F306" s="56"/>
      <c r="G306" s="58"/>
      <c r="H306" s="58"/>
      <c r="I306" s="58"/>
      <c r="J306" s="58"/>
      <c r="K306" s="58"/>
      <c r="L306" s="58"/>
      <c r="M306" s="58"/>
      <c r="N306" s="58"/>
      <c r="O306" s="59"/>
      <c r="P306" s="60"/>
    </row>
    <row r="307">
      <c r="A307" s="54"/>
      <c r="B307" s="55"/>
      <c r="C307" s="56"/>
      <c r="D307" s="56"/>
      <c r="E307" s="56"/>
      <c r="F307" s="56"/>
      <c r="G307" s="58"/>
      <c r="H307" s="58"/>
      <c r="I307" s="58"/>
      <c r="J307" s="58"/>
      <c r="K307" s="58"/>
      <c r="L307" s="58"/>
      <c r="M307" s="58"/>
      <c r="N307" s="58"/>
      <c r="O307" s="59"/>
      <c r="P307" s="60"/>
    </row>
    <row r="308">
      <c r="A308" s="54"/>
      <c r="B308" s="55"/>
      <c r="C308" s="56"/>
      <c r="D308" s="56"/>
      <c r="E308" s="56"/>
      <c r="F308" s="56"/>
      <c r="G308" s="58"/>
      <c r="H308" s="58"/>
      <c r="I308" s="58"/>
      <c r="J308" s="58"/>
      <c r="K308" s="58"/>
      <c r="L308" s="58"/>
      <c r="M308" s="58"/>
      <c r="N308" s="58"/>
      <c r="O308" s="59"/>
      <c r="P308" s="60"/>
    </row>
    <row r="309">
      <c r="A309" s="54"/>
      <c r="B309" s="55"/>
      <c r="C309" s="56"/>
      <c r="D309" s="56"/>
      <c r="E309" s="56"/>
      <c r="F309" s="56"/>
      <c r="G309" s="58"/>
      <c r="H309" s="58"/>
      <c r="I309" s="58"/>
      <c r="J309" s="58"/>
      <c r="K309" s="58"/>
      <c r="L309" s="58"/>
      <c r="M309" s="58"/>
      <c r="N309" s="58"/>
      <c r="O309" s="59"/>
      <c r="P309" s="60"/>
    </row>
    <row r="310">
      <c r="A310" s="54"/>
      <c r="B310" s="55"/>
      <c r="C310" s="56"/>
      <c r="D310" s="56"/>
      <c r="E310" s="56"/>
      <c r="F310" s="56"/>
      <c r="G310" s="58"/>
      <c r="H310" s="58"/>
      <c r="I310" s="58"/>
      <c r="J310" s="58"/>
      <c r="K310" s="58"/>
      <c r="L310" s="58"/>
      <c r="M310" s="58"/>
      <c r="N310" s="58"/>
      <c r="O310" s="59"/>
      <c r="P310" s="60"/>
    </row>
    <row r="311">
      <c r="A311" s="54"/>
      <c r="B311" s="55"/>
      <c r="C311" s="56"/>
      <c r="D311" s="56"/>
      <c r="E311" s="56"/>
      <c r="F311" s="56"/>
      <c r="G311" s="58"/>
      <c r="H311" s="58"/>
      <c r="I311" s="58"/>
      <c r="J311" s="58"/>
      <c r="K311" s="58"/>
      <c r="L311" s="58"/>
      <c r="M311" s="58"/>
      <c r="N311" s="58"/>
      <c r="O311" s="59"/>
      <c r="P311" s="60"/>
    </row>
    <row r="312">
      <c r="A312" s="54"/>
      <c r="B312" s="55"/>
      <c r="C312" s="56"/>
      <c r="D312" s="56"/>
      <c r="E312" s="56"/>
      <c r="F312" s="56"/>
      <c r="G312" s="58"/>
      <c r="H312" s="58"/>
      <c r="I312" s="58"/>
      <c r="J312" s="58"/>
      <c r="K312" s="58"/>
      <c r="L312" s="58"/>
      <c r="M312" s="58"/>
      <c r="N312" s="58"/>
      <c r="O312" s="59"/>
      <c r="P312" s="60"/>
    </row>
    <row r="313">
      <c r="A313" s="54"/>
      <c r="B313" s="55"/>
      <c r="C313" s="56"/>
      <c r="D313" s="56"/>
      <c r="E313" s="56"/>
      <c r="F313" s="56"/>
      <c r="G313" s="58"/>
      <c r="H313" s="58"/>
      <c r="I313" s="58"/>
      <c r="J313" s="58"/>
      <c r="K313" s="58"/>
      <c r="L313" s="58"/>
      <c r="M313" s="58"/>
      <c r="N313" s="58"/>
      <c r="O313" s="59"/>
      <c r="P313" s="60"/>
    </row>
    <row r="314">
      <c r="A314" s="54"/>
      <c r="B314" s="55"/>
      <c r="C314" s="56"/>
      <c r="D314" s="56"/>
      <c r="E314" s="56"/>
      <c r="F314" s="56"/>
      <c r="G314" s="58"/>
      <c r="H314" s="58"/>
      <c r="I314" s="58"/>
      <c r="J314" s="58"/>
      <c r="K314" s="58"/>
      <c r="L314" s="58"/>
      <c r="M314" s="58"/>
      <c r="N314" s="58"/>
      <c r="O314" s="59"/>
      <c r="P314" s="60"/>
    </row>
    <row r="315">
      <c r="A315" s="54"/>
      <c r="B315" s="55"/>
      <c r="C315" s="56"/>
      <c r="D315" s="56"/>
      <c r="E315" s="56"/>
      <c r="F315" s="56"/>
      <c r="G315" s="58"/>
      <c r="H315" s="58"/>
      <c r="I315" s="58"/>
      <c r="J315" s="58"/>
      <c r="K315" s="58"/>
      <c r="L315" s="58"/>
      <c r="M315" s="58"/>
      <c r="N315" s="58"/>
      <c r="O315" s="59"/>
      <c r="P315" s="60"/>
    </row>
    <row r="316">
      <c r="A316" s="54"/>
      <c r="B316" s="55"/>
      <c r="C316" s="56"/>
      <c r="D316" s="56"/>
      <c r="E316" s="56"/>
      <c r="F316" s="56"/>
      <c r="G316" s="58"/>
      <c r="H316" s="58"/>
      <c r="I316" s="58"/>
      <c r="J316" s="58"/>
      <c r="K316" s="58"/>
      <c r="L316" s="58"/>
      <c r="M316" s="58"/>
      <c r="N316" s="58"/>
      <c r="O316" s="59"/>
      <c r="P316" s="60"/>
    </row>
    <row r="317">
      <c r="A317" s="54"/>
      <c r="B317" s="55"/>
      <c r="C317" s="56"/>
      <c r="D317" s="56"/>
      <c r="E317" s="56"/>
      <c r="F317" s="56"/>
      <c r="G317" s="58"/>
      <c r="H317" s="58"/>
      <c r="I317" s="58"/>
      <c r="J317" s="58"/>
      <c r="K317" s="58"/>
      <c r="L317" s="58"/>
      <c r="M317" s="58"/>
      <c r="N317" s="58"/>
      <c r="O317" s="59"/>
      <c r="P317" s="60"/>
    </row>
    <row r="318">
      <c r="A318" s="54"/>
      <c r="B318" s="55"/>
      <c r="C318" s="56"/>
      <c r="D318" s="56"/>
      <c r="E318" s="56"/>
      <c r="F318" s="56"/>
      <c r="G318" s="58"/>
      <c r="H318" s="58"/>
      <c r="I318" s="58"/>
      <c r="J318" s="58"/>
      <c r="K318" s="58"/>
      <c r="L318" s="58"/>
      <c r="M318" s="58"/>
      <c r="N318" s="58"/>
      <c r="O318" s="59"/>
      <c r="P318" s="60"/>
    </row>
    <row r="319">
      <c r="A319" s="54"/>
      <c r="B319" s="55"/>
      <c r="C319" s="56"/>
      <c r="D319" s="56"/>
      <c r="E319" s="56"/>
      <c r="F319" s="56"/>
      <c r="G319" s="58"/>
      <c r="H319" s="58"/>
      <c r="I319" s="58"/>
      <c r="J319" s="58"/>
      <c r="K319" s="58"/>
      <c r="L319" s="58"/>
      <c r="M319" s="58"/>
      <c r="N319" s="58"/>
      <c r="O319" s="59"/>
      <c r="P319" s="60"/>
    </row>
    <row r="320">
      <c r="A320" s="54"/>
      <c r="B320" s="55"/>
      <c r="C320" s="56"/>
      <c r="D320" s="56"/>
      <c r="E320" s="56"/>
      <c r="F320" s="56"/>
      <c r="G320" s="58"/>
      <c r="H320" s="58"/>
      <c r="I320" s="58"/>
      <c r="J320" s="58"/>
      <c r="K320" s="58"/>
      <c r="L320" s="58"/>
      <c r="M320" s="58"/>
      <c r="N320" s="58"/>
      <c r="O320" s="59"/>
      <c r="P320" s="60"/>
    </row>
    <row r="321">
      <c r="A321" s="54"/>
      <c r="B321" s="55"/>
      <c r="C321" s="56"/>
      <c r="D321" s="56"/>
      <c r="E321" s="56"/>
      <c r="F321" s="56"/>
      <c r="G321" s="58"/>
      <c r="H321" s="58"/>
      <c r="I321" s="58"/>
      <c r="J321" s="58"/>
      <c r="K321" s="58"/>
      <c r="L321" s="58"/>
      <c r="M321" s="58"/>
      <c r="N321" s="58"/>
      <c r="O321" s="59"/>
      <c r="P321" s="60"/>
    </row>
    <row r="322">
      <c r="A322" s="54"/>
      <c r="B322" s="55"/>
      <c r="C322" s="56"/>
      <c r="D322" s="56"/>
      <c r="E322" s="56"/>
      <c r="F322" s="56"/>
      <c r="G322" s="58"/>
      <c r="H322" s="58"/>
      <c r="I322" s="58"/>
      <c r="J322" s="58"/>
      <c r="K322" s="58"/>
      <c r="L322" s="58"/>
      <c r="M322" s="58"/>
      <c r="N322" s="58"/>
      <c r="O322" s="59"/>
      <c r="P322" s="60"/>
    </row>
    <row r="323">
      <c r="A323" s="54"/>
      <c r="B323" s="55"/>
      <c r="C323" s="56"/>
      <c r="D323" s="56"/>
      <c r="E323" s="56"/>
      <c r="F323" s="56"/>
      <c r="G323" s="58"/>
      <c r="H323" s="58"/>
      <c r="I323" s="58"/>
      <c r="J323" s="58"/>
      <c r="K323" s="58"/>
      <c r="L323" s="58"/>
      <c r="M323" s="58"/>
      <c r="N323" s="58"/>
      <c r="O323" s="59"/>
      <c r="P323" s="60"/>
    </row>
    <row r="324">
      <c r="A324" s="54"/>
      <c r="B324" s="55"/>
      <c r="C324" s="56"/>
      <c r="D324" s="56"/>
      <c r="E324" s="56"/>
      <c r="F324" s="56"/>
      <c r="G324" s="58"/>
      <c r="H324" s="58"/>
      <c r="I324" s="58"/>
      <c r="J324" s="58"/>
      <c r="K324" s="58"/>
      <c r="L324" s="58"/>
      <c r="M324" s="58"/>
      <c r="N324" s="58"/>
      <c r="O324" s="59"/>
      <c r="P324" s="60"/>
    </row>
    <row r="325">
      <c r="A325" s="54"/>
      <c r="B325" s="55"/>
      <c r="C325" s="56"/>
      <c r="D325" s="56"/>
      <c r="E325" s="56"/>
      <c r="F325" s="56"/>
      <c r="G325" s="58"/>
      <c r="H325" s="58"/>
      <c r="I325" s="58"/>
      <c r="J325" s="58"/>
      <c r="K325" s="58"/>
      <c r="L325" s="58"/>
      <c r="M325" s="58"/>
      <c r="N325" s="58"/>
      <c r="O325" s="59"/>
      <c r="P325" s="60"/>
    </row>
    <row r="326">
      <c r="A326" s="54"/>
      <c r="B326" s="55"/>
      <c r="C326" s="56"/>
      <c r="D326" s="56"/>
      <c r="E326" s="56"/>
      <c r="F326" s="56"/>
      <c r="G326" s="58"/>
      <c r="H326" s="58"/>
      <c r="I326" s="58"/>
      <c r="J326" s="58"/>
      <c r="K326" s="58"/>
      <c r="L326" s="58"/>
      <c r="M326" s="58"/>
      <c r="N326" s="58"/>
      <c r="O326" s="59"/>
      <c r="P326" s="60"/>
    </row>
    <row r="327">
      <c r="A327" s="54"/>
      <c r="B327" s="55"/>
      <c r="C327" s="56"/>
      <c r="D327" s="56"/>
      <c r="E327" s="56"/>
      <c r="F327" s="56"/>
      <c r="G327" s="58"/>
      <c r="H327" s="58"/>
      <c r="I327" s="58"/>
      <c r="J327" s="58"/>
      <c r="K327" s="58"/>
      <c r="L327" s="58"/>
      <c r="M327" s="58"/>
      <c r="N327" s="58"/>
      <c r="O327" s="59"/>
      <c r="P327" s="60"/>
    </row>
    <row r="328">
      <c r="A328" s="54"/>
      <c r="B328" s="55"/>
      <c r="C328" s="56"/>
      <c r="D328" s="56"/>
      <c r="E328" s="56"/>
      <c r="F328" s="56"/>
      <c r="G328" s="58"/>
      <c r="H328" s="58"/>
      <c r="I328" s="58"/>
      <c r="J328" s="58"/>
      <c r="K328" s="58"/>
      <c r="L328" s="58"/>
      <c r="M328" s="58"/>
      <c r="N328" s="58"/>
      <c r="O328" s="59"/>
      <c r="P328" s="60"/>
    </row>
    <row r="329">
      <c r="A329" s="54"/>
      <c r="B329" s="55"/>
      <c r="C329" s="56"/>
      <c r="D329" s="56"/>
      <c r="E329" s="56"/>
      <c r="F329" s="56"/>
      <c r="G329" s="58"/>
      <c r="H329" s="58"/>
      <c r="I329" s="58"/>
      <c r="J329" s="58"/>
      <c r="K329" s="58"/>
      <c r="L329" s="58"/>
      <c r="M329" s="58"/>
      <c r="N329" s="58"/>
      <c r="O329" s="59"/>
      <c r="P329" s="60"/>
    </row>
    <row r="330">
      <c r="A330" s="54"/>
      <c r="B330" s="55"/>
      <c r="C330" s="56"/>
      <c r="D330" s="56"/>
      <c r="E330" s="56"/>
      <c r="F330" s="56"/>
      <c r="G330" s="58"/>
      <c r="H330" s="58"/>
      <c r="I330" s="58"/>
      <c r="J330" s="58"/>
      <c r="K330" s="58"/>
      <c r="L330" s="58"/>
      <c r="M330" s="58"/>
      <c r="N330" s="58"/>
      <c r="O330" s="59"/>
      <c r="P330" s="60"/>
    </row>
    <row r="331">
      <c r="A331" s="54"/>
      <c r="B331" s="55"/>
      <c r="C331" s="56"/>
      <c r="D331" s="56"/>
      <c r="E331" s="56"/>
      <c r="F331" s="56"/>
      <c r="G331" s="58"/>
      <c r="H331" s="58"/>
      <c r="I331" s="58"/>
      <c r="J331" s="58"/>
      <c r="K331" s="58"/>
      <c r="L331" s="58"/>
      <c r="M331" s="58"/>
      <c r="N331" s="58"/>
      <c r="O331" s="59"/>
      <c r="P331" s="60"/>
    </row>
    <row r="332">
      <c r="A332" s="54"/>
      <c r="B332" s="55"/>
      <c r="C332" s="56"/>
      <c r="D332" s="56"/>
      <c r="E332" s="56"/>
      <c r="F332" s="56"/>
      <c r="G332" s="58"/>
      <c r="H332" s="58"/>
      <c r="I332" s="58"/>
      <c r="J332" s="58"/>
      <c r="K332" s="58"/>
      <c r="L332" s="58"/>
      <c r="M332" s="58"/>
      <c r="N332" s="58"/>
      <c r="O332" s="59"/>
      <c r="P332" s="60"/>
    </row>
    <row r="333">
      <c r="A333" s="54"/>
      <c r="B333" s="55"/>
      <c r="C333" s="56"/>
      <c r="D333" s="56"/>
      <c r="E333" s="56"/>
      <c r="F333" s="56"/>
      <c r="G333" s="58"/>
      <c r="H333" s="58"/>
      <c r="I333" s="58"/>
      <c r="J333" s="58"/>
      <c r="K333" s="58"/>
      <c r="L333" s="58"/>
      <c r="M333" s="58"/>
      <c r="N333" s="58"/>
      <c r="O333" s="59"/>
      <c r="P333" s="60"/>
    </row>
    <row r="334">
      <c r="A334" s="54"/>
      <c r="B334" s="55"/>
      <c r="C334" s="56"/>
      <c r="D334" s="56"/>
      <c r="E334" s="56"/>
      <c r="F334" s="56"/>
      <c r="G334" s="58"/>
      <c r="H334" s="58"/>
      <c r="I334" s="58"/>
      <c r="J334" s="58"/>
      <c r="K334" s="58"/>
      <c r="L334" s="58"/>
      <c r="M334" s="58"/>
      <c r="N334" s="58"/>
      <c r="O334" s="59"/>
      <c r="P334" s="60"/>
    </row>
    <row r="335">
      <c r="A335" s="54"/>
      <c r="B335" s="55"/>
      <c r="C335" s="56"/>
      <c r="D335" s="56"/>
      <c r="E335" s="56"/>
      <c r="F335" s="56"/>
      <c r="G335" s="58"/>
      <c r="H335" s="58"/>
      <c r="I335" s="58"/>
      <c r="J335" s="58"/>
      <c r="K335" s="58"/>
      <c r="L335" s="58"/>
      <c r="M335" s="58"/>
      <c r="N335" s="58"/>
      <c r="O335" s="59"/>
      <c r="P335" s="60"/>
    </row>
    <row r="336">
      <c r="A336" s="54"/>
      <c r="B336" s="55"/>
      <c r="C336" s="56"/>
      <c r="D336" s="56"/>
      <c r="E336" s="56"/>
      <c r="F336" s="56"/>
      <c r="G336" s="58"/>
      <c r="H336" s="58"/>
      <c r="I336" s="58"/>
      <c r="J336" s="58"/>
      <c r="K336" s="58"/>
      <c r="L336" s="58"/>
      <c r="M336" s="58"/>
      <c r="N336" s="58"/>
      <c r="O336" s="59"/>
      <c r="P336" s="60"/>
    </row>
    <row r="337">
      <c r="A337" s="54"/>
      <c r="B337" s="55"/>
      <c r="C337" s="56"/>
      <c r="D337" s="56"/>
      <c r="E337" s="56"/>
      <c r="F337" s="56"/>
      <c r="G337" s="58"/>
      <c r="H337" s="58"/>
      <c r="I337" s="58"/>
      <c r="J337" s="58"/>
      <c r="K337" s="58"/>
      <c r="L337" s="58"/>
      <c r="M337" s="58"/>
      <c r="N337" s="58"/>
      <c r="O337" s="59"/>
      <c r="P337" s="60"/>
    </row>
    <row r="338">
      <c r="A338" s="54"/>
      <c r="B338" s="55"/>
      <c r="C338" s="56"/>
      <c r="D338" s="56"/>
      <c r="E338" s="56"/>
      <c r="F338" s="56"/>
      <c r="G338" s="58"/>
      <c r="H338" s="58"/>
      <c r="I338" s="58"/>
      <c r="J338" s="58"/>
      <c r="K338" s="58"/>
      <c r="L338" s="58"/>
      <c r="M338" s="58"/>
      <c r="N338" s="58"/>
      <c r="O338" s="59"/>
      <c r="P338" s="60"/>
    </row>
    <row r="339">
      <c r="A339" s="54"/>
      <c r="B339" s="55"/>
      <c r="C339" s="56"/>
      <c r="D339" s="56"/>
      <c r="E339" s="56"/>
      <c r="F339" s="56"/>
      <c r="G339" s="58"/>
      <c r="H339" s="58"/>
      <c r="I339" s="58"/>
      <c r="J339" s="58"/>
      <c r="K339" s="58"/>
      <c r="L339" s="58"/>
      <c r="M339" s="58"/>
      <c r="N339" s="58"/>
      <c r="O339" s="59"/>
      <c r="P339" s="60"/>
    </row>
    <row r="340">
      <c r="A340" s="54"/>
      <c r="B340" s="55"/>
      <c r="C340" s="56"/>
      <c r="D340" s="56"/>
      <c r="E340" s="56"/>
      <c r="F340" s="56"/>
      <c r="G340" s="58"/>
      <c r="H340" s="58"/>
      <c r="I340" s="58"/>
      <c r="J340" s="58"/>
      <c r="K340" s="58"/>
      <c r="L340" s="58"/>
      <c r="M340" s="58"/>
      <c r="N340" s="58"/>
      <c r="O340" s="59"/>
      <c r="P340" s="60"/>
    </row>
    <row r="341">
      <c r="A341" s="54"/>
      <c r="B341" s="55"/>
      <c r="C341" s="56"/>
      <c r="D341" s="56"/>
      <c r="E341" s="56"/>
      <c r="F341" s="56"/>
      <c r="G341" s="58"/>
      <c r="H341" s="58"/>
      <c r="I341" s="58"/>
      <c r="J341" s="58"/>
      <c r="K341" s="58"/>
      <c r="L341" s="58"/>
      <c r="M341" s="58"/>
      <c r="N341" s="58"/>
      <c r="O341" s="59"/>
      <c r="P341" s="60"/>
    </row>
    <row r="342">
      <c r="A342" s="54"/>
      <c r="B342" s="55"/>
      <c r="C342" s="56"/>
      <c r="D342" s="56"/>
      <c r="E342" s="56"/>
      <c r="F342" s="56"/>
      <c r="G342" s="58"/>
      <c r="H342" s="58"/>
      <c r="I342" s="58"/>
      <c r="J342" s="58"/>
      <c r="K342" s="58"/>
      <c r="L342" s="58"/>
      <c r="M342" s="58"/>
      <c r="N342" s="58"/>
      <c r="O342" s="59"/>
      <c r="P342" s="60"/>
    </row>
    <row r="343">
      <c r="A343" s="54"/>
      <c r="B343" s="55"/>
      <c r="C343" s="56"/>
      <c r="D343" s="56"/>
      <c r="E343" s="56"/>
      <c r="F343" s="56"/>
      <c r="G343" s="58"/>
      <c r="H343" s="58"/>
      <c r="I343" s="58"/>
      <c r="J343" s="58"/>
      <c r="K343" s="58"/>
      <c r="L343" s="58"/>
      <c r="M343" s="58"/>
      <c r="N343" s="58"/>
      <c r="O343" s="59"/>
      <c r="P343" s="60"/>
    </row>
    <row r="344">
      <c r="A344" s="54"/>
      <c r="B344" s="55"/>
      <c r="C344" s="56"/>
      <c r="D344" s="56"/>
      <c r="E344" s="56"/>
      <c r="F344" s="56"/>
      <c r="G344" s="58"/>
      <c r="H344" s="58"/>
      <c r="I344" s="58"/>
      <c r="J344" s="58"/>
      <c r="K344" s="58"/>
      <c r="L344" s="58"/>
      <c r="M344" s="58"/>
      <c r="N344" s="58"/>
      <c r="O344" s="59"/>
      <c r="P344" s="60"/>
    </row>
    <row r="345">
      <c r="A345" s="54"/>
      <c r="B345" s="55"/>
      <c r="C345" s="56"/>
      <c r="D345" s="56"/>
      <c r="E345" s="56"/>
      <c r="F345" s="56"/>
      <c r="G345" s="58"/>
      <c r="H345" s="58"/>
      <c r="I345" s="58"/>
      <c r="J345" s="58"/>
      <c r="K345" s="58"/>
      <c r="L345" s="58"/>
      <c r="M345" s="58"/>
      <c r="N345" s="58"/>
      <c r="O345" s="59"/>
      <c r="P345" s="60"/>
    </row>
    <row r="346">
      <c r="A346" s="54"/>
      <c r="B346" s="55"/>
      <c r="C346" s="56"/>
      <c r="D346" s="56"/>
      <c r="E346" s="56"/>
      <c r="F346" s="56"/>
      <c r="G346" s="58"/>
      <c r="H346" s="58"/>
      <c r="I346" s="58"/>
      <c r="J346" s="58"/>
      <c r="K346" s="58"/>
      <c r="L346" s="58"/>
      <c r="M346" s="58"/>
      <c r="N346" s="58"/>
      <c r="O346" s="59"/>
      <c r="P346" s="60"/>
    </row>
    <row r="347">
      <c r="A347" s="54"/>
      <c r="B347" s="55"/>
      <c r="C347" s="56"/>
      <c r="D347" s="56"/>
      <c r="E347" s="56"/>
      <c r="F347" s="56"/>
      <c r="G347" s="58"/>
      <c r="H347" s="58"/>
      <c r="I347" s="58"/>
      <c r="J347" s="58"/>
      <c r="K347" s="58"/>
      <c r="L347" s="58"/>
      <c r="M347" s="58"/>
      <c r="N347" s="58"/>
      <c r="O347" s="59"/>
      <c r="P347" s="60"/>
    </row>
    <row r="348">
      <c r="A348" s="54"/>
      <c r="B348" s="55"/>
      <c r="C348" s="56"/>
      <c r="D348" s="56"/>
      <c r="E348" s="56"/>
      <c r="F348" s="56"/>
      <c r="G348" s="58"/>
      <c r="H348" s="58"/>
      <c r="I348" s="58"/>
      <c r="J348" s="58"/>
      <c r="K348" s="58"/>
      <c r="L348" s="58"/>
      <c r="M348" s="58"/>
      <c r="N348" s="58"/>
      <c r="O348" s="59"/>
      <c r="P348" s="60"/>
    </row>
    <row r="349">
      <c r="A349" s="54"/>
      <c r="B349" s="55"/>
      <c r="C349" s="56"/>
      <c r="D349" s="56"/>
      <c r="E349" s="56"/>
      <c r="F349" s="56"/>
      <c r="G349" s="58"/>
      <c r="H349" s="58"/>
      <c r="I349" s="58"/>
      <c r="J349" s="58"/>
      <c r="K349" s="58"/>
      <c r="L349" s="58"/>
      <c r="M349" s="58"/>
      <c r="N349" s="58"/>
      <c r="O349" s="59"/>
      <c r="P349" s="60"/>
    </row>
    <row r="350">
      <c r="A350" s="54"/>
      <c r="B350" s="55"/>
      <c r="C350" s="56"/>
      <c r="D350" s="56"/>
      <c r="E350" s="56"/>
      <c r="F350" s="56"/>
      <c r="G350" s="58"/>
      <c r="H350" s="58"/>
      <c r="I350" s="58"/>
      <c r="J350" s="58"/>
      <c r="K350" s="58"/>
      <c r="L350" s="58"/>
      <c r="M350" s="58"/>
      <c r="N350" s="58"/>
      <c r="O350" s="59"/>
      <c r="P350" s="60"/>
    </row>
    <row r="351">
      <c r="A351" s="54"/>
      <c r="B351" s="55"/>
      <c r="C351" s="56"/>
      <c r="D351" s="56"/>
      <c r="E351" s="56"/>
      <c r="F351" s="56"/>
      <c r="G351" s="58"/>
      <c r="H351" s="58"/>
      <c r="I351" s="58"/>
      <c r="J351" s="58"/>
      <c r="K351" s="58"/>
      <c r="L351" s="58"/>
      <c r="M351" s="58"/>
      <c r="N351" s="58"/>
      <c r="O351" s="59"/>
      <c r="P351" s="60"/>
    </row>
    <row r="352">
      <c r="A352" s="54"/>
      <c r="B352" s="55"/>
      <c r="C352" s="56"/>
      <c r="D352" s="56"/>
      <c r="E352" s="56"/>
      <c r="F352" s="56"/>
      <c r="G352" s="58"/>
      <c r="H352" s="58"/>
      <c r="I352" s="58"/>
      <c r="J352" s="58"/>
      <c r="K352" s="58"/>
      <c r="L352" s="58"/>
      <c r="M352" s="58"/>
      <c r="N352" s="58"/>
      <c r="O352" s="59"/>
      <c r="P352" s="60"/>
    </row>
    <row r="353">
      <c r="A353" s="54"/>
      <c r="B353" s="55"/>
      <c r="C353" s="56"/>
      <c r="D353" s="56"/>
      <c r="E353" s="56"/>
      <c r="F353" s="56"/>
      <c r="G353" s="58"/>
      <c r="H353" s="58"/>
      <c r="I353" s="58"/>
      <c r="J353" s="58"/>
      <c r="K353" s="58"/>
      <c r="L353" s="58"/>
      <c r="M353" s="58"/>
      <c r="N353" s="58"/>
      <c r="O353" s="59"/>
      <c r="P353" s="60"/>
    </row>
    <row r="354">
      <c r="A354" s="54"/>
      <c r="B354" s="55"/>
      <c r="C354" s="56"/>
      <c r="D354" s="56"/>
      <c r="E354" s="56"/>
      <c r="F354" s="56"/>
      <c r="G354" s="58"/>
      <c r="H354" s="58"/>
      <c r="I354" s="58"/>
      <c r="J354" s="58"/>
      <c r="K354" s="58"/>
      <c r="L354" s="58"/>
      <c r="M354" s="58"/>
      <c r="N354" s="58"/>
      <c r="O354" s="59"/>
      <c r="P354" s="60"/>
    </row>
    <row r="355">
      <c r="A355" s="54"/>
      <c r="B355" s="55"/>
      <c r="C355" s="56"/>
      <c r="D355" s="56"/>
      <c r="E355" s="56"/>
      <c r="F355" s="56"/>
      <c r="G355" s="58"/>
      <c r="H355" s="58"/>
      <c r="I355" s="58"/>
      <c r="J355" s="58"/>
      <c r="K355" s="58"/>
      <c r="L355" s="58"/>
      <c r="M355" s="58"/>
      <c r="N355" s="58"/>
      <c r="O355" s="59"/>
      <c r="P355" s="60"/>
    </row>
    <row r="356">
      <c r="A356" s="54"/>
      <c r="B356" s="55"/>
      <c r="C356" s="56"/>
      <c r="D356" s="56"/>
      <c r="E356" s="56"/>
      <c r="F356" s="56"/>
      <c r="G356" s="58"/>
      <c r="H356" s="58"/>
      <c r="I356" s="58"/>
      <c r="J356" s="58"/>
      <c r="K356" s="58"/>
      <c r="L356" s="58"/>
      <c r="M356" s="58"/>
      <c r="N356" s="58"/>
      <c r="O356" s="59"/>
      <c r="P356" s="60"/>
    </row>
    <row r="357">
      <c r="A357" s="54"/>
      <c r="B357" s="55"/>
      <c r="C357" s="56"/>
      <c r="D357" s="56"/>
      <c r="E357" s="56"/>
      <c r="F357" s="56"/>
      <c r="G357" s="58"/>
      <c r="H357" s="58"/>
      <c r="I357" s="58"/>
      <c r="J357" s="58"/>
      <c r="K357" s="58"/>
      <c r="L357" s="58"/>
      <c r="M357" s="58"/>
      <c r="N357" s="58"/>
      <c r="O357" s="59"/>
      <c r="P357" s="60"/>
    </row>
    <row r="358">
      <c r="A358" s="54"/>
      <c r="B358" s="55"/>
      <c r="C358" s="56"/>
      <c r="D358" s="56"/>
      <c r="E358" s="56"/>
      <c r="F358" s="56"/>
      <c r="G358" s="58"/>
      <c r="H358" s="58"/>
      <c r="I358" s="58"/>
      <c r="J358" s="58"/>
      <c r="K358" s="58"/>
      <c r="L358" s="58"/>
      <c r="M358" s="58"/>
      <c r="N358" s="58"/>
      <c r="O358" s="59"/>
      <c r="P358" s="60"/>
    </row>
    <row r="359">
      <c r="A359" s="54"/>
      <c r="B359" s="55"/>
      <c r="C359" s="56"/>
      <c r="D359" s="56"/>
      <c r="E359" s="56"/>
      <c r="F359" s="56"/>
      <c r="G359" s="58"/>
      <c r="H359" s="58"/>
      <c r="I359" s="58"/>
      <c r="J359" s="58"/>
      <c r="K359" s="58"/>
      <c r="L359" s="58"/>
      <c r="M359" s="58"/>
      <c r="N359" s="58"/>
      <c r="O359" s="59"/>
      <c r="P359" s="60"/>
    </row>
    <row r="360">
      <c r="A360" s="54"/>
      <c r="B360" s="55"/>
      <c r="C360" s="56"/>
      <c r="D360" s="56"/>
      <c r="E360" s="56"/>
      <c r="F360" s="56"/>
      <c r="G360" s="58"/>
      <c r="H360" s="58"/>
      <c r="I360" s="58"/>
      <c r="J360" s="58"/>
      <c r="K360" s="58"/>
      <c r="L360" s="58"/>
      <c r="M360" s="58"/>
      <c r="N360" s="58"/>
      <c r="O360" s="59"/>
      <c r="P360" s="60"/>
    </row>
    <row r="361">
      <c r="A361" s="54"/>
      <c r="B361" s="55"/>
      <c r="C361" s="56"/>
      <c r="D361" s="56"/>
      <c r="E361" s="56"/>
      <c r="F361" s="56"/>
      <c r="G361" s="58"/>
      <c r="H361" s="58"/>
      <c r="I361" s="58"/>
      <c r="J361" s="58"/>
      <c r="K361" s="58"/>
      <c r="L361" s="58"/>
      <c r="M361" s="58"/>
      <c r="N361" s="58"/>
      <c r="O361" s="59"/>
      <c r="P361" s="60"/>
    </row>
    <row r="362">
      <c r="A362" s="54"/>
      <c r="B362" s="55"/>
      <c r="C362" s="56"/>
      <c r="D362" s="56"/>
      <c r="E362" s="56"/>
      <c r="F362" s="56"/>
      <c r="G362" s="58"/>
      <c r="H362" s="58"/>
      <c r="I362" s="58"/>
      <c r="J362" s="58"/>
      <c r="K362" s="58"/>
      <c r="L362" s="58"/>
      <c r="M362" s="58"/>
      <c r="N362" s="58"/>
      <c r="O362" s="59"/>
      <c r="P362" s="60"/>
    </row>
    <row r="363">
      <c r="A363" s="54"/>
      <c r="B363" s="55"/>
      <c r="C363" s="56"/>
      <c r="D363" s="56"/>
      <c r="E363" s="56"/>
      <c r="F363" s="56"/>
      <c r="G363" s="58"/>
      <c r="H363" s="58"/>
      <c r="I363" s="58"/>
      <c r="J363" s="58"/>
      <c r="K363" s="58"/>
      <c r="L363" s="58"/>
      <c r="M363" s="58"/>
      <c r="N363" s="58"/>
      <c r="O363" s="59"/>
      <c r="P363" s="60"/>
    </row>
    <row r="364">
      <c r="A364" s="54"/>
      <c r="B364" s="55"/>
      <c r="C364" s="56"/>
      <c r="D364" s="56"/>
      <c r="E364" s="56"/>
      <c r="F364" s="56"/>
      <c r="G364" s="58"/>
      <c r="H364" s="58"/>
      <c r="I364" s="58"/>
      <c r="J364" s="58"/>
      <c r="K364" s="58"/>
      <c r="L364" s="58"/>
      <c r="M364" s="58"/>
      <c r="N364" s="58"/>
      <c r="O364" s="59"/>
      <c r="P364" s="60"/>
    </row>
    <row r="365">
      <c r="A365" s="54"/>
      <c r="B365" s="55"/>
      <c r="C365" s="56"/>
      <c r="D365" s="56"/>
      <c r="E365" s="56"/>
      <c r="F365" s="56"/>
      <c r="G365" s="58"/>
      <c r="H365" s="58"/>
      <c r="I365" s="58"/>
      <c r="J365" s="58"/>
      <c r="K365" s="58"/>
      <c r="L365" s="58"/>
      <c r="M365" s="58"/>
      <c r="N365" s="58"/>
      <c r="O365" s="59"/>
      <c r="P365" s="60"/>
    </row>
    <row r="366">
      <c r="A366" s="54"/>
      <c r="B366" s="55"/>
      <c r="C366" s="56"/>
      <c r="D366" s="56"/>
      <c r="E366" s="56"/>
      <c r="F366" s="56"/>
      <c r="G366" s="58"/>
      <c r="H366" s="58"/>
      <c r="I366" s="58"/>
      <c r="J366" s="58"/>
      <c r="K366" s="58"/>
      <c r="L366" s="58"/>
      <c r="M366" s="58"/>
      <c r="N366" s="58"/>
      <c r="O366" s="59"/>
      <c r="P366" s="60"/>
    </row>
    <row r="367">
      <c r="A367" s="54"/>
      <c r="B367" s="55"/>
      <c r="C367" s="56"/>
      <c r="D367" s="56"/>
      <c r="E367" s="56"/>
      <c r="F367" s="56"/>
      <c r="G367" s="58"/>
      <c r="H367" s="58"/>
      <c r="I367" s="58"/>
      <c r="J367" s="58"/>
      <c r="K367" s="58"/>
      <c r="L367" s="58"/>
      <c r="M367" s="58"/>
      <c r="N367" s="58"/>
      <c r="O367" s="59"/>
      <c r="P367" s="60"/>
    </row>
    <row r="368">
      <c r="A368" s="54"/>
      <c r="B368" s="55"/>
      <c r="C368" s="56"/>
      <c r="D368" s="56"/>
      <c r="E368" s="56"/>
      <c r="F368" s="56"/>
      <c r="G368" s="58"/>
      <c r="H368" s="58"/>
      <c r="I368" s="58"/>
      <c r="J368" s="58"/>
      <c r="K368" s="58"/>
      <c r="L368" s="58"/>
      <c r="M368" s="58"/>
      <c r="N368" s="58"/>
      <c r="O368" s="59"/>
      <c r="P368" s="60"/>
    </row>
    <row r="369">
      <c r="A369" s="54"/>
      <c r="B369" s="55"/>
      <c r="C369" s="56"/>
      <c r="D369" s="56"/>
      <c r="E369" s="56"/>
      <c r="F369" s="56"/>
      <c r="G369" s="58"/>
      <c r="H369" s="58"/>
      <c r="I369" s="58"/>
      <c r="J369" s="58"/>
      <c r="K369" s="58"/>
      <c r="L369" s="58"/>
      <c r="M369" s="58"/>
      <c r="N369" s="58"/>
      <c r="O369" s="59"/>
      <c r="P369" s="60"/>
    </row>
    <row r="370">
      <c r="A370" s="54"/>
      <c r="B370" s="55"/>
      <c r="C370" s="56"/>
      <c r="D370" s="56"/>
      <c r="E370" s="56"/>
      <c r="F370" s="56"/>
      <c r="G370" s="58"/>
      <c r="H370" s="58"/>
      <c r="I370" s="58"/>
      <c r="J370" s="58"/>
      <c r="K370" s="58"/>
      <c r="L370" s="58"/>
      <c r="M370" s="58"/>
      <c r="N370" s="58"/>
      <c r="O370" s="59"/>
      <c r="P370" s="60"/>
    </row>
    <row r="371">
      <c r="A371" s="54"/>
      <c r="B371" s="55"/>
      <c r="C371" s="56"/>
      <c r="D371" s="56"/>
      <c r="E371" s="56"/>
      <c r="F371" s="56"/>
      <c r="G371" s="58"/>
      <c r="H371" s="58"/>
      <c r="I371" s="58"/>
      <c r="J371" s="58"/>
      <c r="K371" s="58"/>
      <c r="L371" s="58"/>
      <c r="M371" s="58"/>
      <c r="N371" s="58"/>
      <c r="O371" s="59"/>
      <c r="P371" s="60"/>
    </row>
    <row r="372">
      <c r="A372" s="54"/>
      <c r="B372" s="55"/>
      <c r="C372" s="56"/>
      <c r="D372" s="56"/>
      <c r="E372" s="56"/>
      <c r="F372" s="56"/>
      <c r="G372" s="58"/>
      <c r="H372" s="58"/>
      <c r="I372" s="58"/>
      <c r="J372" s="58"/>
      <c r="K372" s="58"/>
      <c r="L372" s="58"/>
      <c r="M372" s="58"/>
      <c r="N372" s="58"/>
      <c r="O372" s="59"/>
      <c r="P372" s="60"/>
    </row>
    <row r="373">
      <c r="A373" s="54"/>
      <c r="B373" s="55"/>
      <c r="C373" s="56"/>
      <c r="D373" s="56"/>
      <c r="E373" s="56"/>
      <c r="F373" s="56"/>
      <c r="G373" s="58"/>
      <c r="H373" s="58"/>
      <c r="I373" s="58"/>
      <c r="J373" s="58"/>
      <c r="K373" s="58"/>
      <c r="L373" s="58"/>
      <c r="M373" s="58"/>
      <c r="N373" s="58"/>
      <c r="O373" s="59"/>
      <c r="P373" s="60"/>
    </row>
    <row r="374">
      <c r="A374" s="54"/>
      <c r="B374" s="55"/>
      <c r="C374" s="56"/>
      <c r="D374" s="56"/>
      <c r="E374" s="56"/>
      <c r="F374" s="56"/>
      <c r="G374" s="58"/>
      <c r="H374" s="58"/>
      <c r="I374" s="58"/>
      <c r="J374" s="58"/>
      <c r="K374" s="58"/>
      <c r="L374" s="58"/>
      <c r="M374" s="58"/>
      <c r="N374" s="58"/>
      <c r="O374" s="59"/>
      <c r="P374" s="60"/>
    </row>
    <row r="375">
      <c r="A375" s="54"/>
      <c r="B375" s="55"/>
      <c r="C375" s="56"/>
      <c r="D375" s="56"/>
      <c r="E375" s="56"/>
      <c r="F375" s="56"/>
      <c r="G375" s="58"/>
      <c r="H375" s="58"/>
      <c r="I375" s="58"/>
      <c r="J375" s="58"/>
      <c r="K375" s="58"/>
      <c r="L375" s="58"/>
      <c r="M375" s="58"/>
      <c r="N375" s="58"/>
      <c r="O375" s="59"/>
      <c r="P375" s="60"/>
    </row>
    <row r="376">
      <c r="A376" s="54"/>
      <c r="B376" s="55"/>
      <c r="C376" s="56"/>
      <c r="D376" s="56"/>
      <c r="E376" s="56"/>
      <c r="F376" s="56"/>
      <c r="G376" s="58"/>
      <c r="H376" s="58"/>
      <c r="I376" s="58"/>
      <c r="J376" s="58"/>
      <c r="K376" s="58"/>
      <c r="L376" s="58"/>
      <c r="M376" s="58"/>
      <c r="N376" s="58"/>
      <c r="O376" s="59"/>
      <c r="P376" s="60"/>
    </row>
    <row r="377">
      <c r="A377" s="54"/>
      <c r="B377" s="55"/>
      <c r="C377" s="56"/>
      <c r="D377" s="56"/>
      <c r="E377" s="56"/>
      <c r="F377" s="56"/>
      <c r="G377" s="58"/>
      <c r="H377" s="58"/>
      <c r="I377" s="58"/>
      <c r="J377" s="58"/>
      <c r="K377" s="58"/>
      <c r="L377" s="58"/>
      <c r="M377" s="58"/>
      <c r="N377" s="58"/>
      <c r="O377" s="59"/>
      <c r="P377" s="60"/>
    </row>
    <row r="378">
      <c r="A378" s="54"/>
      <c r="B378" s="55"/>
      <c r="C378" s="56"/>
      <c r="D378" s="56"/>
      <c r="E378" s="56"/>
      <c r="F378" s="56"/>
      <c r="G378" s="58"/>
      <c r="H378" s="58"/>
      <c r="I378" s="58"/>
      <c r="J378" s="58"/>
      <c r="K378" s="58"/>
      <c r="L378" s="58"/>
      <c r="M378" s="58"/>
      <c r="N378" s="58"/>
      <c r="O378" s="59"/>
      <c r="P378" s="60"/>
    </row>
    <row r="379">
      <c r="A379" s="54"/>
      <c r="B379" s="55"/>
      <c r="C379" s="56"/>
      <c r="D379" s="56"/>
      <c r="E379" s="56"/>
      <c r="F379" s="56"/>
      <c r="G379" s="58"/>
      <c r="H379" s="58"/>
      <c r="I379" s="58"/>
      <c r="J379" s="58"/>
      <c r="K379" s="58"/>
      <c r="L379" s="58"/>
      <c r="M379" s="58"/>
      <c r="N379" s="58"/>
      <c r="O379" s="59"/>
      <c r="P379" s="60"/>
    </row>
    <row r="380">
      <c r="A380" s="54"/>
      <c r="B380" s="55"/>
      <c r="C380" s="56"/>
      <c r="D380" s="56"/>
      <c r="E380" s="56"/>
      <c r="F380" s="56"/>
      <c r="G380" s="58"/>
      <c r="H380" s="58"/>
      <c r="I380" s="58"/>
      <c r="J380" s="58"/>
      <c r="K380" s="58"/>
      <c r="L380" s="58"/>
      <c r="M380" s="58"/>
      <c r="N380" s="58"/>
      <c r="O380" s="59"/>
      <c r="P380" s="60"/>
    </row>
    <row r="381">
      <c r="A381" s="54"/>
      <c r="B381" s="55"/>
      <c r="C381" s="56"/>
      <c r="D381" s="56"/>
      <c r="E381" s="56"/>
      <c r="F381" s="56"/>
      <c r="G381" s="58"/>
      <c r="H381" s="58"/>
      <c r="I381" s="58"/>
      <c r="J381" s="58"/>
      <c r="K381" s="58"/>
      <c r="L381" s="58"/>
      <c r="M381" s="58"/>
      <c r="N381" s="58"/>
      <c r="O381" s="59"/>
      <c r="P381" s="60"/>
    </row>
    <row r="382">
      <c r="A382" s="54"/>
      <c r="B382" s="55"/>
      <c r="C382" s="56"/>
      <c r="D382" s="56"/>
      <c r="E382" s="56"/>
      <c r="F382" s="56"/>
      <c r="G382" s="58"/>
      <c r="H382" s="58"/>
      <c r="I382" s="58"/>
      <c r="J382" s="58"/>
      <c r="K382" s="58"/>
      <c r="L382" s="58"/>
      <c r="M382" s="58"/>
      <c r="N382" s="58"/>
      <c r="O382" s="59"/>
      <c r="P382" s="60"/>
    </row>
    <row r="383">
      <c r="A383" s="54"/>
      <c r="B383" s="55"/>
      <c r="C383" s="56"/>
      <c r="D383" s="56"/>
      <c r="E383" s="56"/>
      <c r="F383" s="56"/>
      <c r="G383" s="58"/>
      <c r="H383" s="58"/>
      <c r="I383" s="58"/>
      <c r="J383" s="58"/>
      <c r="K383" s="58"/>
      <c r="L383" s="58"/>
      <c r="M383" s="58"/>
      <c r="N383" s="58"/>
      <c r="O383" s="59"/>
      <c r="P383" s="60"/>
    </row>
    <row r="384">
      <c r="A384" s="54"/>
      <c r="B384" s="55"/>
      <c r="C384" s="56"/>
      <c r="D384" s="56"/>
      <c r="E384" s="56"/>
      <c r="F384" s="56"/>
      <c r="G384" s="58"/>
      <c r="H384" s="58"/>
      <c r="I384" s="58"/>
      <c r="J384" s="58"/>
      <c r="K384" s="58"/>
      <c r="L384" s="58"/>
      <c r="M384" s="58"/>
      <c r="N384" s="58"/>
      <c r="O384" s="59"/>
      <c r="P384" s="60"/>
    </row>
    <row r="385">
      <c r="A385" s="54"/>
      <c r="B385" s="55"/>
      <c r="C385" s="56"/>
      <c r="D385" s="56"/>
      <c r="E385" s="56"/>
      <c r="F385" s="56"/>
      <c r="G385" s="58"/>
      <c r="H385" s="58"/>
      <c r="I385" s="58"/>
      <c r="J385" s="58"/>
      <c r="K385" s="58"/>
      <c r="L385" s="58"/>
      <c r="M385" s="58"/>
      <c r="N385" s="58"/>
      <c r="O385" s="59"/>
      <c r="P385" s="60"/>
    </row>
    <row r="386">
      <c r="A386" s="54"/>
      <c r="B386" s="55"/>
      <c r="C386" s="56"/>
      <c r="D386" s="56"/>
      <c r="E386" s="56"/>
      <c r="F386" s="56"/>
      <c r="G386" s="58"/>
      <c r="H386" s="58"/>
      <c r="I386" s="58"/>
      <c r="J386" s="58"/>
      <c r="K386" s="58"/>
      <c r="L386" s="58"/>
      <c r="M386" s="58"/>
      <c r="N386" s="58"/>
      <c r="O386" s="59"/>
      <c r="P386" s="60"/>
    </row>
    <row r="387">
      <c r="A387" s="54"/>
      <c r="B387" s="55"/>
      <c r="C387" s="56"/>
      <c r="D387" s="56"/>
      <c r="E387" s="56"/>
      <c r="F387" s="56"/>
      <c r="G387" s="58"/>
      <c r="H387" s="58"/>
      <c r="I387" s="58"/>
      <c r="J387" s="58"/>
      <c r="K387" s="58"/>
      <c r="L387" s="58"/>
      <c r="M387" s="58"/>
      <c r="N387" s="58"/>
      <c r="O387" s="59"/>
      <c r="P387" s="60"/>
    </row>
    <row r="388">
      <c r="A388" s="54"/>
      <c r="B388" s="55"/>
      <c r="C388" s="56"/>
      <c r="D388" s="56"/>
      <c r="E388" s="56"/>
      <c r="F388" s="56"/>
      <c r="G388" s="58"/>
      <c r="H388" s="58"/>
      <c r="I388" s="58"/>
      <c r="J388" s="58"/>
      <c r="K388" s="58"/>
      <c r="L388" s="58"/>
      <c r="M388" s="58"/>
      <c r="N388" s="58"/>
      <c r="O388" s="59"/>
      <c r="P388" s="60"/>
    </row>
    <row r="389">
      <c r="A389" s="54"/>
      <c r="B389" s="55"/>
      <c r="C389" s="56"/>
      <c r="D389" s="56"/>
      <c r="E389" s="56"/>
      <c r="F389" s="56"/>
      <c r="G389" s="58"/>
      <c r="H389" s="58"/>
      <c r="I389" s="58"/>
      <c r="J389" s="58"/>
      <c r="K389" s="58"/>
      <c r="L389" s="58"/>
      <c r="M389" s="58"/>
      <c r="N389" s="58"/>
      <c r="O389" s="59"/>
      <c r="P389" s="60"/>
    </row>
    <row r="390">
      <c r="A390" s="54"/>
      <c r="B390" s="55"/>
      <c r="C390" s="56"/>
      <c r="D390" s="56"/>
      <c r="E390" s="56"/>
      <c r="F390" s="56"/>
      <c r="G390" s="58"/>
      <c r="H390" s="58"/>
      <c r="I390" s="58"/>
      <c r="J390" s="58"/>
      <c r="K390" s="58"/>
      <c r="L390" s="58"/>
      <c r="M390" s="58"/>
      <c r="N390" s="58"/>
      <c r="O390" s="59"/>
      <c r="P390" s="60"/>
    </row>
    <row r="391">
      <c r="A391" s="54"/>
      <c r="B391" s="55"/>
      <c r="C391" s="56"/>
      <c r="D391" s="56"/>
      <c r="E391" s="56"/>
      <c r="F391" s="56"/>
      <c r="G391" s="58"/>
      <c r="H391" s="58"/>
      <c r="I391" s="58"/>
      <c r="J391" s="58"/>
      <c r="K391" s="58"/>
      <c r="L391" s="58"/>
      <c r="M391" s="58"/>
      <c r="N391" s="58"/>
      <c r="O391" s="59"/>
      <c r="P391" s="60"/>
    </row>
    <row r="392">
      <c r="A392" s="54"/>
      <c r="B392" s="55"/>
      <c r="C392" s="56"/>
      <c r="D392" s="56"/>
      <c r="E392" s="56"/>
      <c r="F392" s="56"/>
      <c r="G392" s="58"/>
      <c r="H392" s="58"/>
      <c r="I392" s="58"/>
      <c r="J392" s="58"/>
      <c r="K392" s="58"/>
      <c r="L392" s="58"/>
      <c r="M392" s="58"/>
      <c r="N392" s="58"/>
      <c r="O392" s="59"/>
      <c r="P392" s="60"/>
    </row>
    <row r="393">
      <c r="A393" s="54"/>
      <c r="B393" s="55"/>
      <c r="C393" s="56"/>
      <c r="D393" s="56"/>
      <c r="E393" s="56"/>
      <c r="F393" s="56"/>
      <c r="G393" s="58"/>
      <c r="H393" s="58"/>
      <c r="I393" s="58"/>
      <c r="J393" s="58"/>
      <c r="K393" s="58"/>
      <c r="L393" s="58"/>
      <c r="M393" s="58"/>
      <c r="N393" s="58"/>
      <c r="O393" s="59"/>
      <c r="P393" s="60"/>
    </row>
    <row r="394">
      <c r="A394" s="54"/>
      <c r="B394" s="55"/>
      <c r="C394" s="56"/>
      <c r="D394" s="56"/>
      <c r="E394" s="56"/>
      <c r="F394" s="56"/>
      <c r="G394" s="58"/>
      <c r="H394" s="58"/>
      <c r="I394" s="58"/>
      <c r="J394" s="58"/>
      <c r="K394" s="58"/>
      <c r="L394" s="58"/>
      <c r="M394" s="58"/>
      <c r="N394" s="58"/>
      <c r="O394" s="59"/>
      <c r="P394" s="60"/>
    </row>
    <row r="395">
      <c r="A395" s="54"/>
      <c r="B395" s="55"/>
      <c r="C395" s="56"/>
      <c r="D395" s="56"/>
      <c r="E395" s="56"/>
      <c r="F395" s="56"/>
      <c r="G395" s="58"/>
      <c r="H395" s="58"/>
      <c r="I395" s="58"/>
      <c r="J395" s="58"/>
      <c r="K395" s="58"/>
      <c r="L395" s="58"/>
      <c r="M395" s="58"/>
      <c r="N395" s="58"/>
      <c r="O395" s="59"/>
      <c r="P395" s="60"/>
    </row>
    <row r="396">
      <c r="A396" s="54"/>
      <c r="B396" s="55"/>
      <c r="C396" s="56"/>
      <c r="D396" s="56"/>
      <c r="E396" s="56"/>
      <c r="F396" s="56"/>
      <c r="G396" s="58"/>
      <c r="H396" s="58"/>
      <c r="I396" s="58"/>
      <c r="J396" s="58"/>
      <c r="K396" s="58"/>
      <c r="L396" s="58"/>
      <c r="M396" s="58"/>
      <c r="N396" s="58"/>
      <c r="O396" s="59"/>
      <c r="P396" s="60"/>
    </row>
    <row r="397">
      <c r="A397" s="54"/>
      <c r="B397" s="55"/>
      <c r="C397" s="56"/>
      <c r="D397" s="56"/>
      <c r="E397" s="56"/>
      <c r="F397" s="56"/>
      <c r="G397" s="58"/>
      <c r="H397" s="58"/>
      <c r="I397" s="58"/>
      <c r="J397" s="58"/>
      <c r="K397" s="58"/>
      <c r="L397" s="58"/>
      <c r="M397" s="58"/>
      <c r="N397" s="58"/>
      <c r="O397" s="59"/>
      <c r="P397" s="60"/>
    </row>
    <row r="398">
      <c r="A398" s="54"/>
      <c r="B398" s="55"/>
      <c r="C398" s="56"/>
      <c r="D398" s="56"/>
      <c r="E398" s="56"/>
      <c r="F398" s="56"/>
      <c r="G398" s="58"/>
      <c r="H398" s="58"/>
      <c r="I398" s="58"/>
      <c r="J398" s="58"/>
      <c r="K398" s="58"/>
      <c r="L398" s="58"/>
      <c r="M398" s="58"/>
      <c r="N398" s="58"/>
      <c r="O398" s="59"/>
      <c r="P398" s="60"/>
    </row>
    <row r="399">
      <c r="A399" s="54"/>
      <c r="B399" s="55"/>
      <c r="C399" s="56"/>
      <c r="D399" s="56"/>
      <c r="E399" s="56"/>
      <c r="F399" s="56"/>
      <c r="G399" s="58"/>
      <c r="H399" s="58"/>
      <c r="I399" s="58"/>
      <c r="J399" s="58"/>
      <c r="K399" s="58"/>
      <c r="L399" s="58"/>
      <c r="M399" s="58"/>
      <c r="N399" s="58"/>
      <c r="O399" s="59"/>
      <c r="P399" s="60"/>
    </row>
    <row r="400">
      <c r="A400" s="54"/>
      <c r="B400" s="55"/>
      <c r="C400" s="56"/>
      <c r="D400" s="56"/>
      <c r="E400" s="56"/>
      <c r="F400" s="56"/>
      <c r="G400" s="58"/>
      <c r="H400" s="58"/>
      <c r="I400" s="58"/>
      <c r="J400" s="58"/>
      <c r="K400" s="58"/>
      <c r="L400" s="58"/>
      <c r="M400" s="58"/>
      <c r="N400" s="58"/>
      <c r="O400" s="59"/>
      <c r="P400" s="60"/>
    </row>
    <row r="401">
      <c r="A401" s="54"/>
      <c r="B401" s="55"/>
      <c r="C401" s="56"/>
      <c r="D401" s="56"/>
      <c r="E401" s="56"/>
      <c r="F401" s="56"/>
      <c r="G401" s="58"/>
      <c r="H401" s="58"/>
      <c r="I401" s="58"/>
      <c r="J401" s="58"/>
      <c r="K401" s="58"/>
      <c r="L401" s="58"/>
      <c r="M401" s="58"/>
      <c r="N401" s="58"/>
      <c r="O401" s="59"/>
      <c r="P401" s="60"/>
    </row>
    <row r="402">
      <c r="A402" s="54"/>
      <c r="B402" s="55"/>
      <c r="C402" s="56"/>
      <c r="D402" s="56"/>
      <c r="E402" s="56"/>
      <c r="F402" s="56"/>
      <c r="G402" s="58"/>
      <c r="H402" s="58"/>
      <c r="I402" s="58"/>
      <c r="J402" s="58"/>
      <c r="K402" s="58"/>
      <c r="L402" s="58"/>
      <c r="M402" s="58"/>
      <c r="N402" s="58"/>
      <c r="O402" s="59"/>
      <c r="P402" s="60"/>
    </row>
    <row r="403">
      <c r="A403" s="54"/>
      <c r="B403" s="55"/>
      <c r="C403" s="56"/>
      <c r="D403" s="56"/>
      <c r="E403" s="56"/>
      <c r="F403" s="56"/>
      <c r="G403" s="58"/>
      <c r="H403" s="58"/>
      <c r="I403" s="58"/>
      <c r="J403" s="58"/>
      <c r="K403" s="58"/>
      <c r="L403" s="58"/>
      <c r="M403" s="58"/>
      <c r="N403" s="58"/>
      <c r="O403" s="59"/>
      <c r="P403" s="60"/>
    </row>
    <row r="404">
      <c r="A404" s="54"/>
      <c r="B404" s="55"/>
      <c r="C404" s="56"/>
      <c r="D404" s="56"/>
      <c r="E404" s="56"/>
      <c r="F404" s="56"/>
      <c r="G404" s="58"/>
      <c r="H404" s="58"/>
      <c r="I404" s="58"/>
      <c r="J404" s="58"/>
      <c r="K404" s="58"/>
      <c r="L404" s="58"/>
      <c r="M404" s="58"/>
      <c r="N404" s="58"/>
      <c r="O404" s="59"/>
      <c r="P404" s="60"/>
    </row>
    <row r="405">
      <c r="A405" s="54"/>
      <c r="B405" s="55"/>
      <c r="C405" s="56"/>
      <c r="D405" s="56"/>
      <c r="E405" s="56"/>
      <c r="F405" s="56"/>
      <c r="G405" s="58"/>
      <c r="H405" s="58"/>
      <c r="I405" s="58"/>
      <c r="J405" s="58"/>
      <c r="K405" s="58"/>
      <c r="L405" s="58"/>
      <c r="M405" s="58"/>
      <c r="N405" s="58"/>
      <c r="O405" s="59"/>
      <c r="P405" s="60"/>
    </row>
    <row r="406">
      <c r="A406" s="54"/>
      <c r="B406" s="55"/>
      <c r="C406" s="56"/>
      <c r="D406" s="56"/>
      <c r="E406" s="56"/>
      <c r="F406" s="56"/>
      <c r="G406" s="58"/>
      <c r="H406" s="58"/>
      <c r="I406" s="58"/>
      <c r="J406" s="58"/>
      <c r="K406" s="58"/>
      <c r="L406" s="58"/>
      <c r="M406" s="58"/>
      <c r="N406" s="58"/>
      <c r="O406" s="59"/>
      <c r="P406" s="60"/>
    </row>
    <row r="407">
      <c r="A407" s="54"/>
      <c r="B407" s="55"/>
      <c r="C407" s="56"/>
      <c r="D407" s="56"/>
      <c r="E407" s="56"/>
      <c r="F407" s="56"/>
      <c r="G407" s="58"/>
      <c r="H407" s="58"/>
      <c r="I407" s="58"/>
      <c r="J407" s="58"/>
      <c r="K407" s="58"/>
      <c r="L407" s="58"/>
      <c r="M407" s="58"/>
      <c r="N407" s="58"/>
      <c r="O407" s="59"/>
      <c r="P407" s="60"/>
    </row>
    <row r="408">
      <c r="A408" s="54"/>
      <c r="B408" s="55"/>
      <c r="C408" s="56"/>
      <c r="D408" s="56"/>
      <c r="E408" s="56"/>
      <c r="F408" s="56"/>
      <c r="G408" s="58"/>
      <c r="H408" s="58"/>
      <c r="I408" s="58"/>
      <c r="J408" s="58"/>
      <c r="K408" s="58"/>
      <c r="L408" s="58"/>
      <c r="M408" s="58"/>
      <c r="N408" s="58"/>
      <c r="O408" s="59"/>
      <c r="P408" s="60"/>
    </row>
    <row r="409">
      <c r="A409" s="54"/>
      <c r="B409" s="55"/>
      <c r="C409" s="56"/>
      <c r="D409" s="56"/>
      <c r="E409" s="56"/>
      <c r="F409" s="56"/>
      <c r="G409" s="58"/>
      <c r="H409" s="58"/>
      <c r="I409" s="58"/>
      <c r="J409" s="58"/>
      <c r="K409" s="58"/>
      <c r="L409" s="58"/>
      <c r="M409" s="58"/>
      <c r="N409" s="58"/>
      <c r="O409" s="59"/>
      <c r="P409" s="60"/>
    </row>
    <row r="410">
      <c r="A410" s="54"/>
      <c r="B410" s="55"/>
      <c r="C410" s="56"/>
      <c r="D410" s="56"/>
      <c r="E410" s="56"/>
      <c r="F410" s="56"/>
      <c r="G410" s="58"/>
      <c r="H410" s="58"/>
      <c r="I410" s="58"/>
      <c r="J410" s="58"/>
      <c r="K410" s="58"/>
      <c r="L410" s="58"/>
      <c r="M410" s="58"/>
      <c r="N410" s="58"/>
      <c r="O410" s="59"/>
      <c r="P410" s="60"/>
    </row>
    <row r="411">
      <c r="A411" s="54"/>
      <c r="B411" s="55"/>
      <c r="C411" s="56"/>
      <c r="D411" s="56"/>
      <c r="E411" s="56"/>
      <c r="F411" s="56"/>
      <c r="G411" s="58"/>
      <c r="H411" s="58"/>
      <c r="I411" s="58"/>
      <c r="J411" s="58"/>
      <c r="K411" s="58"/>
      <c r="L411" s="58"/>
      <c r="M411" s="58"/>
      <c r="N411" s="58"/>
      <c r="O411" s="59"/>
      <c r="P411" s="60"/>
    </row>
    <row r="412">
      <c r="A412" s="54"/>
      <c r="B412" s="55"/>
      <c r="C412" s="56"/>
      <c r="D412" s="56"/>
      <c r="E412" s="56"/>
      <c r="F412" s="56"/>
      <c r="G412" s="58"/>
      <c r="H412" s="58"/>
      <c r="I412" s="58"/>
      <c r="J412" s="58"/>
      <c r="K412" s="58"/>
      <c r="L412" s="58"/>
      <c r="M412" s="58"/>
      <c r="N412" s="58"/>
      <c r="O412" s="59"/>
      <c r="P412" s="60"/>
    </row>
    <row r="413">
      <c r="A413" s="54"/>
      <c r="B413" s="55"/>
      <c r="C413" s="56"/>
      <c r="D413" s="56"/>
      <c r="E413" s="56"/>
      <c r="F413" s="56"/>
      <c r="G413" s="58"/>
      <c r="H413" s="58"/>
      <c r="I413" s="58"/>
      <c r="J413" s="58"/>
      <c r="K413" s="58"/>
      <c r="L413" s="58"/>
      <c r="M413" s="58"/>
      <c r="N413" s="58"/>
      <c r="O413" s="59"/>
      <c r="P413" s="60"/>
    </row>
    <row r="414">
      <c r="A414" s="54"/>
      <c r="B414" s="55"/>
      <c r="C414" s="56"/>
      <c r="D414" s="56"/>
      <c r="E414" s="56"/>
      <c r="F414" s="56"/>
      <c r="G414" s="58"/>
      <c r="H414" s="58"/>
      <c r="I414" s="58"/>
      <c r="J414" s="58"/>
      <c r="K414" s="58"/>
      <c r="L414" s="58"/>
      <c r="M414" s="58"/>
      <c r="N414" s="58"/>
      <c r="O414" s="59"/>
      <c r="P414" s="60"/>
    </row>
    <row r="415">
      <c r="A415" s="54"/>
      <c r="B415" s="55"/>
      <c r="C415" s="56"/>
      <c r="D415" s="56"/>
      <c r="E415" s="56"/>
      <c r="F415" s="56"/>
      <c r="G415" s="58"/>
      <c r="H415" s="58"/>
      <c r="I415" s="58"/>
      <c r="J415" s="58"/>
      <c r="K415" s="58"/>
      <c r="L415" s="58"/>
      <c r="M415" s="58"/>
      <c r="N415" s="58"/>
      <c r="O415" s="59"/>
      <c r="P415" s="60"/>
    </row>
    <row r="416">
      <c r="A416" s="54"/>
      <c r="B416" s="55"/>
      <c r="C416" s="56"/>
      <c r="D416" s="56"/>
      <c r="E416" s="56"/>
      <c r="F416" s="56"/>
      <c r="G416" s="58"/>
      <c r="H416" s="58"/>
      <c r="I416" s="58"/>
      <c r="J416" s="58"/>
      <c r="K416" s="58"/>
      <c r="L416" s="58"/>
      <c r="M416" s="58"/>
      <c r="N416" s="58"/>
      <c r="O416" s="59"/>
      <c r="P416" s="60"/>
    </row>
    <row r="417">
      <c r="A417" s="54"/>
      <c r="B417" s="55"/>
      <c r="C417" s="56"/>
      <c r="D417" s="56"/>
      <c r="E417" s="56"/>
      <c r="F417" s="56"/>
      <c r="G417" s="58"/>
      <c r="H417" s="58"/>
      <c r="I417" s="58"/>
      <c r="J417" s="58"/>
      <c r="K417" s="58"/>
      <c r="L417" s="58"/>
      <c r="M417" s="58"/>
      <c r="N417" s="58"/>
      <c r="O417" s="59"/>
      <c r="P417" s="60"/>
    </row>
    <row r="418">
      <c r="A418" s="54"/>
      <c r="B418" s="55"/>
      <c r="C418" s="56"/>
      <c r="D418" s="56"/>
      <c r="E418" s="56"/>
      <c r="F418" s="56"/>
      <c r="G418" s="58"/>
      <c r="H418" s="58"/>
      <c r="I418" s="58"/>
      <c r="J418" s="58"/>
      <c r="K418" s="58"/>
      <c r="L418" s="58"/>
      <c r="M418" s="58"/>
      <c r="N418" s="58"/>
      <c r="O418" s="59"/>
      <c r="P418" s="60"/>
    </row>
    <row r="419">
      <c r="A419" s="54"/>
      <c r="B419" s="55"/>
      <c r="C419" s="56"/>
      <c r="D419" s="56"/>
      <c r="E419" s="56"/>
      <c r="F419" s="56"/>
      <c r="G419" s="58"/>
      <c r="H419" s="58"/>
      <c r="I419" s="58"/>
      <c r="J419" s="58"/>
      <c r="K419" s="58"/>
      <c r="L419" s="58"/>
      <c r="M419" s="58"/>
      <c r="N419" s="58"/>
      <c r="O419" s="59"/>
      <c r="P419" s="60"/>
    </row>
    <row r="420">
      <c r="A420" s="54"/>
      <c r="B420" s="55"/>
      <c r="C420" s="56"/>
      <c r="D420" s="56"/>
      <c r="E420" s="56"/>
      <c r="F420" s="56"/>
      <c r="G420" s="58"/>
      <c r="H420" s="58"/>
      <c r="I420" s="58"/>
      <c r="J420" s="58"/>
      <c r="K420" s="58"/>
      <c r="L420" s="58"/>
      <c r="M420" s="58"/>
      <c r="N420" s="58"/>
      <c r="O420" s="59"/>
      <c r="P420" s="60"/>
    </row>
    <row r="421">
      <c r="A421" s="54"/>
      <c r="B421" s="55"/>
      <c r="C421" s="56"/>
      <c r="D421" s="56"/>
      <c r="E421" s="56"/>
      <c r="F421" s="56"/>
      <c r="G421" s="58"/>
      <c r="H421" s="58"/>
      <c r="I421" s="58"/>
      <c r="J421" s="58"/>
      <c r="K421" s="58"/>
      <c r="L421" s="58"/>
      <c r="M421" s="58"/>
      <c r="N421" s="58"/>
      <c r="O421" s="59"/>
      <c r="P421" s="60"/>
    </row>
    <row r="422">
      <c r="A422" s="54"/>
      <c r="B422" s="55"/>
      <c r="C422" s="56"/>
      <c r="D422" s="56"/>
      <c r="E422" s="56"/>
      <c r="F422" s="56"/>
      <c r="G422" s="58"/>
      <c r="H422" s="58"/>
      <c r="I422" s="58"/>
      <c r="J422" s="58"/>
      <c r="K422" s="58"/>
      <c r="L422" s="58"/>
      <c r="M422" s="58"/>
      <c r="N422" s="58"/>
      <c r="O422" s="59"/>
      <c r="P422" s="60"/>
    </row>
    <row r="423">
      <c r="A423" s="54"/>
      <c r="B423" s="55"/>
      <c r="C423" s="56"/>
      <c r="D423" s="56"/>
      <c r="E423" s="56"/>
      <c r="F423" s="56"/>
      <c r="G423" s="58"/>
      <c r="H423" s="58"/>
      <c r="I423" s="58"/>
      <c r="J423" s="58"/>
      <c r="K423" s="58"/>
      <c r="L423" s="58"/>
      <c r="M423" s="58"/>
      <c r="N423" s="58"/>
      <c r="O423" s="59"/>
      <c r="P423" s="60"/>
    </row>
    <row r="424">
      <c r="A424" s="54"/>
      <c r="B424" s="55"/>
      <c r="C424" s="56"/>
      <c r="D424" s="56"/>
      <c r="E424" s="56"/>
      <c r="F424" s="56"/>
      <c r="G424" s="58"/>
      <c r="H424" s="58"/>
      <c r="I424" s="58"/>
      <c r="J424" s="58"/>
      <c r="K424" s="58"/>
      <c r="L424" s="58"/>
      <c r="M424" s="58"/>
      <c r="N424" s="58"/>
      <c r="O424" s="59"/>
      <c r="P424" s="60"/>
    </row>
    <row r="425">
      <c r="A425" s="54"/>
      <c r="B425" s="55"/>
      <c r="C425" s="56"/>
      <c r="D425" s="56"/>
      <c r="E425" s="56"/>
      <c r="F425" s="56"/>
      <c r="G425" s="58"/>
      <c r="H425" s="58"/>
      <c r="I425" s="58"/>
      <c r="J425" s="58"/>
      <c r="K425" s="58"/>
      <c r="L425" s="58"/>
      <c r="M425" s="58"/>
      <c r="N425" s="58"/>
      <c r="O425" s="59"/>
      <c r="P425" s="60"/>
    </row>
    <row r="426">
      <c r="A426" s="54"/>
      <c r="B426" s="55"/>
      <c r="C426" s="56"/>
      <c r="D426" s="56"/>
      <c r="E426" s="56"/>
      <c r="F426" s="56"/>
      <c r="G426" s="58"/>
      <c r="H426" s="58"/>
      <c r="I426" s="58"/>
      <c r="J426" s="58"/>
      <c r="K426" s="58"/>
      <c r="L426" s="58"/>
      <c r="M426" s="58"/>
      <c r="N426" s="58"/>
      <c r="O426" s="59"/>
      <c r="P426" s="60"/>
    </row>
    <row r="427">
      <c r="A427" s="54"/>
      <c r="B427" s="55"/>
      <c r="C427" s="56"/>
      <c r="D427" s="56"/>
      <c r="E427" s="56"/>
      <c r="F427" s="56"/>
      <c r="G427" s="58"/>
      <c r="H427" s="58"/>
      <c r="I427" s="58"/>
      <c r="J427" s="58"/>
      <c r="K427" s="58"/>
      <c r="L427" s="58"/>
      <c r="M427" s="58"/>
      <c r="N427" s="58"/>
      <c r="O427" s="59"/>
      <c r="P427" s="60"/>
    </row>
    <row r="428">
      <c r="A428" s="54"/>
      <c r="B428" s="55"/>
      <c r="C428" s="56"/>
      <c r="D428" s="56"/>
      <c r="E428" s="56"/>
      <c r="F428" s="56"/>
      <c r="G428" s="58"/>
      <c r="H428" s="58"/>
      <c r="I428" s="58"/>
      <c r="J428" s="58"/>
      <c r="K428" s="58"/>
      <c r="L428" s="58"/>
      <c r="M428" s="58"/>
      <c r="N428" s="58"/>
      <c r="O428" s="59"/>
      <c r="P428" s="60"/>
    </row>
    <row r="429">
      <c r="A429" s="54"/>
      <c r="B429" s="55"/>
      <c r="C429" s="56"/>
      <c r="D429" s="56"/>
      <c r="E429" s="56"/>
      <c r="F429" s="56"/>
      <c r="G429" s="58"/>
      <c r="H429" s="58"/>
      <c r="I429" s="58"/>
      <c r="J429" s="58"/>
      <c r="K429" s="58"/>
      <c r="L429" s="58"/>
      <c r="M429" s="58"/>
      <c r="N429" s="58"/>
      <c r="O429" s="59"/>
      <c r="P429" s="60"/>
    </row>
    <row r="430">
      <c r="A430" s="54"/>
      <c r="B430" s="55"/>
      <c r="C430" s="56"/>
      <c r="D430" s="56"/>
      <c r="E430" s="56"/>
      <c r="F430" s="56"/>
      <c r="G430" s="58"/>
      <c r="H430" s="58"/>
      <c r="I430" s="58"/>
      <c r="J430" s="58"/>
      <c r="K430" s="58"/>
      <c r="L430" s="58"/>
      <c r="M430" s="58"/>
      <c r="N430" s="58"/>
      <c r="O430" s="59"/>
      <c r="P430" s="60"/>
    </row>
    <row r="431">
      <c r="A431" s="54"/>
      <c r="B431" s="55"/>
      <c r="C431" s="56"/>
      <c r="D431" s="56"/>
      <c r="E431" s="56"/>
      <c r="F431" s="56"/>
      <c r="G431" s="58"/>
      <c r="H431" s="58"/>
      <c r="I431" s="58"/>
      <c r="J431" s="58"/>
      <c r="K431" s="58"/>
      <c r="L431" s="58"/>
      <c r="M431" s="58"/>
      <c r="N431" s="58"/>
      <c r="O431" s="59"/>
      <c r="P431" s="60"/>
    </row>
    <row r="432">
      <c r="A432" s="54"/>
      <c r="B432" s="55"/>
      <c r="C432" s="56"/>
      <c r="D432" s="56"/>
      <c r="E432" s="56"/>
      <c r="F432" s="56"/>
      <c r="G432" s="58"/>
      <c r="H432" s="58"/>
      <c r="I432" s="58"/>
      <c r="J432" s="58"/>
      <c r="K432" s="58"/>
      <c r="L432" s="58"/>
      <c r="M432" s="58"/>
      <c r="N432" s="58"/>
      <c r="O432" s="59"/>
      <c r="P432" s="60"/>
    </row>
    <row r="433">
      <c r="A433" s="54"/>
      <c r="B433" s="55"/>
      <c r="C433" s="56"/>
      <c r="D433" s="56"/>
      <c r="E433" s="56"/>
      <c r="F433" s="56"/>
      <c r="G433" s="58"/>
      <c r="H433" s="58"/>
      <c r="I433" s="58"/>
      <c r="J433" s="58"/>
      <c r="K433" s="58"/>
      <c r="L433" s="58"/>
      <c r="M433" s="58"/>
      <c r="N433" s="58"/>
      <c r="O433" s="59"/>
      <c r="P433" s="60"/>
    </row>
    <row r="434">
      <c r="A434" s="54"/>
      <c r="B434" s="55"/>
      <c r="C434" s="56"/>
      <c r="D434" s="56"/>
      <c r="E434" s="56"/>
      <c r="F434" s="56"/>
      <c r="G434" s="58"/>
      <c r="H434" s="58"/>
      <c r="I434" s="58"/>
      <c r="J434" s="58"/>
      <c r="K434" s="58"/>
      <c r="L434" s="58"/>
      <c r="M434" s="58"/>
      <c r="N434" s="58"/>
      <c r="O434" s="59"/>
      <c r="P434" s="60"/>
    </row>
    <row r="435">
      <c r="A435" s="54"/>
      <c r="B435" s="55"/>
      <c r="C435" s="56"/>
      <c r="D435" s="56"/>
      <c r="E435" s="56"/>
      <c r="F435" s="56"/>
      <c r="G435" s="58"/>
      <c r="H435" s="58"/>
      <c r="I435" s="58"/>
      <c r="J435" s="58"/>
      <c r="K435" s="58"/>
      <c r="L435" s="58"/>
      <c r="M435" s="58"/>
      <c r="N435" s="58"/>
      <c r="O435" s="59"/>
      <c r="P435" s="60"/>
    </row>
    <row r="436">
      <c r="A436" s="54"/>
      <c r="B436" s="55"/>
      <c r="C436" s="56"/>
      <c r="D436" s="56"/>
      <c r="E436" s="56"/>
      <c r="F436" s="56"/>
      <c r="G436" s="58"/>
      <c r="H436" s="58"/>
      <c r="I436" s="58"/>
      <c r="J436" s="58"/>
      <c r="K436" s="58"/>
      <c r="L436" s="58"/>
      <c r="M436" s="58"/>
      <c r="N436" s="58"/>
      <c r="O436" s="59"/>
      <c r="P436" s="60"/>
    </row>
    <row r="437">
      <c r="A437" s="54"/>
      <c r="B437" s="55"/>
      <c r="C437" s="56"/>
      <c r="D437" s="56"/>
      <c r="E437" s="56"/>
      <c r="F437" s="56"/>
      <c r="G437" s="58"/>
      <c r="H437" s="58"/>
      <c r="I437" s="58"/>
      <c r="J437" s="58"/>
      <c r="K437" s="58"/>
      <c r="L437" s="58"/>
      <c r="M437" s="58"/>
      <c r="N437" s="58"/>
      <c r="O437" s="59"/>
      <c r="P437" s="60"/>
    </row>
    <row r="438">
      <c r="A438" s="54"/>
      <c r="B438" s="55"/>
      <c r="C438" s="56"/>
      <c r="D438" s="56"/>
      <c r="E438" s="56"/>
      <c r="F438" s="56"/>
      <c r="G438" s="58"/>
      <c r="H438" s="58"/>
      <c r="I438" s="58"/>
      <c r="J438" s="58"/>
      <c r="K438" s="58"/>
      <c r="L438" s="58"/>
      <c r="M438" s="58"/>
      <c r="N438" s="58"/>
      <c r="O438" s="59"/>
      <c r="P438" s="60"/>
    </row>
    <row r="439">
      <c r="A439" s="54"/>
      <c r="B439" s="55"/>
      <c r="C439" s="56"/>
      <c r="D439" s="56"/>
      <c r="E439" s="56"/>
      <c r="F439" s="56"/>
      <c r="G439" s="58"/>
      <c r="H439" s="58"/>
      <c r="I439" s="58"/>
      <c r="J439" s="58"/>
      <c r="K439" s="58"/>
      <c r="L439" s="58"/>
      <c r="M439" s="58"/>
      <c r="N439" s="58"/>
      <c r="O439" s="59"/>
      <c r="P439" s="60"/>
    </row>
    <row r="440">
      <c r="A440" s="54"/>
      <c r="B440" s="55"/>
      <c r="C440" s="56"/>
      <c r="D440" s="56"/>
      <c r="E440" s="56"/>
      <c r="F440" s="56"/>
      <c r="G440" s="58"/>
      <c r="H440" s="58"/>
      <c r="I440" s="58"/>
      <c r="J440" s="58"/>
      <c r="K440" s="58"/>
      <c r="L440" s="58"/>
      <c r="M440" s="58"/>
      <c r="N440" s="58"/>
      <c r="O440" s="59"/>
      <c r="P440" s="60"/>
    </row>
    <row r="441">
      <c r="A441" s="54"/>
      <c r="B441" s="55"/>
      <c r="C441" s="56"/>
      <c r="D441" s="56"/>
      <c r="E441" s="56"/>
      <c r="F441" s="56"/>
      <c r="G441" s="58"/>
      <c r="H441" s="58"/>
      <c r="I441" s="58"/>
      <c r="J441" s="58"/>
      <c r="K441" s="58"/>
      <c r="L441" s="58"/>
      <c r="M441" s="58"/>
      <c r="N441" s="58"/>
      <c r="O441" s="59"/>
      <c r="P441" s="60"/>
    </row>
    <row r="442">
      <c r="A442" s="54"/>
      <c r="B442" s="55"/>
      <c r="C442" s="56"/>
      <c r="D442" s="56"/>
      <c r="E442" s="56"/>
      <c r="F442" s="56"/>
      <c r="G442" s="58"/>
      <c r="H442" s="58"/>
      <c r="I442" s="58"/>
      <c r="J442" s="58"/>
      <c r="K442" s="58"/>
      <c r="L442" s="58"/>
      <c r="M442" s="58"/>
      <c r="N442" s="58"/>
      <c r="O442" s="59"/>
      <c r="P442" s="60"/>
    </row>
    <row r="443">
      <c r="A443" s="54"/>
      <c r="B443" s="55"/>
      <c r="C443" s="56"/>
      <c r="D443" s="56"/>
      <c r="E443" s="56"/>
      <c r="F443" s="56"/>
      <c r="G443" s="58"/>
      <c r="H443" s="58"/>
      <c r="I443" s="58"/>
      <c r="J443" s="58"/>
      <c r="K443" s="58"/>
      <c r="L443" s="58"/>
      <c r="M443" s="58"/>
      <c r="N443" s="58"/>
      <c r="O443" s="59"/>
      <c r="P443" s="60"/>
    </row>
    <row r="444">
      <c r="A444" s="54"/>
      <c r="B444" s="55"/>
      <c r="C444" s="56"/>
      <c r="D444" s="56"/>
      <c r="E444" s="56"/>
      <c r="F444" s="56"/>
      <c r="G444" s="58"/>
      <c r="H444" s="58"/>
      <c r="I444" s="58"/>
      <c r="J444" s="58"/>
      <c r="K444" s="58"/>
      <c r="L444" s="58"/>
      <c r="M444" s="58"/>
      <c r="N444" s="58"/>
      <c r="O444" s="59"/>
      <c r="P444" s="60"/>
    </row>
    <row r="445">
      <c r="A445" s="54"/>
      <c r="B445" s="55"/>
      <c r="C445" s="56"/>
      <c r="D445" s="56"/>
      <c r="E445" s="56"/>
      <c r="F445" s="56"/>
      <c r="G445" s="58"/>
      <c r="H445" s="58"/>
      <c r="I445" s="58"/>
      <c r="J445" s="58"/>
      <c r="K445" s="58"/>
      <c r="L445" s="58"/>
      <c r="M445" s="58"/>
      <c r="N445" s="58"/>
      <c r="O445" s="59"/>
      <c r="P445" s="60"/>
    </row>
    <row r="446">
      <c r="A446" s="54"/>
      <c r="B446" s="55"/>
      <c r="C446" s="56"/>
      <c r="D446" s="56"/>
      <c r="E446" s="56"/>
      <c r="F446" s="56"/>
      <c r="G446" s="58"/>
      <c r="H446" s="58"/>
      <c r="I446" s="58"/>
      <c r="J446" s="58"/>
      <c r="K446" s="58"/>
      <c r="L446" s="58"/>
      <c r="M446" s="58"/>
      <c r="N446" s="58"/>
      <c r="O446" s="59"/>
      <c r="P446" s="60"/>
    </row>
    <row r="447">
      <c r="A447" s="54"/>
      <c r="B447" s="55"/>
      <c r="C447" s="56"/>
      <c r="D447" s="56"/>
      <c r="E447" s="56"/>
      <c r="F447" s="56"/>
      <c r="G447" s="58"/>
      <c r="H447" s="58"/>
      <c r="I447" s="58"/>
      <c r="J447" s="58"/>
      <c r="K447" s="58"/>
      <c r="L447" s="58"/>
      <c r="M447" s="58"/>
      <c r="N447" s="58"/>
      <c r="O447" s="59"/>
      <c r="P447" s="60"/>
    </row>
    <row r="448">
      <c r="A448" s="54"/>
      <c r="B448" s="55"/>
      <c r="C448" s="56"/>
      <c r="D448" s="56"/>
      <c r="E448" s="56"/>
      <c r="F448" s="56"/>
      <c r="G448" s="58"/>
      <c r="H448" s="58"/>
      <c r="I448" s="58"/>
      <c r="J448" s="58"/>
      <c r="K448" s="58"/>
      <c r="L448" s="58"/>
      <c r="M448" s="58"/>
      <c r="N448" s="58"/>
      <c r="O448" s="59"/>
      <c r="P448" s="60"/>
    </row>
    <row r="449">
      <c r="A449" s="54"/>
      <c r="B449" s="55"/>
      <c r="C449" s="56"/>
      <c r="D449" s="56"/>
      <c r="E449" s="56"/>
      <c r="F449" s="56"/>
      <c r="G449" s="58"/>
      <c r="H449" s="58"/>
      <c r="I449" s="58"/>
      <c r="J449" s="58"/>
      <c r="K449" s="58"/>
      <c r="L449" s="58"/>
      <c r="M449" s="58"/>
      <c r="N449" s="58"/>
      <c r="O449" s="59"/>
      <c r="P449" s="60"/>
    </row>
    <row r="450">
      <c r="A450" s="54"/>
      <c r="B450" s="55"/>
      <c r="C450" s="56"/>
      <c r="D450" s="56"/>
      <c r="E450" s="56"/>
      <c r="F450" s="56"/>
      <c r="G450" s="58"/>
      <c r="H450" s="58"/>
      <c r="I450" s="58"/>
      <c r="J450" s="58"/>
      <c r="K450" s="58"/>
      <c r="L450" s="58"/>
      <c r="M450" s="58"/>
      <c r="N450" s="58"/>
      <c r="O450" s="59"/>
      <c r="P450" s="60"/>
    </row>
    <row r="451">
      <c r="A451" s="54"/>
      <c r="B451" s="55"/>
      <c r="C451" s="56"/>
      <c r="D451" s="56"/>
      <c r="E451" s="56"/>
      <c r="F451" s="56"/>
      <c r="G451" s="58"/>
      <c r="H451" s="58"/>
      <c r="I451" s="58"/>
      <c r="J451" s="58"/>
      <c r="K451" s="58"/>
      <c r="L451" s="58"/>
      <c r="M451" s="58"/>
      <c r="N451" s="58"/>
      <c r="O451" s="59"/>
      <c r="P451" s="60"/>
    </row>
    <row r="452">
      <c r="A452" s="54"/>
      <c r="B452" s="55"/>
      <c r="C452" s="56"/>
      <c r="D452" s="56"/>
      <c r="E452" s="56"/>
      <c r="F452" s="56"/>
      <c r="G452" s="58"/>
      <c r="H452" s="58"/>
      <c r="I452" s="58"/>
      <c r="J452" s="58"/>
      <c r="K452" s="58"/>
      <c r="L452" s="58"/>
      <c r="M452" s="58"/>
      <c r="N452" s="58"/>
      <c r="O452" s="59"/>
      <c r="P452" s="60"/>
    </row>
    <row r="453">
      <c r="A453" s="54"/>
      <c r="B453" s="55"/>
      <c r="C453" s="56"/>
      <c r="D453" s="56"/>
      <c r="E453" s="56"/>
      <c r="F453" s="56"/>
      <c r="G453" s="58"/>
      <c r="H453" s="58"/>
      <c r="I453" s="58"/>
      <c r="J453" s="58"/>
      <c r="K453" s="58"/>
      <c r="L453" s="58"/>
      <c r="M453" s="58"/>
      <c r="N453" s="58"/>
      <c r="O453" s="59"/>
      <c r="P453" s="60"/>
    </row>
    <row r="454">
      <c r="A454" s="54"/>
      <c r="B454" s="55"/>
      <c r="C454" s="56"/>
      <c r="D454" s="56"/>
      <c r="E454" s="56"/>
      <c r="F454" s="56"/>
      <c r="G454" s="58"/>
      <c r="H454" s="58"/>
      <c r="I454" s="58"/>
      <c r="J454" s="58"/>
      <c r="K454" s="58"/>
      <c r="L454" s="58"/>
      <c r="M454" s="58"/>
      <c r="N454" s="58"/>
      <c r="O454" s="59"/>
      <c r="P454" s="60"/>
    </row>
    <row r="455">
      <c r="A455" s="54"/>
      <c r="B455" s="55"/>
      <c r="C455" s="56"/>
      <c r="D455" s="56"/>
      <c r="E455" s="56"/>
      <c r="F455" s="56"/>
      <c r="G455" s="58"/>
      <c r="H455" s="58"/>
      <c r="I455" s="58"/>
      <c r="J455" s="58"/>
      <c r="K455" s="58"/>
      <c r="L455" s="58"/>
      <c r="M455" s="58"/>
      <c r="N455" s="58"/>
      <c r="O455" s="59"/>
      <c r="P455" s="60"/>
    </row>
    <row r="456">
      <c r="A456" s="54"/>
      <c r="B456" s="55"/>
      <c r="C456" s="56"/>
      <c r="D456" s="56"/>
      <c r="E456" s="56"/>
      <c r="F456" s="56"/>
      <c r="G456" s="58"/>
      <c r="H456" s="58"/>
      <c r="I456" s="58"/>
      <c r="J456" s="58"/>
      <c r="K456" s="58"/>
      <c r="L456" s="58"/>
      <c r="M456" s="58"/>
      <c r="N456" s="58"/>
      <c r="O456" s="59"/>
      <c r="P456" s="60"/>
    </row>
    <row r="457">
      <c r="A457" s="54"/>
      <c r="B457" s="55"/>
      <c r="C457" s="56"/>
      <c r="D457" s="56"/>
      <c r="E457" s="56"/>
      <c r="F457" s="56"/>
      <c r="G457" s="58"/>
      <c r="H457" s="58"/>
      <c r="I457" s="58"/>
      <c r="J457" s="58"/>
      <c r="K457" s="58"/>
      <c r="L457" s="58"/>
      <c r="M457" s="58"/>
      <c r="N457" s="58"/>
      <c r="O457" s="59"/>
      <c r="P457" s="60"/>
    </row>
    <row r="458">
      <c r="A458" s="54"/>
      <c r="B458" s="55"/>
      <c r="C458" s="56"/>
      <c r="D458" s="56"/>
      <c r="E458" s="56"/>
      <c r="F458" s="56"/>
      <c r="G458" s="58"/>
      <c r="H458" s="58"/>
      <c r="I458" s="58"/>
      <c r="J458" s="58"/>
      <c r="K458" s="58"/>
      <c r="L458" s="58"/>
      <c r="M458" s="58"/>
      <c r="N458" s="58"/>
      <c r="O458" s="59"/>
      <c r="P458" s="60"/>
    </row>
    <row r="459">
      <c r="A459" s="54"/>
      <c r="B459" s="55"/>
      <c r="C459" s="56"/>
      <c r="D459" s="56"/>
      <c r="E459" s="56"/>
      <c r="F459" s="56"/>
      <c r="G459" s="58"/>
      <c r="H459" s="58"/>
      <c r="I459" s="58"/>
      <c r="J459" s="58"/>
      <c r="K459" s="58"/>
      <c r="L459" s="58"/>
      <c r="M459" s="58"/>
      <c r="N459" s="58"/>
      <c r="O459" s="59"/>
      <c r="P459" s="60"/>
    </row>
    <row r="460">
      <c r="A460" s="54"/>
      <c r="B460" s="55"/>
      <c r="C460" s="56"/>
      <c r="D460" s="56"/>
      <c r="E460" s="56"/>
      <c r="F460" s="56"/>
      <c r="G460" s="58"/>
      <c r="H460" s="58"/>
      <c r="I460" s="58"/>
      <c r="J460" s="58"/>
      <c r="K460" s="58"/>
      <c r="L460" s="58"/>
      <c r="M460" s="58"/>
      <c r="N460" s="58"/>
      <c r="O460" s="59"/>
      <c r="P460" s="60"/>
    </row>
    <row r="461">
      <c r="A461" s="54"/>
      <c r="B461" s="55"/>
      <c r="C461" s="56"/>
      <c r="D461" s="56"/>
      <c r="E461" s="56"/>
      <c r="F461" s="56"/>
      <c r="G461" s="58"/>
      <c r="H461" s="58"/>
      <c r="I461" s="58"/>
      <c r="J461" s="58"/>
      <c r="K461" s="58"/>
      <c r="L461" s="58"/>
      <c r="M461" s="58"/>
      <c r="N461" s="58"/>
      <c r="O461" s="59"/>
      <c r="P461" s="60"/>
    </row>
    <row r="462">
      <c r="A462" s="54"/>
      <c r="B462" s="55"/>
      <c r="C462" s="56"/>
      <c r="D462" s="56"/>
      <c r="E462" s="56"/>
      <c r="F462" s="56"/>
      <c r="G462" s="58"/>
      <c r="H462" s="58"/>
      <c r="I462" s="58"/>
      <c r="J462" s="58"/>
      <c r="K462" s="58"/>
      <c r="L462" s="58"/>
      <c r="M462" s="58"/>
      <c r="N462" s="58"/>
      <c r="O462" s="59"/>
      <c r="P462" s="60"/>
    </row>
    <row r="463">
      <c r="A463" s="54"/>
      <c r="B463" s="55"/>
      <c r="C463" s="56"/>
      <c r="D463" s="56"/>
      <c r="E463" s="56"/>
      <c r="F463" s="56"/>
      <c r="G463" s="58"/>
      <c r="H463" s="58"/>
      <c r="I463" s="58"/>
      <c r="J463" s="58"/>
      <c r="K463" s="58"/>
      <c r="L463" s="58"/>
      <c r="M463" s="58"/>
      <c r="N463" s="58"/>
      <c r="O463" s="59"/>
      <c r="P463" s="60"/>
    </row>
    <row r="464">
      <c r="A464" s="54"/>
      <c r="B464" s="55"/>
      <c r="C464" s="56"/>
      <c r="D464" s="56"/>
      <c r="E464" s="56"/>
      <c r="F464" s="56"/>
      <c r="G464" s="58"/>
      <c r="H464" s="58"/>
      <c r="I464" s="58"/>
      <c r="J464" s="58"/>
      <c r="K464" s="58"/>
      <c r="L464" s="58"/>
      <c r="M464" s="58"/>
      <c r="N464" s="58"/>
      <c r="O464" s="59"/>
      <c r="P464" s="60"/>
    </row>
    <row r="465">
      <c r="A465" s="54"/>
      <c r="B465" s="55"/>
      <c r="C465" s="56"/>
      <c r="D465" s="56"/>
      <c r="E465" s="56"/>
      <c r="F465" s="56"/>
      <c r="G465" s="58"/>
      <c r="H465" s="58"/>
      <c r="I465" s="58"/>
      <c r="J465" s="58"/>
      <c r="K465" s="58"/>
      <c r="L465" s="58"/>
      <c r="M465" s="58"/>
      <c r="N465" s="58"/>
      <c r="O465" s="59"/>
      <c r="P465" s="60"/>
    </row>
    <row r="466">
      <c r="A466" s="54"/>
      <c r="B466" s="55"/>
      <c r="C466" s="56"/>
      <c r="D466" s="56"/>
      <c r="E466" s="56"/>
      <c r="F466" s="56"/>
      <c r="G466" s="58"/>
      <c r="H466" s="58"/>
      <c r="I466" s="58"/>
      <c r="J466" s="58"/>
      <c r="K466" s="58"/>
      <c r="L466" s="58"/>
      <c r="M466" s="58"/>
      <c r="N466" s="58"/>
      <c r="O466" s="59"/>
      <c r="P466" s="60"/>
    </row>
    <row r="467">
      <c r="A467" s="54"/>
      <c r="B467" s="55"/>
      <c r="C467" s="56"/>
      <c r="D467" s="56"/>
      <c r="E467" s="56"/>
      <c r="F467" s="56"/>
      <c r="G467" s="58"/>
      <c r="H467" s="58"/>
      <c r="I467" s="58"/>
      <c r="J467" s="58"/>
      <c r="K467" s="58"/>
      <c r="L467" s="58"/>
      <c r="M467" s="58"/>
      <c r="N467" s="58"/>
      <c r="O467" s="59"/>
      <c r="P467" s="60"/>
    </row>
    <row r="468">
      <c r="A468" s="54"/>
      <c r="B468" s="55"/>
      <c r="C468" s="56"/>
      <c r="D468" s="56"/>
      <c r="E468" s="56"/>
      <c r="F468" s="56"/>
      <c r="G468" s="58"/>
      <c r="H468" s="58"/>
      <c r="I468" s="58"/>
      <c r="J468" s="58"/>
      <c r="K468" s="58"/>
      <c r="L468" s="58"/>
      <c r="M468" s="58"/>
      <c r="N468" s="58"/>
      <c r="O468" s="59"/>
      <c r="P468" s="60"/>
    </row>
    <row r="469">
      <c r="A469" s="54"/>
      <c r="B469" s="55"/>
      <c r="C469" s="56"/>
      <c r="D469" s="56"/>
      <c r="E469" s="56"/>
      <c r="F469" s="56"/>
      <c r="G469" s="58"/>
      <c r="H469" s="58"/>
      <c r="I469" s="58"/>
      <c r="J469" s="58"/>
      <c r="K469" s="58"/>
      <c r="L469" s="58"/>
      <c r="M469" s="58"/>
      <c r="N469" s="58"/>
      <c r="O469" s="59"/>
      <c r="P469" s="60"/>
    </row>
    <row r="470">
      <c r="A470" s="54"/>
      <c r="B470" s="55"/>
      <c r="C470" s="56"/>
      <c r="D470" s="56"/>
      <c r="E470" s="56"/>
      <c r="F470" s="56"/>
      <c r="G470" s="58"/>
      <c r="H470" s="58"/>
      <c r="I470" s="58"/>
      <c r="J470" s="58"/>
      <c r="K470" s="58"/>
      <c r="L470" s="58"/>
      <c r="M470" s="58"/>
      <c r="N470" s="58"/>
      <c r="O470" s="59"/>
      <c r="P470" s="60"/>
    </row>
    <row r="471">
      <c r="A471" s="54"/>
      <c r="B471" s="55"/>
      <c r="C471" s="56"/>
      <c r="D471" s="56"/>
      <c r="E471" s="56"/>
      <c r="F471" s="56"/>
      <c r="G471" s="58"/>
      <c r="H471" s="58"/>
      <c r="I471" s="58"/>
      <c r="J471" s="58"/>
      <c r="K471" s="58"/>
      <c r="L471" s="58"/>
      <c r="M471" s="58"/>
      <c r="N471" s="58"/>
      <c r="O471" s="59"/>
      <c r="P471" s="60"/>
    </row>
    <row r="472">
      <c r="A472" s="54"/>
      <c r="B472" s="55"/>
      <c r="C472" s="56"/>
      <c r="D472" s="56"/>
      <c r="E472" s="56"/>
      <c r="F472" s="56"/>
      <c r="G472" s="58"/>
      <c r="H472" s="58"/>
      <c r="I472" s="58"/>
      <c r="J472" s="58"/>
      <c r="K472" s="58"/>
      <c r="L472" s="58"/>
      <c r="M472" s="58"/>
      <c r="N472" s="58"/>
      <c r="O472" s="59"/>
      <c r="P472" s="60"/>
    </row>
    <row r="473">
      <c r="A473" s="54"/>
      <c r="B473" s="55"/>
      <c r="C473" s="56"/>
      <c r="D473" s="56"/>
      <c r="E473" s="56"/>
      <c r="F473" s="56"/>
      <c r="G473" s="58"/>
      <c r="H473" s="58"/>
      <c r="I473" s="58"/>
      <c r="J473" s="58"/>
      <c r="K473" s="58"/>
      <c r="L473" s="58"/>
      <c r="M473" s="58"/>
      <c r="N473" s="58"/>
      <c r="O473" s="59"/>
      <c r="P473" s="60"/>
    </row>
    <row r="474">
      <c r="A474" s="54"/>
      <c r="B474" s="55"/>
      <c r="C474" s="56"/>
      <c r="D474" s="56"/>
      <c r="E474" s="56"/>
      <c r="F474" s="56"/>
      <c r="G474" s="58"/>
      <c r="H474" s="58"/>
      <c r="I474" s="58"/>
      <c r="J474" s="58"/>
      <c r="K474" s="58"/>
      <c r="L474" s="58"/>
      <c r="M474" s="58"/>
      <c r="N474" s="58"/>
      <c r="O474" s="59"/>
      <c r="P474" s="60"/>
    </row>
    <row r="475">
      <c r="A475" s="54"/>
      <c r="B475" s="55"/>
      <c r="C475" s="56"/>
      <c r="D475" s="56"/>
      <c r="E475" s="56"/>
      <c r="F475" s="56"/>
      <c r="G475" s="58"/>
      <c r="H475" s="58"/>
      <c r="I475" s="58"/>
      <c r="J475" s="58"/>
      <c r="K475" s="58"/>
      <c r="L475" s="58"/>
      <c r="M475" s="58"/>
      <c r="N475" s="58"/>
      <c r="O475" s="59"/>
      <c r="P475" s="60"/>
    </row>
    <row r="476">
      <c r="A476" s="54"/>
      <c r="B476" s="55"/>
      <c r="C476" s="56"/>
      <c r="D476" s="56"/>
      <c r="E476" s="56"/>
      <c r="F476" s="56"/>
      <c r="G476" s="58"/>
      <c r="H476" s="58"/>
      <c r="I476" s="58"/>
      <c r="J476" s="58"/>
      <c r="K476" s="58"/>
      <c r="L476" s="58"/>
      <c r="M476" s="58"/>
      <c r="N476" s="58"/>
      <c r="O476" s="59"/>
      <c r="P476" s="60"/>
    </row>
    <row r="477">
      <c r="A477" s="54"/>
      <c r="B477" s="55"/>
      <c r="C477" s="56"/>
      <c r="D477" s="56"/>
      <c r="E477" s="56"/>
      <c r="F477" s="56"/>
      <c r="G477" s="58"/>
      <c r="H477" s="58"/>
      <c r="I477" s="58"/>
      <c r="J477" s="58"/>
      <c r="K477" s="58"/>
      <c r="L477" s="58"/>
      <c r="M477" s="58"/>
      <c r="N477" s="58"/>
      <c r="O477" s="59"/>
      <c r="P477" s="60"/>
    </row>
    <row r="478">
      <c r="A478" s="54"/>
      <c r="B478" s="55"/>
      <c r="C478" s="56"/>
      <c r="D478" s="56"/>
      <c r="E478" s="56"/>
      <c r="F478" s="56"/>
      <c r="G478" s="58"/>
      <c r="H478" s="58"/>
      <c r="I478" s="58"/>
      <c r="J478" s="58"/>
      <c r="K478" s="58"/>
      <c r="L478" s="58"/>
      <c r="M478" s="58"/>
      <c r="N478" s="58"/>
      <c r="O478" s="59"/>
      <c r="P478" s="60"/>
    </row>
    <row r="479">
      <c r="A479" s="54"/>
      <c r="B479" s="55"/>
      <c r="C479" s="56"/>
      <c r="D479" s="56"/>
      <c r="E479" s="56"/>
      <c r="F479" s="56"/>
      <c r="G479" s="58"/>
      <c r="H479" s="58"/>
      <c r="I479" s="58"/>
      <c r="J479" s="58"/>
      <c r="K479" s="58"/>
      <c r="L479" s="58"/>
      <c r="M479" s="58"/>
      <c r="N479" s="58"/>
      <c r="O479" s="59"/>
      <c r="P479" s="60"/>
    </row>
    <row r="480">
      <c r="A480" s="54"/>
      <c r="B480" s="55"/>
      <c r="C480" s="56"/>
      <c r="D480" s="56"/>
      <c r="E480" s="56"/>
      <c r="F480" s="56"/>
      <c r="G480" s="58"/>
      <c r="H480" s="58"/>
      <c r="I480" s="58"/>
      <c r="J480" s="58"/>
      <c r="K480" s="58"/>
      <c r="L480" s="58"/>
      <c r="M480" s="58"/>
      <c r="N480" s="58"/>
      <c r="O480" s="59"/>
      <c r="P480" s="60"/>
    </row>
    <row r="481">
      <c r="A481" s="54"/>
      <c r="B481" s="55"/>
      <c r="C481" s="56"/>
      <c r="D481" s="56"/>
      <c r="E481" s="56"/>
      <c r="F481" s="56"/>
      <c r="G481" s="58"/>
      <c r="H481" s="58"/>
      <c r="I481" s="58"/>
      <c r="J481" s="58"/>
      <c r="K481" s="58"/>
      <c r="L481" s="58"/>
      <c r="M481" s="58"/>
      <c r="N481" s="58"/>
      <c r="O481" s="59"/>
      <c r="P481" s="60"/>
    </row>
    <row r="482">
      <c r="A482" s="54"/>
      <c r="B482" s="55"/>
      <c r="C482" s="56"/>
      <c r="D482" s="56"/>
      <c r="E482" s="56"/>
      <c r="F482" s="56"/>
      <c r="G482" s="58"/>
      <c r="H482" s="58"/>
      <c r="I482" s="58"/>
      <c r="J482" s="58"/>
      <c r="K482" s="58"/>
      <c r="L482" s="58"/>
      <c r="M482" s="58"/>
      <c r="N482" s="58"/>
      <c r="O482" s="59"/>
      <c r="P482" s="60"/>
    </row>
    <row r="483">
      <c r="A483" s="54"/>
      <c r="B483" s="55"/>
      <c r="C483" s="56"/>
      <c r="D483" s="56"/>
      <c r="E483" s="56"/>
      <c r="F483" s="56"/>
      <c r="G483" s="58"/>
      <c r="H483" s="58"/>
      <c r="I483" s="58"/>
      <c r="J483" s="58"/>
      <c r="K483" s="58"/>
      <c r="L483" s="58"/>
      <c r="M483" s="58"/>
      <c r="N483" s="58"/>
      <c r="O483" s="59"/>
      <c r="P483" s="60"/>
    </row>
    <row r="484">
      <c r="A484" s="54"/>
      <c r="B484" s="55"/>
      <c r="C484" s="56"/>
      <c r="D484" s="56"/>
      <c r="E484" s="56"/>
      <c r="F484" s="56"/>
      <c r="G484" s="58"/>
      <c r="H484" s="58"/>
      <c r="I484" s="58"/>
      <c r="J484" s="58"/>
      <c r="K484" s="58"/>
      <c r="L484" s="58"/>
      <c r="M484" s="58"/>
      <c r="N484" s="58"/>
      <c r="O484" s="59"/>
      <c r="P484" s="60"/>
    </row>
    <row r="485">
      <c r="A485" s="54"/>
      <c r="B485" s="55"/>
      <c r="C485" s="56"/>
      <c r="D485" s="56"/>
      <c r="E485" s="56"/>
      <c r="F485" s="56"/>
      <c r="G485" s="58"/>
      <c r="H485" s="58"/>
      <c r="I485" s="58"/>
      <c r="J485" s="58"/>
      <c r="K485" s="58"/>
      <c r="L485" s="58"/>
      <c r="M485" s="58"/>
      <c r="N485" s="58"/>
      <c r="O485" s="59"/>
      <c r="P485" s="60"/>
    </row>
    <row r="486">
      <c r="A486" s="54"/>
      <c r="B486" s="55"/>
      <c r="C486" s="56"/>
      <c r="D486" s="56"/>
      <c r="E486" s="56"/>
      <c r="F486" s="56"/>
      <c r="G486" s="58"/>
      <c r="H486" s="58"/>
      <c r="I486" s="58"/>
      <c r="J486" s="58"/>
      <c r="K486" s="58"/>
      <c r="L486" s="58"/>
      <c r="M486" s="58"/>
      <c r="N486" s="58"/>
      <c r="O486" s="59"/>
      <c r="P486" s="60"/>
    </row>
    <row r="487">
      <c r="A487" s="54"/>
      <c r="B487" s="55"/>
      <c r="C487" s="56"/>
      <c r="D487" s="56"/>
      <c r="E487" s="56"/>
      <c r="F487" s="56"/>
      <c r="G487" s="58"/>
      <c r="H487" s="58"/>
      <c r="I487" s="58"/>
      <c r="J487" s="58"/>
      <c r="K487" s="58"/>
      <c r="L487" s="58"/>
      <c r="M487" s="58"/>
      <c r="N487" s="58"/>
      <c r="O487" s="59"/>
      <c r="P487" s="60"/>
    </row>
    <row r="488">
      <c r="A488" s="54"/>
      <c r="B488" s="55"/>
      <c r="C488" s="56"/>
      <c r="D488" s="56"/>
      <c r="E488" s="56"/>
      <c r="F488" s="56"/>
      <c r="G488" s="58"/>
      <c r="H488" s="58"/>
      <c r="I488" s="58"/>
      <c r="J488" s="58"/>
      <c r="K488" s="58"/>
      <c r="L488" s="58"/>
      <c r="M488" s="58"/>
      <c r="N488" s="58"/>
      <c r="O488" s="59"/>
      <c r="P488" s="60"/>
    </row>
    <row r="489">
      <c r="A489" s="54"/>
      <c r="B489" s="55"/>
      <c r="C489" s="56"/>
      <c r="D489" s="56"/>
      <c r="E489" s="56"/>
      <c r="F489" s="56"/>
      <c r="G489" s="58"/>
      <c r="H489" s="58"/>
      <c r="I489" s="58"/>
      <c r="J489" s="58"/>
      <c r="K489" s="58"/>
      <c r="L489" s="58"/>
      <c r="M489" s="58"/>
      <c r="N489" s="58"/>
      <c r="O489" s="59"/>
      <c r="P489" s="60"/>
    </row>
    <row r="490">
      <c r="A490" s="54"/>
      <c r="B490" s="55"/>
      <c r="C490" s="56"/>
      <c r="D490" s="56"/>
      <c r="E490" s="56"/>
      <c r="F490" s="56"/>
      <c r="G490" s="58"/>
      <c r="H490" s="58"/>
      <c r="I490" s="58"/>
      <c r="J490" s="58"/>
      <c r="K490" s="58"/>
      <c r="L490" s="58"/>
      <c r="M490" s="58"/>
      <c r="N490" s="58"/>
      <c r="O490" s="59"/>
      <c r="P490" s="60"/>
    </row>
    <row r="491">
      <c r="A491" s="54"/>
      <c r="B491" s="55"/>
      <c r="C491" s="56"/>
      <c r="D491" s="56"/>
      <c r="E491" s="56"/>
      <c r="F491" s="56"/>
      <c r="G491" s="58"/>
      <c r="H491" s="58"/>
      <c r="I491" s="58"/>
      <c r="J491" s="58"/>
      <c r="K491" s="58"/>
      <c r="L491" s="58"/>
      <c r="M491" s="58"/>
      <c r="N491" s="58"/>
      <c r="O491" s="59"/>
      <c r="P491" s="60"/>
    </row>
    <row r="492">
      <c r="A492" s="54"/>
      <c r="B492" s="55"/>
      <c r="C492" s="56"/>
      <c r="D492" s="56"/>
      <c r="E492" s="56"/>
      <c r="F492" s="56"/>
      <c r="G492" s="58"/>
      <c r="H492" s="58"/>
      <c r="I492" s="58"/>
      <c r="J492" s="58"/>
      <c r="K492" s="58"/>
      <c r="L492" s="58"/>
      <c r="M492" s="58"/>
      <c r="N492" s="58"/>
      <c r="O492" s="59"/>
      <c r="P492" s="60"/>
    </row>
    <row r="493">
      <c r="A493" s="54"/>
      <c r="B493" s="55"/>
      <c r="C493" s="56"/>
      <c r="D493" s="56"/>
      <c r="E493" s="56"/>
      <c r="F493" s="56"/>
      <c r="G493" s="58"/>
      <c r="H493" s="58"/>
      <c r="I493" s="58"/>
      <c r="J493" s="58"/>
      <c r="K493" s="58"/>
      <c r="L493" s="58"/>
      <c r="M493" s="58"/>
      <c r="N493" s="58"/>
      <c r="O493" s="59"/>
      <c r="P493" s="60"/>
    </row>
    <row r="494">
      <c r="A494" s="54"/>
      <c r="B494" s="55"/>
      <c r="C494" s="56"/>
      <c r="D494" s="56"/>
      <c r="E494" s="56"/>
      <c r="F494" s="56"/>
      <c r="G494" s="58"/>
      <c r="H494" s="58"/>
      <c r="I494" s="58"/>
      <c r="J494" s="58"/>
      <c r="K494" s="58"/>
      <c r="L494" s="58"/>
      <c r="M494" s="58"/>
      <c r="N494" s="58"/>
      <c r="O494" s="59"/>
      <c r="P494" s="60"/>
    </row>
    <row r="495">
      <c r="A495" s="54"/>
      <c r="B495" s="55"/>
      <c r="C495" s="56"/>
      <c r="D495" s="56"/>
      <c r="E495" s="56"/>
      <c r="F495" s="56"/>
      <c r="G495" s="58"/>
      <c r="H495" s="58"/>
      <c r="I495" s="58"/>
      <c r="J495" s="58"/>
      <c r="K495" s="58"/>
      <c r="L495" s="58"/>
      <c r="M495" s="58"/>
      <c r="N495" s="58"/>
      <c r="O495" s="59"/>
      <c r="P495" s="60"/>
    </row>
    <row r="496">
      <c r="A496" s="54"/>
      <c r="B496" s="55"/>
      <c r="C496" s="56"/>
      <c r="D496" s="56"/>
      <c r="E496" s="56"/>
      <c r="F496" s="56"/>
      <c r="G496" s="58"/>
      <c r="H496" s="58"/>
      <c r="I496" s="58"/>
      <c r="J496" s="58"/>
      <c r="K496" s="58"/>
      <c r="L496" s="58"/>
      <c r="M496" s="58"/>
      <c r="N496" s="58"/>
      <c r="O496" s="59"/>
      <c r="P496" s="60"/>
    </row>
    <row r="497">
      <c r="A497" s="54"/>
      <c r="B497" s="55"/>
      <c r="C497" s="56"/>
      <c r="D497" s="56"/>
      <c r="E497" s="56"/>
      <c r="F497" s="56"/>
      <c r="G497" s="58"/>
      <c r="H497" s="58"/>
      <c r="I497" s="58"/>
      <c r="J497" s="58"/>
      <c r="K497" s="58"/>
      <c r="L497" s="58"/>
      <c r="M497" s="58"/>
      <c r="N497" s="58"/>
      <c r="O497" s="59"/>
      <c r="P497" s="60"/>
    </row>
    <row r="498">
      <c r="A498" s="54"/>
      <c r="B498" s="55"/>
      <c r="C498" s="56"/>
      <c r="D498" s="56"/>
      <c r="E498" s="56"/>
      <c r="F498" s="56"/>
      <c r="G498" s="58"/>
      <c r="H498" s="58"/>
      <c r="I498" s="58"/>
      <c r="J498" s="58"/>
      <c r="K498" s="58"/>
      <c r="L498" s="58"/>
      <c r="M498" s="58"/>
      <c r="N498" s="58"/>
      <c r="O498" s="59"/>
      <c r="P498" s="60"/>
    </row>
    <row r="499">
      <c r="A499" s="54"/>
      <c r="B499" s="55"/>
      <c r="C499" s="56"/>
      <c r="D499" s="56"/>
      <c r="E499" s="56"/>
      <c r="F499" s="56"/>
      <c r="G499" s="58"/>
      <c r="H499" s="58"/>
      <c r="I499" s="58"/>
      <c r="J499" s="58"/>
      <c r="K499" s="58"/>
      <c r="L499" s="58"/>
      <c r="M499" s="58"/>
      <c r="N499" s="58"/>
      <c r="O499" s="59"/>
      <c r="P499" s="60"/>
    </row>
    <row r="500">
      <c r="A500" s="54"/>
      <c r="B500" s="55"/>
      <c r="C500" s="56"/>
      <c r="D500" s="56"/>
      <c r="E500" s="56"/>
      <c r="F500" s="56"/>
      <c r="G500" s="58"/>
      <c r="H500" s="58"/>
      <c r="I500" s="58"/>
      <c r="J500" s="58"/>
      <c r="K500" s="58"/>
      <c r="L500" s="58"/>
      <c r="M500" s="58"/>
      <c r="N500" s="58"/>
      <c r="O500" s="59"/>
      <c r="P500" s="60"/>
    </row>
    <row r="501">
      <c r="A501" s="54"/>
      <c r="B501" s="55"/>
      <c r="C501" s="56"/>
      <c r="D501" s="56"/>
      <c r="E501" s="56"/>
      <c r="F501" s="56"/>
      <c r="G501" s="58"/>
      <c r="H501" s="58"/>
      <c r="I501" s="58"/>
      <c r="J501" s="58"/>
      <c r="K501" s="58"/>
      <c r="L501" s="58"/>
      <c r="M501" s="58"/>
      <c r="N501" s="58"/>
      <c r="O501" s="59"/>
      <c r="P501" s="60"/>
    </row>
    <row r="502">
      <c r="A502" s="54"/>
      <c r="B502" s="55"/>
      <c r="C502" s="56"/>
      <c r="D502" s="56"/>
      <c r="E502" s="56"/>
      <c r="F502" s="56"/>
      <c r="G502" s="58"/>
      <c r="H502" s="58"/>
      <c r="I502" s="58"/>
      <c r="J502" s="58"/>
      <c r="K502" s="58"/>
      <c r="L502" s="58"/>
      <c r="M502" s="58"/>
      <c r="N502" s="58"/>
      <c r="O502" s="59"/>
      <c r="P502" s="60"/>
    </row>
    <row r="503">
      <c r="A503" s="54"/>
      <c r="B503" s="55"/>
      <c r="C503" s="56"/>
      <c r="D503" s="56"/>
      <c r="E503" s="56"/>
      <c r="F503" s="56"/>
      <c r="G503" s="58"/>
      <c r="H503" s="58"/>
      <c r="I503" s="58"/>
      <c r="J503" s="58"/>
      <c r="K503" s="58"/>
      <c r="L503" s="58"/>
      <c r="M503" s="58"/>
      <c r="N503" s="58"/>
      <c r="O503" s="59"/>
      <c r="P503" s="60"/>
    </row>
    <row r="504">
      <c r="A504" s="54"/>
      <c r="B504" s="55"/>
      <c r="C504" s="56"/>
      <c r="D504" s="56"/>
      <c r="E504" s="56"/>
      <c r="F504" s="56"/>
      <c r="G504" s="58"/>
      <c r="H504" s="58"/>
      <c r="I504" s="58"/>
      <c r="J504" s="58"/>
      <c r="K504" s="58"/>
      <c r="L504" s="58"/>
      <c r="M504" s="58"/>
      <c r="N504" s="58"/>
      <c r="O504" s="59"/>
      <c r="P504" s="60"/>
    </row>
    <row r="505">
      <c r="A505" s="54"/>
      <c r="B505" s="55"/>
      <c r="C505" s="56"/>
      <c r="D505" s="56"/>
      <c r="E505" s="56"/>
      <c r="F505" s="56"/>
      <c r="G505" s="58"/>
      <c r="H505" s="58"/>
      <c r="I505" s="58"/>
      <c r="J505" s="58"/>
      <c r="K505" s="58"/>
      <c r="L505" s="58"/>
      <c r="M505" s="58"/>
      <c r="N505" s="58"/>
      <c r="O505" s="59"/>
      <c r="P505" s="60"/>
    </row>
    <row r="506">
      <c r="A506" s="54"/>
      <c r="B506" s="55"/>
      <c r="C506" s="56"/>
      <c r="D506" s="56"/>
      <c r="E506" s="56"/>
      <c r="F506" s="56"/>
      <c r="G506" s="58"/>
      <c r="H506" s="58"/>
      <c r="I506" s="58"/>
      <c r="J506" s="58"/>
      <c r="K506" s="58"/>
      <c r="L506" s="58"/>
      <c r="M506" s="58"/>
      <c r="N506" s="58"/>
      <c r="O506" s="59"/>
      <c r="P506" s="60"/>
    </row>
    <row r="507">
      <c r="A507" s="54"/>
      <c r="B507" s="55"/>
      <c r="C507" s="56"/>
      <c r="D507" s="56"/>
      <c r="E507" s="56"/>
      <c r="F507" s="56"/>
      <c r="G507" s="58"/>
      <c r="H507" s="58"/>
      <c r="I507" s="58"/>
      <c r="J507" s="58"/>
      <c r="K507" s="58"/>
      <c r="L507" s="58"/>
      <c r="M507" s="58"/>
      <c r="N507" s="58"/>
      <c r="O507" s="59"/>
      <c r="P507" s="60"/>
    </row>
    <row r="508">
      <c r="A508" s="54"/>
      <c r="B508" s="55"/>
      <c r="C508" s="56"/>
      <c r="D508" s="56"/>
      <c r="E508" s="56"/>
      <c r="F508" s="56"/>
      <c r="G508" s="58"/>
      <c r="H508" s="58"/>
      <c r="I508" s="58"/>
      <c r="J508" s="58"/>
      <c r="K508" s="58"/>
      <c r="L508" s="58"/>
      <c r="M508" s="58"/>
      <c r="N508" s="58"/>
      <c r="O508" s="59"/>
      <c r="P508" s="60"/>
    </row>
    <row r="509">
      <c r="A509" s="54"/>
      <c r="B509" s="55"/>
      <c r="C509" s="56"/>
      <c r="D509" s="56"/>
      <c r="E509" s="56"/>
      <c r="F509" s="56"/>
      <c r="G509" s="58"/>
      <c r="H509" s="58"/>
      <c r="I509" s="58"/>
      <c r="J509" s="58"/>
      <c r="K509" s="58"/>
      <c r="L509" s="58"/>
      <c r="M509" s="58"/>
      <c r="N509" s="58"/>
      <c r="O509" s="59"/>
      <c r="P509" s="60"/>
    </row>
    <row r="510">
      <c r="A510" s="54"/>
      <c r="B510" s="55"/>
      <c r="C510" s="56"/>
      <c r="D510" s="56"/>
      <c r="E510" s="56"/>
      <c r="F510" s="56"/>
      <c r="G510" s="58"/>
      <c r="H510" s="58"/>
      <c r="I510" s="58"/>
      <c r="J510" s="58"/>
      <c r="K510" s="58"/>
      <c r="L510" s="58"/>
      <c r="M510" s="58"/>
      <c r="N510" s="58"/>
      <c r="O510" s="59"/>
      <c r="P510" s="60"/>
    </row>
    <row r="511">
      <c r="A511" s="54"/>
      <c r="B511" s="55"/>
      <c r="C511" s="56"/>
      <c r="D511" s="56"/>
      <c r="E511" s="56"/>
      <c r="F511" s="56"/>
      <c r="G511" s="58"/>
      <c r="H511" s="58"/>
      <c r="I511" s="58"/>
      <c r="J511" s="58"/>
      <c r="K511" s="58"/>
      <c r="L511" s="58"/>
      <c r="M511" s="58"/>
      <c r="N511" s="58"/>
      <c r="O511" s="59"/>
      <c r="P511" s="60"/>
    </row>
    <row r="512">
      <c r="A512" s="54"/>
      <c r="B512" s="55"/>
      <c r="C512" s="56"/>
      <c r="D512" s="56"/>
      <c r="E512" s="56"/>
      <c r="F512" s="56"/>
      <c r="G512" s="58"/>
      <c r="H512" s="58"/>
      <c r="I512" s="58"/>
      <c r="J512" s="58"/>
      <c r="K512" s="58"/>
      <c r="L512" s="58"/>
      <c r="M512" s="58"/>
      <c r="N512" s="58"/>
      <c r="O512" s="59"/>
      <c r="P512" s="60"/>
    </row>
    <row r="513">
      <c r="A513" s="54"/>
      <c r="B513" s="55"/>
      <c r="C513" s="56"/>
      <c r="D513" s="56"/>
      <c r="E513" s="56"/>
      <c r="F513" s="56"/>
      <c r="G513" s="58"/>
      <c r="H513" s="58"/>
      <c r="I513" s="58"/>
      <c r="J513" s="58"/>
      <c r="K513" s="58"/>
      <c r="L513" s="58"/>
      <c r="M513" s="58"/>
      <c r="N513" s="58"/>
      <c r="O513" s="59"/>
      <c r="P513" s="60"/>
    </row>
    <row r="514">
      <c r="A514" s="54"/>
      <c r="B514" s="55"/>
      <c r="C514" s="56"/>
      <c r="D514" s="56"/>
      <c r="E514" s="56"/>
      <c r="F514" s="56"/>
      <c r="G514" s="58"/>
      <c r="H514" s="58"/>
      <c r="I514" s="58"/>
      <c r="J514" s="58"/>
      <c r="K514" s="58"/>
      <c r="L514" s="58"/>
      <c r="M514" s="58"/>
      <c r="N514" s="58"/>
      <c r="O514" s="59"/>
      <c r="P514" s="60"/>
    </row>
    <row r="515">
      <c r="A515" s="54"/>
      <c r="B515" s="55"/>
      <c r="C515" s="56"/>
      <c r="D515" s="56"/>
      <c r="E515" s="56"/>
      <c r="F515" s="56"/>
      <c r="G515" s="58"/>
      <c r="H515" s="58"/>
      <c r="I515" s="58"/>
      <c r="J515" s="58"/>
      <c r="K515" s="58"/>
      <c r="L515" s="58"/>
      <c r="M515" s="58"/>
      <c r="N515" s="58"/>
      <c r="O515" s="59"/>
      <c r="P515" s="60"/>
    </row>
    <row r="516">
      <c r="A516" s="54"/>
      <c r="B516" s="55"/>
      <c r="C516" s="56"/>
      <c r="D516" s="56"/>
      <c r="E516" s="56"/>
      <c r="F516" s="56"/>
      <c r="G516" s="58"/>
      <c r="H516" s="58"/>
      <c r="I516" s="58"/>
      <c r="J516" s="58"/>
      <c r="K516" s="58"/>
      <c r="L516" s="58"/>
      <c r="M516" s="58"/>
      <c r="N516" s="58"/>
      <c r="O516" s="59"/>
      <c r="P516" s="60"/>
    </row>
    <row r="517">
      <c r="A517" s="54"/>
      <c r="B517" s="55"/>
      <c r="C517" s="56"/>
      <c r="D517" s="56"/>
      <c r="E517" s="56"/>
      <c r="F517" s="56"/>
      <c r="G517" s="58"/>
      <c r="H517" s="58"/>
      <c r="I517" s="58"/>
      <c r="J517" s="58"/>
      <c r="K517" s="58"/>
      <c r="L517" s="58"/>
      <c r="M517" s="58"/>
      <c r="N517" s="58"/>
      <c r="O517" s="59"/>
      <c r="P517" s="60"/>
    </row>
    <row r="518">
      <c r="A518" s="54"/>
      <c r="B518" s="55"/>
      <c r="C518" s="56"/>
      <c r="D518" s="56"/>
      <c r="E518" s="56"/>
      <c r="F518" s="56"/>
      <c r="G518" s="58"/>
      <c r="H518" s="58"/>
      <c r="I518" s="58"/>
      <c r="J518" s="58"/>
      <c r="K518" s="58"/>
      <c r="L518" s="58"/>
      <c r="M518" s="58"/>
      <c r="N518" s="58"/>
      <c r="O518" s="59"/>
      <c r="P518" s="60"/>
    </row>
    <row r="519">
      <c r="A519" s="54"/>
      <c r="B519" s="55"/>
      <c r="C519" s="56"/>
      <c r="D519" s="56"/>
      <c r="E519" s="56"/>
      <c r="F519" s="56"/>
      <c r="G519" s="58"/>
      <c r="H519" s="58"/>
      <c r="I519" s="58"/>
      <c r="J519" s="58"/>
      <c r="K519" s="58"/>
      <c r="L519" s="58"/>
      <c r="M519" s="58"/>
      <c r="N519" s="58"/>
      <c r="O519" s="59"/>
      <c r="P519" s="60"/>
    </row>
    <row r="520">
      <c r="A520" s="54"/>
      <c r="B520" s="55"/>
      <c r="C520" s="56"/>
      <c r="D520" s="56"/>
      <c r="E520" s="56"/>
      <c r="F520" s="56"/>
      <c r="G520" s="58"/>
      <c r="H520" s="58"/>
      <c r="I520" s="58"/>
      <c r="J520" s="58"/>
      <c r="K520" s="58"/>
      <c r="L520" s="58"/>
      <c r="M520" s="58"/>
      <c r="N520" s="58"/>
      <c r="O520" s="59"/>
      <c r="P520" s="60"/>
    </row>
    <row r="521">
      <c r="A521" s="54"/>
      <c r="B521" s="55"/>
      <c r="C521" s="56"/>
      <c r="D521" s="56"/>
      <c r="E521" s="56"/>
      <c r="F521" s="56"/>
      <c r="G521" s="58"/>
      <c r="H521" s="58"/>
      <c r="I521" s="58"/>
      <c r="J521" s="58"/>
      <c r="K521" s="58"/>
      <c r="L521" s="58"/>
      <c r="M521" s="58"/>
      <c r="N521" s="58"/>
      <c r="O521" s="59"/>
      <c r="P521" s="60"/>
    </row>
    <row r="522">
      <c r="A522" s="54"/>
      <c r="B522" s="55"/>
      <c r="C522" s="56"/>
      <c r="D522" s="56"/>
      <c r="E522" s="56"/>
      <c r="F522" s="56"/>
      <c r="G522" s="58"/>
      <c r="H522" s="58"/>
      <c r="I522" s="58"/>
      <c r="J522" s="58"/>
      <c r="K522" s="58"/>
      <c r="L522" s="58"/>
      <c r="M522" s="58"/>
      <c r="N522" s="58"/>
      <c r="O522" s="59"/>
      <c r="P522" s="60"/>
    </row>
    <row r="523">
      <c r="A523" s="54"/>
      <c r="B523" s="55"/>
      <c r="C523" s="56"/>
      <c r="D523" s="56"/>
      <c r="E523" s="56"/>
      <c r="F523" s="56"/>
      <c r="G523" s="58"/>
      <c r="H523" s="58"/>
      <c r="I523" s="58"/>
      <c r="J523" s="58"/>
      <c r="K523" s="58"/>
      <c r="L523" s="58"/>
      <c r="M523" s="58"/>
      <c r="N523" s="58"/>
      <c r="O523" s="59"/>
      <c r="P523" s="60"/>
    </row>
    <row r="524">
      <c r="A524" s="54"/>
      <c r="B524" s="55"/>
      <c r="C524" s="56"/>
      <c r="D524" s="56"/>
      <c r="E524" s="56"/>
      <c r="F524" s="56"/>
      <c r="G524" s="58"/>
      <c r="H524" s="58"/>
      <c r="I524" s="58"/>
      <c r="J524" s="58"/>
      <c r="K524" s="58"/>
      <c r="L524" s="58"/>
      <c r="M524" s="58"/>
      <c r="N524" s="58"/>
      <c r="O524" s="59"/>
      <c r="P524" s="60"/>
    </row>
    <row r="525">
      <c r="A525" s="54"/>
      <c r="B525" s="55"/>
      <c r="C525" s="56"/>
      <c r="D525" s="56"/>
      <c r="E525" s="56"/>
      <c r="F525" s="56"/>
      <c r="G525" s="58"/>
      <c r="H525" s="58"/>
      <c r="I525" s="58"/>
      <c r="J525" s="58"/>
      <c r="K525" s="58"/>
      <c r="L525" s="58"/>
      <c r="M525" s="58"/>
      <c r="N525" s="58"/>
      <c r="O525" s="59"/>
      <c r="P525" s="60"/>
    </row>
    <row r="526">
      <c r="A526" s="54"/>
      <c r="B526" s="55"/>
      <c r="C526" s="56"/>
      <c r="D526" s="56"/>
      <c r="E526" s="56"/>
      <c r="F526" s="56"/>
      <c r="G526" s="58"/>
      <c r="H526" s="58"/>
      <c r="I526" s="58"/>
      <c r="J526" s="58"/>
      <c r="K526" s="58"/>
      <c r="L526" s="58"/>
      <c r="M526" s="58"/>
      <c r="N526" s="58"/>
      <c r="O526" s="59"/>
      <c r="P526" s="60"/>
    </row>
    <row r="527">
      <c r="A527" s="54"/>
      <c r="B527" s="55"/>
      <c r="C527" s="56"/>
      <c r="D527" s="56"/>
      <c r="E527" s="56"/>
      <c r="F527" s="56"/>
      <c r="G527" s="58"/>
      <c r="H527" s="58"/>
      <c r="I527" s="58"/>
      <c r="J527" s="58"/>
      <c r="K527" s="58"/>
      <c r="L527" s="58"/>
      <c r="M527" s="58"/>
      <c r="N527" s="58"/>
      <c r="O527" s="59"/>
      <c r="P527" s="60"/>
    </row>
    <row r="528">
      <c r="A528" s="54"/>
      <c r="B528" s="55"/>
      <c r="C528" s="56"/>
      <c r="D528" s="56"/>
      <c r="E528" s="56"/>
      <c r="F528" s="56"/>
      <c r="G528" s="58"/>
      <c r="H528" s="58"/>
      <c r="I528" s="58"/>
      <c r="J528" s="58"/>
      <c r="K528" s="58"/>
      <c r="L528" s="58"/>
      <c r="M528" s="58"/>
      <c r="N528" s="58"/>
      <c r="O528" s="59"/>
      <c r="P528" s="60"/>
    </row>
    <row r="529">
      <c r="A529" s="54"/>
      <c r="B529" s="55"/>
      <c r="C529" s="56"/>
      <c r="D529" s="56"/>
      <c r="E529" s="56"/>
      <c r="F529" s="56"/>
      <c r="G529" s="58"/>
      <c r="H529" s="58"/>
      <c r="I529" s="58"/>
      <c r="J529" s="58"/>
      <c r="K529" s="58"/>
      <c r="L529" s="58"/>
      <c r="M529" s="58"/>
      <c r="N529" s="58"/>
      <c r="O529" s="59"/>
      <c r="P529" s="60"/>
    </row>
    <row r="530">
      <c r="A530" s="54"/>
      <c r="B530" s="55"/>
      <c r="C530" s="56"/>
      <c r="D530" s="56"/>
      <c r="E530" s="56"/>
      <c r="F530" s="56"/>
      <c r="G530" s="58"/>
      <c r="H530" s="58"/>
      <c r="I530" s="58"/>
      <c r="J530" s="58"/>
      <c r="K530" s="58"/>
      <c r="L530" s="58"/>
      <c r="M530" s="58"/>
      <c r="N530" s="58"/>
      <c r="O530" s="59"/>
      <c r="P530" s="60"/>
    </row>
    <row r="531">
      <c r="A531" s="54"/>
      <c r="B531" s="55"/>
      <c r="C531" s="56"/>
      <c r="D531" s="56"/>
      <c r="E531" s="56"/>
      <c r="F531" s="56"/>
      <c r="G531" s="58"/>
      <c r="H531" s="58"/>
      <c r="I531" s="58"/>
      <c r="J531" s="58"/>
      <c r="K531" s="58"/>
      <c r="L531" s="58"/>
      <c r="M531" s="58"/>
      <c r="N531" s="58"/>
      <c r="O531" s="59"/>
      <c r="P531" s="60"/>
    </row>
    <row r="532">
      <c r="A532" s="54"/>
      <c r="B532" s="55"/>
      <c r="C532" s="56"/>
      <c r="D532" s="56"/>
      <c r="E532" s="56"/>
      <c r="F532" s="56"/>
      <c r="G532" s="58"/>
      <c r="H532" s="58"/>
      <c r="I532" s="58"/>
      <c r="J532" s="58"/>
      <c r="K532" s="58"/>
      <c r="L532" s="58"/>
      <c r="M532" s="58"/>
      <c r="N532" s="58"/>
      <c r="O532" s="59"/>
      <c r="P532" s="60"/>
    </row>
    <row r="533">
      <c r="A533" s="54"/>
      <c r="B533" s="55"/>
      <c r="C533" s="56"/>
      <c r="D533" s="56"/>
      <c r="E533" s="56"/>
      <c r="F533" s="56"/>
      <c r="G533" s="58"/>
      <c r="H533" s="58"/>
      <c r="I533" s="58"/>
      <c r="J533" s="58"/>
      <c r="K533" s="58"/>
      <c r="L533" s="58"/>
      <c r="M533" s="58"/>
      <c r="N533" s="58"/>
      <c r="O533" s="59"/>
      <c r="P533" s="60"/>
    </row>
    <row r="534">
      <c r="A534" s="54"/>
      <c r="B534" s="55"/>
      <c r="C534" s="56"/>
      <c r="D534" s="56"/>
      <c r="E534" s="56"/>
      <c r="F534" s="56"/>
      <c r="G534" s="58"/>
      <c r="H534" s="58"/>
      <c r="I534" s="58"/>
      <c r="J534" s="58"/>
      <c r="K534" s="58"/>
      <c r="L534" s="58"/>
      <c r="M534" s="58"/>
      <c r="N534" s="58"/>
      <c r="O534" s="59"/>
      <c r="P534" s="60"/>
    </row>
    <row r="535">
      <c r="A535" s="54"/>
      <c r="B535" s="55"/>
      <c r="C535" s="56"/>
      <c r="D535" s="56"/>
      <c r="E535" s="56"/>
      <c r="F535" s="56"/>
      <c r="G535" s="58"/>
      <c r="H535" s="58"/>
      <c r="I535" s="58"/>
      <c r="J535" s="58"/>
      <c r="K535" s="58"/>
      <c r="L535" s="58"/>
      <c r="M535" s="58"/>
      <c r="N535" s="58"/>
      <c r="O535" s="59"/>
      <c r="P535" s="60"/>
    </row>
    <row r="536">
      <c r="A536" s="54"/>
      <c r="B536" s="55"/>
      <c r="C536" s="56"/>
      <c r="D536" s="56"/>
      <c r="E536" s="56"/>
      <c r="F536" s="56"/>
      <c r="G536" s="58"/>
      <c r="H536" s="58"/>
      <c r="I536" s="58"/>
      <c r="J536" s="58"/>
      <c r="K536" s="58"/>
      <c r="L536" s="58"/>
      <c r="M536" s="58"/>
      <c r="N536" s="58"/>
      <c r="O536" s="59"/>
      <c r="P536" s="60"/>
    </row>
    <row r="537">
      <c r="A537" s="54"/>
      <c r="B537" s="55"/>
      <c r="C537" s="56"/>
      <c r="D537" s="56"/>
      <c r="E537" s="56"/>
      <c r="F537" s="56"/>
      <c r="G537" s="58"/>
      <c r="H537" s="58"/>
      <c r="I537" s="58"/>
      <c r="J537" s="58"/>
      <c r="K537" s="58"/>
      <c r="L537" s="58"/>
      <c r="M537" s="58"/>
      <c r="N537" s="58"/>
      <c r="O537" s="59"/>
      <c r="P537" s="60"/>
    </row>
    <row r="538">
      <c r="A538" s="54"/>
      <c r="B538" s="55"/>
      <c r="C538" s="56"/>
      <c r="D538" s="56"/>
      <c r="E538" s="56"/>
      <c r="F538" s="56"/>
      <c r="G538" s="58"/>
      <c r="H538" s="58"/>
      <c r="I538" s="58"/>
      <c r="J538" s="58"/>
      <c r="K538" s="58"/>
      <c r="L538" s="58"/>
      <c r="M538" s="58"/>
      <c r="N538" s="58"/>
      <c r="O538" s="59"/>
      <c r="P538" s="60"/>
    </row>
    <row r="539">
      <c r="A539" s="54"/>
      <c r="B539" s="55"/>
      <c r="C539" s="56"/>
      <c r="D539" s="56"/>
      <c r="E539" s="56"/>
      <c r="F539" s="56"/>
      <c r="G539" s="58"/>
      <c r="H539" s="58"/>
      <c r="I539" s="58"/>
      <c r="J539" s="58"/>
      <c r="K539" s="58"/>
      <c r="L539" s="58"/>
      <c r="M539" s="58"/>
      <c r="N539" s="58"/>
      <c r="O539" s="59"/>
      <c r="P539" s="60"/>
    </row>
    <row r="540">
      <c r="A540" s="54"/>
      <c r="B540" s="55"/>
      <c r="C540" s="56"/>
      <c r="D540" s="56"/>
      <c r="E540" s="56"/>
      <c r="F540" s="56"/>
      <c r="G540" s="58"/>
      <c r="H540" s="58"/>
      <c r="I540" s="58"/>
      <c r="J540" s="58"/>
      <c r="K540" s="58"/>
      <c r="L540" s="58"/>
      <c r="M540" s="58"/>
      <c r="N540" s="58"/>
      <c r="O540" s="59"/>
      <c r="P540" s="60"/>
    </row>
    <row r="541">
      <c r="A541" s="54"/>
      <c r="B541" s="55"/>
      <c r="C541" s="56"/>
      <c r="D541" s="56"/>
      <c r="E541" s="56"/>
      <c r="F541" s="56"/>
      <c r="G541" s="58"/>
      <c r="H541" s="58"/>
      <c r="I541" s="58"/>
      <c r="J541" s="58"/>
      <c r="K541" s="58"/>
      <c r="L541" s="58"/>
      <c r="M541" s="58"/>
      <c r="N541" s="58"/>
      <c r="O541" s="59"/>
      <c r="P541" s="60"/>
    </row>
    <row r="542">
      <c r="A542" s="54"/>
      <c r="B542" s="55"/>
      <c r="C542" s="56"/>
      <c r="D542" s="56"/>
      <c r="E542" s="56"/>
      <c r="F542" s="56"/>
      <c r="G542" s="58"/>
      <c r="H542" s="58"/>
      <c r="I542" s="58"/>
      <c r="J542" s="58"/>
      <c r="K542" s="58"/>
      <c r="L542" s="58"/>
      <c r="M542" s="58"/>
      <c r="N542" s="58"/>
      <c r="O542" s="59"/>
      <c r="P542" s="60"/>
    </row>
    <row r="543">
      <c r="A543" s="54"/>
      <c r="B543" s="55"/>
      <c r="C543" s="56"/>
      <c r="D543" s="56"/>
      <c r="E543" s="56"/>
      <c r="F543" s="56"/>
      <c r="G543" s="58"/>
      <c r="H543" s="58"/>
      <c r="I543" s="58"/>
      <c r="J543" s="58"/>
      <c r="K543" s="58"/>
      <c r="L543" s="58"/>
      <c r="M543" s="58"/>
      <c r="N543" s="58"/>
      <c r="O543" s="59"/>
      <c r="P543" s="60"/>
    </row>
    <row r="544">
      <c r="A544" s="54"/>
      <c r="B544" s="55"/>
      <c r="C544" s="56"/>
      <c r="D544" s="56"/>
      <c r="E544" s="56"/>
      <c r="F544" s="56"/>
      <c r="G544" s="58"/>
      <c r="H544" s="58"/>
      <c r="I544" s="58"/>
      <c r="J544" s="58"/>
      <c r="K544" s="58"/>
      <c r="L544" s="58"/>
      <c r="M544" s="58"/>
      <c r="N544" s="58"/>
      <c r="O544" s="59"/>
      <c r="P544" s="60"/>
    </row>
    <row r="545">
      <c r="A545" s="54"/>
      <c r="B545" s="55"/>
      <c r="C545" s="56"/>
      <c r="D545" s="56"/>
      <c r="E545" s="56"/>
      <c r="F545" s="56"/>
      <c r="G545" s="58"/>
      <c r="H545" s="58"/>
      <c r="I545" s="58"/>
      <c r="J545" s="58"/>
      <c r="K545" s="58"/>
      <c r="L545" s="58"/>
      <c r="M545" s="58"/>
      <c r="N545" s="58"/>
      <c r="O545" s="59"/>
      <c r="P545" s="60"/>
    </row>
    <row r="546">
      <c r="A546" s="54"/>
      <c r="B546" s="55"/>
      <c r="C546" s="56"/>
      <c r="D546" s="56"/>
      <c r="E546" s="56"/>
      <c r="F546" s="56"/>
      <c r="G546" s="58"/>
      <c r="H546" s="58"/>
      <c r="I546" s="58"/>
      <c r="J546" s="58"/>
      <c r="K546" s="58"/>
      <c r="L546" s="58"/>
      <c r="M546" s="58"/>
      <c r="N546" s="58"/>
      <c r="O546" s="59"/>
      <c r="P546" s="60"/>
    </row>
    <row r="547">
      <c r="A547" s="54"/>
      <c r="B547" s="55"/>
      <c r="C547" s="56"/>
      <c r="D547" s="56"/>
      <c r="E547" s="56"/>
      <c r="F547" s="56"/>
      <c r="G547" s="58"/>
      <c r="H547" s="58"/>
      <c r="I547" s="58"/>
      <c r="J547" s="58"/>
      <c r="K547" s="58"/>
      <c r="L547" s="58"/>
      <c r="M547" s="58"/>
      <c r="N547" s="58"/>
      <c r="O547" s="59"/>
      <c r="P547" s="60"/>
    </row>
    <row r="548">
      <c r="A548" s="54"/>
      <c r="B548" s="55"/>
      <c r="C548" s="56"/>
      <c r="D548" s="56"/>
      <c r="E548" s="56"/>
      <c r="F548" s="56"/>
      <c r="G548" s="58"/>
      <c r="H548" s="58"/>
      <c r="I548" s="58"/>
      <c r="J548" s="58"/>
      <c r="K548" s="58"/>
      <c r="L548" s="58"/>
      <c r="M548" s="58"/>
      <c r="N548" s="58"/>
      <c r="O548" s="59"/>
      <c r="P548" s="60"/>
    </row>
    <row r="549">
      <c r="A549" s="54"/>
      <c r="B549" s="55"/>
      <c r="C549" s="56"/>
      <c r="D549" s="56"/>
      <c r="E549" s="56"/>
      <c r="F549" s="56"/>
      <c r="G549" s="58"/>
      <c r="H549" s="58"/>
      <c r="I549" s="58"/>
      <c r="J549" s="58"/>
      <c r="K549" s="58"/>
      <c r="L549" s="58"/>
      <c r="M549" s="58"/>
      <c r="N549" s="58"/>
      <c r="O549" s="59"/>
      <c r="P549" s="60"/>
    </row>
    <row r="550">
      <c r="A550" s="54"/>
      <c r="B550" s="55"/>
      <c r="C550" s="56"/>
      <c r="D550" s="56"/>
      <c r="E550" s="56"/>
      <c r="F550" s="56"/>
      <c r="G550" s="58"/>
      <c r="H550" s="58"/>
      <c r="I550" s="58"/>
      <c r="J550" s="58"/>
      <c r="K550" s="58"/>
      <c r="L550" s="58"/>
      <c r="M550" s="58"/>
      <c r="N550" s="58"/>
      <c r="O550" s="59"/>
      <c r="P550" s="60"/>
    </row>
    <row r="551">
      <c r="A551" s="54"/>
      <c r="B551" s="55"/>
      <c r="C551" s="56"/>
      <c r="D551" s="56"/>
      <c r="E551" s="56"/>
      <c r="F551" s="56"/>
      <c r="G551" s="58"/>
      <c r="H551" s="58"/>
      <c r="I551" s="58"/>
      <c r="J551" s="58"/>
      <c r="K551" s="58"/>
      <c r="L551" s="58"/>
      <c r="M551" s="58"/>
      <c r="N551" s="58"/>
      <c r="O551" s="59"/>
      <c r="P551" s="60"/>
    </row>
    <row r="552">
      <c r="A552" s="54"/>
      <c r="B552" s="55"/>
      <c r="C552" s="56"/>
      <c r="D552" s="56"/>
      <c r="E552" s="56"/>
      <c r="F552" s="56"/>
      <c r="G552" s="58"/>
      <c r="H552" s="58"/>
      <c r="I552" s="58"/>
      <c r="J552" s="58"/>
      <c r="K552" s="58"/>
      <c r="L552" s="58"/>
      <c r="M552" s="58"/>
      <c r="N552" s="58"/>
      <c r="O552" s="59"/>
      <c r="P552" s="60"/>
    </row>
    <row r="553">
      <c r="A553" s="54"/>
      <c r="B553" s="55"/>
      <c r="C553" s="56"/>
      <c r="D553" s="56"/>
      <c r="E553" s="56"/>
      <c r="F553" s="56"/>
      <c r="G553" s="58"/>
      <c r="H553" s="58"/>
      <c r="I553" s="58"/>
      <c r="J553" s="58"/>
      <c r="K553" s="58"/>
      <c r="L553" s="58"/>
      <c r="M553" s="58"/>
      <c r="N553" s="58"/>
      <c r="O553" s="59"/>
      <c r="P553" s="60"/>
    </row>
    <row r="554">
      <c r="A554" s="54"/>
      <c r="B554" s="55"/>
      <c r="C554" s="56"/>
      <c r="D554" s="56"/>
      <c r="E554" s="56"/>
      <c r="F554" s="56"/>
      <c r="G554" s="58"/>
      <c r="H554" s="58"/>
      <c r="I554" s="58"/>
      <c r="J554" s="58"/>
      <c r="K554" s="58"/>
      <c r="L554" s="58"/>
      <c r="M554" s="58"/>
      <c r="N554" s="58"/>
      <c r="O554" s="59"/>
      <c r="P554" s="60"/>
    </row>
    <row r="555">
      <c r="A555" s="54"/>
      <c r="B555" s="55"/>
      <c r="C555" s="56"/>
      <c r="D555" s="56"/>
      <c r="E555" s="56"/>
      <c r="F555" s="56"/>
      <c r="G555" s="58"/>
      <c r="H555" s="58"/>
      <c r="I555" s="58"/>
      <c r="J555" s="58"/>
      <c r="K555" s="58"/>
      <c r="L555" s="58"/>
      <c r="M555" s="58"/>
      <c r="N555" s="58"/>
      <c r="O555" s="59"/>
      <c r="P555" s="60"/>
    </row>
    <row r="556">
      <c r="A556" s="54"/>
      <c r="B556" s="55"/>
      <c r="C556" s="56"/>
      <c r="D556" s="56"/>
      <c r="E556" s="56"/>
      <c r="F556" s="56"/>
      <c r="G556" s="58"/>
      <c r="H556" s="58"/>
      <c r="I556" s="58"/>
      <c r="J556" s="58"/>
      <c r="K556" s="58"/>
      <c r="L556" s="58"/>
      <c r="M556" s="58"/>
      <c r="N556" s="58"/>
      <c r="O556" s="59"/>
      <c r="P556" s="60"/>
    </row>
    <row r="557">
      <c r="A557" s="54"/>
      <c r="B557" s="55"/>
      <c r="C557" s="56"/>
      <c r="D557" s="56"/>
      <c r="E557" s="56"/>
      <c r="F557" s="56"/>
      <c r="G557" s="58"/>
      <c r="H557" s="58"/>
      <c r="I557" s="58"/>
      <c r="J557" s="58"/>
      <c r="K557" s="58"/>
      <c r="L557" s="58"/>
      <c r="M557" s="58"/>
      <c r="N557" s="58"/>
      <c r="O557" s="59"/>
      <c r="P557" s="60"/>
    </row>
    <row r="558">
      <c r="A558" s="54"/>
      <c r="B558" s="55"/>
      <c r="C558" s="56"/>
      <c r="D558" s="56"/>
      <c r="E558" s="56"/>
      <c r="F558" s="56"/>
      <c r="G558" s="58"/>
      <c r="H558" s="58"/>
      <c r="I558" s="58"/>
      <c r="J558" s="58"/>
      <c r="K558" s="58"/>
      <c r="L558" s="58"/>
      <c r="M558" s="58"/>
      <c r="N558" s="58"/>
      <c r="O558" s="59"/>
      <c r="P558" s="60"/>
    </row>
    <row r="559">
      <c r="A559" s="54"/>
      <c r="B559" s="55"/>
      <c r="C559" s="56"/>
      <c r="D559" s="56"/>
      <c r="E559" s="56"/>
      <c r="F559" s="56"/>
      <c r="G559" s="58"/>
      <c r="H559" s="58"/>
      <c r="I559" s="58"/>
      <c r="J559" s="58"/>
      <c r="K559" s="58"/>
      <c r="L559" s="58"/>
      <c r="M559" s="58"/>
      <c r="N559" s="58"/>
      <c r="O559" s="59"/>
      <c r="P559" s="60"/>
    </row>
    <row r="560">
      <c r="A560" s="54"/>
      <c r="B560" s="55"/>
      <c r="C560" s="56"/>
      <c r="D560" s="56"/>
      <c r="E560" s="56"/>
      <c r="F560" s="56"/>
      <c r="G560" s="58"/>
      <c r="H560" s="58"/>
      <c r="I560" s="58"/>
      <c r="J560" s="58"/>
      <c r="K560" s="58"/>
      <c r="L560" s="58"/>
      <c r="M560" s="58"/>
      <c r="N560" s="58"/>
      <c r="O560" s="59"/>
      <c r="P560" s="60"/>
    </row>
    <row r="561">
      <c r="A561" s="54"/>
      <c r="B561" s="55"/>
      <c r="C561" s="56"/>
      <c r="D561" s="56"/>
      <c r="E561" s="56"/>
      <c r="F561" s="56"/>
      <c r="G561" s="58"/>
      <c r="H561" s="58"/>
      <c r="I561" s="58"/>
      <c r="J561" s="58"/>
      <c r="K561" s="58"/>
      <c r="L561" s="58"/>
      <c r="M561" s="58"/>
      <c r="N561" s="58"/>
      <c r="O561" s="59"/>
      <c r="P561" s="60"/>
    </row>
    <row r="562">
      <c r="A562" s="54"/>
      <c r="B562" s="55"/>
      <c r="C562" s="56"/>
      <c r="D562" s="56"/>
      <c r="E562" s="56"/>
      <c r="F562" s="56"/>
      <c r="G562" s="58"/>
      <c r="H562" s="58"/>
      <c r="I562" s="58"/>
      <c r="J562" s="58"/>
      <c r="K562" s="58"/>
      <c r="L562" s="58"/>
      <c r="M562" s="58"/>
      <c r="N562" s="58"/>
      <c r="O562" s="59"/>
      <c r="P562" s="60"/>
    </row>
    <row r="563">
      <c r="A563" s="54"/>
      <c r="B563" s="55"/>
      <c r="C563" s="56"/>
      <c r="D563" s="56"/>
      <c r="E563" s="56"/>
      <c r="F563" s="56"/>
      <c r="G563" s="58"/>
      <c r="H563" s="58"/>
      <c r="I563" s="58"/>
      <c r="J563" s="58"/>
      <c r="K563" s="58"/>
      <c r="L563" s="58"/>
      <c r="M563" s="58"/>
      <c r="N563" s="58"/>
      <c r="O563" s="59"/>
      <c r="P563" s="60"/>
    </row>
    <row r="564">
      <c r="A564" s="54"/>
      <c r="B564" s="55"/>
      <c r="C564" s="56"/>
      <c r="D564" s="56"/>
      <c r="E564" s="56"/>
      <c r="F564" s="56"/>
      <c r="G564" s="58"/>
      <c r="H564" s="58"/>
      <c r="I564" s="58"/>
      <c r="J564" s="58"/>
      <c r="K564" s="58"/>
      <c r="L564" s="58"/>
      <c r="M564" s="58"/>
      <c r="N564" s="58"/>
      <c r="O564" s="59"/>
      <c r="P564" s="60"/>
    </row>
    <row r="565">
      <c r="A565" s="54"/>
      <c r="B565" s="55"/>
      <c r="C565" s="56"/>
      <c r="D565" s="56"/>
      <c r="E565" s="56"/>
      <c r="F565" s="56"/>
      <c r="G565" s="58"/>
      <c r="H565" s="58"/>
      <c r="I565" s="58"/>
      <c r="J565" s="58"/>
      <c r="K565" s="58"/>
      <c r="L565" s="58"/>
      <c r="M565" s="58"/>
      <c r="N565" s="58"/>
      <c r="O565" s="59"/>
      <c r="P565" s="60"/>
    </row>
    <row r="566">
      <c r="A566" s="54"/>
      <c r="B566" s="55"/>
      <c r="C566" s="56"/>
      <c r="D566" s="56"/>
      <c r="E566" s="56"/>
      <c r="F566" s="56"/>
      <c r="G566" s="58"/>
      <c r="H566" s="58"/>
      <c r="I566" s="58"/>
      <c r="J566" s="58"/>
      <c r="K566" s="58"/>
      <c r="L566" s="58"/>
      <c r="M566" s="58"/>
      <c r="N566" s="58"/>
      <c r="O566" s="59"/>
      <c r="P566" s="60"/>
    </row>
    <row r="567">
      <c r="A567" s="54"/>
      <c r="B567" s="55"/>
      <c r="C567" s="56"/>
      <c r="D567" s="56"/>
      <c r="E567" s="56"/>
      <c r="F567" s="56"/>
      <c r="G567" s="58"/>
      <c r="H567" s="58"/>
      <c r="I567" s="58"/>
      <c r="J567" s="58"/>
      <c r="K567" s="58"/>
      <c r="L567" s="58"/>
      <c r="M567" s="58"/>
      <c r="N567" s="58"/>
      <c r="O567" s="59"/>
      <c r="P567" s="60"/>
    </row>
    <row r="568">
      <c r="A568" s="54"/>
      <c r="B568" s="55"/>
      <c r="C568" s="56"/>
      <c r="D568" s="56"/>
      <c r="E568" s="56"/>
      <c r="F568" s="56"/>
      <c r="G568" s="58"/>
      <c r="H568" s="58"/>
      <c r="I568" s="58"/>
      <c r="J568" s="58"/>
      <c r="K568" s="58"/>
      <c r="L568" s="58"/>
      <c r="M568" s="58"/>
      <c r="N568" s="58"/>
      <c r="O568" s="59"/>
      <c r="P568" s="60"/>
    </row>
    <row r="569">
      <c r="A569" s="54"/>
      <c r="B569" s="55"/>
      <c r="C569" s="56"/>
      <c r="D569" s="56"/>
      <c r="E569" s="56"/>
      <c r="F569" s="56"/>
      <c r="G569" s="58"/>
      <c r="H569" s="58"/>
      <c r="I569" s="58"/>
      <c r="J569" s="58"/>
      <c r="K569" s="58"/>
      <c r="L569" s="58"/>
      <c r="M569" s="58"/>
      <c r="N569" s="58"/>
      <c r="O569" s="59"/>
      <c r="P569" s="60"/>
    </row>
    <row r="570">
      <c r="A570" s="54"/>
      <c r="B570" s="55"/>
      <c r="C570" s="56"/>
      <c r="D570" s="56"/>
      <c r="E570" s="56"/>
      <c r="F570" s="56"/>
      <c r="G570" s="58"/>
      <c r="H570" s="58"/>
      <c r="I570" s="58"/>
      <c r="J570" s="58"/>
      <c r="K570" s="58"/>
      <c r="L570" s="58"/>
      <c r="M570" s="58"/>
      <c r="N570" s="58"/>
      <c r="O570" s="59"/>
      <c r="P570" s="60"/>
    </row>
    <row r="571">
      <c r="A571" s="54"/>
      <c r="B571" s="55"/>
      <c r="C571" s="56"/>
      <c r="D571" s="56"/>
      <c r="E571" s="56"/>
      <c r="F571" s="56"/>
      <c r="G571" s="58"/>
      <c r="H571" s="58"/>
      <c r="I571" s="58"/>
      <c r="J571" s="58"/>
      <c r="K571" s="58"/>
      <c r="L571" s="58"/>
      <c r="M571" s="58"/>
      <c r="N571" s="58"/>
      <c r="O571" s="59"/>
      <c r="P571" s="60"/>
    </row>
    <row r="572">
      <c r="A572" s="54"/>
      <c r="B572" s="55"/>
      <c r="C572" s="56"/>
      <c r="D572" s="56"/>
      <c r="E572" s="56"/>
      <c r="F572" s="56"/>
      <c r="G572" s="58"/>
      <c r="H572" s="58"/>
      <c r="I572" s="58"/>
      <c r="J572" s="58"/>
      <c r="K572" s="58"/>
      <c r="L572" s="58"/>
      <c r="M572" s="58"/>
      <c r="N572" s="58"/>
      <c r="O572" s="59"/>
      <c r="P572" s="60"/>
    </row>
    <row r="573">
      <c r="A573" s="54"/>
      <c r="B573" s="55"/>
      <c r="C573" s="56"/>
      <c r="D573" s="56"/>
      <c r="E573" s="56"/>
      <c r="F573" s="56"/>
      <c r="G573" s="58"/>
      <c r="H573" s="58"/>
      <c r="I573" s="58"/>
      <c r="J573" s="58"/>
      <c r="K573" s="58"/>
      <c r="L573" s="58"/>
      <c r="M573" s="58"/>
      <c r="N573" s="58"/>
      <c r="O573" s="59"/>
      <c r="P573" s="60"/>
    </row>
    <row r="574">
      <c r="A574" s="54"/>
      <c r="B574" s="55"/>
      <c r="C574" s="56"/>
      <c r="D574" s="56"/>
      <c r="E574" s="56"/>
      <c r="F574" s="56"/>
      <c r="G574" s="58"/>
      <c r="H574" s="58"/>
      <c r="I574" s="58"/>
      <c r="J574" s="58"/>
      <c r="K574" s="58"/>
      <c r="L574" s="58"/>
      <c r="M574" s="58"/>
      <c r="N574" s="58"/>
      <c r="O574" s="59"/>
      <c r="P574" s="60"/>
    </row>
    <row r="575">
      <c r="A575" s="54"/>
      <c r="B575" s="55"/>
      <c r="C575" s="56"/>
      <c r="D575" s="56"/>
      <c r="E575" s="56"/>
      <c r="F575" s="56"/>
      <c r="G575" s="58"/>
      <c r="H575" s="58"/>
      <c r="I575" s="58"/>
      <c r="J575" s="58"/>
      <c r="K575" s="58"/>
      <c r="L575" s="58"/>
      <c r="M575" s="58"/>
      <c r="N575" s="58"/>
      <c r="O575" s="59"/>
      <c r="P575" s="60"/>
    </row>
    <row r="576">
      <c r="A576" s="54"/>
      <c r="B576" s="55"/>
      <c r="C576" s="56"/>
      <c r="D576" s="56"/>
      <c r="E576" s="56"/>
      <c r="F576" s="56"/>
      <c r="G576" s="58"/>
      <c r="H576" s="58"/>
      <c r="I576" s="58"/>
      <c r="J576" s="58"/>
      <c r="K576" s="58"/>
      <c r="L576" s="58"/>
      <c r="M576" s="58"/>
      <c r="N576" s="58"/>
      <c r="O576" s="59"/>
      <c r="P576" s="60"/>
    </row>
    <row r="577">
      <c r="A577" s="54"/>
      <c r="B577" s="55"/>
      <c r="C577" s="56"/>
      <c r="D577" s="56"/>
      <c r="E577" s="56"/>
      <c r="F577" s="56"/>
      <c r="G577" s="58"/>
      <c r="H577" s="58"/>
      <c r="I577" s="58"/>
      <c r="J577" s="58"/>
      <c r="K577" s="58"/>
      <c r="L577" s="58"/>
      <c r="M577" s="58"/>
      <c r="N577" s="58"/>
      <c r="O577" s="59"/>
      <c r="P577" s="60"/>
    </row>
    <row r="578">
      <c r="A578" s="54"/>
      <c r="B578" s="55"/>
      <c r="C578" s="56"/>
      <c r="D578" s="56"/>
      <c r="E578" s="56"/>
      <c r="F578" s="56"/>
      <c r="G578" s="58"/>
      <c r="H578" s="58"/>
      <c r="I578" s="58"/>
      <c r="J578" s="58"/>
      <c r="K578" s="58"/>
      <c r="L578" s="58"/>
      <c r="M578" s="58"/>
      <c r="N578" s="58"/>
      <c r="O578" s="59"/>
      <c r="P578" s="60"/>
    </row>
    <row r="579">
      <c r="A579" s="54"/>
      <c r="B579" s="55"/>
      <c r="C579" s="56"/>
      <c r="D579" s="56"/>
      <c r="E579" s="56"/>
      <c r="F579" s="56"/>
      <c r="G579" s="58"/>
      <c r="H579" s="58"/>
      <c r="I579" s="58"/>
      <c r="J579" s="58"/>
      <c r="K579" s="58"/>
      <c r="L579" s="58"/>
      <c r="M579" s="58"/>
      <c r="N579" s="58"/>
      <c r="O579" s="59"/>
      <c r="P579" s="60"/>
    </row>
    <row r="580">
      <c r="A580" s="54"/>
      <c r="B580" s="55"/>
      <c r="C580" s="56"/>
      <c r="D580" s="56"/>
      <c r="E580" s="56"/>
      <c r="F580" s="56"/>
      <c r="G580" s="58"/>
      <c r="H580" s="58"/>
      <c r="I580" s="58"/>
      <c r="J580" s="58"/>
      <c r="K580" s="58"/>
      <c r="L580" s="58"/>
      <c r="M580" s="58"/>
      <c r="N580" s="58"/>
      <c r="O580" s="59"/>
      <c r="P580" s="60"/>
    </row>
    <row r="581">
      <c r="A581" s="54"/>
      <c r="B581" s="55"/>
      <c r="C581" s="56"/>
      <c r="D581" s="56"/>
      <c r="E581" s="56"/>
      <c r="F581" s="56"/>
      <c r="G581" s="58"/>
      <c r="H581" s="58"/>
      <c r="I581" s="58"/>
      <c r="J581" s="58"/>
      <c r="K581" s="58"/>
      <c r="L581" s="58"/>
      <c r="M581" s="58"/>
      <c r="N581" s="58"/>
      <c r="O581" s="59"/>
      <c r="P581" s="60"/>
    </row>
    <row r="582">
      <c r="A582" s="54"/>
      <c r="B582" s="55"/>
      <c r="C582" s="56"/>
      <c r="D582" s="56"/>
      <c r="E582" s="56"/>
      <c r="F582" s="56"/>
      <c r="G582" s="58"/>
      <c r="H582" s="58"/>
      <c r="I582" s="58"/>
      <c r="J582" s="58"/>
      <c r="K582" s="58"/>
      <c r="L582" s="58"/>
      <c r="M582" s="58"/>
      <c r="N582" s="58"/>
      <c r="O582" s="59"/>
      <c r="P582" s="60"/>
    </row>
    <row r="583">
      <c r="A583" s="54"/>
      <c r="B583" s="55"/>
      <c r="C583" s="56"/>
      <c r="D583" s="56"/>
      <c r="E583" s="56"/>
      <c r="F583" s="56"/>
      <c r="G583" s="58"/>
      <c r="H583" s="58"/>
      <c r="I583" s="58"/>
      <c r="J583" s="58"/>
      <c r="K583" s="58"/>
      <c r="L583" s="58"/>
      <c r="M583" s="58"/>
      <c r="N583" s="58"/>
      <c r="O583" s="59"/>
      <c r="P583" s="60"/>
    </row>
    <row r="584">
      <c r="A584" s="54"/>
      <c r="B584" s="55"/>
      <c r="C584" s="56"/>
      <c r="D584" s="56"/>
      <c r="E584" s="56"/>
      <c r="F584" s="56"/>
      <c r="G584" s="58"/>
      <c r="H584" s="58"/>
      <c r="I584" s="58"/>
      <c r="J584" s="58"/>
      <c r="K584" s="58"/>
      <c r="L584" s="58"/>
      <c r="M584" s="58"/>
      <c r="N584" s="58"/>
      <c r="O584" s="59"/>
      <c r="P584" s="60"/>
    </row>
    <row r="585">
      <c r="A585" s="54"/>
      <c r="B585" s="55"/>
      <c r="C585" s="56"/>
      <c r="D585" s="56"/>
      <c r="E585" s="56"/>
      <c r="F585" s="56"/>
      <c r="G585" s="58"/>
      <c r="H585" s="58"/>
      <c r="I585" s="58"/>
      <c r="J585" s="58"/>
      <c r="K585" s="58"/>
      <c r="L585" s="58"/>
      <c r="M585" s="58"/>
      <c r="N585" s="58"/>
      <c r="O585" s="59"/>
      <c r="P585" s="60"/>
    </row>
    <row r="586">
      <c r="A586" s="54"/>
      <c r="B586" s="55"/>
      <c r="C586" s="56"/>
      <c r="D586" s="56"/>
      <c r="E586" s="56"/>
      <c r="F586" s="56"/>
      <c r="G586" s="58"/>
      <c r="H586" s="58"/>
      <c r="I586" s="58"/>
      <c r="J586" s="58"/>
      <c r="K586" s="58"/>
      <c r="L586" s="58"/>
      <c r="M586" s="58"/>
      <c r="N586" s="58"/>
      <c r="O586" s="59"/>
      <c r="P586" s="60"/>
    </row>
    <row r="587">
      <c r="A587" s="54"/>
      <c r="B587" s="55"/>
      <c r="C587" s="56"/>
      <c r="D587" s="56"/>
      <c r="E587" s="56"/>
      <c r="F587" s="56"/>
      <c r="G587" s="58"/>
      <c r="H587" s="58"/>
      <c r="I587" s="58"/>
      <c r="J587" s="58"/>
      <c r="K587" s="58"/>
      <c r="L587" s="58"/>
      <c r="M587" s="58"/>
      <c r="N587" s="58"/>
      <c r="O587" s="59"/>
      <c r="P587" s="60"/>
    </row>
    <row r="588">
      <c r="A588" s="54"/>
      <c r="B588" s="55"/>
      <c r="C588" s="56"/>
      <c r="D588" s="56"/>
      <c r="E588" s="56"/>
      <c r="F588" s="56"/>
      <c r="G588" s="58"/>
      <c r="H588" s="58"/>
      <c r="I588" s="58"/>
      <c r="J588" s="58"/>
      <c r="K588" s="58"/>
      <c r="L588" s="58"/>
      <c r="M588" s="58"/>
      <c r="N588" s="58"/>
      <c r="O588" s="59"/>
      <c r="P588" s="60"/>
    </row>
    <row r="589">
      <c r="A589" s="54"/>
      <c r="B589" s="55"/>
      <c r="C589" s="56"/>
      <c r="D589" s="56"/>
      <c r="E589" s="56"/>
      <c r="F589" s="56"/>
      <c r="G589" s="58"/>
      <c r="H589" s="58"/>
      <c r="I589" s="58"/>
      <c r="J589" s="58"/>
      <c r="K589" s="58"/>
      <c r="L589" s="58"/>
      <c r="M589" s="58"/>
      <c r="N589" s="58"/>
      <c r="O589" s="59"/>
      <c r="P589" s="60"/>
    </row>
    <row r="590">
      <c r="A590" s="54"/>
      <c r="B590" s="55"/>
      <c r="C590" s="56"/>
      <c r="D590" s="56"/>
      <c r="E590" s="56"/>
      <c r="F590" s="56"/>
      <c r="G590" s="58"/>
      <c r="H590" s="58"/>
      <c r="I590" s="58"/>
      <c r="J590" s="58"/>
      <c r="K590" s="58"/>
      <c r="L590" s="58"/>
      <c r="M590" s="58"/>
      <c r="N590" s="58"/>
      <c r="O590" s="59"/>
      <c r="P590" s="60"/>
    </row>
    <row r="591">
      <c r="A591" s="54"/>
      <c r="B591" s="55"/>
      <c r="C591" s="56"/>
      <c r="D591" s="56"/>
      <c r="E591" s="56"/>
      <c r="F591" s="56"/>
      <c r="G591" s="58"/>
      <c r="H591" s="58"/>
      <c r="I591" s="58"/>
      <c r="J591" s="58"/>
      <c r="K591" s="58"/>
      <c r="L591" s="58"/>
      <c r="M591" s="58"/>
      <c r="N591" s="58"/>
      <c r="O591" s="59"/>
      <c r="P591" s="60"/>
    </row>
    <row r="592">
      <c r="A592" s="54"/>
      <c r="B592" s="55"/>
      <c r="C592" s="56"/>
      <c r="D592" s="56"/>
      <c r="E592" s="56"/>
      <c r="F592" s="56"/>
      <c r="G592" s="58"/>
      <c r="H592" s="58"/>
      <c r="I592" s="58"/>
      <c r="J592" s="58"/>
      <c r="K592" s="58"/>
      <c r="L592" s="58"/>
      <c r="M592" s="58"/>
      <c r="N592" s="58"/>
      <c r="O592" s="59"/>
      <c r="P592" s="60"/>
    </row>
    <row r="593">
      <c r="A593" s="54"/>
      <c r="B593" s="55"/>
      <c r="C593" s="56"/>
      <c r="D593" s="56"/>
      <c r="E593" s="56"/>
      <c r="F593" s="56"/>
      <c r="G593" s="58"/>
      <c r="H593" s="58"/>
      <c r="I593" s="58"/>
      <c r="J593" s="58"/>
      <c r="K593" s="58"/>
      <c r="L593" s="58"/>
      <c r="M593" s="58"/>
      <c r="N593" s="58"/>
      <c r="O593" s="59"/>
      <c r="P593" s="60"/>
    </row>
    <row r="594">
      <c r="A594" s="54"/>
      <c r="B594" s="55"/>
      <c r="C594" s="56"/>
      <c r="D594" s="56"/>
      <c r="E594" s="56"/>
      <c r="F594" s="56"/>
      <c r="G594" s="58"/>
      <c r="H594" s="58"/>
      <c r="I594" s="58"/>
      <c r="J594" s="58"/>
      <c r="K594" s="58"/>
      <c r="L594" s="58"/>
      <c r="M594" s="58"/>
      <c r="N594" s="58"/>
      <c r="O594" s="59"/>
      <c r="P594" s="60"/>
    </row>
    <row r="595">
      <c r="A595" s="54"/>
      <c r="B595" s="55"/>
      <c r="C595" s="56"/>
      <c r="D595" s="56"/>
      <c r="E595" s="56"/>
      <c r="F595" s="56"/>
      <c r="G595" s="58"/>
      <c r="H595" s="58"/>
      <c r="I595" s="58"/>
      <c r="J595" s="58"/>
      <c r="K595" s="58"/>
      <c r="L595" s="58"/>
      <c r="M595" s="58"/>
      <c r="N595" s="58"/>
      <c r="O595" s="59"/>
      <c r="P595" s="60"/>
    </row>
    <row r="596">
      <c r="A596" s="54"/>
      <c r="B596" s="55"/>
      <c r="C596" s="56"/>
      <c r="D596" s="56"/>
      <c r="E596" s="56"/>
      <c r="F596" s="56"/>
      <c r="G596" s="58"/>
      <c r="H596" s="58"/>
      <c r="I596" s="58"/>
      <c r="J596" s="58"/>
      <c r="K596" s="58"/>
      <c r="L596" s="58"/>
      <c r="M596" s="58"/>
      <c r="N596" s="58"/>
      <c r="O596" s="59"/>
      <c r="P596" s="60"/>
    </row>
    <row r="597">
      <c r="A597" s="54"/>
      <c r="B597" s="55"/>
      <c r="C597" s="56"/>
      <c r="D597" s="56"/>
      <c r="E597" s="56"/>
      <c r="F597" s="56"/>
      <c r="G597" s="58"/>
      <c r="H597" s="58"/>
      <c r="I597" s="58"/>
      <c r="J597" s="58"/>
      <c r="K597" s="58"/>
      <c r="L597" s="58"/>
      <c r="M597" s="58"/>
      <c r="N597" s="58"/>
      <c r="O597" s="59"/>
      <c r="P597" s="60"/>
    </row>
    <row r="598">
      <c r="A598" s="54"/>
      <c r="B598" s="55"/>
      <c r="C598" s="56"/>
      <c r="D598" s="56"/>
      <c r="E598" s="56"/>
      <c r="F598" s="56"/>
      <c r="G598" s="58"/>
      <c r="H598" s="58"/>
      <c r="I598" s="58"/>
      <c r="J598" s="58"/>
      <c r="K598" s="58"/>
      <c r="L598" s="58"/>
      <c r="M598" s="58"/>
      <c r="N598" s="58"/>
      <c r="O598" s="59"/>
      <c r="P598" s="60"/>
    </row>
    <row r="599">
      <c r="A599" s="54"/>
      <c r="B599" s="55"/>
      <c r="C599" s="56"/>
      <c r="D599" s="56"/>
      <c r="E599" s="56"/>
      <c r="F599" s="56"/>
      <c r="G599" s="58"/>
      <c r="H599" s="58"/>
      <c r="I599" s="58"/>
      <c r="J599" s="58"/>
      <c r="K599" s="58"/>
      <c r="L599" s="58"/>
      <c r="M599" s="58"/>
      <c r="N599" s="58"/>
      <c r="O599" s="59"/>
      <c r="P599" s="60"/>
    </row>
    <row r="600">
      <c r="A600" s="54"/>
      <c r="B600" s="55"/>
      <c r="C600" s="56"/>
      <c r="D600" s="56"/>
      <c r="E600" s="56"/>
      <c r="F600" s="56"/>
      <c r="G600" s="58"/>
      <c r="H600" s="58"/>
      <c r="I600" s="58"/>
      <c r="J600" s="58"/>
      <c r="K600" s="58"/>
      <c r="L600" s="58"/>
      <c r="M600" s="58"/>
      <c r="N600" s="58"/>
      <c r="O600" s="59"/>
      <c r="P600" s="60"/>
    </row>
    <row r="601">
      <c r="A601" s="54"/>
      <c r="B601" s="55"/>
      <c r="C601" s="56"/>
      <c r="D601" s="56"/>
      <c r="E601" s="56"/>
      <c r="F601" s="56"/>
      <c r="G601" s="58"/>
      <c r="H601" s="58"/>
      <c r="I601" s="58"/>
      <c r="J601" s="58"/>
      <c r="K601" s="58"/>
      <c r="L601" s="58"/>
      <c r="M601" s="58"/>
      <c r="N601" s="58"/>
      <c r="O601" s="59"/>
      <c r="P601" s="60"/>
    </row>
    <row r="602">
      <c r="A602" s="54"/>
      <c r="B602" s="55"/>
      <c r="C602" s="56"/>
      <c r="D602" s="56"/>
      <c r="E602" s="56"/>
      <c r="F602" s="56"/>
      <c r="G602" s="58"/>
      <c r="H602" s="58"/>
      <c r="I602" s="58"/>
      <c r="J602" s="58"/>
      <c r="K602" s="58"/>
      <c r="L602" s="58"/>
      <c r="M602" s="58"/>
      <c r="N602" s="58"/>
      <c r="O602" s="59"/>
      <c r="P602" s="60"/>
    </row>
    <row r="603">
      <c r="A603" s="54"/>
      <c r="B603" s="55"/>
      <c r="C603" s="56"/>
      <c r="D603" s="56"/>
      <c r="E603" s="56"/>
      <c r="F603" s="56"/>
      <c r="G603" s="58"/>
      <c r="H603" s="58"/>
      <c r="I603" s="58"/>
      <c r="J603" s="58"/>
      <c r="K603" s="58"/>
      <c r="L603" s="58"/>
      <c r="M603" s="58"/>
      <c r="N603" s="58"/>
      <c r="O603" s="59"/>
      <c r="P603" s="60"/>
    </row>
    <row r="604">
      <c r="A604" s="54"/>
      <c r="B604" s="55"/>
      <c r="C604" s="56"/>
      <c r="D604" s="56"/>
      <c r="E604" s="56"/>
      <c r="F604" s="56"/>
      <c r="G604" s="58"/>
      <c r="H604" s="58"/>
      <c r="I604" s="58"/>
      <c r="J604" s="58"/>
      <c r="K604" s="58"/>
      <c r="L604" s="58"/>
      <c r="M604" s="58"/>
      <c r="N604" s="58"/>
      <c r="O604" s="59"/>
      <c r="P604" s="60"/>
    </row>
    <row r="605">
      <c r="A605" s="54"/>
      <c r="B605" s="55"/>
      <c r="C605" s="56"/>
      <c r="D605" s="56"/>
      <c r="E605" s="56"/>
      <c r="F605" s="56"/>
      <c r="G605" s="58"/>
      <c r="H605" s="58"/>
      <c r="I605" s="58"/>
      <c r="J605" s="58"/>
      <c r="K605" s="58"/>
      <c r="L605" s="58"/>
      <c r="M605" s="58"/>
      <c r="N605" s="58"/>
      <c r="O605" s="59"/>
      <c r="P605" s="60"/>
    </row>
    <row r="606">
      <c r="A606" s="54"/>
      <c r="B606" s="55"/>
      <c r="C606" s="56"/>
      <c r="D606" s="56"/>
      <c r="E606" s="56"/>
      <c r="F606" s="56"/>
      <c r="G606" s="58"/>
      <c r="H606" s="58"/>
      <c r="I606" s="58"/>
      <c r="J606" s="58"/>
      <c r="K606" s="58"/>
      <c r="L606" s="58"/>
      <c r="M606" s="58"/>
      <c r="N606" s="58"/>
      <c r="O606" s="59"/>
      <c r="P606" s="60"/>
    </row>
    <row r="607">
      <c r="A607" s="54"/>
      <c r="B607" s="55"/>
      <c r="C607" s="56"/>
      <c r="D607" s="56"/>
      <c r="E607" s="56"/>
      <c r="F607" s="56"/>
      <c r="G607" s="58"/>
      <c r="H607" s="58"/>
      <c r="I607" s="58"/>
      <c r="J607" s="58"/>
      <c r="K607" s="58"/>
      <c r="L607" s="58"/>
      <c r="M607" s="58"/>
      <c r="N607" s="58"/>
      <c r="O607" s="59"/>
      <c r="P607" s="60"/>
    </row>
    <row r="608">
      <c r="A608" s="54"/>
      <c r="B608" s="55"/>
      <c r="C608" s="56"/>
      <c r="D608" s="56"/>
      <c r="E608" s="56"/>
      <c r="F608" s="56"/>
      <c r="G608" s="58"/>
      <c r="H608" s="58"/>
      <c r="I608" s="58"/>
      <c r="J608" s="58"/>
      <c r="K608" s="58"/>
      <c r="L608" s="58"/>
      <c r="M608" s="58"/>
      <c r="N608" s="58"/>
      <c r="O608" s="59"/>
      <c r="P608" s="60"/>
    </row>
    <row r="609">
      <c r="A609" s="54"/>
      <c r="B609" s="55"/>
      <c r="C609" s="56"/>
      <c r="D609" s="56"/>
      <c r="E609" s="56"/>
      <c r="F609" s="56"/>
      <c r="G609" s="58"/>
      <c r="H609" s="58"/>
      <c r="I609" s="58"/>
      <c r="J609" s="58"/>
      <c r="K609" s="58"/>
      <c r="L609" s="58"/>
      <c r="M609" s="58"/>
      <c r="N609" s="58"/>
      <c r="O609" s="59"/>
      <c r="P609" s="60"/>
    </row>
    <row r="610">
      <c r="A610" s="54"/>
      <c r="B610" s="55"/>
      <c r="C610" s="56"/>
      <c r="D610" s="56"/>
      <c r="E610" s="56"/>
      <c r="F610" s="56"/>
      <c r="G610" s="58"/>
      <c r="H610" s="58"/>
      <c r="I610" s="58"/>
      <c r="J610" s="58"/>
      <c r="K610" s="58"/>
      <c r="L610" s="58"/>
      <c r="M610" s="58"/>
      <c r="N610" s="58"/>
      <c r="O610" s="59"/>
      <c r="P610" s="60"/>
    </row>
    <row r="611">
      <c r="A611" s="54"/>
      <c r="B611" s="55"/>
      <c r="C611" s="56"/>
      <c r="D611" s="56"/>
      <c r="E611" s="56"/>
      <c r="F611" s="56"/>
      <c r="G611" s="58"/>
      <c r="H611" s="58"/>
      <c r="I611" s="58"/>
      <c r="J611" s="58"/>
      <c r="K611" s="58"/>
      <c r="L611" s="58"/>
      <c r="M611" s="58"/>
      <c r="N611" s="58"/>
      <c r="O611" s="59"/>
      <c r="P611" s="60"/>
    </row>
    <row r="612">
      <c r="A612" s="54"/>
      <c r="B612" s="55"/>
      <c r="C612" s="56"/>
      <c r="D612" s="56"/>
      <c r="E612" s="56"/>
      <c r="F612" s="56"/>
      <c r="G612" s="58"/>
      <c r="H612" s="58"/>
      <c r="I612" s="58"/>
      <c r="J612" s="58"/>
      <c r="K612" s="58"/>
      <c r="L612" s="58"/>
      <c r="M612" s="58"/>
      <c r="N612" s="58"/>
      <c r="O612" s="59"/>
      <c r="P612" s="60"/>
    </row>
    <row r="613">
      <c r="A613" s="54"/>
      <c r="B613" s="55"/>
      <c r="C613" s="56"/>
      <c r="D613" s="56"/>
      <c r="E613" s="56"/>
      <c r="F613" s="56"/>
      <c r="G613" s="58"/>
      <c r="H613" s="58"/>
      <c r="I613" s="58"/>
      <c r="J613" s="58"/>
      <c r="K613" s="58"/>
      <c r="L613" s="58"/>
      <c r="M613" s="58"/>
      <c r="N613" s="58"/>
      <c r="O613" s="59"/>
      <c r="P613" s="60"/>
    </row>
    <row r="614">
      <c r="A614" s="54"/>
      <c r="B614" s="55"/>
      <c r="C614" s="56"/>
      <c r="D614" s="56"/>
      <c r="E614" s="56"/>
      <c r="F614" s="56"/>
      <c r="G614" s="58"/>
      <c r="H614" s="58"/>
      <c r="I614" s="58"/>
      <c r="J614" s="58"/>
      <c r="K614" s="58"/>
      <c r="L614" s="58"/>
      <c r="M614" s="58"/>
      <c r="N614" s="58"/>
      <c r="O614" s="59"/>
      <c r="P614" s="60"/>
    </row>
    <row r="615">
      <c r="A615" s="54"/>
      <c r="B615" s="55"/>
      <c r="C615" s="56"/>
      <c r="D615" s="56"/>
      <c r="E615" s="56"/>
      <c r="F615" s="56"/>
      <c r="G615" s="58"/>
      <c r="H615" s="58"/>
      <c r="I615" s="58"/>
      <c r="J615" s="58"/>
      <c r="K615" s="58"/>
      <c r="L615" s="58"/>
      <c r="M615" s="58"/>
      <c r="N615" s="58"/>
      <c r="O615" s="59"/>
      <c r="P615" s="60"/>
    </row>
    <row r="616">
      <c r="A616" s="54"/>
      <c r="B616" s="55"/>
      <c r="C616" s="56"/>
      <c r="D616" s="56"/>
      <c r="E616" s="56"/>
      <c r="F616" s="56"/>
      <c r="G616" s="58"/>
      <c r="H616" s="58"/>
      <c r="I616" s="58"/>
      <c r="J616" s="58"/>
      <c r="K616" s="58"/>
      <c r="L616" s="58"/>
      <c r="M616" s="58"/>
      <c r="N616" s="58"/>
      <c r="O616" s="59"/>
      <c r="P616" s="60"/>
    </row>
    <row r="617">
      <c r="A617" s="54"/>
      <c r="B617" s="55"/>
      <c r="C617" s="56"/>
      <c r="D617" s="56"/>
      <c r="E617" s="56"/>
      <c r="F617" s="56"/>
      <c r="G617" s="58"/>
      <c r="H617" s="58"/>
      <c r="I617" s="58"/>
      <c r="J617" s="58"/>
      <c r="K617" s="58"/>
      <c r="L617" s="58"/>
      <c r="M617" s="58"/>
      <c r="N617" s="58"/>
      <c r="O617" s="59"/>
      <c r="P617" s="60"/>
    </row>
    <row r="618">
      <c r="A618" s="54"/>
      <c r="B618" s="55"/>
      <c r="C618" s="56"/>
      <c r="D618" s="56"/>
      <c r="E618" s="56"/>
      <c r="F618" s="56"/>
      <c r="G618" s="58"/>
      <c r="H618" s="58"/>
      <c r="I618" s="58"/>
      <c r="J618" s="58"/>
      <c r="K618" s="58"/>
      <c r="L618" s="58"/>
      <c r="M618" s="58"/>
      <c r="N618" s="58"/>
      <c r="O618" s="59"/>
      <c r="P618" s="60"/>
    </row>
    <row r="619">
      <c r="A619" s="54"/>
      <c r="B619" s="55"/>
      <c r="C619" s="56"/>
      <c r="D619" s="56"/>
      <c r="E619" s="56"/>
      <c r="F619" s="56"/>
      <c r="G619" s="58"/>
      <c r="H619" s="58"/>
      <c r="I619" s="58"/>
      <c r="J619" s="58"/>
      <c r="K619" s="58"/>
      <c r="L619" s="58"/>
      <c r="M619" s="58"/>
      <c r="N619" s="58"/>
      <c r="O619" s="59"/>
      <c r="P619" s="60"/>
    </row>
    <row r="620">
      <c r="A620" s="54"/>
      <c r="B620" s="55"/>
      <c r="C620" s="56"/>
      <c r="D620" s="56"/>
      <c r="E620" s="56"/>
      <c r="F620" s="56"/>
      <c r="G620" s="58"/>
      <c r="H620" s="58"/>
      <c r="I620" s="58"/>
      <c r="J620" s="58"/>
      <c r="K620" s="58"/>
      <c r="L620" s="58"/>
      <c r="M620" s="58"/>
      <c r="N620" s="58"/>
      <c r="O620" s="59"/>
      <c r="P620" s="60"/>
    </row>
    <row r="621">
      <c r="A621" s="54"/>
      <c r="B621" s="55"/>
      <c r="C621" s="56"/>
      <c r="D621" s="56"/>
      <c r="E621" s="56"/>
      <c r="F621" s="56"/>
      <c r="G621" s="58"/>
      <c r="H621" s="58"/>
      <c r="I621" s="58"/>
      <c r="J621" s="58"/>
      <c r="K621" s="58"/>
      <c r="L621" s="58"/>
      <c r="M621" s="58"/>
      <c r="N621" s="58"/>
      <c r="O621" s="59"/>
      <c r="P621" s="60"/>
    </row>
    <row r="622">
      <c r="A622" s="54"/>
      <c r="B622" s="55"/>
      <c r="C622" s="56"/>
      <c r="D622" s="56"/>
      <c r="E622" s="56"/>
      <c r="F622" s="56"/>
      <c r="G622" s="58"/>
      <c r="H622" s="58"/>
      <c r="I622" s="58"/>
      <c r="J622" s="58"/>
      <c r="K622" s="58"/>
      <c r="L622" s="58"/>
      <c r="M622" s="58"/>
      <c r="N622" s="58"/>
      <c r="O622" s="59"/>
      <c r="P622" s="60"/>
    </row>
    <row r="623">
      <c r="A623" s="54"/>
      <c r="B623" s="55"/>
      <c r="C623" s="56"/>
      <c r="D623" s="56"/>
      <c r="E623" s="56"/>
      <c r="F623" s="56"/>
      <c r="G623" s="58"/>
      <c r="H623" s="58"/>
      <c r="I623" s="58"/>
      <c r="J623" s="58"/>
      <c r="K623" s="58"/>
      <c r="L623" s="58"/>
      <c r="M623" s="58"/>
      <c r="N623" s="58"/>
      <c r="O623" s="59"/>
      <c r="P623" s="60"/>
    </row>
    <row r="624">
      <c r="A624" s="54"/>
      <c r="B624" s="55"/>
      <c r="C624" s="56"/>
      <c r="D624" s="56"/>
      <c r="E624" s="56"/>
      <c r="F624" s="56"/>
      <c r="G624" s="58"/>
      <c r="H624" s="58"/>
      <c r="I624" s="58"/>
      <c r="J624" s="58"/>
      <c r="K624" s="58"/>
      <c r="L624" s="58"/>
      <c r="M624" s="58"/>
      <c r="N624" s="58"/>
      <c r="O624" s="59"/>
      <c r="P624" s="60"/>
    </row>
    <row r="625">
      <c r="A625" s="54"/>
      <c r="B625" s="55"/>
      <c r="C625" s="56"/>
      <c r="D625" s="56"/>
      <c r="E625" s="56"/>
      <c r="F625" s="56"/>
      <c r="G625" s="58"/>
      <c r="H625" s="58"/>
      <c r="I625" s="58"/>
      <c r="J625" s="58"/>
      <c r="K625" s="58"/>
      <c r="L625" s="58"/>
      <c r="M625" s="58"/>
      <c r="N625" s="58"/>
      <c r="O625" s="59"/>
      <c r="P625" s="60"/>
    </row>
    <row r="626">
      <c r="A626" s="54"/>
      <c r="B626" s="55"/>
      <c r="C626" s="56"/>
      <c r="D626" s="56"/>
      <c r="E626" s="56"/>
      <c r="F626" s="56"/>
      <c r="G626" s="58"/>
      <c r="H626" s="58"/>
      <c r="I626" s="58"/>
      <c r="J626" s="58"/>
      <c r="K626" s="58"/>
      <c r="L626" s="58"/>
      <c r="M626" s="58"/>
      <c r="N626" s="58"/>
      <c r="O626" s="59"/>
      <c r="P626" s="60"/>
    </row>
    <row r="627">
      <c r="A627" s="54"/>
      <c r="B627" s="55"/>
      <c r="C627" s="56"/>
      <c r="D627" s="56"/>
      <c r="E627" s="56"/>
      <c r="F627" s="56"/>
      <c r="G627" s="58"/>
      <c r="H627" s="58"/>
      <c r="I627" s="58"/>
      <c r="J627" s="58"/>
      <c r="K627" s="58"/>
      <c r="L627" s="58"/>
      <c r="M627" s="58"/>
      <c r="N627" s="58"/>
      <c r="O627" s="59"/>
      <c r="P627" s="60"/>
    </row>
    <row r="628">
      <c r="A628" s="54"/>
      <c r="B628" s="55"/>
      <c r="C628" s="56"/>
      <c r="D628" s="56"/>
      <c r="E628" s="56"/>
      <c r="F628" s="56"/>
      <c r="G628" s="58"/>
      <c r="H628" s="58"/>
      <c r="I628" s="58"/>
      <c r="J628" s="58"/>
      <c r="K628" s="58"/>
      <c r="L628" s="58"/>
      <c r="M628" s="58"/>
      <c r="N628" s="58"/>
      <c r="O628" s="59"/>
      <c r="P628" s="60"/>
    </row>
    <row r="629">
      <c r="A629" s="54"/>
      <c r="B629" s="55"/>
      <c r="C629" s="56"/>
      <c r="D629" s="56"/>
      <c r="E629" s="56"/>
      <c r="F629" s="56"/>
      <c r="G629" s="58"/>
      <c r="H629" s="58"/>
      <c r="I629" s="58"/>
      <c r="J629" s="58"/>
      <c r="K629" s="58"/>
      <c r="L629" s="58"/>
      <c r="M629" s="58"/>
      <c r="N629" s="58"/>
      <c r="O629" s="59"/>
      <c r="P629" s="60"/>
    </row>
    <row r="630">
      <c r="A630" s="54"/>
      <c r="B630" s="55"/>
      <c r="C630" s="56"/>
      <c r="D630" s="56"/>
      <c r="E630" s="56"/>
      <c r="F630" s="56"/>
      <c r="G630" s="58"/>
      <c r="H630" s="58"/>
      <c r="I630" s="58"/>
      <c r="J630" s="58"/>
      <c r="K630" s="58"/>
      <c r="L630" s="58"/>
      <c r="M630" s="58"/>
      <c r="N630" s="58"/>
      <c r="O630" s="59"/>
      <c r="P630" s="60"/>
    </row>
    <row r="631">
      <c r="A631" s="54"/>
      <c r="B631" s="55"/>
      <c r="C631" s="56"/>
      <c r="D631" s="56"/>
      <c r="E631" s="56"/>
      <c r="F631" s="56"/>
      <c r="G631" s="58"/>
      <c r="H631" s="58"/>
      <c r="I631" s="58"/>
      <c r="J631" s="58"/>
      <c r="K631" s="58"/>
      <c r="L631" s="58"/>
      <c r="M631" s="58"/>
      <c r="N631" s="58"/>
      <c r="O631" s="59"/>
      <c r="P631" s="60"/>
    </row>
    <row r="632">
      <c r="A632" s="54"/>
      <c r="B632" s="55"/>
      <c r="C632" s="56"/>
      <c r="D632" s="56"/>
      <c r="E632" s="56"/>
      <c r="F632" s="56"/>
      <c r="G632" s="58"/>
      <c r="H632" s="58"/>
      <c r="I632" s="58"/>
      <c r="J632" s="58"/>
      <c r="K632" s="58"/>
      <c r="L632" s="58"/>
      <c r="M632" s="58"/>
      <c r="N632" s="58"/>
      <c r="O632" s="59"/>
      <c r="P632" s="60"/>
    </row>
    <row r="633">
      <c r="A633" s="54"/>
      <c r="B633" s="55"/>
      <c r="C633" s="56"/>
      <c r="D633" s="56"/>
      <c r="E633" s="56"/>
      <c r="F633" s="56"/>
      <c r="G633" s="58"/>
      <c r="H633" s="58"/>
      <c r="I633" s="58"/>
      <c r="J633" s="58"/>
      <c r="K633" s="58"/>
      <c r="L633" s="58"/>
      <c r="M633" s="58"/>
      <c r="N633" s="58"/>
      <c r="O633" s="59"/>
      <c r="P633" s="60"/>
    </row>
    <row r="634">
      <c r="A634" s="54"/>
      <c r="B634" s="55"/>
      <c r="C634" s="56"/>
      <c r="D634" s="56"/>
      <c r="E634" s="56"/>
      <c r="F634" s="56"/>
      <c r="G634" s="58"/>
      <c r="H634" s="58"/>
      <c r="I634" s="58"/>
      <c r="J634" s="58"/>
      <c r="K634" s="58"/>
      <c r="L634" s="58"/>
      <c r="M634" s="58"/>
      <c r="N634" s="58"/>
      <c r="O634" s="59"/>
      <c r="P634" s="60"/>
    </row>
    <row r="635">
      <c r="A635" s="54"/>
      <c r="B635" s="55"/>
      <c r="C635" s="56"/>
      <c r="D635" s="56"/>
      <c r="E635" s="56"/>
      <c r="F635" s="56"/>
      <c r="G635" s="58"/>
      <c r="H635" s="58"/>
      <c r="I635" s="58"/>
      <c r="J635" s="58"/>
      <c r="K635" s="58"/>
      <c r="L635" s="58"/>
      <c r="M635" s="58"/>
      <c r="N635" s="58"/>
      <c r="O635" s="59"/>
      <c r="P635" s="60"/>
    </row>
    <row r="636">
      <c r="A636" s="54"/>
      <c r="B636" s="55"/>
      <c r="C636" s="56"/>
      <c r="D636" s="56"/>
      <c r="E636" s="56"/>
      <c r="F636" s="56"/>
      <c r="G636" s="58"/>
      <c r="H636" s="58"/>
      <c r="I636" s="58"/>
      <c r="J636" s="58"/>
      <c r="K636" s="58"/>
      <c r="L636" s="58"/>
      <c r="M636" s="58"/>
      <c r="N636" s="58"/>
      <c r="O636" s="59"/>
      <c r="P636" s="60"/>
    </row>
    <row r="637">
      <c r="A637" s="54"/>
      <c r="B637" s="55"/>
      <c r="C637" s="56"/>
      <c r="D637" s="56"/>
      <c r="E637" s="56"/>
      <c r="F637" s="56"/>
      <c r="G637" s="58"/>
      <c r="H637" s="58"/>
      <c r="I637" s="58"/>
      <c r="J637" s="58"/>
      <c r="K637" s="58"/>
      <c r="L637" s="58"/>
      <c r="M637" s="58"/>
      <c r="N637" s="58"/>
      <c r="O637" s="59"/>
      <c r="P637" s="60"/>
    </row>
    <row r="638">
      <c r="A638" s="54"/>
      <c r="B638" s="55"/>
      <c r="C638" s="56"/>
      <c r="D638" s="56"/>
      <c r="E638" s="56"/>
      <c r="F638" s="56"/>
      <c r="G638" s="58"/>
      <c r="H638" s="58"/>
      <c r="I638" s="58"/>
      <c r="J638" s="58"/>
      <c r="K638" s="58"/>
      <c r="L638" s="58"/>
      <c r="M638" s="58"/>
      <c r="N638" s="58"/>
      <c r="O638" s="59"/>
      <c r="P638" s="60"/>
    </row>
    <row r="639">
      <c r="A639" s="54"/>
      <c r="B639" s="55"/>
      <c r="C639" s="56"/>
      <c r="D639" s="56"/>
      <c r="E639" s="56"/>
      <c r="F639" s="56"/>
      <c r="G639" s="58"/>
      <c r="H639" s="58"/>
      <c r="I639" s="58"/>
      <c r="J639" s="58"/>
      <c r="K639" s="58"/>
      <c r="L639" s="58"/>
      <c r="M639" s="58"/>
      <c r="N639" s="58"/>
      <c r="O639" s="59"/>
      <c r="P639" s="60"/>
    </row>
    <row r="640">
      <c r="A640" s="54"/>
      <c r="B640" s="55"/>
      <c r="C640" s="56"/>
      <c r="D640" s="56"/>
      <c r="E640" s="56"/>
      <c r="F640" s="56"/>
      <c r="G640" s="58"/>
      <c r="H640" s="58"/>
      <c r="I640" s="58"/>
      <c r="J640" s="58"/>
      <c r="K640" s="58"/>
      <c r="L640" s="58"/>
      <c r="M640" s="58"/>
      <c r="N640" s="58"/>
      <c r="O640" s="59"/>
      <c r="P640" s="60"/>
    </row>
    <row r="641">
      <c r="A641" s="54"/>
      <c r="B641" s="55"/>
      <c r="C641" s="56"/>
      <c r="D641" s="56"/>
      <c r="E641" s="56"/>
      <c r="F641" s="56"/>
      <c r="G641" s="58"/>
      <c r="H641" s="58"/>
      <c r="I641" s="58"/>
      <c r="J641" s="58"/>
      <c r="K641" s="58"/>
      <c r="L641" s="58"/>
      <c r="M641" s="58"/>
      <c r="N641" s="58"/>
      <c r="O641" s="59"/>
      <c r="P641" s="60"/>
    </row>
    <row r="642">
      <c r="A642" s="54"/>
      <c r="B642" s="55"/>
      <c r="C642" s="56"/>
      <c r="D642" s="56"/>
      <c r="E642" s="56"/>
      <c r="F642" s="56"/>
      <c r="G642" s="58"/>
      <c r="H642" s="58"/>
      <c r="I642" s="58"/>
      <c r="J642" s="58"/>
      <c r="K642" s="58"/>
      <c r="L642" s="58"/>
      <c r="M642" s="58"/>
      <c r="N642" s="58"/>
      <c r="O642" s="59"/>
      <c r="P642" s="60"/>
    </row>
    <row r="643">
      <c r="A643" s="54"/>
      <c r="B643" s="55"/>
      <c r="C643" s="56"/>
      <c r="D643" s="56"/>
      <c r="E643" s="56"/>
      <c r="F643" s="56"/>
      <c r="G643" s="58"/>
      <c r="H643" s="58"/>
      <c r="I643" s="58"/>
      <c r="J643" s="58"/>
      <c r="K643" s="58"/>
      <c r="L643" s="58"/>
      <c r="M643" s="58"/>
      <c r="N643" s="58"/>
      <c r="O643" s="59"/>
      <c r="P643" s="60"/>
    </row>
    <row r="644">
      <c r="A644" s="54"/>
      <c r="B644" s="55"/>
      <c r="C644" s="56"/>
      <c r="D644" s="56"/>
      <c r="E644" s="56"/>
      <c r="F644" s="56"/>
      <c r="G644" s="58"/>
      <c r="H644" s="58"/>
      <c r="I644" s="58"/>
      <c r="J644" s="58"/>
      <c r="K644" s="58"/>
      <c r="L644" s="58"/>
      <c r="M644" s="58"/>
      <c r="N644" s="58"/>
      <c r="O644" s="59"/>
      <c r="P644" s="60"/>
    </row>
    <row r="645">
      <c r="A645" s="54"/>
      <c r="B645" s="55"/>
      <c r="C645" s="56"/>
      <c r="D645" s="56"/>
      <c r="E645" s="56"/>
      <c r="F645" s="56"/>
      <c r="G645" s="58"/>
      <c r="H645" s="58"/>
      <c r="I645" s="58"/>
      <c r="J645" s="58"/>
      <c r="K645" s="58"/>
      <c r="L645" s="58"/>
      <c r="M645" s="58"/>
      <c r="N645" s="58"/>
      <c r="O645" s="59"/>
      <c r="P645" s="60"/>
    </row>
    <row r="646">
      <c r="A646" s="54"/>
      <c r="B646" s="55"/>
      <c r="C646" s="56"/>
      <c r="D646" s="56"/>
      <c r="E646" s="56"/>
      <c r="F646" s="56"/>
      <c r="G646" s="58"/>
      <c r="H646" s="58"/>
      <c r="I646" s="58"/>
      <c r="J646" s="58"/>
      <c r="K646" s="58"/>
      <c r="L646" s="58"/>
      <c r="M646" s="58"/>
      <c r="N646" s="58"/>
      <c r="O646" s="59"/>
      <c r="P646" s="60"/>
    </row>
    <row r="647">
      <c r="A647" s="54"/>
      <c r="B647" s="55"/>
      <c r="C647" s="56"/>
      <c r="D647" s="56"/>
      <c r="E647" s="56"/>
      <c r="F647" s="56"/>
      <c r="G647" s="58"/>
      <c r="H647" s="58"/>
      <c r="I647" s="58"/>
      <c r="J647" s="58"/>
      <c r="K647" s="58"/>
      <c r="L647" s="58"/>
      <c r="M647" s="58"/>
      <c r="N647" s="58"/>
      <c r="O647" s="59"/>
      <c r="P647" s="60"/>
    </row>
    <row r="648">
      <c r="A648" s="54"/>
      <c r="B648" s="55"/>
      <c r="C648" s="56"/>
      <c r="D648" s="56"/>
      <c r="E648" s="56"/>
      <c r="F648" s="56"/>
      <c r="G648" s="58"/>
      <c r="H648" s="58"/>
      <c r="I648" s="58"/>
      <c r="J648" s="58"/>
      <c r="K648" s="58"/>
      <c r="L648" s="58"/>
      <c r="M648" s="58"/>
      <c r="N648" s="58"/>
      <c r="O648" s="59"/>
      <c r="P648" s="60"/>
    </row>
    <row r="649">
      <c r="A649" s="54"/>
      <c r="B649" s="55"/>
      <c r="C649" s="56"/>
      <c r="D649" s="56"/>
      <c r="E649" s="56"/>
      <c r="F649" s="56"/>
      <c r="G649" s="58"/>
      <c r="H649" s="58"/>
      <c r="I649" s="58"/>
      <c r="J649" s="58"/>
      <c r="K649" s="58"/>
      <c r="L649" s="58"/>
      <c r="M649" s="58"/>
      <c r="N649" s="58"/>
      <c r="O649" s="59"/>
      <c r="P649" s="60"/>
    </row>
    <row r="650">
      <c r="A650" s="54"/>
      <c r="B650" s="55"/>
      <c r="C650" s="56"/>
      <c r="D650" s="56"/>
      <c r="E650" s="56"/>
      <c r="F650" s="56"/>
      <c r="G650" s="58"/>
      <c r="H650" s="58"/>
      <c r="I650" s="58"/>
      <c r="J650" s="58"/>
      <c r="K650" s="58"/>
      <c r="L650" s="58"/>
      <c r="M650" s="58"/>
      <c r="N650" s="58"/>
      <c r="O650" s="59"/>
      <c r="P650" s="60"/>
    </row>
    <row r="651">
      <c r="A651" s="54"/>
      <c r="B651" s="55"/>
      <c r="C651" s="56"/>
      <c r="D651" s="56"/>
      <c r="E651" s="56"/>
      <c r="F651" s="56"/>
      <c r="G651" s="58"/>
      <c r="H651" s="58"/>
      <c r="I651" s="58"/>
      <c r="J651" s="58"/>
      <c r="K651" s="58"/>
      <c r="L651" s="58"/>
      <c r="M651" s="58"/>
      <c r="N651" s="58"/>
      <c r="O651" s="59"/>
      <c r="P651" s="60"/>
    </row>
    <row r="652">
      <c r="A652" s="54"/>
      <c r="B652" s="55"/>
      <c r="C652" s="56"/>
      <c r="D652" s="56"/>
      <c r="E652" s="56"/>
      <c r="F652" s="56"/>
      <c r="G652" s="58"/>
      <c r="H652" s="58"/>
      <c r="I652" s="58"/>
      <c r="J652" s="58"/>
      <c r="K652" s="58"/>
      <c r="L652" s="58"/>
      <c r="M652" s="58"/>
      <c r="N652" s="58"/>
      <c r="O652" s="59"/>
      <c r="P652" s="60"/>
    </row>
    <row r="653">
      <c r="A653" s="54"/>
      <c r="B653" s="55"/>
      <c r="C653" s="56"/>
      <c r="D653" s="56"/>
      <c r="E653" s="56"/>
      <c r="F653" s="56"/>
      <c r="G653" s="58"/>
      <c r="H653" s="58"/>
      <c r="I653" s="58"/>
      <c r="J653" s="58"/>
      <c r="K653" s="58"/>
      <c r="L653" s="58"/>
      <c r="M653" s="58"/>
      <c r="N653" s="58"/>
      <c r="O653" s="59"/>
      <c r="P653" s="60"/>
    </row>
    <row r="654">
      <c r="A654" s="54"/>
      <c r="B654" s="55"/>
      <c r="C654" s="56"/>
      <c r="D654" s="56"/>
      <c r="E654" s="56"/>
      <c r="F654" s="56"/>
      <c r="G654" s="58"/>
      <c r="H654" s="58"/>
      <c r="I654" s="58"/>
      <c r="J654" s="58"/>
      <c r="K654" s="58"/>
      <c r="L654" s="58"/>
      <c r="M654" s="58"/>
      <c r="N654" s="58"/>
      <c r="O654" s="59"/>
      <c r="P654" s="60"/>
    </row>
    <row r="655">
      <c r="A655" s="54"/>
      <c r="B655" s="55"/>
      <c r="C655" s="56"/>
      <c r="D655" s="56"/>
      <c r="E655" s="56"/>
      <c r="F655" s="56"/>
      <c r="G655" s="58"/>
      <c r="H655" s="58"/>
      <c r="I655" s="58"/>
      <c r="J655" s="58"/>
      <c r="K655" s="58"/>
      <c r="L655" s="58"/>
      <c r="M655" s="58"/>
      <c r="N655" s="58"/>
      <c r="O655" s="59"/>
      <c r="P655" s="60"/>
    </row>
    <row r="656">
      <c r="A656" s="54"/>
      <c r="B656" s="55"/>
      <c r="C656" s="56"/>
      <c r="D656" s="56"/>
      <c r="E656" s="56"/>
      <c r="F656" s="56"/>
      <c r="G656" s="58"/>
      <c r="H656" s="58"/>
      <c r="I656" s="58"/>
      <c r="J656" s="58"/>
      <c r="K656" s="58"/>
      <c r="L656" s="58"/>
      <c r="M656" s="58"/>
      <c r="N656" s="58"/>
      <c r="O656" s="59"/>
      <c r="P656" s="60"/>
    </row>
    <row r="657">
      <c r="A657" s="54"/>
      <c r="B657" s="55"/>
      <c r="C657" s="56"/>
      <c r="D657" s="56"/>
      <c r="E657" s="56"/>
      <c r="F657" s="56"/>
      <c r="G657" s="58"/>
      <c r="H657" s="58"/>
      <c r="I657" s="58"/>
      <c r="J657" s="58"/>
      <c r="K657" s="58"/>
      <c r="L657" s="58"/>
      <c r="M657" s="58"/>
      <c r="N657" s="58"/>
      <c r="O657" s="59"/>
      <c r="P657" s="60"/>
    </row>
    <row r="658">
      <c r="A658" s="54"/>
      <c r="B658" s="55"/>
      <c r="C658" s="56"/>
      <c r="D658" s="56"/>
      <c r="E658" s="56"/>
      <c r="F658" s="56"/>
      <c r="G658" s="58"/>
      <c r="H658" s="58"/>
      <c r="I658" s="58"/>
      <c r="J658" s="58"/>
      <c r="K658" s="58"/>
      <c r="L658" s="58"/>
      <c r="M658" s="58"/>
      <c r="N658" s="58"/>
      <c r="O658" s="59"/>
      <c r="P658" s="60"/>
    </row>
    <row r="659">
      <c r="A659" s="54"/>
      <c r="B659" s="55"/>
      <c r="C659" s="56"/>
      <c r="D659" s="56"/>
      <c r="E659" s="56"/>
      <c r="F659" s="56"/>
      <c r="G659" s="58"/>
      <c r="H659" s="58"/>
      <c r="I659" s="58"/>
      <c r="J659" s="58"/>
      <c r="K659" s="58"/>
      <c r="L659" s="58"/>
      <c r="M659" s="58"/>
      <c r="N659" s="58"/>
      <c r="O659" s="59"/>
      <c r="P659" s="60"/>
    </row>
    <row r="660">
      <c r="A660" s="54"/>
      <c r="B660" s="55"/>
      <c r="C660" s="56"/>
      <c r="D660" s="56"/>
      <c r="E660" s="56"/>
      <c r="F660" s="56"/>
      <c r="G660" s="58"/>
      <c r="H660" s="58"/>
      <c r="I660" s="58"/>
      <c r="J660" s="58"/>
      <c r="K660" s="58"/>
      <c r="L660" s="58"/>
      <c r="M660" s="58"/>
      <c r="N660" s="58"/>
      <c r="O660" s="59"/>
      <c r="P660" s="60"/>
    </row>
    <row r="661">
      <c r="A661" s="54"/>
      <c r="B661" s="55"/>
      <c r="C661" s="56"/>
      <c r="D661" s="56"/>
      <c r="E661" s="56"/>
      <c r="F661" s="56"/>
      <c r="G661" s="58"/>
      <c r="H661" s="58"/>
      <c r="I661" s="58"/>
      <c r="J661" s="58"/>
      <c r="K661" s="58"/>
      <c r="L661" s="58"/>
      <c r="M661" s="58"/>
      <c r="N661" s="58"/>
      <c r="O661" s="59"/>
      <c r="P661" s="60"/>
    </row>
    <row r="662">
      <c r="A662" s="54"/>
      <c r="B662" s="55"/>
      <c r="C662" s="56"/>
      <c r="D662" s="56"/>
      <c r="E662" s="56"/>
      <c r="F662" s="56"/>
      <c r="G662" s="58"/>
      <c r="H662" s="58"/>
      <c r="I662" s="58"/>
      <c r="J662" s="58"/>
      <c r="K662" s="58"/>
      <c r="L662" s="58"/>
      <c r="M662" s="58"/>
      <c r="N662" s="58"/>
      <c r="O662" s="59"/>
      <c r="P662" s="60"/>
    </row>
    <row r="663">
      <c r="A663" s="54"/>
      <c r="B663" s="55"/>
      <c r="C663" s="56"/>
      <c r="D663" s="56"/>
      <c r="E663" s="56"/>
      <c r="F663" s="56"/>
      <c r="G663" s="58"/>
      <c r="H663" s="58"/>
      <c r="I663" s="58"/>
      <c r="J663" s="58"/>
      <c r="K663" s="58"/>
      <c r="L663" s="58"/>
      <c r="M663" s="58"/>
      <c r="N663" s="58"/>
      <c r="O663" s="59"/>
      <c r="P663" s="60"/>
    </row>
    <row r="664">
      <c r="A664" s="54"/>
      <c r="B664" s="55"/>
      <c r="C664" s="56"/>
      <c r="D664" s="56"/>
      <c r="E664" s="56"/>
      <c r="F664" s="56"/>
      <c r="G664" s="58"/>
      <c r="H664" s="58"/>
      <c r="I664" s="58"/>
      <c r="J664" s="58"/>
      <c r="K664" s="58"/>
      <c r="L664" s="58"/>
      <c r="M664" s="58"/>
      <c r="N664" s="58"/>
      <c r="O664" s="59"/>
      <c r="P664" s="60"/>
    </row>
    <row r="665">
      <c r="A665" s="54"/>
      <c r="B665" s="55"/>
      <c r="C665" s="56"/>
      <c r="D665" s="56"/>
      <c r="E665" s="56"/>
      <c r="F665" s="56"/>
      <c r="G665" s="58"/>
      <c r="H665" s="58"/>
      <c r="I665" s="58"/>
      <c r="J665" s="58"/>
      <c r="K665" s="58"/>
      <c r="L665" s="58"/>
      <c r="M665" s="58"/>
      <c r="N665" s="58"/>
      <c r="O665" s="59"/>
      <c r="P665" s="60"/>
    </row>
    <row r="666">
      <c r="A666" s="54"/>
      <c r="B666" s="55"/>
      <c r="C666" s="56"/>
      <c r="D666" s="56"/>
      <c r="E666" s="56"/>
      <c r="F666" s="56"/>
      <c r="G666" s="58"/>
      <c r="H666" s="58"/>
      <c r="I666" s="58"/>
      <c r="J666" s="58"/>
      <c r="K666" s="58"/>
      <c r="L666" s="58"/>
      <c r="M666" s="58"/>
      <c r="N666" s="58"/>
      <c r="O666" s="59"/>
      <c r="P666" s="60"/>
    </row>
    <row r="667">
      <c r="A667" s="54"/>
      <c r="B667" s="55"/>
      <c r="C667" s="56"/>
      <c r="D667" s="56"/>
      <c r="E667" s="56"/>
      <c r="F667" s="56"/>
      <c r="G667" s="58"/>
      <c r="H667" s="58"/>
      <c r="I667" s="58"/>
      <c r="J667" s="58"/>
      <c r="K667" s="58"/>
      <c r="L667" s="58"/>
      <c r="M667" s="58"/>
      <c r="N667" s="58"/>
      <c r="O667" s="59"/>
      <c r="P667" s="60"/>
    </row>
    <row r="668">
      <c r="A668" s="54"/>
      <c r="B668" s="55"/>
      <c r="C668" s="56"/>
      <c r="D668" s="56"/>
      <c r="E668" s="56"/>
      <c r="F668" s="56"/>
      <c r="G668" s="58"/>
      <c r="H668" s="58"/>
      <c r="I668" s="58"/>
      <c r="J668" s="58"/>
      <c r="K668" s="58"/>
      <c r="L668" s="58"/>
      <c r="M668" s="58"/>
      <c r="N668" s="58"/>
      <c r="O668" s="59"/>
      <c r="P668" s="60"/>
    </row>
    <row r="669">
      <c r="A669" s="54"/>
      <c r="B669" s="55"/>
      <c r="C669" s="56"/>
      <c r="D669" s="56"/>
      <c r="E669" s="56"/>
      <c r="F669" s="56"/>
      <c r="G669" s="58"/>
      <c r="H669" s="58"/>
      <c r="I669" s="58"/>
      <c r="J669" s="58"/>
      <c r="K669" s="58"/>
      <c r="L669" s="58"/>
      <c r="M669" s="58"/>
      <c r="N669" s="58"/>
      <c r="O669" s="59"/>
      <c r="P669" s="60"/>
    </row>
    <row r="670">
      <c r="A670" s="54"/>
      <c r="B670" s="55"/>
      <c r="C670" s="56"/>
      <c r="D670" s="56"/>
      <c r="E670" s="56"/>
      <c r="F670" s="56"/>
      <c r="G670" s="58"/>
      <c r="H670" s="58"/>
      <c r="I670" s="58"/>
      <c r="J670" s="58"/>
      <c r="K670" s="58"/>
      <c r="L670" s="58"/>
      <c r="M670" s="58"/>
      <c r="N670" s="58"/>
      <c r="O670" s="59"/>
      <c r="P670" s="60"/>
    </row>
    <row r="671">
      <c r="A671" s="54"/>
      <c r="B671" s="55"/>
      <c r="C671" s="56"/>
      <c r="D671" s="56"/>
      <c r="E671" s="56"/>
      <c r="F671" s="56"/>
      <c r="G671" s="58"/>
      <c r="H671" s="58"/>
      <c r="I671" s="58"/>
      <c r="J671" s="58"/>
      <c r="K671" s="58"/>
      <c r="L671" s="58"/>
      <c r="M671" s="58"/>
      <c r="N671" s="58"/>
      <c r="O671" s="59"/>
      <c r="P671" s="60"/>
    </row>
    <row r="672">
      <c r="A672" s="54"/>
      <c r="B672" s="55"/>
      <c r="C672" s="56"/>
      <c r="D672" s="56"/>
      <c r="E672" s="56"/>
      <c r="F672" s="56"/>
      <c r="G672" s="58"/>
      <c r="H672" s="58"/>
      <c r="I672" s="58"/>
      <c r="J672" s="58"/>
      <c r="K672" s="58"/>
      <c r="L672" s="58"/>
      <c r="M672" s="58"/>
      <c r="N672" s="58"/>
      <c r="O672" s="59"/>
      <c r="P672" s="60"/>
    </row>
    <row r="673">
      <c r="A673" s="54"/>
      <c r="B673" s="55"/>
      <c r="C673" s="56"/>
      <c r="D673" s="56"/>
      <c r="E673" s="56"/>
      <c r="F673" s="56"/>
      <c r="G673" s="58"/>
      <c r="H673" s="58"/>
      <c r="I673" s="58"/>
      <c r="J673" s="58"/>
      <c r="K673" s="58"/>
      <c r="L673" s="58"/>
      <c r="M673" s="58"/>
      <c r="N673" s="58"/>
      <c r="O673" s="59"/>
      <c r="P673" s="60"/>
    </row>
    <row r="674">
      <c r="A674" s="54"/>
      <c r="B674" s="55"/>
      <c r="C674" s="56"/>
      <c r="D674" s="56"/>
      <c r="E674" s="56"/>
      <c r="F674" s="56"/>
      <c r="G674" s="58"/>
      <c r="H674" s="58"/>
      <c r="I674" s="58"/>
      <c r="J674" s="58"/>
      <c r="K674" s="58"/>
      <c r="L674" s="58"/>
      <c r="M674" s="58"/>
      <c r="N674" s="58"/>
      <c r="O674" s="59"/>
      <c r="P674" s="60"/>
    </row>
    <row r="675">
      <c r="A675" s="54"/>
      <c r="B675" s="55"/>
      <c r="C675" s="56"/>
      <c r="D675" s="56"/>
      <c r="E675" s="56"/>
      <c r="F675" s="56"/>
      <c r="G675" s="58"/>
      <c r="H675" s="58"/>
      <c r="I675" s="58"/>
      <c r="J675" s="58"/>
      <c r="K675" s="58"/>
      <c r="L675" s="58"/>
      <c r="M675" s="58"/>
      <c r="N675" s="58"/>
      <c r="O675" s="59"/>
      <c r="P675" s="60"/>
    </row>
    <row r="676">
      <c r="A676" s="54"/>
      <c r="B676" s="55"/>
      <c r="C676" s="56"/>
      <c r="D676" s="56"/>
      <c r="E676" s="56"/>
      <c r="F676" s="56"/>
      <c r="G676" s="58"/>
      <c r="H676" s="58"/>
      <c r="I676" s="58"/>
      <c r="J676" s="58"/>
      <c r="K676" s="58"/>
      <c r="L676" s="58"/>
      <c r="M676" s="58"/>
      <c r="N676" s="58"/>
      <c r="O676" s="59"/>
      <c r="P676" s="60"/>
    </row>
    <row r="677">
      <c r="A677" s="54"/>
      <c r="B677" s="55"/>
      <c r="C677" s="56"/>
      <c r="D677" s="56"/>
      <c r="E677" s="56"/>
      <c r="F677" s="56"/>
      <c r="G677" s="58"/>
      <c r="H677" s="58"/>
      <c r="I677" s="58"/>
      <c r="J677" s="58"/>
      <c r="K677" s="58"/>
      <c r="L677" s="58"/>
      <c r="M677" s="58"/>
      <c r="N677" s="58"/>
      <c r="O677" s="59"/>
      <c r="P677" s="60"/>
    </row>
    <row r="678">
      <c r="A678" s="54"/>
      <c r="B678" s="55"/>
      <c r="C678" s="56"/>
      <c r="D678" s="56"/>
      <c r="E678" s="56"/>
      <c r="F678" s="56"/>
      <c r="G678" s="58"/>
      <c r="H678" s="58"/>
      <c r="I678" s="58"/>
      <c r="J678" s="58"/>
      <c r="K678" s="58"/>
      <c r="L678" s="58"/>
      <c r="M678" s="58"/>
      <c r="N678" s="58"/>
      <c r="O678" s="59"/>
      <c r="P678" s="60"/>
    </row>
    <row r="679">
      <c r="A679" s="54"/>
      <c r="B679" s="55"/>
      <c r="C679" s="56"/>
      <c r="D679" s="56"/>
      <c r="E679" s="56"/>
      <c r="F679" s="56"/>
      <c r="G679" s="58"/>
      <c r="H679" s="58"/>
      <c r="I679" s="58"/>
      <c r="J679" s="58"/>
      <c r="K679" s="58"/>
      <c r="L679" s="58"/>
      <c r="M679" s="58"/>
      <c r="N679" s="58"/>
      <c r="O679" s="59"/>
      <c r="P679" s="60"/>
    </row>
    <row r="680">
      <c r="A680" s="54"/>
      <c r="B680" s="55"/>
      <c r="C680" s="56"/>
      <c r="D680" s="56"/>
      <c r="E680" s="56"/>
      <c r="F680" s="56"/>
      <c r="G680" s="58"/>
      <c r="H680" s="58"/>
      <c r="I680" s="58"/>
      <c r="J680" s="58"/>
      <c r="K680" s="58"/>
      <c r="L680" s="58"/>
      <c r="M680" s="58"/>
      <c r="N680" s="58"/>
      <c r="O680" s="59"/>
      <c r="P680" s="60"/>
    </row>
    <row r="681">
      <c r="A681" s="54"/>
      <c r="B681" s="55"/>
      <c r="C681" s="56"/>
      <c r="D681" s="56"/>
      <c r="E681" s="56"/>
      <c r="F681" s="56"/>
      <c r="G681" s="58"/>
      <c r="H681" s="58"/>
      <c r="I681" s="58"/>
      <c r="J681" s="58"/>
      <c r="K681" s="58"/>
      <c r="L681" s="58"/>
      <c r="M681" s="58"/>
      <c r="N681" s="58"/>
      <c r="O681" s="59"/>
      <c r="P681" s="60"/>
    </row>
    <row r="682">
      <c r="A682" s="54"/>
      <c r="B682" s="55"/>
      <c r="C682" s="56"/>
      <c r="D682" s="56"/>
      <c r="E682" s="56"/>
      <c r="F682" s="56"/>
      <c r="G682" s="58"/>
      <c r="H682" s="58"/>
      <c r="I682" s="58"/>
      <c r="J682" s="58"/>
      <c r="K682" s="58"/>
      <c r="L682" s="58"/>
      <c r="M682" s="58"/>
      <c r="N682" s="58"/>
      <c r="O682" s="59"/>
      <c r="P682" s="60"/>
    </row>
    <row r="683">
      <c r="A683" s="54"/>
      <c r="B683" s="55"/>
      <c r="C683" s="56"/>
      <c r="D683" s="56"/>
      <c r="E683" s="56"/>
      <c r="F683" s="56"/>
      <c r="G683" s="58"/>
      <c r="H683" s="58"/>
      <c r="I683" s="58"/>
      <c r="J683" s="58"/>
      <c r="K683" s="58"/>
      <c r="L683" s="58"/>
      <c r="M683" s="58"/>
      <c r="N683" s="58"/>
      <c r="O683" s="59"/>
      <c r="P683" s="60"/>
    </row>
    <row r="684">
      <c r="A684" s="54"/>
      <c r="B684" s="55"/>
      <c r="C684" s="56"/>
      <c r="D684" s="56"/>
      <c r="E684" s="56"/>
      <c r="F684" s="56"/>
      <c r="G684" s="58"/>
      <c r="H684" s="58"/>
      <c r="I684" s="58"/>
      <c r="J684" s="58"/>
      <c r="K684" s="58"/>
      <c r="L684" s="58"/>
      <c r="M684" s="58"/>
      <c r="N684" s="58"/>
      <c r="O684" s="59"/>
      <c r="P684" s="60"/>
    </row>
    <row r="685">
      <c r="A685" s="54"/>
      <c r="B685" s="55"/>
      <c r="C685" s="56"/>
      <c r="D685" s="56"/>
      <c r="E685" s="56"/>
      <c r="F685" s="56"/>
      <c r="G685" s="58"/>
      <c r="H685" s="58"/>
      <c r="I685" s="58"/>
      <c r="J685" s="58"/>
      <c r="K685" s="58"/>
      <c r="L685" s="58"/>
      <c r="M685" s="58"/>
      <c r="N685" s="58"/>
      <c r="O685" s="59"/>
      <c r="P685" s="60"/>
    </row>
    <row r="686">
      <c r="A686" s="54"/>
      <c r="B686" s="55"/>
      <c r="C686" s="56"/>
      <c r="D686" s="56"/>
      <c r="E686" s="56"/>
      <c r="F686" s="56"/>
      <c r="G686" s="58"/>
      <c r="H686" s="58"/>
      <c r="I686" s="58"/>
      <c r="J686" s="58"/>
      <c r="K686" s="58"/>
      <c r="L686" s="58"/>
      <c r="M686" s="58"/>
      <c r="N686" s="58"/>
      <c r="O686" s="59"/>
      <c r="P686" s="60"/>
    </row>
    <row r="687">
      <c r="A687" s="54"/>
      <c r="B687" s="55"/>
      <c r="C687" s="56"/>
      <c r="D687" s="56"/>
      <c r="E687" s="56"/>
      <c r="F687" s="56"/>
      <c r="G687" s="58"/>
      <c r="H687" s="58"/>
      <c r="I687" s="58"/>
      <c r="J687" s="58"/>
      <c r="K687" s="58"/>
      <c r="L687" s="58"/>
      <c r="M687" s="58"/>
      <c r="N687" s="58"/>
      <c r="O687" s="59"/>
      <c r="P687" s="60"/>
    </row>
    <row r="688">
      <c r="A688" s="54"/>
      <c r="B688" s="55"/>
      <c r="C688" s="56"/>
      <c r="D688" s="56"/>
      <c r="E688" s="56"/>
      <c r="F688" s="56"/>
      <c r="G688" s="58"/>
      <c r="H688" s="58"/>
      <c r="I688" s="58"/>
      <c r="J688" s="58"/>
      <c r="K688" s="58"/>
      <c r="L688" s="58"/>
      <c r="M688" s="58"/>
      <c r="N688" s="58"/>
      <c r="O688" s="59"/>
      <c r="P688" s="60"/>
    </row>
    <row r="689">
      <c r="A689" s="54"/>
      <c r="B689" s="55"/>
      <c r="C689" s="56"/>
      <c r="D689" s="56"/>
      <c r="E689" s="56"/>
      <c r="F689" s="56"/>
      <c r="G689" s="58"/>
      <c r="H689" s="58"/>
      <c r="I689" s="58"/>
      <c r="J689" s="58"/>
      <c r="K689" s="58"/>
      <c r="L689" s="58"/>
      <c r="M689" s="58"/>
      <c r="N689" s="58"/>
      <c r="O689" s="59"/>
      <c r="P689" s="60"/>
    </row>
    <row r="690">
      <c r="A690" s="54"/>
      <c r="B690" s="55"/>
      <c r="C690" s="56"/>
      <c r="D690" s="56"/>
      <c r="E690" s="56"/>
      <c r="F690" s="56"/>
      <c r="G690" s="58"/>
      <c r="H690" s="58"/>
      <c r="I690" s="58"/>
      <c r="J690" s="58"/>
      <c r="K690" s="58"/>
      <c r="L690" s="58"/>
      <c r="M690" s="58"/>
      <c r="N690" s="58"/>
      <c r="O690" s="59"/>
      <c r="P690" s="60"/>
    </row>
    <row r="691">
      <c r="A691" s="54"/>
      <c r="B691" s="55"/>
      <c r="C691" s="56"/>
      <c r="D691" s="56"/>
      <c r="E691" s="56"/>
      <c r="F691" s="56"/>
      <c r="G691" s="58"/>
      <c r="H691" s="58"/>
      <c r="I691" s="58"/>
      <c r="J691" s="58"/>
      <c r="K691" s="58"/>
      <c r="L691" s="58"/>
      <c r="M691" s="58"/>
      <c r="N691" s="58"/>
      <c r="O691" s="59"/>
      <c r="P691" s="60"/>
    </row>
    <row r="692">
      <c r="A692" s="54"/>
      <c r="B692" s="55"/>
      <c r="C692" s="56"/>
      <c r="D692" s="56"/>
      <c r="E692" s="56"/>
      <c r="F692" s="56"/>
      <c r="G692" s="58"/>
      <c r="H692" s="58"/>
      <c r="I692" s="58"/>
      <c r="J692" s="58"/>
      <c r="K692" s="58"/>
      <c r="L692" s="58"/>
      <c r="M692" s="58"/>
      <c r="N692" s="58"/>
      <c r="O692" s="59"/>
      <c r="P692" s="60"/>
    </row>
    <row r="693">
      <c r="A693" s="54"/>
      <c r="B693" s="55"/>
      <c r="C693" s="56"/>
      <c r="D693" s="56"/>
      <c r="E693" s="56"/>
      <c r="F693" s="56"/>
      <c r="G693" s="58"/>
      <c r="H693" s="58"/>
      <c r="I693" s="58"/>
      <c r="J693" s="58"/>
      <c r="K693" s="58"/>
      <c r="L693" s="58"/>
      <c r="M693" s="58"/>
      <c r="N693" s="58"/>
      <c r="O693" s="59"/>
      <c r="P693" s="60"/>
    </row>
    <row r="694">
      <c r="A694" s="54"/>
      <c r="B694" s="55"/>
      <c r="C694" s="56"/>
      <c r="D694" s="56"/>
      <c r="E694" s="56"/>
      <c r="F694" s="56"/>
      <c r="G694" s="58"/>
      <c r="H694" s="58"/>
      <c r="I694" s="58"/>
      <c r="J694" s="58"/>
      <c r="K694" s="58"/>
      <c r="L694" s="58"/>
      <c r="M694" s="58"/>
      <c r="N694" s="58"/>
      <c r="O694" s="59"/>
      <c r="P694" s="60"/>
    </row>
    <row r="695">
      <c r="A695" s="54"/>
      <c r="B695" s="55"/>
      <c r="C695" s="56"/>
      <c r="D695" s="56"/>
      <c r="E695" s="56"/>
      <c r="F695" s="56"/>
      <c r="G695" s="58"/>
      <c r="H695" s="58"/>
      <c r="I695" s="58"/>
      <c r="J695" s="58"/>
      <c r="K695" s="58"/>
      <c r="L695" s="58"/>
      <c r="M695" s="58"/>
      <c r="N695" s="58"/>
      <c r="O695" s="59"/>
      <c r="P695" s="60"/>
    </row>
    <row r="696">
      <c r="A696" s="54"/>
      <c r="B696" s="55"/>
      <c r="C696" s="56"/>
      <c r="D696" s="56"/>
      <c r="E696" s="56"/>
      <c r="F696" s="56"/>
      <c r="G696" s="58"/>
      <c r="H696" s="58"/>
      <c r="I696" s="58"/>
      <c r="J696" s="58"/>
      <c r="K696" s="58"/>
      <c r="L696" s="58"/>
      <c r="M696" s="58"/>
      <c r="N696" s="58"/>
      <c r="O696" s="59"/>
      <c r="P696" s="60"/>
    </row>
    <row r="697">
      <c r="A697" s="54"/>
      <c r="B697" s="55"/>
      <c r="C697" s="56"/>
      <c r="D697" s="56"/>
      <c r="E697" s="56"/>
      <c r="F697" s="56"/>
      <c r="G697" s="58"/>
      <c r="H697" s="58"/>
      <c r="I697" s="58"/>
      <c r="J697" s="58"/>
      <c r="K697" s="58"/>
      <c r="L697" s="58"/>
      <c r="M697" s="58"/>
      <c r="N697" s="58"/>
      <c r="O697" s="59"/>
      <c r="P697" s="60"/>
    </row>
    <row r="698">
      <c r="A698" s="54"/>
      <c r="B698" s="55"/>
      <c r="C698" s="56"/>
      <c r="D698" s="56"/>
      <c r="E698" s="56"/>
      <c r="F698" s="56"/>
      <c r="G698" s="58"/>
      <c r="H698" s="58"/>
      <c r="I698" s="58"/>
      <c r="J698" s="58"/>
      <c r="K698" s="58"/>
      <c r="L698" s="58"/>
      <c r="M698" s="58"/>
      <c r="N698" s="58"/>
      <c r="O698" s="59"/>
      <c r="P698" s="60"/>
    </row>
    <row r="699">
      <c r="A699" s="54"/>
      <c r="B699" s="55"/>
      <c r="C699" s="56"/>
      <c r="D699" s="56"/>
      <c r="E699" s="56"/>
      <c r="F699" s="56"/>
      <c r="G699" s="58"/>
      <c r="H699" s="58"/>
      <c r="I699" s="58"/>
      <c r="J699" s="58"/>
      <c r="K699" s="58"/>
      <c r="L699" s="58"/>
      <c r="M699" s="58"/>
      <c r="N699" s="58"/>
      <c r="O699" s="59"/>
      <c r="P699" s="60"/>
    </row>
    <row r="700">
      <c r="A700" s="54"/>
      <c r="B700" s="55"/>
      <c r="C700" s="56"/>
      <c r="D700" s="56"/>
      <c r="E700" s="56"/>
      <c r="F700" s="56"/>
      <c r="G700" s="58"/>
      <c r="H700" s="58"/>
      <c r="I700" s="58"/>
      <c r="J700" s="58"/>
      <c r="K700" s="58"/>
      <c r="L700" s="58"/>
      <c r="M700" s="58"/>
      <c r="N700" s="58"/>
      <c r="O700" s="59"/>
      <c r="P700" s="60"/>
    </row>
    <row r="701">
      <c r="A701" s="54"/>
      <c r="B701" s="55"/>
      <c r="C701" s="56"/>
      <c r="D701" s="56"/>
      <c r="E701" s="56"/>
      <c r="F701" s="56"/>
      <c r="G701" s="58"/>
      <c r="H701" s="58"/>
      <c r="I701" s="58"/>
      <c r="J701" s="58"/>
      <c r="K701" s="58"/>
      <c r="L701" s="58"/>
      <c r="M701" s="58"/>
      <c r="N701" s="58"/>
      <c r="O701" s="59"/>
      <c r="P701" s="60"/>
    </row>
    <row r="702">
      <c r="A702" s="54"/>
      <c r="B702" s="55"/>
      <c r="C702" s="56"/>
      <c r="D702" s="56"/>
      <c r="E702" s="56"/>
      <c r="F702" s="56"/>
      <c r="G702" s="58"/>
      <c r="H702" s="58"/>
      <c r="I702" s="58"/>
      <c r="J702" s="58"/>
      <c r="K702" s="58"/>
      <c r="L702" s="58"/>
      <c r="M702" s="58"/>
      <c r="N702" s="58"/>
      <c r="O702" s="59"/>
      <c r="P702" s="60"/>
    </row>
    <row r="703">
      <c r="A703" s="54"/>
      <c r="B703" s="55"/>
      <c r="C703" s="56"/>
      <c r="D703" s="56"/>
      <c r="E703" s="56"/>
      <c r="F703" s="56"/>
      <c r="G703" s="58"/>
      <c r="H703" s="58"/>
      <c r="I703" s="58"/>
      <c r="J703" s="58"/>
      <c r="K703" s="58"/>
      <c r="L703" s="58"/>
      <c r="M703" s="58"/>
      <c r="N703" s="58"/>
      <c r="O703" s="59"/>
      <c r="P703" s="60"/>
    </row>
    <row r="704">
      <c r="A704" s="54"/>
      <c r="B704" s="55"/>
      <c r="C704" s="56"/>
      <c r="D704" s="56"/>
      <c r="E704" s="56"/>
      <c r="F704" s="56"/>
      <c r="G704" s="58"/>
      <c r="H704" s="58"/>
      <c r="I704" s="58"/>
      <c r="J704" s="58"/>
      <c r="K704" s="58"/>
      <c r="L704" s="58"/>
      <c r="M704" s="58"/>
      <c r="N704" s="58"/>
      <c r="O704" s="59"/>
      <c r="P704" s="60"/>
    </row>
    <row r="705">
      <c r="A705" s="54"/>
      <c r="B705" s="55"/>
      <c r="C705" s="56"/>
      <c r="D705" s="56"/>
      <c r="E705" s="56"/>
      <c r="F705" s="56"/>
      <c r="G705" s="58"/>
      <c r="H705" s="58"/>
      <c r="I705" s="58"/>
      <c r="J705" s="58"/>
      <c r="K705" s="58"/>
      <c r="L705" s="58"/>
      <c r="M705" s="58"/>
      <c r="N705" s="58"/>
      <c r="O705" s="59"/>
      <c r="P705" s="60"/>
    </row>
    <row r="706">
      <c r="A706" s="54"/>
      <c r="B706" s="55"/>
      <c r="C706" s="56"/>
      <c r="D706" s="56"/>
      <c r="E706" s="56"/>
      <c r="F706" s="56"/>
      <c r="G706" s="58"/>
      <c r="H706" s="58"/>
      <c r="I706" s="58"/>
      <c r="J706" s="58"/>
      <c r="K706" s="58"/>
      <c r="L706" s="58"/>
      <c r="M706" s="58"/>
      <c r="N706" s="58"/>
      <c r="O706" s="59"/>
      <c r="P706" s="60"/>
    </row>
    <row r="707">
      <c r="A707" s="54"/>
      <c r="B707" s="55"/>
      <c r="C707" s="56"/>
      <c r="D707" s="56"/>
      <c r="E707" s="56"/>
      <c r="F707" s="56"/>
      <c r="G707" s="58"/>
      <c r="H707" s="58"/>
      <c r="I707" s="58"/>
      <c r="J707" s="58"/>
      <c r="K707" s="58"/>
      <c r="L707" s="58"/>
      <c r="M707" s="58"/>
      <c r="N707" s="58"/>
      <c r="O707" s="59"/>
      <c r="P707" s="60"/>
    </row>
    <row r="708">
      <c r="A708" s="54"/>
      <c r="B708" s="55"/>
      <c r="C708" s="56"/>
      <c r="D708" s="56"/>
      <c r="E708" s="56"/>
      <c r="F708" s="56"/>
      <c r="G708" s="58"/>
      <c r="H708" s="58"/>
      <c r="I708" s="58"/>
      <c r="J708" s="58"/>
      <c r="K708" s="58"/>
      <c r="L708" s="58"/>
      <c r="M708" s="58"/>
      <c r="N708" s="58"/>
      <c r="O708" s="59"/>
      <c r="P708" s="60"/>
    </row>
    <row r="709">
      <c r="A709" s="54"/>
      <c r="B709" s="55"/>
      <c r="C709" s="56"/>
      <c r="D709" s="56"/>
      <c r="E709" s="56"/>
      <c r="F709" s="56"/>
      <c r="G709" s="58"/>
      <c r="H709" s="58"/>
      <c r="I709" s="58"/>
      <c r="J709" s="58"/>
      <c r="K709" s="58"/>
      <c r="L709" s="58"/>
      <c r="M709" s="58"/>
      <c r="N709" s="58"/>
      <c r="O709" s="59"/>
      <c r="P709" s="60"/>
    </row>
    <row r="710">
      <c r="A710" s="54"/>
      <c r="B710" s="55"/>
      <c r="C710" s="56"/>
      <c r="D710" s="56"/>
      <c r="E710" s="56"/>
      <c r="F710" s="56"/>
      <c r="G710" s="58"/>
      <c r="H710" s="58"/>
      <c r="I710" s="58"/>
      <c r="J710" s="58"/>
      <c r="K710" s="58"/>
      <c r="L710" s="58"/>
      <c r="M710" s="58"/>
      <c r="N710" s="58"/>
      <c r="O710" s="59"/>
      <c r="P710" s="60"/>
    </row>
    <row r="711">
      <c r="A711" s="54"/>
      <c r="B711" s="55"/>
      <c r="C711" s="56"/>
      <c r="D711" s="56"/>
      <c r="E711" s="56"/>
      <c r="F711" s="56"/>
      <c r="G711" s="58"/>
      <c r="H711" s="58"/>
      <c r="I711" s="58"/>
      <c r="J711" s="58"/>
      <c r="K711" s="58"/>
      <c r="L711" s="58"/>
      <c r="M711" s="58"/>
      <c r="N711" s="58"/>
      <c r="O711" s="59"/>
      <c r="P711" s="60"/>
    </row>
    <row r="712">
      <c r="A712" s="54"/>
      <c r="B712" s="55"/>
      <c r="C712" s="56"/>
      <c r="D712" s="56"/>
      <c r="E712" s="56"/>
      <c r="F712" s="56"/>
      <c r="G712" s="58"/>
      <c r="H712" s="58"/>
      <c r="I712" s="58"/>
      <c r="J712" s="58"/>
      <c r="K712" s="58"/>
      <c r="L712" s="58"/>
      <c r="M712" s="58"/>
      <c r="N712" s="58"/>
      <c r="O712" s="59"/>
      <c r="P712" s="60"/>
    </row>
    <row r="713">
      <c r="A713" s="54"/>
      <c r="B713" s="55"/>
      <c r="C713" s="56"/>
      <c r="D713" s="56"/>
      <c r="E713" s="56"/>
      <c r="F713" s="56"/>
      <c r="G713" s="58"/>
      <c r="H713" s="58"/>
      <c r="I713" s="58"/>
      <c r="J713" s="58"/>
      <c r="K713" s="58"/>
      <c r="L713" s="58"/>
      <c r="M713" s="58"/>
      <c r="N713" s="58"/>
      <c r="O713" s="59"/>
      <c r="P713" s="60"/>
    </row>
    <row r="714">
      <c r="A714" s="54"/>
      <c r="B714" s="55"/>
      <c r="C714" s="56"/>
      <c r="D714" s="56"/>
      <c r="E714" s="56"/>
      <c r="F714" s="56"/>
      <c r="G714" s="58"/>
      <c r="H714" s="58"/>
      <c r="I714" s="58"/>
      <c r="J714" s="58"/>
      <c r="K714" s="58"/>
      <c r="L714" s="58"/>
      <c r="M714" s="58"/>
      <c r="N714" s="58"/>
      <c r="O714" s="59"/>
      <c r="P714" s="60"/>
    </row>
    <row r="715">
      <c r="A715" s="54"/>
      <c r="B715" s="55"/>
      <c r="C715" s="56"/>
      <c r="D715" s="56"/>
      <c r="E715" s="56"/>
      <c r="F715" s="56"/>
      <c r="G715" s="58"/>
      <c r="H715" s="58"/>
      <c r="I715" s="58"/>
      <c r="J715" s="58"/>
      <c r="K715" s="58"/>
      <c r="L715" s="58"/>
      <c r="M715" s="58"/>
      <c r="N715" s="58"/>
      <c r="O715" s="59"/>
      <c r="P715" s="60"/>
    </row>
    <row r="716">
      <c r="A716" s="54"/>
      <c r="B716" s="55"/>
      <c r="C716" s="56"/>
      <c r="D716" s="56"/>
      <c r="E716" s="56"/>
      <c r="F716" s="56"/>
      <c r="G716" s="58"/>
      <c r="H716" s="58"/>
      <c r="I716" s="58"/>
      <c r="J716" s="58"/>
      <c r="K716" s="58"/>
      <c r="L716" s="58"/>
      <c r="M716" s="58"/>
      <c r="N716" s="58"/>
      <c r="O716" s="59"/>
      <c r="P716" s="60"/>
    </row>
    <row r="717">
      <c r="A717" s="54"/>
      <c r="B717" s="55"/>
      <c r="C717" s="56"/>
      <c r="D717" s="56"/>
      <c r="E717" s="56"/>
      <c r="F717" s="56"/>
      <c r="G717" s="58"/>
      <c r="H717" s="58"/>
      <c r="I717" s="58"/>
      <c r="J717" s="58"/>
      <c r="K717" s="58"/>
      <c r="L717" s="58"/>
      <c r="M717" s="58"/>
      <c r="N717" s="58"/>
      <c r="O717" s="59"/>
      <c r="P717" s="60"/>
    </row>
    <row r="718">
      <c r="A718" s="54"/>
      <c r="B718" s="55"/>
      <c r="C718" s="56"/>
      <c r="D718" s="56"/>
      <c r="E718" s="56"/>
      <c r="F718" s="56"/>
      <c r="G718" s="58"/>
      <c r="H718" s="58"/>
      <c r="I718" s="58"/>
      <c r="J718" s="58"/>
      <c r="K718" s="58"/>
      <c r="L718" s="58"/>
      <c r="M718" s="58"/>
      <c r="N718" s="58"/>
      <c r="O718" s="59"/>
      <c r="P718" s="60"/>
    </row>
    <row r="719">
      <c r="A719" s="54"/>
      <c r="B719" s="55"/>
      <c r="C719" s="56"/>
      <c r="D719" s="56"/>
      <c r="E719" s="56"/>
      <c r="F719" s="56"/>
      <c r="G719" s="58"/>
      <c r="H719" s="58"/>
      <c r="I719" s="58"/>
      <c r="J719" s="58"/>
      <c r="K719" s="58"/>
      <c r="L719" s="58"/>
      <c r="M719" s="58"/>
      <c r="N719" s="58"/>
      <c r="O719" s="59"/>
      <c r="P719" s="60"/>
    </row>
    <row r="720">
      <c r="A720" s="54"/>
      <c r="B720" s="55"/>
      <c r="C720" s="56"/>
      <c r="D720" s="56"/>
      <c r="E720" s="56"/>
      <c r="F720" s="56"/>
      <c r="G720" s="58"/>
      <c r="H720" s="58"/>
      <c r="I720" s="58"/>
      <c r="J720" s="58"/>
      <c r="K720" s="58"/>
      <c r="L720" s="58"/>
      <c r="M720" s="58"/>
      <c r="N720" s="58"/>
      <c r="O720" s="59"/>
      <c r="P720" s="60"/>
    </row>
    <row r="721">
      <c r="A721" s="54"/>
      <c r="B721" s="55"/>
      <c r="C721" s="56"/>
      <c r="D721" s="56"/>
      <c r="E721" s="56"/>
      <c r="F721" s="56"/>
      <c r="G721" s="58"/>
      <c r="H721" s="58"/>
      <c r="I721" s="58"/>
      <c r="J721" s="58"/>
      <c r="K721" s="58"/>
      <c r="L721" s="58"/>
      <c r="M721" s="58"/>
      <c r="N721" s="58"/>
      <c r="O721" s="59"/>
      <c r="P721" s="60"/>
    </row>
    <row r="722">
      <c r="A722" s="54"/>
      <c r="B722" s="55"/>
      <c r="C722" s="56"/>
      <c r="D722" s="56"/>
      <c r="E722" s="56"/>
      <c r="F722" s="56"/>
      <c r="G722" s="58"/>
      <c r="H722" s="58"/>
      <c r="I722" s="58"/>
      <c r="J722" s="58"/>
      <c r="K722" s="58"/>
      <c r="L722" s="58"/>
      <c r="M722" s="58"/>
      <c r="N722" s="58"/>
      <c r="O722" s="59"/>
      <c r="P722" s="60"/>
    </row>
    <row r="723">
      <c r="A723" s="54"/>
      <c r="B723" s="55"/>
      <c r="C723" s="56"/>
      <c r="D723" s="56"/>
      <c r="E723" s="56"/>
      <c r="F723" s="56"/>
      <c r="G723" s="58"/>
      <c r="H723" s="58"/>
      <c r="I723" s="58"/>
      <c r="J723" s="58"/>
      <c r="K723" s="58"/>
      <c r="L723" s="58"/>
      <c r="M723" s="58"/>
      <c r="N723" s="58"/>
      <c r="O723" s="59"/>
      <c r="P723" s="60"/>
    </row>
    <row r="724">
      <c r="A724" s="54"/>
      <c r="B724" s="55"/>
      <c r="C724" s="56"/>
      <c r="D724" s="56"/>
      <c r="E724" s="56"/>
      <c r="F724" s="56"/>
      <c r="G724" s="58"/>
      <c r="H724" s="58"/>
      <c r="I724" s="58"/>
      <c r="J724" s="58"/>
      <c r="K724" s="58"/>
      <c r="L724" s="58"/>
      <c r="M724" s="58"/>
      <c r="N724" s="58"/>
      <c r="O724" s="59"/>
      <c r="P724" s="60"/>
    </row>
    <row r="725">
      <c r="A725" s="54"/>
      <c r="B725" s="55"/>
      <c r="C725" s="56"/>
      <c r="D725" s="56"/>
      <c r="E725" s="56"/>
      <c r="F725" s="56"/>
      <c r="G725" s="58"/>
      <c r="H725" s="58"/>
      <c r="I725" s="58"/>
      <c r="J725" s="58"/>
      <c r="K725" s="58"/>
      <c r="L725" s="58"/>
      <c r="M725" s="58"/>
      <c r="N725" s="58"/>
      <c r="O725" s="59"/>
      <c r="P725" s="60"/>
    </row>
    <row r="726">
      <c r="A726" s="54"/>
      <c r="B726" s="55"/>
      <c r="C726" s="56"/>
      <c r="D726" s="56"/>
      <c r="E726" s="56"/>
      <c r="F726" s="56"/>
      <c r="G726" s="58"/>
      <c r="H726" s="58"/>
      <c r="I726" s="58"/>
      <c r="J726" s="58"/>
      <c r="K726" s="58"/>
      <c r="L726" s="58"/>
      <c r="M726" s="58"/>
      <c r="N726" s="58"/>
      <c r="O726" s="59"/>
      <c r="P726" s="60"/>
    </row>
    <row r="727">
      <c r="A727" s="54"/>
      <c r="B727" s="55"/>
      <c r="C727" s="56"/>
      <c r="D727" s="56"/>
      <c r="E727" s="56"/>
      <c r="F727" s="56"/>
      <c r="G727" s="58"/>
      <c r="H727" s="58"/>
      <c r="I727" s="58"/>
      <c r="J727" s="58"/>
      <c r="K727" s="58"/>
      <c r="L727" s="58"/>
      <c r="M727" s="58"/>
      <c r="N727" s="58"/>
      <c r="O727" s="59"/>
      <c r="P727" s="60"/>
    </row>
    <row r="728">
      <c r="A728" s="54"/>
      <c r="B728" s="55"/>
      <c r="C728" s="56"/>
      <c r="D728" s="56"/>
      <c r="E728" s="56"/>
      <c r="F728" s="56"/>
      <c r="G728" s="58"/>
      <c r="H728" s="58"/>
      <c r="I728" s="58"/>
      <c r="J728" s="58"/>
      <c r="K728" s="58"/>
      <c r="L728" s="58"/>
      <c r="M728" s="58"/>
      <c r="N728" s="58"/>
      <c r="O728" s="59"/>
      <c r="P728" s="60"/>
    </row>
    <row r="729">
      <c r="A729" s="54"/>
      <c r="B729" s="55"/>
      <c r="C729" s="56"/>
      <c r="D729" s="56"/>
      <c r="E729" s="56"/>
      <c r="F729" s="56"/>
      <c r="G729" s="58"/>
      <c r="H729" s="58"/>
      <c r="I729" s="58"/>
      <c r="J729" s="58"/>
      <c r="K729" s="58"/>
      <c r="L729" s="58"/>
      <c r="M729" s="58"/>
      <c r="N729" s="58"/>
      <c r="O729" s="59"/>
      <c r="P729" s="60"/>
    </row>
    <row r="730">
      <c r="A730" s="54"/>
      <c r="B730" s="55"/>
      <c r="C730" s="56"/>
      <c r="D730" s="56"/>
      <c r="E730" s="56"/>
      <c r="F730" s="56"/>
      <c r="G730" s="58"/>
      <c r="H730" s="58"/>
      <c r="I730" s="58"/>
      <c r="J730" s="58"/>
      <c r="K730" s="58"/>
      <c r="L730" s="58"/>
      <c r="M730" s="58"/>
      <c r="N730" s="58"/>
      <c r="O730" s="59"/>
      <c r="P730" s="60"/>
    </row>
    <row r="731">
      <c r="A731" s="54"/>
      <c r="B731" s="55"/>
      <c r="C731" s="56"/>
      <c r="D731" s="56"/>
      <c r="E731" s="56"/>
      <c r="F731" s="56"/>
      <c r="G731" s="58"/>
      <c r="H731" s="58"/>
      <c r="I731" s="58"/>
      <c r="J731" s="58"/>
      <c r="K731" s="58"/>
      <c r="L731" s="58"/>
      <c r="M731" s="58"/>
      <c r="N731" s="58"/>
      <c r="O731" s="59"/>
      <c r="P731" s="60"/>
    </row>
    <row r="732">
      <c r="A732" s="54"/>
      <c r="B732" s="55"/>
      <c r="C732" s="56"/>
      <c r="D732" s="56"/>
      <c r="E732" s="56"/>
      <c r="F732" s="56"/>
      <c r="G732" s="58"/>
      <c r="H732" s="58"/>
      <c r="I732" s="58"/>
      <c r="J732" s="58"/>
      <c r="K732" s="58"/>
      <c r="L732" s="58"/>
      <c r="M732" s="58"/>
      <c r="N732" s="58"/>
      <c r="O732" s="59"/>
      <c r="P732" s="60"/>
    </row>
    <row r="733">
      <c r="A733" s="54"/>
      <c r="B733" s="55"/>
      <c r="C733" s="56"/>
      <c r="D733" s="56"/>
      <c r="E733" s="56"/>
      <c r="F733" s="56"/>
      <c r="G733" s="58"/>
      <c r="H733" s="58"/>
      <c r="I733" s="58"/>
      <c r="J733" s="58"/>
      <c r="K733" s="58"/>
      <c r="L733" s="58"/>
      <c r="M733" s="58"/>
      <c r="N733" s="58"/>
      <c r="O733" s="59"/>
      <c r="P733" s="60"/>
    </row>
    <row r="734">
      <c r="A734" s="54"/>
      <c r="B734" s="55"/>
      <c r="C734" s="56"/>
      <c r="D734" s="56"/>
      <c r="E734" s="56"/>
      <c r="F734" s="56"/>
      <c r="G734" s="58"/>
      <c r="H734" s="58"/>
      <c r="I734" s="58"/>
      <c r="J734" s="58"/>
      <c r="K734" s="58"/>
      <c r="L734" s="58"/>
      <c r="M734" s="58"/>
      <c r="N734" s="58"/>
      <c r="O734" s="59"/>
      <c r="P734" s="60"/>
    </row>
    <row r="735">
      <c r="A735" s="54"/>
      <c r="B735" s="55"/>
      <c r="C735" s="56"/>
      <c r="D735" s="56"/>
      <c r="E735" s="56"/>
      <c r="F735" s="56"/>
      <c r="G735" s="58"/>
      <c r="H735" s="58"/>
      <c r="I735" s="58"/>
      <c r="J735" s="58"/>
      <c r="K735" s="58"/>
      <c r="L735" s="58"/>
      <c r="M735" s="58"/>
      <c r="N735" s="58"/>
      <c r="O735" s="59"/>
      <c r="P735" s="60"/>
    </row>
    <row r="736">
      <c r="A736" s="54"/>
      <c r="B736" s="55"/>
      <c r="C736" s="56"/>
      <c r="D736" s="56"/>
      <c r="E736" s="56"/>
      <c r="F736" s="56"/>
      <c r="G736" s="58"/>
      <c r="H736" s="58"/>
      <c r="I736" s="58"/>
      <c r="J736" s="58"/>
      <c r="K736" s="58"/>
      <c r="L736" s="58"/>
      <c r="M736" s="58"/>
      <c r="N736" s="58"/>
      <c r="O736" s="59"/>
      <c r="P736" s="60"/>
    </row>
    <row r="737">
      <c r="A737" s="54"/>
      <c r="B737" s="55"/>
      <c r="C737" s="56"/>
      <c r="D737" s="56"/>
      <c r="E737" s="56"/>
      <c r="F737" s="56"/>
      <c r="G737" s="58"/>
      <c r="H737" s="58"/>
      <c r="I737" s="58"/>
      <c r="J737" s="58"/>
      <c r="K737" s="58"/>
      <c r="L737" s="58"/>
      <c r="M737" s="58"/>
      <c r="N737" s="58"/>
      <c r="O737" s="59"/>
      <c r="P737" s="60"/>
    </row>
    <row r="738">
      <c r="A738" s="54"/>
      <c r="B738" s="55"/>
      <c r="C738" s="56"/>
      <c r="D738" s="56"/>
      <c r="E738" s="56"/>
      <c r="F738" s="56"/>
      <c r="G738" s="58"/>
      <c r="H738" s="58"/>
      <c r="I738" s="58"/>
      <c r="J738" s="58"/>
      <c r="K738" s="58"/>
      <c r="L738" s="58"/>
      <c r="M738" s="58"/>
      <c r="N738" s="58"/>
      <c r="O738" s="59"/>
      <c r="P738" s="60"/>
    </row>
    <row r="739">
      <c r="A739" s="54"/>
      <c r="B739" s="55"/>
      <c r="C739" s="56"/>
      <c r="D739" s="56"/>
      <c r="E739" s="56"/>
      <c r="F739" s="56"/>
      <c r="G739" s="58"/>
      <c r="H739" s="58"/>
      <c r="I739" s="58"/>
      <c r="J739" s="58"/>
      <c r="K739" s="58"/>
      <c r="L739" s="58"/>
      <c r="M739" s="58"/>
      <c r="N739" s="58"/>
      <c r="O739" s="59"/>
      <c r="P739" s="60"/>
    </row>
    <row r="740">
      <c r="A740" s="54"/>
      <c r="B740" s="55"/>
      <c r="C740" s="56"/>
      <c r="D740" s="56"/>
      <c r="E740" s="56"/>
      <c r="F740" s="56"/>
      <c r="G740" s="58"/>
      <c r="H740" s="58"/>
      <c r="I740" s="58"/>
      <c r="J740" s="58"/>
      <c r="K740" s="58"/>
      <c r="L740" s="58"/>
      <c r="M740" s="58"/>
      <c r="N740" s="58"/>
      <c r="O740" s="59"/>
      <c r="P740" s="60"/>
    </row>
    <row r="741">
      <c r="A741" s="54"/>
      <c r="B741" s="55"/>
      <c r="C741" s="56"/>
      <c r="D741" s="56"/>
      <c r="E741" s="56"/>
      <c r="F741" s="56"/>
      <c r="G741" s="58"/>
      <c r="H741" s="58"/>
      <c r="I741" s="58"/>
      <c r="J741" s="58"/>
      <c r="K741" s="58"/>
      <c r="L741" s="58"/>
      <c r="M741" s="58"/>
      <c r="N741" s="58"/>
      <c r="O741" s="59"/>
      <c r="P741" s="60"/>
    </row>
    <row r="742">
      <c r="A742" s="54"/>
      <c r="B742" s="55"/>
      <c r="C742" s="56"/>
      <c r="D742" s="56"/>
      <c r="E742" s="56"/>
      <c r="F742" s="56"/>
      <c r="G742" s="58"/>
      <c r="H742" s="58"/>
      <c r="I742" s="58"/>
      <c r="J742" s="58"/>
      <c r="K742" s="58"/>
      <c r="L742" s="58"/>
      <c r="M742" s="58"/>
      <c r="N742" s="58"/>
      <c r="O742" s="59"/>
      <c r="P742" s="60"/>
    </row>
    <row r="743">
      <c r="A743" s="54"/>
      <c r="B743" s="55"/>
      <c r="C743" s="56"/>
      <c r="D743" s="56"/>
      <c r="E743" s="56"/>
      <c r="F743" s="56"/>
      <c r="G743" s="58"/>
      <c r="H743" s="58"/>
      <c r="I743" s="58"/>
      <c r="J743" s="58"/>
      <c r="K743" s="58"/>
      <c r="L743" s="58"/>
      <c r="M743" s="58"/>
      <c r="N743" s="58"/>
      <c r="O743" s="59"/>
      <c r="P743" s="60"/>
    </row>
    <row r="744">
      <c r="A744" s="54"/>
      <c r="B744" s="55"/>
      <c r="C744" s="56"/>
      <c r="D744" s="56"/>
      <c r="E744" s="56"/>
      <c r="F744" s="56"/>
      <c r="G744" s="58"/>
      <c r="H744" s="58"/>
      <c r="I744" s="58"/>
      <c r="J744" s="58"/>
      <c r="K744" s="58"/>
      <c r="L744" s="58"/>
      <c r="M744" s="58"/>
      <c r="N744" s="58"/>
      <c r="O744" s="59"/>
      <c r="P744" s="60"/>
    </row>
    <row r="745">
      <c r="A745" s="54"/>
      <c r="B745" s="55"/>
      <c r="C745" s="56"/>
      <c r="D745" s="56"/>
      <c r="E745" s="56"/>
      <c r="F745" s="56"/>
      <c r="G745" s="58"/>
      <c r="H745" s="58"/>
      <c r="I745" s="58"/>
      <c r="J745" s="58"/>
      <c r="K745" s="58"/>
      <c r="L745" s="58"/>
      <c r="M745" s="58"/>
      <c r="N745" s="58"/>
      <c r="O745" s="59"/>
      <c r="P745" s="60"/>
    </row>
    <row r="746">
      <c r="A746" s="54"/>
      <c r="B746" s="55"/>
      <c r="C746" s="56"/>
      <c r="D746" s="56"/>
      <c r="E746" s="56"/>
      <c r="F746" s="56"/>
      <c r="G746" s="58"/>
      <c r="H746" s="58"/>
      <c r="I746" s="58"/>
      <c r="J746" s="58"/>
      <c r="K746" s="58"/>
      <c r="L746" s="58"/>
      <c r="M746" s="58"/>
      <c r="N746" s="58"/>
      <c r="O746" s="59"/>
      <c r="P746" s="60"/>
    </row>
    <row r="747">
      <c r="A747" s="54"/>
      <c r="B747" s="55"/>
      <c r="C747" s="56"/>
      <c r="D747" s="56"/>
      <c r="E747" s="56"/>
      <c r="F747" s="56"/>
      <c r="G747" s="58"/>
      <c r="H747" s="58"/>
      <c r="I747" s="58"/>
      <c r="J747" s="58"/>
      <c r="K747" s="58"/>
      <c r="L747" s="58"/>
      <c r="M747" s="58"/>
      <c r="N747" s="58"/>
      <c r="O747" s="59"/>
      <c r="P747" s="60"/>
    </row>
    <row r="748">
      <c r="A748" s="54"/>
      <c r="B748" s="55"/>
      <c r="C748" s="56"/>
      <c r="D748" s="56"/>
      <c r="E748" s="56"/>
      <c r="F748" s="56"/>
      <c r="G748" s="58"/>
      <c r="H748" s="58"/>
      <c r="I748" s="58"/>
      <c r="J748" s="58"/>
      <c r="K748" s="58"/>
      <c r="L748" s="58"/>
      <c r="M748" s="58"/>
      <c r="N748" s="58"/>
      <c r="O748" s="59"/>
      <c r="P748" s="60"/>
    </row>
    <row r="749">
      <c r="A749" s="54"/>
      <c r="B749" s="55"/>
      <c r="C749" s="56"/>
      <c r="D749" s="56"/>
      <c r="E749" s="56"/>
      <c r="F749" s="56"/>
      <c r="G749" s="58"/>
      <c r="H749" s="58"/>
      <c r="I749" s="58"/>
      <c r="J749" s="58"/>
      <c r="K749" s="58"/>
      <c r="L749" s="58"/>
      <c r="M749" s="58"/>
      <c r="N749" s="58"/>
      <c r="O749" s="59"/>
      <c r="P749" s="60"/>
    </row>
    <row r="750">
      <c r="A750" s="54"/>
      <c r="B750" s="55"/>
      <c r="C750" s="56"/>
      <c r="D750" s="56"/>
      <c r="E750" s="56"/>
      <c r="F750" s="56"/>
      <c r="G750" s="58"/>
      <c r="H750" s="58"/>
      <c r="I750" s="58"/>
      <c r="J750" s="58"/>
      <c r="K750" s="58"/>
      <c r="L750" s="58"/>
      <c r="M750" s="58"/>
      <c r="N750" s="58"/>
      <c r="O750" s="59"/>
      <c r="P750" s="60"/>
    </row>
    <row r="751">
      <c r="A751" s="54"/>
      <c r="B751" s="55"/>
      <c r="C751" s="56"/>
      <c r="D751" s="56"/>
      <c r="E751" s="56"/>
      <c r="F751" s="56"/>
      <c r="G751" s="58"/>
      <c r="H751" s="58"/>
      <c r="I751" s="58"/>
      <c r="J751" s="58"/>
      <c r="K751" s="58"/>
      <c r="L751" s="58"/>
      <c r="M751" s="58"/>
      <c r="N751" s="58"/>
      <c r="O751" s="59"/>
      <c r="P751" s="60"/>
    </row>
    <row r="752">
      <c r="A752" s="54"/>
      <c r="B752" s="55"/>
      <c r="C752" s="56"/>
      <c r="D752" s="56"/>
      <c r="E752" s="56"/>
      <c r="F752" s="56"/>
      <c r="G752" s="58"/>
      <c r="H752" s="58"/>
      <c r="I752" s="58"/>
      <c r="J752" s="58"/>
      <c r="K752" s="58"/>
      <c r="L752" s="58"/>
      <c r="M752" s="58"/>
      <c r="N752" s="58"/>
      <c r="O752" s="59"/>
      <c r="P752" s="60"/>
    </row>
    <row r="753">
      <c r="A753" s="54"/>
      <c r="B753" s="55"/>
      <c r="C753" s="56"/>
      <c r="D753" s="56"/>
      <c r="E753" s="56"/>
      <c r="F753" s="56"/>
      <c r="G753" s="58"/>
      <c r="H753" s="58"/>
      <c r="I753" s="58"/>
      <c r="J753" s="58"/>
      <c r="K753" s="58"/>
      <c r="L753" s="58"/>
      <c r="M753" s="58"/>
      <c r="N753" s="58"/>
      <c r="O753" s="59"/>
      <c r="P753" s="60"/>
    </row>
    <row r="754">
      <c r="A754" s="54"/>
      <c r="B754" s="55"/>
      <c r="C754" s="56"/>
      <c r="D754" s="56"/>
      <c r="E754" s="56"/>
      <c r="F754" s="56"/>
      <c r="G754" s="58"/>
      <c r="H754" s="58"/>
      <c r="I754" s="58"/>
      <c r="J754" s="58"/>
      <c r="K754" s="58"/>
      <c r="L754" s="58"/>
      <c r="M754" s="58"/>
      <c r="N754" s="58"/>
      <c r="O754" s="59"/>
      <c r="P754" s="60"/>
    </row>
    <row r="755">
      <c r="A755" s="54"/>
      <c r="B755" s="55"/>
      <c r="C755" s="56"/>
      <c r="D755" s="56"/>
      <c r="E755" s="56"/>
      <c r="F755" s="56"/>
      <c r="G755" s="58"/>
      <c r="H755" s="58"/>
      <c r="I755" s="58"/>
      <c r="J755" s="58"/>
      <c r="K755" s="58"/>
      <c r="L755" s="58"/>
      <c r="M755" s="58"/>
      <c r="N755" s="58"/>
      <c r="O755" s="59"/>
      <c r="P755" s="60"/>
    </row>
    <row r="756">
      <c r="A756" s="54"/>
      <c r="B756" s="55"/>
      <c r="C756" s="56"/>
      <c r="D756" s="56"/>
      <c r="E756" s="56"/>
      <c r="F756" s="56"/>
      <c r="G756" s="58"/>
      <c r="H756" s="58"/>
      <c r="I756" s="58"/>
      <c r="J756" s="58"/>
      <c r="K756" s="58"/>
      <c r="L756" s="58"/>
      <c r="M756" s="58"/>
      <c r="N756" s="58"/>
      <c r="O756" s="59"/>
      <c r="P756" s="60"/>
    </row>
    <row r="757">
      <c r="A757" s="54"/>
      <c r="B757" s="55"/>
      <c r="C757" s="56"/>
      <c r="D757" s="56"/>
      <c r="E757" s="56"/>
      <c r="F757" s="56"/>
      <c r="G757" s="58"/>
      <c r="H757" s="58"/>
      <c r="I757" s="58"/>
      <c r="J757" s="58"/>
      <c r="K757" s="58"/>
      <c r="L757" s="58"/>
      <c r="M757" s="58"/>
      <c r="N757" s="58"/>
      <c r="O757" s="59"/>
      <c r="P757" s="60"/>
    </row>
    <row r="758">
      <c r="A758" s="54"/>
      <c r="B758" s="55"/>
      <c r="C758" s="56"/>
      <c r="D758" s="56"/>
      <c r="E758" s="56"/>
      <c r="F758" s="56"/>
      <c r="G758" s="58"/>
      <c r="H758" s="58"/>
      <c r="I758" s="58"/>
      <c r="J758" s="58"/>
      <c r="K758" s="58"/>
      <c r="L758" s="58"/>
      <c r="M758" s="58"/>
      <c r="N758" s="58"/>
      <c r="O758" s="59"/>
      <c r="P758" s="60"/>
    </row>
    <row r="759">
      <c r="A759" s="54"/>
      <c r="B759" s="55"/>
      <c r="C759" s="56"/>
      <c r="D759" s="56"/>
      <c r="E759" s="56"/>
      <c r="F759" s="56"/>
      <c r="G759" s="58"/>
      <c r="H759" s="58"/>
      <c r="I759" s="58"/>
      <c r="J759" s="58"/>
      <c r="K759" s="58"/>
      <c r="L759" s="58"/>
      <c r="M759" s="58"/>
      <c r="N759" s="58"/>
      <c r="O759" s="59"/>
      <c r="P759" s="60"/>
    </row>
    <row r="760">
      <c r="A760" s="54"/>
      <c r="B760" s="55"/>
      <c r="C760" s="56"/>
      <c r="D760" s="56"/>
      <c r="E760" s="56"/>
      <c r="F760" s="56"/>
      <c r="G760" s="58"/>
      <c r="H760" s="58"/>
      <c r="I760" s="58"/>
      <c r="J760" s="58"/>
      <c r="K760" s="58"/>
      <c r="L760" s="58"/>
      <c r="M760" s="58"/>
      <c r="N760" s="58"/>
      <c r="O760" s="59"/>
      <c r="P760" s="60"/>
    </row>
    <row r="761">
      <c r="A761" s="54"/>
      <c r="B761" s="55"/>
      <c r="C761" s="56"/>
      <c r="D761" s="56"/>
      <c r="E761" s="56"/>
      <c r="F761" s="56"/>
      <c r="G761" s="58"/>
      <c r="H761" s="58"/>
      <c r="I761" s="58"/>
      <c r="J761" s="58"/>
      <c r="K761" s="58"/>
      <c r="L761" s="58"/>
      <c r="M761" s="58"/>
      <c r="N761" s="58"/>
      <c r="O761" s="59"/>
      <c r="P761" s="60"/>
    </row>
    <row r="762">
      <c r="A762" s="54"/>
      <c r="B762" s="55"/>
      <c r="C762" s="56"/>
      <c r="D762" s="56"/>
      <c r="E762" s="56"/>
      <c r="F762" s="56"/>
      <c r="G762" s="58"/>
      <c r="H762" s="58"/>
      <c r="I762" s="58"/>
      <c r="J762" s="58"/>
      <c r="K762" s="58"/>
      <c r="L762" s="58"/>
      <c r="M762" s="58"/>
      <c r="N762" s="58"/>
      <c r="O762" s="59"/>
      <c r="P762" s="60"/>
    </row>
    <row r="763">
      <c r="A763" s="54"/>
      <c r="B763" s="55"/>
      <c r="C763" s="56"/>
      <c r="D763" s="56"/>
      <c r="E763" s="56"/>
      <c r="F763" s="56"/>
      <c r="G763" s="58"/>
      <c r="H763" s="58"/>
      <c r="I763" s="58"/>
      <c r="J763" s="58"/>
      <c r="K763" s="58"/>
      <c r="L763" s="58"/>
      <c r="M763" s="58"/>
      <c r="N763" s="58"/>
      <c r="O763" s="59"/>
      <c r="P763" s="60"/>
    </row>
    <row r="764">
      <c r="A764" s="54"/>
      <c r="B764" s="55"/>
      <c r="C764" s="56"/>
      <c r="D764" s="56"/>
      <c r="E764" s="56"/>
      <c r="F764" s="56"/>
      <c r="G764" s="58"/>
      <c r="H764" s="58"/>
      <c r="I764" s="58"/>
      <c r="J764" s="58"/>
      <c r="K764" s="58"/>
      <c r="L764" s="58"/>
      <c r="M764" s="58"/>
      <c r="N764" s="58"/>
      <c r="O764" s="59"/>
      <c r="P764" s="60"/>
    </row>
    <row r="765">
      <c r="A765" s="54"/>
      <c r="B765" s="55"/>
      <c r="C765" s="56"/>
      <c r="D765" s="56"/>
      <c r="E765" s="56"/>
      <c r="F765" s="56"/>
      <c r="G765" s="58"/>
      <c r="H765" s="58"/>
      <c r="I765" s="58"/>
      <c r="J765" s="58"/>
      <c r="K765" s="58"/>
      <c r="L765" s="58"/>
      <c r="M765" s="58"/>
      <c r="N765" s="58"/>
      <c r="O765" s="59"/>
      <c r="P765" s="60"/>
    </row>
    <row r="766">
      <c r="A766" s="54"/>
      <c r="B766" s="55"/>
      <c r="C766" s="56"/>
      <c r="D766" s="56"/>
      <c r="E766" s="56"/>
      <c r="F766" s="56"/>
      <c r="G766" s="58"/>
      <c r="H766" s="58"/>
      <c r="I766" s="58"/>
      <c r="J766" s="58"/>
      <c r="K766" s="58"/>
      <c r="L766" s="58"/>
      <c r="M766" s="58"/>
      <c r="N766" s="58"/>
      <c r="O766" s="59"/>
      <c r="P766" s="60"/>
    </row>
    <row r="767">
      <c r="A767" s="54"/>
      <c r="B767" s="55"/>
      <c r="C767" s="56"/>
      <c r="D767" s="56"/>
      <c r="E767" s="56"/>
      <c r="F767" s="56"/>
      <c r="G767" s="58"/>
      <c r="H767" s="58"/>
      <c r="I767" s="58"/>
      <c r="J767" s="58"/>
      <c r="K767" s="58"/>
      <c r="L767" s="58"/>
      <c r="M767" s="58"/>
      <c r="N767" s="58"/>
      <c r="O767" s="59"/>
      <c r="P767" s="60"/>
    </row>
    <row r="768">
      <c r="A768" s="54"/>
      <c r="B768" s="55"/>
      <c r="C768" s="56"/>
      <c r="D768" s="56"/>
      <c r="E768" s="56"/>
      <c r="F768" s="56"/>
      <c r="G768" s="58"/>
      <c r="H768" s="58"/>
      <c r="I768" s="58"/>
      <c r="J768" s="58"/>
      <c r="K768" s="58"/>
      <c r="L768" s="58"/>
      <c r="M768" s="58"/>
      <c r="N768" s="58"/>
      <c r="O768" s="59"/>
      <c r="P768" s="60"/>
    </row>
    <row r="769">
      <c r="A769" s="54"/>
      <c r="B769" s="55"/>
      <c r="C769" s="56"/>
      <c r="D769" s="56"/>
      <c r="E769" s="56"/>
      <c r="F769" s="56"/>
      <c r="G769" s="58"/>
      <c r="H769" s="58"/>
      <c r="I769" s="58"/>
      <c r="J769" s="58"/>
      <c r="K769" s="58"/>
      <c r="L769" s="58"/>
      <c r="M769" s="58"/>
      <c r="N769" s="58"/>
      <c r="O769" s="59"/>
      <c r="P769" s="60"/>
    </row>
    <row r="770">
      <c r="A770" s="54"/>
      <c r="B770" s="55"/>
      <c r="C770" s="56"/>
      <c r="D770" s="56"/>
      <c r="E770" s="56"/>
      <c r="F770" s="56"/>
      <c r="G770" s="58"/>
      <c r="H770" s="58"/>
      <c r="I770" s="58"/>
      <c r="J770" s="58"/>
      <c r="K770" s="58"/>
      <c r="L770" s="58"/>
      <c r="M770" s="58"/>
      <c r="N770" s="58"/>
      <c r="O770" s="59"/>
      <c r="P770" s="60"/>
    </row>
    <row r="771">
      <c r="A771" s="54"/>
      <c r="B771" s="55"/>
      <c r="C771" s="56"/>
      <c r="D771" s="56"/>
      <c r="E771" s="56"/>
      <c r="F771" s="56"/>
      <c r="G771" s="58"/>
      <c r="H771" s="58"/>
      <c r="I771" s="58"/>
      <c r="J771" s="58"/>
      <c r="K771" s="58"/>
      <c r="L771" s="58"/>
      <c r="M771" s="58"/>
      <c r="N771" s="58"/>
      <c r="O771" s="59"/>
      <c r="P771" s="60"/>
    </row>
    <row r="772">
      <c r="A772" s="54"/>
      <c r="B772" s="55"/>
      <c r="C772" s="56"/>
      <c r="D772" s="56"/>
      <c r="E772" s="56"/>
      <c r="F772" s="56"/>
      <c r="G772" s="58"/>
      <c r="H772" s="58"/>
      <c r="I772" s="58"/>
      <c r="J772" s="58"/>
      <c r="K772" s="58"/>
      <c r="L772" s="58"/>
      <c r="M772" s="58"/>
      <c r="N772" s="58"/>
      <c r="O772" s="59"/>
      <c r="P772" s="60"/>
    </row>
    <row r="773">
      <c r="A773" s="54"/>
      <c r="B773" s="55"/>
      <c r="C773" s="56"/>
      <c r="D773" s="56"/>
      <c r="E773" s="56"/>
      <c r="F773" s="56"/>
      <c r="G773" s="58"/>
      <c r="H773" s="58"/>
      <c r="I773" s="58"/>
      <c r="J773" s="58"/>
      <c r="K773" s="58"/>
      <c r="L773" s="58"/>
      <c r="M773" s="58"/>
      <c r="N773" s="58"/>
      <c r="O773" s="59"/>
      <c r="P773" s="60"/>
    </row>
    <row r="774">
      <c r="A774" s="54"/>
      <c r="B774" s="55"/>
      <c r="C774" s="56"/>
      <c r="D774" s="56"/>
      <c r="E774" s="56"/>
      <c r="F774" s="56"/>
      <c r="G774" s="58"/>
      <c r="H774" s="58"/>
      <c r="I774" s="58"/>
      <c r="J774" s="58"/>
      <c r="K774" s="58"/>
      <c r="L774" s="58"/>
      <c r="M774" s="58"/>
      <c r="N774" s="58"/>
      <c r="O774" s="59"/>
      <c r="P774" s="60"/>
    </row>
    <row r="775">
      <c r="A775" s="54"/>
      <c r="B775" s="55"/>
      <c r="C775" s="56"/>
      <c r="D775" s="56"/>
      <c r="E775" s="56"/>
      <c r="F775" s="56"/>
      <c r="G775" s="58"/>
      <c r="H775" s="58"/>
      <c r="I775" s="58"/>
      <c r="J775" s="58"/>
      <c r="K775" s="58"/>
      <c r="L775" s="58"/>
      <c r="M775" s="58"/>
      <c r="N775" s="58"/>
      <c r="O775" s="59"/>
      <c r="P775" s="60"/>
    </row>
    <row r="776">
      <c r="A776" s="54"/>
      <c r="B776" s="55"/>
      <c r="C776" s="56"/>
      <c r="D776" s="56"/>
      <c r="E776" s="56"/>
      <c r="F776" s="56"/>
      <c r="G776" s="58"/>
      <c r="H776" s="58"/>
      <c r="I776" s="58"/>
      <c r="J776" s="58"/>
      <c r="K776" s="58"/>
      <c r="L776" s="58"/>
      <c r="M776" s="58"/>
      <c r="N776" s="58"/>
      <c r="O776" s="59"/>
      <c r="P776" s="60"/>
    </row>
    <row r="777">
      <c r="A777" s="54"/>
      <c r="B777" s="55"/>
      <c r="C777" s="56"/>
      <c r="D777" s="56"/>
      <c r="E777" s="56"/>
      <c r="F777" s="56"/>
      <c r="G777" s="58"/>
      <c r="H777" s="58"/>
      <c r="I777" s="58"/>
      <c r="J777" s="58"/>
      <c r="K777" s="58"/>
      <c r="L777" s="58"/>
      <c r="M777" s="58"/>
      <c r="N777" s="58"/>
      <c r="O777" s="59"/>
      <c r="P777" s="60"/>
    </row>
    <row r="778">
      <c r="A778" s="54"/>
      <c r="B778" s="55"/>
      <c r="C778" s="56"/>
      <c r="D778" s="56"/>
      <c r="E778" s="56"/>
      <c r="F778" s="56"/>
      <c r="G778" s="58"/>
      <c r="H778" s="58"/>
      <c r="I778" s="58"/>
      <c r="J778" s="58"/>
      <c r="K778" s="58"/>
      <c r="L778" s="58"/>
      <c r="M778" s="58"/>
      <c r="N778" s="58"/>
      <c r="O778" s="59"/>
      <c r="P778" s="60"/>
    </row>
    <row r="779">
      <c r="A779" s="54"/>
      <c r="B779" s="55"/>
      <c r="C779" s="56"/>
      <c r="D779" s="56"/>
      <c r="E779" s="56"/>
      <c r="F779" s="56"/>
      <c r="G779" s="58"/>
      <c r="H779" s="58"/>
      <c r="I779" s="58"/>
      <c r="J779" s="58"/>
      <c r="K779" s="58"/>
      <c r="L779" s="58"/>
      <c r="M779" s="58"/>
      <c r="N779" s="58"/>
      <c r="O779" s="59"/>
      <c r="P779" s="60"/>
    </row>
    <row r="780">
      <c r="A780" s="54"/>
      <c r="B780" s="55"/>
      <c r="C780" s="56"/>
      <c r="D780" s="56"/>
      <c r="E780" s="56"/>
      <c r="F780" s="56"/>
      <c r="G780" s="58"/>
      <c r="H780" s="58"/>
      <c r="I780" s="58"/>
      <c r="J780" s="58"/>
      <c r="K780" s="58"/>
      <c r="L780" s="58"/>
      <c r="M780" s="58"/>
      <c r="N780" s="58"/>
      <c r="O780" s="59"/>
      <c r="P780" s="60"/>
    </row>
    <row r="781">
      <c r="A781" s="54"/>
      <c r="B781" s="55"/>
      <c r="C781" s="56"/>
      <c r="D781" s="56"/>
      <c r="E781" s="56"/>
      <c r="F781" s="56"/>
      <c r="G781" s="58"/>
      <c r="H781" s="58"/>
      <c r="I781" s="58"/>
      <c r="J781" s="58"/>
      <c r="K781" s="58"/>
      <c r="L781" s="58"/>
      <c r="M781" s="58"/>
      <c r="N781" s="58"/>
      <c r="O781" s="59"/>
      <c r="P781" s="60"/>
    </row>
    <row r="782">
      <c r="A782" s="54"/>
      <c r="B782" s="55"/>
      <c r="C782" s="56"/>
      <c r="D782" s="56"/>
      <c r="E782" s="56"/>
      <c r="F782" s="56"/>
      <c r="G782" s="58"/>
      <c r="H782" s="58"/>
      <c r="I782" s="58"/>
      <c r="J782" s="58"/>
      <c r="K782" s="58"/>
      <c r="L782" s="58"/>
      <c r="M782" s="58"/>
      <c r="N782" s="58"/>
      <c r="O782" s="59"/>
      <c r="P782" s="60"/>
    </row>
    <row r="783">
      <c r="A783" s="54"/>
      <c r="B783" s="55"/>
      <c r="C783" s="56"/>
      <c r="D783" s="56"/>
      <c r="E783" s="56"/>
      <c r="F783" s="56"/>
      <c r="G783" s="58"/>
      <c r="H783" s="58"/>
      <c r="I783" s="58"/>
      <c r="J783" s="58"/>
      <c r="K783" s="58"/>
      <c r="L783" s="58"/>
      <c r="M783" s="58"/>
      <c r="N783" s="58"/>
      <c r="O783" s="59"/>
      <c r="P783" s="60"/>
    </row>
    <row r="784">
      <c r="A784" s="54"/>
      <c r="B784" s="55"/>
      <c r="C784" s="56"/>
      <c r="D784" s="56"/>
      <c r="E784" s="56"/>
      <c r="F784" s="56"/>
      <c r="G784" s="58"/>
      <c r="H784" s="58"/>
      <c r="I784" s="58"/>
      <c r="J784" s="58"/>
      <c r="K784" s="58"/>
      <c r="L784" s="58"/>
      <c r="M784" s="58"/>
      <c r="N784" s="58"/>
      <c r="O784" s="59"/>
      <c r="P784" s="60"/>
    </row>
    <row r="785">
      <c r="A785" s="54"/>
      <c r="B785" s="55"/>
      <c r="C785" s="56"/>
      <c r="D785" s="56"/>
      <c r="E785" s="56"/>
      <c r="F785" s="56"/>
      <c r="G785" s="58"/>
      <c r="H785" s="58"/>
      <c r="I785" s="58"/>
      <c r="J785" s="58"/>
      <c r="K785" s="58"/>
      <c r="L785" s="58"/>
      <c r="M785" s="58"/>
      <c r="N785" s="58"/>
      <c r="O785" s="59"/>
      <c r="P785" s="60"/>
    </row>
    <row r="786">
      <c r="A786" s="54"/>
      <c r="B786" s="55"/>
      <c r="C786" s="56"/>
      <c r="D786" s="56"/>
      <c r="E786" s="56"/>
      <c r="F786" s="56"/>
      <c r="G786" s="58"/>
      <c r="H786" s="58"/>
      <c r="I786" s="58"/>
      <c r="J786" s="58"/>
      <c r="K786" s="58"/>
      <c r="L786" s="58"/>
      <c r="M786" s="58"/>
      <c r="N786" s="58"/>
      <c r="O786" s="59"/>
      <c r="P786" s="60"/>
    </row>
    <row r="787">
      <c r="A787" s="54"/>
      <c r="B787" s="55"/>
      <c r="C787" s="56"/>
      <c r="D787" s="56"/>
      <c r="E787" s="56"/>
      <c r="F787" s="56"/>
      <c r="G787" s="58"/>
      <c r="H787" s="58"/>
      <c r="I787" s="58"/>
      <c r="J787" s="58"/>
      <c r="K787" s="58"/>
      <c r="L787" s="58"/>
      <c r="M787" s="58"/>
      <c r="N787" s="58"/>
      <c r="O787" s="59"/>
      <c r="P787" s="60"/>
    </row>
    <row r="788">
      <c r="A788" s="54"/>
      <c r="B788" s="55"/>
      <c r="C788" s="56"/>
      <c r="D788" s="56"/>
      <c r="E788" s="56"/>
      <c r="F788" s="56"/>
      <c r="G788" s="58"/>
      <c r="H788" s="58"/>
      <c r="I788" s="58"/>
      <c r="J788" s="58"/>
      <c r="K788" s="58"/>
      <c r="L788" s="58"/>
      <c r="M788" s="58"/>
      <c r="N788" s="58"/>
      <c r="O788" s="59"/>
      <c r="P788" s="60"/>
    </row>
    <row r="789">
      <c r="A789" s="54"/>
      <c r="B789" s="55"/>
      <c r="C789" s="56"/>
      <c r="D789" s="56"/>
      <c r="E789" s="56"/>
      <c r="F789" s="56"/>
      <c r="G789" s="58"/>
      <c r="H789" s="58"/>
      <c r="I789" s="58"/>
      <c r="J789" s="58"/>
      <c r="K789" s="58"/>
      <c r="L789" s="58"/>
      <c r="M789" s="58"/>
      <c r="N789" s="58"/>
      <c r="O789" s="59"/>
      <c r="P789" s="60"/>
    </row>
    <row r="790">
      <c r="A790" s="54"/>
      <c r="B790" s="55"/>
      <c r="C790" s="56"/>
      <c r="D790" s="56"/>
      <c r="E790" s="56"/>
      <c r="F790" s="56"/>
      <c r="G790" s="58"/>
      <c r="H790" s="58"/>
      <c r="I790" s="58"/>
      <c r="J790" s="58"/>
      <c r="K790" s="58"/>
      <c r="L790" s="58"/>
      <c r="M790" s="58"/>
      <c r="N790" s="58"/>
      <c r="O790" s="59"/>
      <c r="P790" s="60"/>
    </row>
    <row r="791">
      <c r="A791" s="54"/>
      <c r="B791" s="55"/>
      <c r="C791" s="56"/>
      <c r="D791" s="56"/>
      <c r="E791" s="56"/>
      <c r="F791" s="56"/>
      <c r="G791" s="58"/>
      <c r="H791" s="58"/>
      <c r="I791" s="58"/>
      <c r="J791" s="58"/>
      <c r="K791" s="58"/>
      <c r="L791" s="58"/>
      <c r="M791" s="58"/>
      <c r="N791" s="58"/>
      <c r="O791" s="59"/>
      <c r="P791" s="60"/>
    </row>
    <row r="792">
      <c r="A792" s="54"/>
      <c r="B792" s="55"/>
      <c r="C792" s="56"/>
      <c r="D792" s="56"/>
      <c r="E792" s="56"/>
      <c r="F792" s="56"/>
      <c r="G792" s="58"/>
      <c r="H792" s="58"/>
      <c r="I792" s="58"/>
      <c r="J792" s="58"/>
      <c r="K792" s="58"/>
      <c r="L792" s="58"/>
      <c r="M792" s="58"/>
      <c r="N792" s="58"/>
      <c r="O792" s="59"/>
      <c r="P792" s="60"/>
    </row>
    <row r="793">
      <c r="A793" s="54"/>
      <c r="B793" s="55"/>
      <c r="C793" s="56"/>
      <c r="D793" s="56"/>
      <c r="E793" s="56"/>
      <c r="F793" s="56"/>
      <c r="G793" s="58"/>
      <c r="H793" s="58"/>
      <c r="I793" s="58"/>
      <c r="J793" s="58"/>
      <c r="K793" s="58"/>
      <c r="L793" s="58"/>
      <c r="M793" s="58"/>
      <c r="N793" s="58"/>
      <c r="O793" s="59"/>
      <c r="P793" s="60"/>
    </row>
    <row r="794">
      <c r="A794" s="54"/>
      <c r="B794" s="55"/>
      <c r="C794" s="56"/>
      <c r="D794" s="56"/>
      <c r="E794" s="56"/>
      <c r="F794" s="56"/>
      <c r="G794" s="58"/>
      <c r="H794" s="58"/>
      <c r="I794" s="58"/>
      <c r="J794" s="58"/>
      <c r="K794" s="58"/>
      <c r="L794" s="58"/>
      <c r="M794" s="58"/>
      <c r="N794" s="58"/>
      <c r="O794" s="59"/>
      <c r="P794" s="60"/>
    </row>
    <row r="795">
      <c r="A795" s="54"/>
      <c r="B795" s="55"/>
      <c r="C795" s="56"/>
      <c r="D795" s="56"/>
      <c r="E795" s="56"/>
      <c r="F795" s="56"/>
      <c r="G795" s="58"/>
      <c r="H795" s="58"/>
      <c r="I795" s="58"/>
      <c r="J795" s="58"/>
      <c r="K795" s="58"/>
      <c r="L795" s="58"/>
      <c r="M795" s="58"/>
      <c r="N795" s="58"/>
      <c r="O795" s="59"/>
      <c r="P795" s="60"/>
    </row>
    <row r="796">
      <c r="A796" s="54"/>
      <c r="B796" s="55"/>
      <c r="C796" s="56"/>
      <c r="D796" s="56"/>
      <c r="E796" s="56"/>
      <c r="F796" s="56"/>
      <c r="G796" s="58"/>
      <c r="H796" s="58"/>
      <c r="I796" s="58"/>
      <c r="J796" s="58"/>
      <c r="K796" s="58"/>
      <c r="L796" s="58"/>
      <c r="M796" s="58"/>
      <c r="N796" s="58"/>
      <c r="O796" s="59"/>
      <c r="P796" s="60"/>
    </row>
    <row r="797">
      <c r="A797" s="54"/>
      <c r="B797" s="55"/>
      <c r="C797" s="56"/>
      <c r="D797" s="56"/>
      <c r="E797" s="56"/>
      <c r="F797" s="56"/>
      <c r="G797" s="58"/>
      <c r="H797" s="58"/>
      <c r="I797" s="58"/>
      <c r="J797" s="58"/>
      <c r="K797" s="58"/>
      <c r="L797" s="58"/>
      <c r="M797" s="58"/>
      <c r="N797" s="58"/>
      <c r="O797" s="59"/>
      <c r="P797" s="60"/>
    </row>
    <row r="798">
      <c r="A798" s="54"/>
      <c r="B798" s="55"/>
      <c r="C798" s="56"/>
      <c r="D798" s="56"/>
      <c r="E798" s="56"/>
      <c r="F798" s="56"/>
      <c r="G798" s="58"/>
      <c r="H798" s="58"/>
      <c r="I798" s="58"/>
      <c r="J798" s="58"/>
      <c r="K798" s="58"/>
      <c r="L798" s="58"/>
      <c r="M798" s="58"/>
      <c r="N798" s="58"/>
      <c r="O798" s="59"/>
      <c r="P798" s="60"/>
    </row>
    <row r="799">
      <c r="A799" s="54"/>
      <c r="B799" s="55"/>
      <c r="C799" s="56"/>
      <c r="D799" s="56"/>
      <c r="E799" s="56"/>
      <c r="F799" s="56"/>
      <c r="G799" s="58"/>
      <c r="H799" s="58"/>
      <c r="I799" s="58"/>
      <c r="J799" s="58"/>
      <c r="K799" s="58"/>
      <c r="L799" s="58"/>
      <c r="M799" s="58"/>
      <c r="N799" s="58"/>
      <c r="O799" s="59"/>
      <c r="P799" s="60"/>
    </row>
    <row r="800">
      <c r="A800" s="54"/>
      <c r="B800" s="55"/>
      <c r="C800" s="56"/>
      <c r="D800" s="56"/>
      <c r="E800" s="56"/>
      <c r="F800" s="56"/>
      <c r="G800" s="58"/>
      <c r="H800" s="58"/>
      <c r="I800" s="58"/>
      <c r="J800" s="58"/>
      <c r="K800" s="58"/>
      <c r="L800" s="58"/>
      <c r="M800" s="58"/>
      <c r="N800" s="58"/>
      <c r="O800" s="59"/>
      <c r="P800" s="60"/>
    </row>
    <row r="801">
      <c r="A801" s="54"/>
      <c r="B801" s="55"/>
      <c r="C801" s="56"/>
      <c r="D801" s="56"/>
      <c r="E801" s="56"/>
      <c r="F801" s="56"/>
      <c r="G801" s="58"/>
      <c r="H801" s="58"/>
      <c r="I801" s="58"/>
      <c r="J801" s="58"/>
      <c r="K801" s="58"/>
      <c r="L801" s="58"/>
      <c r="M801" s="58"/>
      <c r="N801" s="58"/>
      <c r="O801" s="59"/>
      <c r="P801" s="60"/>
    </row>
    <row r="802">
      <c r="A802" s="54"/>
      <c r="B802" s="55"/>
      <c r="C802" s="56"/>
      <c r="D802" s="56"/>
      <c r="E802" s="56"/>
      <c r="F802" s="56"/>
      <c r="G802" s="58"/>
      <c r="H802" s="58"/>
      <c r="I802" s="58"/>
      <c r="J802" s="58"/>
      <c r="K802" s="58"/>
      <c r="L802" s="58"/>
      <c r="M802" s="58"/>
      <c r="N802" s="58"/>
      <c r="O802" s="59"/>
      <c r="P802" s="60"/>
    </row>
    <row r="803">
      <c r="A803" s="54"/>
      <c r="B803" s="55"/>
      <c r="C803" s="56"/>
      <c r="D803" s="56"/>
      <c r="E803" s="56"/>
      <c r="F803" s="56"/>
      <c r="G803" s="58"/>
      <c r="H803" s="58"/>
      <c r="I803" s="58"/>
      <c r="J803" s="58"/>
      <c r="K803" s="58"/>
      <c r="L803" s="58"/>
      <c r="M803" s="58"/>
      <c r="N803" s="58"/>
      <c r="O803" s="59"/>
      <c r="P803" s="60"/>
    </row>
    <row r="804">
      <c r="A804" s="54"/>
      <c r="B804" s="55"/>
      <c r="C804" s="56"/>
      <c r="D804" s="56"/>
      <c r="E804" s="56"/>
      <c r="F804" s="56"/>
      <c r="G804" s="58"/>
      <c r="H804" s="58"/>
      <c r="I804" s="58"/>
      <c r="J804" s="58"/>
      <c r="K804" s="58"/>
      <c r="L804" s="58"/>
      <c r="M804" s="58"/>
      <c r="N804" s="58"/>
      <c r="O804" s="59"/>
      <c r="P804" s="60"/>
    </row>
    <row r="805">
      <c r="A805" s="54"/>
      <c r="B805" s="55"/>
      <c r="C805" s="56"/>
      <c r="D805" s="56"/>
      <c r="E805" s="56"/>
      <c r="F805" s="56"/>
      <c r="G805" s="58"/>
      <c r="H805" s="58"/>
      <c r="I805" s="58"/>
      <c r="J805" s="58"/>
      <c r="K805" s="58"/>
      <c r="L805" s="58"/>
      <c r="M805" s="58"/>
      <c r="N805" s="58"/>
      <c r="O805" s="59"/>
      <c r="P805" s="60"/>
    </row>
    <row r="806">
      <c r="A806" s="54"/>
      <c r="B806" s="55"/>
      <c r="C806" s="56"/>
      <c r="D806" s="56"/>
      <c r="E806" s="56"/>
      <c r="F806" s="56"/>
      <c r="G806" s="58"/>
      <c r="H806" s="58"/>
      <c r="I806" s="58"/>
      <c r="J806" s="58"/>
      <c r="K806" s="58"/>
      <c r="L806" s="58"/>
      <c r="M806" s="58"/>
      <c r="N806" s="58"/>
      <c r="O806" s="59"/>
      <c r="P806" s="60"/>
    </row>
    <row r="807">
      <c r="A807" s="54"/>
      <c r="B807" s="55"/>
      <c r="C807" s="56"/>
      <c r="D807" s="56"/>
      <c r="E807" s="56"/>
      <c r="F807" s="56"/>
      <c r="G807" s="58"/>
      <c r="H807" s="58"/>
      <c r="I807" s="58"/>
      <c r="J807" s="58"/>
      <c r="K807" s="58"/>
      <c r="L807" s="58"/>
      <c r="M807" s="58"/>
      <c r="N807" s="58"/>
      <c r="O807" s="59"/>
      <c r="P807" s="60"/>
    </row>
    <row r="808">
      <c r="A808" s="54"/>
      <c r="B808" s="55"/>
      <c r="C808" s="56"/>
      <c r="D808" s="56"/>
      <c r="E808" s="56"/>
      <c r="F808" s="56"/>
      <c r="G808" s="58"/>
      <c r="H808" s="58"/>
      <c r="I808" s="58"/>
      <c r="J808" s="58"/>
      <c r="K808" s="58"/>
      <c r="L808" s="58"/>
      <c r="M808" s="58"/>
      <c r="N808" s="58"/>
      <c r="O808" s="59"/>
      <c r="P808" s="60"/>
    </row>
    <row r="809">
      <c r="A809" s="54"/>
      <c r="B809" s="55"/>
      <c r="C809" s="56"/>
      <c r="D809" s="56"/>
      <c r="E809" s="56"/>
      <c r="F809" s="56"/>
      <c r="G809" s="58"/>
      <c r="H809" s="58"/>
      <c r="I809" s="58"/>
      <c r="J809" s="58"/>
      <c r="K809" s="58"/>
      <c r="L809" s="58"/>
      <c r="M809" s="58"/>
      <c r="N809" s="58"/>
      <c r="O809" s="59"/>
      <c r="P809" s="60"/>
    </row>
    <row r="810">
      <c r="A810" s="54"/>
      <c r="B810" s="55"/>
      <c r="C810" s="56"/>
      <c r="D810" s="56"/>
      <c r="E810" s="56"/>
      <c r="F810" s="56"/>
      <c r="G810" s="58"/>
      <c r="H810" s="58"/>
      <c r="I810" s="58"/>
      <c r="J810" s="58"/>
      <c r="K810" s="58"/>
      <c r="L810" s="58"/>
      <c r="M810" s="58"/>
      <c r="N810" s="58"/>
      <c r="O810" s="59"/>
      <c r="P810" s="60"/>
    </row>
    <row r="811">
      <c r="A811" s="54"/>
      <c r="B811" s="55"/>
      <c r="C811" s="56"/>
      <c r="D811" s="56"/>
      <c r="E811" s="56"/>
      <c r="F811" s="56"/>
      <c r="G811" s="58"/>
      <c r="H811" s="58"/>
      <c r="I811" s="58"/>
      <c r="J811" s="58"/>
      <c r="K811" s="58"/>
      <c r="L811" s="58"/>
      <c r="M811" s="58"/>
      <c r="N811" s="58"/>
      <c r="O811" s="59"/>
      <c r="P811" s="60"/>
    </row>
    <row r="812">
      <c r="A812" s="54"/>
      <c r="B812" s="55"/>
      <c r="C812" s="56"/>
      <c r="D812" s="56"/>
      <c r="E812" s="56"/>
      <c r="F812" s="56"/>
      <c r="G812" s="58"/>
      <c r="H812" s="58"/>
      <c r="I812" s="58"/>
      <c r="J812" s="58"/>
      <c r="K812" s="58"/>
      <c r="L812" s="58"/>
      <c r="M812" s="58"/>
      <c r="N812" s="58"/>
      <c r="O812" s="59"/>
      <c r="P812" s="60"/>
    </row>
    <row r="813">
      <c r="A813" s="54"/>
      <c r="B813" s="55"/>
      <c r="C813" s="56"/>
      <c r="D813" s="56"/>
      <c r="E813" s="56"/>
      <c r="F813" s="56"/>
      <c r="G813" s="58"/>
      <c r="H813" s="58"/>
      <c r="I813" s="58"/>
      <c r="J813" s="58"/>
      <c r="K813" s="58"/>
      <c r="L813" s="58"/>
      <c r="M813" s="58"/>
      <c r="N813" s="58"/>
      <c r="O813" s="59"/>
      <c r="P813" s="60"/>
    </row>
    <row r="814">
      <c r="A814" s="54"/>
      <c r="B814" s="55"/>
      <c r="C814" s="56"/>
      <c r="D814" s="56"/>
      <c r="E814" s="56"/>
      <c r="F814" s="56"/>
      <c r="G814" s="58"/>
      <c r="H814" s="58"/>
      <c r="I814" s="58"/>
      <c r="J814" s="58"/>
      <c r="K814" s="58"/>
      <c r="L814" s="58"/>
      <c r="M814" s="58"/>
      <c r="N814" s="58"/>
      <c r="O814" s="59"/>
      <c r="P814" s="60"/>
    </row>
    <row r="815">
      <c r="A815" s="54"/>
      <c r="B815" s="55"/>
      <c r="C815" s="56"/>
      <c r="D815" s="56"/>
      <c r="E815" s="56"/>
      <c r="F815" s="56"/>
      <c r="G815" s="58"/>
      <c r="H815" s="58"/>
      <c r="I815" s="58"/>
      <c r="J815" s="58"/>
      <c r="K815" s="58"/>
      <c r="L815" s="58"/>
      <c r="M815" s="58"/>
      <c r="N815" s="58"/>
      <c r="O815" s="59"/>
      <c r="P815" s="60"/>
    </row>
    <row r="816">
      <c r="A816" s="54"/>
      <c r="B816" s="55"/>
      <c r="C816" s="56"/>
      <c r="D816" s="56"/>
      <c r="E816" s="56"/>
      <c r="F816" s="56"/>
      <c r="G816" s="58"/>
      <c r="H816" s="58"/>
      <c r="I816" s="58"/>
      <c r="J816" s="58"/>
      <c r="K816" s="58"/>
      <c r="L816" s="58"/>
      <c r="M816" s="58"/>
      <c r="N816" s="58"/>
      <c r="O816" s="59"/>
      <c r="P816" s="60"/>
    </row>
    <row r="817">
      <c r="A817" s="54"/>
      <c r="B817" s="55"/>
      <c r="C817" s="56"/>
      <c r="D817" s="56"/>
      <c r="E817" s="56"/>
      <c r="F817" s="56"/>
      <c r="G817" s="58"/>
      <c r="H817" s="58"/>
      <c r="I817" s="58"/>
      <c r="J817" s="58"/>
      <c r="K817" s="58"/>
      <c r="L817" s="58"/>
      <c r="M817" s="58"/>
      <c r="N817" s="58"/>
      <c r="O817" s="59"/>
      <c r="P817" s="60"/>
    </row>
    <row r="818">
      <c r="A818" s="54"/>
      <c r="B818" s="55"/>
      <c r="C818" s="56"/>
      <c r="D818" s="56"/>
      <c r="E818" s="56"/>
      <c r="F818" s="56"/>
      <c r="G818" s="58"/>
      <c r="H818" s="58"/>
      <c r="I818" s="58"/>
      <c r="J818" s="58"/>
      <c r="K818" s="58"/>
      <c r="L818" s="58"/>
      <c r="M818" s="58"/>
      <c r="N818" s="58"/>
      <c r="O818" s="59"/>
      <c r="P818" s="60"/>
    </row>
    <row r="819">
      <c r="A819" s="54"/>
      <c r="B819" s="55"/>
      <c r="C819" s="56"/>
      <c r="D819" s="56"/>
      <c r="E819" s="56"/>
      <c r="F819" s="56"/>
      <c r="G819" s="58"/>
      <c r="H819" s="58"/>
      <c r="I819" s="58"/>
      <c r="J819" s="58"/>
      <c r="K819" s="58"/>
      <c r="L819" s="58"/>
      <c r="M819" s="58"/>
      <c r="N819" s="58"/>
      <c r="O819" s="59"/>
      <c r="P819" s="60"/>
    </row>
    <row r="820">
      <c r="A820" s="54"/>
      <c r="B820" s="55"/>
      <c r="C820" s="56"/>
      <c r="D820" s="56"/>
      <c r="E820" s="56"/>
      <c r="F820" s="56"/>
      <c r="G820" s="58"/>
      <c r="H820" s="58"/>
      <c r="I820" s="58"/>
      <c r="J820" s="58"/>
      <c r="K820" s="58"/>
      <c r="L820" s="58"/>
      <c r="M820" s="58"/>
      <c r="N820" s="58"/>
      <c r="O820" s="59"/>
      <c r="P820" s="60"/>
    </row>
    <row r="821">
      <c r="A821" s="54"/>
      <c r="B821" s="55"/>
      <c r="C821" s="56"/>
      <c r="D821" s="56"/>
      <c r="E821" s="56"/>
      <c r="F821" s="56"/>
      <c r="G821" s="58"/>
      <c r="H821" s="58"/>
      <c r="I821" s="58"/>
      <c r="J821" s="58"/>
      <c r="K821" s="58"/>
      <c r="L821" s="58"/>
      <c r="M821" s="58"/>
      <c r="N821" s="58"/>
      <c r="O821" s="59"/>
      <c r="P821" s="60"/>
    </row>
    <row r="822">
      <c r="A822" s="54"/>
      <c r="B822" s="55"/>
      <c r="C822" s="56"/>
      <c r="D822" s="56"/>
      <c r="E822" s="56"/>
      <c r="F822" s="56"/>
      <c r="G822" s="58"/>
      <c r="H822" s="58"/>
      <c r="I822" s="58"/>
      <c r="J822" s="58"/>
      <c r="K822" s="58"/>
      <c r="L822" s="58"/>
      <c r="M822" s="58"/>
      <c r="N822" s="58"/>
      <c r="O822" s="59"/>
      <c r="P822" s="60"/>
    </row>
    <row r="823">
      <c r="A823" s="54"/>
      <c r="B823" s="55"/>
      <c r="C823" s="56"/>
      <c r="D823" s="56"/>
      <c r="E823" s="56"/>
      <c r="F823" s="56"/>
      <c r="G823" s="58"/>
      <c r="H823" s="58"/>
      <c r="I823" s="58"/>
      <c r="J823" s="58"/>
      <c r="K823" s="58"/>
      <c r="L823" s="58"/>
      <c r="M823" s="58"/>
      <c r="N823" s="58"/>
      <c r="O823" s="59"/>
      <c r="P823" s="60"/>
    </row>
    <row r="824">
      <c r="A824" s="54"/>
      <c r="B824" s="55"/>
      <c r="C824" s="56"/>
      <c r="D824" s="56"/>
      <c r="E824" s="56"/>
      <c r="F824" s="56"/>
      <c r="G824" s="58"/>
      <c r="H824" s="58"/>
      <c r="I824" s="58"/>
      <c r="J824" s="58"/>
      <c r="K824" s="58"/>
      <c r="L824" s="58"/>
      <c r="M824" s="58"/>
      <c r="N824" s="58"/>
      <c r="O824" s="59"/>
      <c r="P824" s="60"/>
    </row>
    <row r="825">
      <c r="A825" s="54"/>
      <c r="B825" s="55"/>
      <c r="C825" s="56"/>
      <c r="D825" s="56"/>
      <c r="E825" s="56"/>
      <c r="F825" s="56"/>
      <c r="G825" s="58"/>
      <c r="H825" s="58"/>
      <c r="I825" s="58"/>
      <c r="J825" s="58"/>
      <c r="K825" s="58"/>
      <c r="L825" s="58"/>
      <c r="M825" s="58"/>
      <c r="N825" s="58"/>
      <c r="O825" s="59"/>
      <c r="P825" s="60"/>
    </row>
    <row r="826">
      <c r="A826" s="54"/>
      <c r="B826" s="55"/>
      <c r="C826" s="56"/>
      <c r="D826" s="56"/>
      <c r="E826" s="56"/>
      <c r="F826" s="56"/>
      <c r="G826" s="58"/>
      <c r="H826" s="58"/>
      <c r="I826" s="58"/>
      <c r="J826" s="58"/>
      <c r="K826" s="58"/>
      <c r="L826" s="58"/>
      <c r="M826" s="58"/>
      <c r="N826" s="58"/>
      <c r="O826" s="59"/>
      <c r="P826" s="60"/>
    </row>
    <row r="827">
      <c r="A827" s="54"/>
      <c r="B827" s="55"/>
      <c r="C827" s="56"/>
      <c r="D827" s="56"/>
      <c r="E827" s="56"/>
      <c r="F827" s="56"/>
      <c r="G827" s="58"/>
      <c r="H827" s="58"/>
      <c r="I827" s="58"/>
      <c r="J827" s="58"/>
      <c r="K827" s="58"/>
      <c r="L827" s="58"/>
      <c r="M827" s="58"/>
      <c r="N827" s="58"/>
      <c r="O827" s="59"/>
      <c r="P827" s="60"/>
    </row>
    <row r="828">
      <c r="A828" s="54"/>
      <c r="B828" s="55"/>
      <c r="C828" s="56"/>
      <c r="D828" s="56"/>
      <c r="E828" s="56"/>
      <c r="F828" s="56"/>
      <c r="G828" s="58"/>
      <c r="H828" s="58"/>
      <c r="I828" s="58"/>
      <c r="J828" s="58"/>
      <c r="K828" s="58"/>
      <c r="L828" s="58"/>
      <c r="M828" s="58"/>
      <c r="N828" s="58"/>
      <c r="O828" s="59"/>
      <c r="P828" s="60"/>
    </row>
    <row r="829">
      <c r="A829" s="54"/>
      <c r="B829" s="55"/>
      <c r="C829" s="56"/>
      <c r="D829" s="56"/>
      <c r="E829" s="56"/>
      <c r="F829" s="56"/>
      <c r="G829" s="58"/>
      <c r="H829" s="58"/>
      <c r="I829" s="58"/>
      <c r="J829" s="58"/>
      <c r="K829" s="58"/>
      <c r="L829" s="58"/>
      <c r="M829" s="58"/>
      <c r="N829" s="58"/>
      <c r="O829" s="59"/>
      <c r="P829" s="60"/>
    </row>
    <row r="830">
      <c r="A830" s="54"/>
      <c r="B830" s="55"/>
      <c r="C830" s="56"/>
      <c r="D830" s="56"/>
      <c r="E830" s="56"/>
      <c r="F830" s="56"/>
      <c r="G830" s="58"/>
      <c r="H830" s="58"/>
      <c r="I830" s="58"/>
      <c r="J830" s="58"/>
      <c r="K830" s="58"/>
      <c r="L830" s="58"/>
      <c r="M830" s="58"/>
      <c r="N830" s="58"/>
      <c r="O830" s="59"/>
      <c r="P830" s="60"/>
    </row>
    <row r="831">
      <c r="A831" s="54"/>
      <c r="B831" s="55"/>
      <c r="C831" s="56"/>
      <c r="D831" s="56"/>
      <c r="E831" s="56"/>
      <c r="F831" s="56"/>
      <c r="G831" s="58"/>
      <c r="H831" s="58"/>
      <c r="I831" s="58"/>
      <c r="J831" s="58"/>
      <c r="K831" s="58"/>
      <c r="L831" s="58"/>
      <c r="M831" s="58"/>
      <c r="N831" s="58"/>
      <c r="O831" s="59"/>
      <c r="P831" s="60"/>
    </row>
    <row r="832">
      <c r="A832" s="54"/>
      <c r="B832" s="55"/>
      <c r="C832" s="56"/>
      <c r="D832" s="56"/>
      <c r="E832" s="56"/>
      <c r="F832" s="56"/>
      <c r="G832" s="58"/>
      <c r="H832" s="58"/>
      <c r="I832" s="58"/>
      <c r="J832" s="58"/>
      <c r="K832" s="58"/>
      <c r="L832" s="58"/>
      <c r="M832" s="58"/>
      <c r="N832" s="58"/>
      <c r="O832" s="59"/>
      <c r="P832" s="60"/>
    </row>
    <row r="833">
      <c r="A833" s="54"/>
      <c r="B833" s="55"/>
      <c r="C833" s="56"/>
      <c r="D833" s="56"/>
      <c r="E833" s="56"/>
      <c r="F833" s="56"/>
      <c r="G833" s="58"/>
      <c r="H833" s="58"/>
      <c r="I833" s="58"/>
      <c r="J833" s="58"/>
      <c r="K833" s="58"/>
      <c r="L833" s="58"/>
      <c r="M833" s="58"/>
      <c r="N833" s="58"/>
      <c r="O833" s="59"/>
      <c r="P833" s="60"/>
    </row>
    <row r="834">
      <c r="A834" s="54"/>
      <c r="B834" s="55"/>
      <c r="C834" s="56"/>
      <c r="D834" s="56"/>
      <c r="E834" s="56"/>
      <c r="F834" s="56"/>
      <c r="G834" s="58"/>
      <c r="H834" s="58"/>
      <c r="I834" s="58"/>
      <c r="J834" s="58"/>
      <c r="K834" s="58"/>
      <c r="L834" s="58"/>
      <c r="M834" s="58"/>
      <c r="N834" s="58"/>
      <c r="O834" s="59"/>
      <c r="P834" s="60"/>
    </row>
    <row r="835">
      <c r="A835" s="54"/>
      <c r="B835" s="55"/>
      <c r="C835" s="56"/>
      <c r="D835" s="56"/>
      <c r="E835" s="56"/>
      <c r="F835" s="56"/>
      <c r="G835" s="58"/>
      <c r="H835" s="58"/>
      <c r="I835" s="58"/>
      <c r="J835" s="58"/>
      <c r="K835" s="58"/>
      <c r="L835" s="58"/>
      <c r="M835" s="58"/>
      <c r="N835" s="58"/>
      <c r="O835" s="59"/>
      <c r="P835" s="60"/>
    </row>
    <row r="836">
      <c r="A836" s="54"/>
      <c r="B836" s="55"/>
      <c r="C836" s="56"/>
      <c r="D836" s="56"/>
      <c r="E836" s="56"/>
      <c r="F836" s="56"/>
      <c r="G836" s="58"/>
      <c r="H836" s="58"/>
      <c r="I836" s="58"/>
      <c r="J836" s="58"/>
      <c r="K836" s="58"/>
      <c r="L836" s="58"/>
      <c r="M836" s="58"/>
      <c r="N836" s="58"/>
      <c r="O836" s="59"/>
      <c r="P836" s="60"/>
    </row>
    <row r="837">
      <c r="A837" s="54"/>
      <c r="B837" s="55"/>
      <c r="C837" s="56"/>
      <c r="D837" s="56"/>
      <c r="E837" s="56"/>
      <c r="F837" s="56"/>
      <c r="G837" s="58"/>
      <c r="H837" s="58"/>
      <c r="I837" s="58"/>
      <c r="J837" s="58"/>
      <c r="K837" s="58"/>
      <c r="L837" s="58"/>
      <c r="M837" s="58"/>
      <c r="N837" s="58"/>
      <c r="O837" s="59"/>
      <c r="P837" s="60"/>
    </row>
    <row r="838">
      <c r="A838" s="54"/>
      <c r="B838" s="55"/>
      <c r="C838" s="56"/>
      <c r="D838" s="56"/>
      <c r="E838" s="56"/>
      <c r="F838" s="56"/>
      <c r="G838" s="58"/>
      <c r="H838" s="58"/>
      <c r="I838" s="58"/>
      <c r="J838" s="58"/>
      <c r="K838" s="58"/>
      <c r="L838" s="58"/>
      <c r="M838" s="58"/>
      <c r="N838" s="58"/>
      <c r="O838" s="59"/>
      <c r="P838" s="60"/>
    </row>
    <row r="839">
      <c r="A839" s="54"/>
      <c r="B839" s="55"/>
      <c r="C839" s="56"/>
      <c r="D839" s="56"/>
      <c r="E839" s="56"/>
      <c r="F839" s="56"/>
      <c r="G839" s="58"/>
      <c r="H839" s="58"/>
      <c r="I839" s="58"/>
      <c r="J839" s="58"/>
      <c r="K839" s="58"/>
      <c r="L839" s="58"/>
      <c r="M839" s="58"/>
      <c r="N839" s="58"/>
      <c r="O839" s="59"/>
      <c r="P839" s="60"/>
    </row>
    <row r="840">
      <c r="A840" s="54"/>
      <c r="B840" s="55"/>
      <c r="C840" s="56"/>
      <c r="D840" s="56"/>
      <c r="E840" s="56"/>
      <c r="F840" s="56"/>
      <c r="G840" s="58"/>
      <c r="H840" s="58"/>
      <c r="I840" s="58"/>
      <c r="J840" s="58"/>
      <c r="K840" s="58"/>
      <c r="L840" s="58"/>
      <c r="M840" s="58"/>
      <c r="N840" s="58"/>
      <c r="O840" s="59"/>
      <c r="P840" s="60"/>
    </row>
    <row r="841">
      <c r="A841" s="54"/>
      <c r="B841" s="55"/>
      <c r="C841" s="56"/>
      <c r="D841" s="56"/>
      <c r="E841" s="56"/>
      <c r="F841" s="56"/>
      <c r="G841" s="58"/>
      <c r="H841" s="58"/>
      <c r="I841" s="58"/>
      <c r="J841" s="58"/>
      <c r="K841" s="58"/>
      <c r="L841" s="58"/>
      <c r="M841" s="58"/>
      <c r="N841" s="58"/>
      <c r="O841" s="59"/>
      <c r="P841" s="60"/>
    </row>
    <row r="842">
      <c r="A842" s="54"/>
      <c r="B842" s="55"/>
      <c r="C842" s="56"/>
      <c r="D842" s="56"/>
      <c r="E842" s="56"/>
      <c r="F842" s="56"/>
      <c r="G842" s="58"/>
      <c r="H842" s="58"/>
      <c r="I842" s="58"/>
      <c r="J842" s="58"/>
      <c r="K842" s="58"/>
      <c r="L842" s="58"/>
      <c r="M842" s="58"/>
      <c r="N842" s="58"/>
      <c r="O842" s="59"/>
      <c r="P842" s="60"/>
    </row>
    <row r="843">
      <c r="A843" s="54"/>
      <c r="B843" s="55"/>
      <c r="C843" s="56"/>
      <c r="D843" s="56"/>
      <c r="E843" s="56"/>
      <c r="F843" s="56"/>
      <c r="G843" s="58"/>
      <c r="H843" s="58"/>
      <c r="I843" s="58"/>
      <c r="J843" s="58"/>
      <c r="K843" s="58"/>
      <c r="L843" s="58"/>
      <c r="M843" s="58"/>
      <c r="N843" s="58"/>
      <c r="O843" s="59"/>
      <c r="P843" s="60"/>
    </row>
    <row r="844">
      <c r="A844" s="54"/>
      <c r="B844" s="55"/>
      <c r="C844" s="56"/>
      <c r="D844" s="56"/>
      <c r="E844" s="56"/>
      <c r="F844" s="56"/>
      <c r="G844" s="58"/>
      <c r="H844" s="58"/>
      <c r="I844" s="58"/>
      <c r="J844" s="58"/>
      <c r="K844" s="58"/>
      <c r="L844" s="58"/>
      <c r="M844" s="58"/>
      <c r="N844" s="58"/>
      <c r="O844" s="59"/>
      <c r="P844" s="60"/>
    </row>
    <row r="845">
      <c r="A845" s="54"/>
      <c r="B845" s="55"/>
      <c r="C845" s="56"/>
      <c r="D845" s="56"/>
      <c r="E845" s="56"/>
      <c r="F845" s="56"/>
      <c r="G845" s="58"/>
      <c r="H845" s="58"/>
      <c r="I845" s="58"/>
      <c r="J845" s="58"/>
      <c r="K845" s="58"/>
      <c r="L845" s="58"/>
      <c r="M845" s="58"/>
      <c r="N845" s="58"/>
      <c r="O845" s="59"/>
      <c r="P845" s="60"/>
    </row>
    <row r="846">
      <c r="A846" s="54"/>
      <c r="B846" s="55"/>
      <c r="C846" s="56"/>
      <c r="D846" s="56"/>
      <c r="E846" s="56"/>
      <c r="F846" s="56"/>
      <c r="G846" s="58"/>
      <c r="H846" s="58"/>
      <c r="I846" s="58"/>
      <c r="J846" s="58"/>
      <c r="K846" s="58"/>
      <c r="L846" s="58"/>
      <c r="M846" s="58"/>
      <c r="N846" s="58"/>
      <c r="O846" s="59"/>
      <c r="P846" s="60"/>
    </row>
    <row r="847">
      <c r="A847" s="54"/>
      <c r="B847" s="55"/>
      <c r="C847" s="56"/>
      <c r="D847" s="56"/>
      <c r="E847" s="56"/>
      <c r="F847" s="56"/>
      <c r="G847" s="58"/>
      <c r="H847" s="58"/>
      <c r="I847" s="58"/>
      <c r="J847" s="58"/>
      <c r="K847" s="58"/>
      <c r="L847" s="58"/>
      <c r="M847" s="58"/>
      <c r="N847" s="58"/>
      <c r="O847" s="59"/>
      <c r="P847" s="60"/>
    </row>
    <row r="848">
      <c r="A848" s="54"/>
      <c r="B848" s="55"/>
      <c r="C848" s="56"/>
      <c r="D848" s="56"/>
      <c r="E848" s="56"/>
      <c r="F848" s="56"/>
      <c r="G848" s="58"/>
      <c r="H848" s="58"/>
      <c r="I848" s="58"/>
      <c r="J848" s="58"/>
      <c r="K848" s="58"/>
      <c r="L848" s="58"/>
      <c r="M848" s="58"/>
      <c r="N848" s="58"/>
      <c r="O848" s="59"/>
      <c r="P848" s="60"/>
    </row>
    <row r="849">
      <c r="A849" s="54"/>
      <c r="B849" s="55"/>
      <c r="C849" s="56"/>
      <c r="D849" s="56"/>
      <c r="E849" s="56"/>
      <c r="F849" s="56"/>
      <c r="G849" s="58"/>
      <c r="H849" s="58"/>
      <c r="I849" s="58"/>
      <c r="J849" s="58"/>
      <c r="K849" s="58"/>
      <c r="L849" s="58"/>
      <c r="M849" s="58"/>
      <c r="N849" s="58"/>
      <c r="O849" s="59"/>
      <c r="P849" s="60"/>
    </row>
    <row r="850">
      <c r="A850" s="54"/>
      <c r="B850" s="55"/>
      <c r="C850" s="56"/>
      <c r="D850" s="56"/>
      <c r="E850" s="56"/>
      <c r="F850" s="56"/>
      <c r="G850" s="58"/>
      <c r="H850" s="58"/>
      <c r="I850" s="58"/>
      <c r="J850" s="58"/>
      <c r="K850" s="58"/>
      <c r="L850" s="58"/>
      <c r="M850" s="58"/>
      <c r="N850" s="58"/>
      <c r="O850" s="59"/>
      <c r="P850" s="60"/>
    </row>
    <row r="851">
      <c r="A851" s="54"/>
      <c r="B851" s="55"/>
      <c r="C851" s="56"/>
      <c r="D851" s="56"/>
      <c r="E851" s="56"/>
      <c r="F851" s="56"/>
      <c r="G851" s="58"/>
      <c r="H851" s="58"/>
      <c r="I851" s="58"/>
      <c r="J851" s="58"/>
      <c r="K851" s="58"/>
      <c r="L851" s="58"/>
      <c r="M851" s="58"/>
      <c r="N851" s="58"/>
      <c r="O851" s="59"/>
      <c r="P851" s="60"/>
    </row>
    <row r="852">
      <c r="A852" s="54"/>
      <c r="B852" s="55"/>
      <c r="C852" s="56"/>
      <c r="D852" s="56"/>
      <c r="E852" s="56"/>
      <c r="F852" s="56"/>
      <c r="G852" s="58"/>
      <c r="H852" s="58"/>
      <c r="I852" s="58"/>
      <c r="J852" s="58"/>
      <c r="K852" s="58"/>
      <c r="L852" s="58"/>
      <c r="M852" s="58"/>
      <c r="N852" s="58"/>
      <c r="O852" s="59"/>
      <c r="P852" s="60"/>
    </row>
    <row r="853">
      <c r="A853" s="54"/>
      <c r="B853" s="55"/>
      <c r="C853" s="56"/>
      <c r="D853" s="56"/>
      <c r="E853" s="56"/>
      <c r="F853" s="56"/>
      <c r="G853" s="58"/>
      <c r="H853" s="58"/>
      <c r="I853" s="58"/>
      <c r="J853" s="58"/>
      <c r="K853" s="58"/>
      <c r="L853" s="58"/>
      <c r="M853" s="58"/>
      <c r="N853" s="58"/>
      <c r="O853" s="59"/>
      <c r="P853" s="60"/>
    </row>
    <row r="854">
      <c r="A854" s="54"/>
      <c r="B854" s="55"/>
      <c r="C854" s="56"/>
      <c r="D854" s="56"/>
      <c r="E854" s="56"/>
      <c r="F854" s="56"/>
      <c r="G854" s="58"/>
      <c r="H854" s="58"/>
      <c r="I854" s="58"/>
      <c r="J854" s="58"/>
      <c r="K854" s="58"/>
      <c r="L854" s="58"/>
      <c r="M854" s="58"/>
      <c r="N854" s="58"/>
      <c r="O854" s="59"/>
      <c r="P854" s="60"/>
    </row>
    <row r="855">
      <c r="A855" s="54"/>
      <c r="B855" s="55"/>
      <c r="C855" s="56"/>
      <c r="D855" s="56"/>
      <c r="E855" s="56"/>
      <c r="F855" s="56"/>
      <c r="G855" s="58"/>
      <c r="H855" s="58"/>
      <c r="I855" s="58"/>
      <c r="J855" s="58"/>
      <c r="K855" s="58"/>
      <c r="L855" s="58"/>
      <c r="M855" s="58"/>
      <c r="N855" s="58"/>
      <c r="O855" s="59"/>
      <c r="P855" s="60"/>
    </row>
    <row r="856">
      <c r="A856" s="54"/>
      <c r="B856" s="55"/>
      <c r="C856" s="56"/>
      <c r="D856" s="56"/>
      <c r="E856" s="56"/>
      <c r="F856" s="56"/>
      <c r="G856" s="58"/>
      <c r="H856" s="58"/>
      <c r="I856" s="58"/>
      <c r="J856" s="58"/>
      <c r="K856" s="58"/>
      <c r="L856" s="58"/>
      <c r="M856" s="58"/>
      <c r="N856" s="58"/>
      <c r="O856" s="59"/>
      <c r="P856" s="60"/>
    </row>
    <row r="857">
      <c r="A857" s="54"/>
      <c r="B857" s="55"/>
      <c r="C857" s="56"/>
      <c r="D857" s="56"/>
      <c r="E857" s="56"/>
      <c r="F857" s="56"/>
      <c r="G857" s="58"/>
      <c r="H857" s="58"/>
      <c r="I857" s="58"/>
      <c r="J857" s="58"/>
      <c r="K857" s="58"/>
      <c r="L857" s="58"/>
      <c r="M857" s="58"/>
      <c r="N857" s="58"/>
      <c r="O857" s="59"/>
      <c r="P857" s="60"/>
    </row>
    <row r="858">
      <c r="A858" s="54"/>
      <c r="B858" s="55"/>
      <c r="C858" s="56"/>
      <c r="D858" s="56"/>
      <c r="E858" s="56"/>
      <c r="F858" s="56"/>
      <c r="G858" s="58"/>
      <c r="H858" s="58"/>
      <c r="I858" s="58"/>
      <c r="J858" s="58"/>
      <c r="K858" s="58"/>
      <c r="L858" s="58"/>
      <c r="M858" s="58"/>
      <c r="N858" s="58"/>
      <c r="O858" s="59"/>
      <c r="P858" s="60"/>
    </row>
    <row r="859">
      <c r="A859" s="54"/>
      <c r="B859" s="55"/>
      <c r="C859" s="56"/>
      <c r="D859" s="56"/>
      <c r="E859" s="56"/>
      <c r="F859" s="56"/>
      <c r="G859" s="58"/>
      <c r="H859" s="58"/>
      <c r="I859" s="58"/>
      <c r="J859" s="58"/>
      <c r="K859" s="58"/>
      <c r="L859" s="58"/>
      <c r="M859" s="58"/>
      <c r="N859" s="58"/>
      <c r="O859" s="59"/>
      <c r="P859" s="60"/>
    </row>
    <row r="860">
      <c r="A860" s="54"/>
      <c r="B860" s="55"/>
      <c r="C860" s="56"/>
      <c r="D860" s="56"/>
      <c r="E860" s="56"/>
      <c r="F860" s="56"/>
      <c r="G860" s="58"/>
      <c r="H860" s="58"/>
      <c r="I860" s="58"/>
      <c r="J860" s="58"/>
      <c r="K860" s="58"/>
      <c r="L860" s="58"/>
      <c r="M860" s="58"/>
      <c r="N860" s="58"/>
      <c r="O860" s="59"/>
      <c r="P860" s="60"/>
    </row>
    <row r="861">
      <c r="A861" s="54"/>
      <c r="B861" s="55"/>
      <c r="C861" s="56"/>
      <c r="D861" s="56"/>
      <c r="E861" s="56"/>
      <c r="F861" s="56"/>
      <c r="G861" s="58"/>
      <c r="H861" s="58"/>
      <c r="I861" s="58"/>
      <c r="J861" s="58"/>
      <c r="K861" s="58"/>
      <c r="L861" s="58"/>
      <c r="M861" s="58"/>
      <c r="N861" s="58"/>
      <c r="O861" s="59"/>
      <c r="P861" s="60"/>
    </row>
    <row r="862">
      <c r="A862" s="54"/>
      <c r="B862" s="55"/>
      <c r="C862" s="56"/>
      <c r="D862" s="56"/>
      <c r="E862" s="56"/>
      <c r="F862" s="56"/>
      <c r="G862" s="58"/>
      <c r="H862" s="58"/>
      <c r="I862" s="58"/>
      <c r="J862" s="58"/>
      <c r="K862" s="58"/>
      <c r="L862" s="58"/>
      <c r="M862" s="58"/>
      <c r="N862" s="58"/>
      <c r="O862" s="59"/>
      <c r="P862" s="60"/>
    </row>
    <row r="863">
      <c r="A863" s="54"/>
      <c r="B863" s="55"/>
      <c r="C863" s="56"/>
      <c r="D863" s="56"/>
      <c r="E863" s="56"/>
      <c r="F863" s="56"/>
      <c r="G863" s="58"/>
      <c r="H863" s="58"/>
      <c r="I863" s="58"/>
      <c r="J863" s="58"/>
      <c r="K863" s="58"/>
      <c r="L863" s="58"/>
      <c r="M863" s="58"/>
      <c r="N863" s="58"/>
      <c r="O863" s="59"/>
      <c r="P863" s="60"/>
    </row>
    <row r="864">
      <c r="A864" s="54"/>
      <c r="B864" s="55"/>
      <c r="C864" s="56"/>
      <c r="D864" s="56"/>
      <c r="E864" s="56"/>
      <c r="F864" s="56"/>
      <c r="G864" s="58"/>
      <c r="H864" s="58"/>
      <c r="I864" s="58"/>
      <c r="J864" s="58"/>
      <c r="K864" s="58"/>
      <c r="L864" s="58"/>
      <c r="M864" s="58"/>
      <c r="N864" s="58"/>
      <c r="O864" s="59"/>
      <c r="P864" s="60"/>
    </row>
    <row r="865">
      <c r="A865" s="54"/>
      <c r="B865" s="55"/>
      <c r="C865" s="56"/>
      <c r="D865" s="56"/>
      <c r="E865" s="56"/>
      <c r="F865" s="56"/>
      <c r="G865" s="58"/>
      <c r="H865" s="58"/>
      <c r="I865" s="58"/>
      <c r="J865" s="58"/>
      <c r="K865" s="58"/>
      <c r="L865" s="58"/>
      <c r="M865" s="58"/>
      <c r="N865" s="58"/>
      <c r="O865" s="59"/>
      <c r="P865" s="60"/>
    </row>
    <row r="866">
      <c r="A866" s="54"/>
      <c r="B866" s="55"/>
      <c r="C866" s="56"/>
      <c r="D866" s="56"/>
      <c r="E866" s="56"/>
      <c r="F866" s="56"/>
      <c r="G866" s="58"/>
      <c r="H866" s="58"/>
      <c r="I866" s="58"/>
      <c r="J866" s="58"/>
      <c r="K866" s="58"/>
      <c r="L866" s="58"/>
      <c r="M866" s="58"/>
      <c r="N866" s="58"/>
      <c r="O866" s="59"/>
      <c r="P866" s="60"/>
    </row>
    <row r="867">
      <c r="A867" s="54"/>
      <c r="B867" s="55"/>
      <c r="C867" s="56"/>
      <c r="D867" s="56"/>
      <c r="E867" s="56"/>
      <c r="F867" s="56"/>
      <c r="G867" s="58"/>
      <c r="H867" s="58"/>
      <c r="I867" s="58"/>
      <c r="J867" s="58"/>
      <c r="K867" s="58"/>
      <c r="L867" s="58"/>
      <c r="M867" s="58"/>
      <c r="N867" s="58"/>
      <c r="O867" s="59"/>
      <c r="P867" s="60"/>
    </row>
    <row r="868">
      <c r="A868" s="54"/>
      <c r="B868" s="55"/>
      <c r="C868" s="56"/>
      <c r="D868" s="56"/>
      <c r="E868" s="56"/>
      <c r="F868" s="56"/>
      <c r="G868" s="58"/>
      <c r="H868" s="58"/>
      <c r="I868" s="58"/>
      <c r="J868" s="58"/>
      <c r="K868" s="58"/>
      <c r="L868" s="58"/>
      <c r="M868" s="58"/>
      <c r="N868" s="58"/>
      <c r="O868" s="59"/>
      <c r="P868" s="60"/>
    </row>
    <row r="869">
      <c r="A869" s="54"/>
      <c r="B869" s="55"/>
      <c r="C869" s="56"/>
      <c r="D869" s="56"/>
      <c r="E869" s="56"/>
      <c r="F869" s="56"/>
      <c r="G869" s="58"/>
      <c r="H869" s="58"/>
      <c r="I869" s="58"/>
      <c r="J869" s="58"/>
      <c r="K869" s="58"/>
      <c r="L869" s="58"/>
      <c r="M869" s="58"/>
      <c r="N869" s="58"/>
      <c r="O869" s="59"/>
      <c r="P869" s="60"/>
    </row>
    <row r="870">
      <c r="A870" s="54"/>
      <c r="B870" s="55"/>
      <c r="C870" s="56"/>
      <c r="D870" s="56"/>
      <c r="E870" s="56"/>
      <c r="F870" s="56"/>
      <c r="G870" s="58"/>
      <c r="H870" s="58"/>
      <c r="I870" s="58"/>
      <c r="J870" s="58"/>
      <c r="K870" s="58"/>
      <c r="L870" s="58"/>
      <c r="M870" s="58"/>
      <c r="N870" s="58"/>
      <c r="O870" s="59"/>
      <c r="P870" s="60"/>
    </row>
    <row r="871">
      <c r="A871" s="54"/>
      <c r="B871" s="55"/>
      <c r="C871" s="56"/>
      <c r="D871" s="56"/>
      <c r="E871" s="56"/>
      <c r="F871" s="56"/>
      <c r="G871" s="58"/>
      <c r="H871" s="58"/>
      <c r="I871" s="58"/>
      <c r="J871" s="58"/>
      <c r="K871" s="58"/>
      <c r="L871" s="58"/>
      <c r="M871" s="58"/>
      <c r="N871" s="58"/>
      <c r="O871" s="59"/>
      <c r="P871" s="60"/>
    </row>
    <row r="872">
      <c r="A872" s="54"/>
      <c r="B872" s="55"/>
      <c r="C872" s="56"/>
      <c r="D872" s="56"/>
      <c r="E872" s="56"/>
      <c r="F872" s="56"/>
      <c r="G872" s="58"/>
      <c r="H872" s="58"/>
      <c r="I872" s="58"/>
      <c r="J872" s="58"/>
      <c r="K872" s="58"/>
      <c r="L872" s="58"/>
      <c r="M872" s="58"/>
      <c r="N872" s="58"/>
      <c r="O872" s="59"/>
      <c r="P872" s="60"/>
    </row>
    <row r="873">
      <c r="A873" s="54"/>
      <c r="B873" s="55"/>
      <c r="C873" s="56"/>
      <c r="D873" s="56"/>
      <c r="E873" s="56"/>
      <c r="F873" s="56"/>
      <c r="G873" s="58"/>
      <c r="H873" s="58"/>
      <c r="I873" s="58"/>
      <c r="J873" s="58"/>
      <c r="K873" s="58"/>
      <c r="L873" s="58"/>
      <c r="M873" s="58"/>
      <c r="N873" s="58"/>
      <c r="O873" s="59"/>
      <c r="P873" s="60"/>
    </row>
    <row r="874">
      <c r="A874" s="54"/>
      <c r="B874" s="55"/>
      <c r="C874" s="56"/>
      <c r="D874" s="56"/>
      <c r="E874" s="56"/>
      <c r="F874" s="56"/>
      <c r="G874" s="58"/>
      <c r="H874" s="58"/>
      <c r="I874" s="58"/>
      <c r="J874" s="58"/>
      <c r="K874" s="58"/>
      <c r="L874" s="58"/>
      <c r="M874" s="58"/>
      <c r="N874" s="58"/>
      <c r="O874" s="59"/>
      <c r="P874" s="60"/>
    </row>
    <row r="875">
      <c r="A875" s="54"/>
      <c r="B875" s="55"/>
      <c r="C875" s="56"/>
      <c r="D875" s="56"/>
      <c r="E875" s="56"/>
      <c r="F875" s="56"/>
      <c r="G875" s="58"/>
      <c r="H875" s="58"/>
      <c r="I875" s="58"/>
      <c r="J875" s="58"/>
      <c r="K875" s="58"/>
      <c r="L875" s="58"/>
      <c r="M875" s="58"/>
      <c r="N875" s="58"/>
      <c r="O875" s="59"/>
      <c r="P875" s="60"/>
    </row>
    <row r="876">
      <c r="A876" s="54"/>
      <c r="B876" s="55"/>
      <c r="C876" s="56"/>
      <c r="D876" s="56"/>
      <c r="E876" s="56"/>
      <c r="F876" s="56"/>
      <c r="G876" s="58"/>
      <c r="H876" s="58"/>
      <c r="I876" s="58"/>
      <c r="J876" s="58"/>
      <c r="K876" s="58"/>
      <c r="L876" s="58"/>
      <c r="M876" s="58"/>
      <c r="N876" s="58"/>
      <c r="O876" s="59"/>
      <c r="P876" s="60"/>
    </row>
    <row r="877">
      <c r="A877" s="54"/>
      <c r="B877" s="55"/>
      <c r="C877" s="56"/>
      <c r="D877" s="56"/>
      <c r="E877" s="56"/>
      <c r="F877" s="56"/>
      <c r="G877" s="58"/>
      <c r="H877" s="58"/>
      <c r="I877" s="58"/>
      <c r="J877" s="58"/>
      <c r="K877" s="58"/>
      <c r="L877" s="58"/>
      <c r="M877" s="58"/>
      <c r="N877" s="58"/>
      <c r="O877" s="59"/>
      <c r="P877" s="60"/>
    </row>
    <row r="878">
      <c r="A878" s="54"/>
      <c r="B878" s="55"/>
      <c r="C878" s="56"/>
      <c r="D878" s="56"/>
      <c r="E878" s="56"/>
      <c r="F878" s="56"/>
      <c r="G878" s="58"/>
      <c r="H878" s="58"/>
      <c r="I878" s="58"/>
      <c r="J878" s="58"/>
      <c r="K878" s="58"/>
      <c r="L878" s="58"/>
      <c r="M878" s="58"/>
      <c r="N878" s="58"/>
      <c r="O878" s="59"/>
      <c r="P878" s="60"/>
    </row>
    <row r="879">
      <c r="A879" s="54"/>
      <c r="B879" s="55"/>
      <c r="C879" s="56"/>
      <c r="D879" s="56"/>
      <c r="E879" s="56"/>
      <c r="F879" s="56"/>
      <c r="G879" s="58"/>
      <c r="H879" s="58"/>
      <c r="I879" s="58"/>
      <c r="J879" s="58"/>
      <c r="K879" s="58"/>
      <c r="L879" s="58"/>
      <c r="M879" s="58"/>
      <c r="N879" s="58"/>
      <c r="O879" s="59"/>
      <c r="P879" s="60"/>
    </row>
    <row r="880">
      <c r="A880" s="54"/>
      <c r="B880" s="55"/>
      <c r="C880" s="56"/>
      <c r="D880" s="56"/>
      <c r="E880" s="56"/>
      <c r="F880" s="56"/>
      <c r="G880" s="58"/>
      <c r="H880" s="58"/>
      <c r="I880" s="58"/>
      <c r="J880" s="58"/>
      <c r="K880" s="58"/>
      <c r="L880" s="58"/>
      <c r="M880" s="58"/>
      <c r="N880" s="58"/>
      <c r="O880" s="59"/>
      <c r="P880" s="60"/>
    </row>
    <row r="881">
      <c r="A881" s="54"/>
      <c r="B881" s="55"/>
      <c r="C881" s="56"/>
      <c r="D881" s="56"/>
      <c r="E881" s="56"/>
      <c r="F881" s="56"/>
      <c r="G881" s="58"/>
      <c r="H881" s="58"/>
      <c r="I881" s="58"/>
      <c r="J881" s="58"/>
      <c r="K881" s="58"/>
      <c r="L881" s="58"/>
      <c r="M881" s="58"/>
      <c r="N881" s="58"/>
      <c r="O881" s="59"/>
      <c r="P881" s="60"/>
    </row>
    <row r="882">
      <c r="A882" s="54"/>
      <c r="B882" s="55"/>
      <c r="C882" s="56"/>
      <c r="D882" s="56"/>
      <c r="E882" s="56"/>
      <c r="F882" s="56"/>
      <c r="G882" s="58"/>
      <c r="H882" s="58"/>
      <c r="I882" s="58"/>
      <c r="J882" s="58"/>
      <c r="K882" s="58"/>
      <c r="L882" s="58"/>
      <c r="M882" s="58"/>
      <c r="N882" s="58"/>
      <c r="O882" s="59"/>
      <c r="P882" s="60"/>
    </row>
    <row r="883">
      <c r="A883" s="54"/>
      <c r="B883" s="55"/>
      <c r="C883" s="56"/>
      <c r="D883" s="56"/>
      <c r="E883" s="56"/>
      <c r="F883" s="56"/>
      <c r="G883" s="58"/>
      <c r="H883" s="58"/>
      <c r="I883" s="58"/>
      <c r="J883" s="58"/>
      <c r="K883" s="58"/>
      <c r="L883" s="58"/>
      <c r="M883" s="58"/>
      <c r="N883" s="58"/>
      <c r="O883" s="59"/>
      <c r="P883" s="60"/>
    </row>
    <row r="884">
      <c r="A884" s="54"/>
      <c r="B884" s="55"/>
      <c r="C884" s="56"/>
      <c r="D884" s="56"/>
      <c r="E884" s="56"/>
      <c r="F884" s="56"/>
      <c r="G884" s="58"/>
      <c r="H884" s="58"/>
      <c r="I884" s="58"/>
      <c r="J884" s="58"/>
      <c r="K884" s="58"/>
      <c r="L884" s="58"/>
      <c r="M884" s="58"/>
      <c r="N884" s="58"/>
      <c r="O884" s="59"/>
      <c r="P884" s="60"/>
    </row>
    <row r="885">
      <c r="A885" s="54"/>
      <c r="B885" s="55"/>
      <c r="C885" s="56"/>
      <c r="D885" s="56"/>
      <c r="E885" s="56"/>
      <c r="F885" s="56"/>
      <c r="G885" s="58"/>
      <c r="H885" s="58"/>
      <c r="I885" s="58"/>
      <c r="J885" s="58"/>
      <c r="K885" s="58"/>
      <c r="L885" s="58"/>
      <c r="M885" s="58"/>
      <c r="N885" s="58"/>
      <c r="O885" s="59"/>
      <c r="P885" s="60"/>
    </row>
    <row r="886">
      <c r="A886" s="54"/>
      <c r="B886" s="55"/>
      <c r="C886" s="56"/>
      <c r="D886" s="56"/>
      <c r="E886" s="56"/>
      <c r="F886" s="56"/>
      <c r="G886" s="58"/>
      <c r="H886" s="58"/>
      <c r="I886" s="58"/>
      <c r="J886" s="58"/>
      <c r="K886" s="58"/>
      <c r="L886" s="58"/>
      <c r="M886" s="58"/>
      <c r="N886" s="58"/>
      <c r="O886" s="59"/>
      <c r="P886" s="60"/>
    </row>
    <row r="887">
      <c r="A887" s="54"/>
      <c r="B887" s="55"/>
      <c r="C887" s="56"/>
      <c r="D887" s="56"/>
      <c r="E887" s="56"/>
      <c r="F887" s="56"/>
      <c r="G887" s="58"/>
      <c r="H887" s="58"/>
      <c r="I887" s="58"/>
      <c r="J887" s="58"/>
      <c r="K887" s="58"/>
      <c r="L887" s="58"/>
      <c r="M887" s="58"/>
      <c r="N887" s="58"/>
      <c r="O887" s="59"/>
      <c r="P887" s="60"/>
    </row>
    <row r="888">
      <c r="A888" s="54"/>
      <c r="B888" s="55"/>
      <c r="C888" s="56"/>
      <c r="D888" s="56"/>
      <c r="E888" s="56"/>
      <c r="F888" s="56"/>
      <c r="G888" s="58"/>
      <c r="H888" s="58"/>
      <c r="I888" s="58"/>
      <c r="J888" s="58"/>
      <c r="K888" s="58"/>
      <c r="L888" s="58"/>
      <c r="M888" s="58"/>
      <c r="N888" s="58"/>
      <c r="O888" s="59"/>
      <c r="P888" s="60"/>
    </row>
    <row r="889">
      <c r="A889" s="54"/>
      <c r="B889" s="55"/>
      <c r="C889" s="56"/>
      <c r="D889" s="56"/>
      <c r="E889" s="56"/>
      <c r="F889" s="56"/>
      <c r="G889" s="58"/>
      <c r="H889" s="58"/>
      <c r="I889" s="58"/>
      <c r="J889" s="58"/>
      <c r="K889" s="58"/>
      <c r="L889" s="58"/>
      <c r="M889" s="58"/>
      <c r="N889" s="58"/>
      <c r="O889" s="59"/>
      <c r="P889" s="60"/>
    </row>
    <row r="890">
      <c r="A890" s="54"/>
      <c r="B890" s="55"/>
      <c r="C890" s="56"/>
      <c r="D890" s="56"/>
      <c r="E890" s="56"/>
      <c r="F890" s="56"/>
      <c r="G890" s="58"/>
      <c r="H890" s="58"/>
      <c r="I890" s="58"/>
      <c r="J890" s="58"/>
      <c r="K890" s="58"/>
      <c r="L890" s="58"/>
      <c r="M890" s="58"/>
      <c r="N890" s="58"/>
      <c r="O890" s="59"/>
      <c r="P890" s="60"/>
    </row>
    <row r="891">
      <c r="A891" s="54"/>
      <c r="B891" s="55"/>
      <c r="C891" s="56"/>
      <c r="D891" s="56"/>
      <c r="E891" s="56"/>
      <c r="F891" s="56"/>
      <c r="G891" s="58"/>
      <c r="H891" s="58"/>
      <c r="I891" s="58"/>
      <c r="J891" s="58"/>
      <c r="K891" s="58"/>
      <c r="L891" s="58"/>
      <c r="M891" s="58"/>
      <c r="N891" s="58"/>
      <c r="O891" s="59"/>
      <c r="P891" s="60"/>
    </row>
    <row r="892">
      <c r="A892" s="54"/>
      <c r="B892" s="55"/>
      <c r="C892" s="56"/>
      <c r="D892" s="56"/>
      <c r="E892" s="56"/>
      <c r="F892" s="56"/>
      <c r="G892" s="58"/>
      <c r="H892" s="58"/>
      <c r="I892" s="58"/>
      <c r="J892" s="58"/>
      <c r="K892" s="58"/>
      <c r="L892" s="58"/>
      <c r="M892" s="58"/>
      <c r="N892" s="58"/>
      <c r="O892" s="59"/>
      <c r="P892" s="60"/>
    </row>
    <row r="893">
      <c r="A893" s="54"/>
      <c r="B893" s="55"/>
      <c r="C893" s="56"/>
      <c r="D893" s="56"/>
      <c r="E893" s="56"/>
      <c r="F893" s="56"/>
      <c r="G893" s="58"/>
      <c r="H893" s="58"/>
      <c r="I893" s="58"/>
      <c r="J893" s="58"/>
      <c r="K893" s="58"/>
      <c r="L893" s="58"/>
      <c r="M893" s="58"/>
      <c r="N893" s="58"/>
      <c r="O893" s="59"/>
      <c r="P893" s="60"/>
    </row>
    <row r="894">
      <c r="A894" s="54"/>
      <c r="B894" s="55"/>
      <c r="C894" s="56"/>
      <c r="D894" s="56"/>
      <c r="E894" s="56"/>
      <c r="F894" s="56"/>
      <c r="G894" s="58"/>
      <c r="H894" s="58"/>
      <c r="I894" s="58"/>
      <c r="J894" s="58"/>
      <c r="K894" s="58"/>
      <c r="L894" s="58"/>
      <c r="M894" s="58"/>
      <c r="N894" s="58"/>
      <c r="O894" s="59"/>
      <c r="P894" s="60"/>
    </row>
    <row r="895">
      <c r="A895" s="54"/>
      <c r="B895" s="55"/>
      <c r="C895" s="56"/>
      <c r="D895" s="56"/>
      <c r="E895" s="56"/>
      <c r="F895" s="56"/>
      <c r="G895" s="58"/>
      <c r="H895" s="58"/>
      <c r="I895" s="58"/>
      <c r="J895" s="58"/>
      <c r="K895" s="58"/>
      <c r="L895" s="58"/>
      <c r="M895" s="58"/>
      <c r="N895" s="58"/>
      <c r="O895" s="59"/>
      <c r="P895" s="60"/>
    </row>
    <row r="896">
      <c r="A896" s="54"/>
      <c r="B896" s="55"/>
      <c r="C896" s="56"/>
      <c r="D896" s="56"/>
      <c r="E896" s="56"/>
      <c r="F896" s="56"/>
      <c r="G896" s="58"/>
      <c r="H896" s="58"/>
      <c r="I896" s="58"/>
      <c r="J896" s="58"/>
      <c r="K896" s="58"/>
      <c r="L896" s="58"/>
      <c r="M896" s="58"/>
      <c r="N896" s="58"/>
      <c r="O896" s="59"/>
      <c r="P896" s="60"/>
    </row>
    <row r="897">
      <c r="A897" s="54"/>
      <c r="B897" s="55"/>
      <c r="C897" s="56"/>
      <c r="D897" s="56"/>
      <c r="E897" s="56"/>
      <c r="F897" s="56"/>
      <c r="G897" s="58"/>
      <c r="H897" s="58"/>
      <c r="I897" s="58"/>
      <c r="J897" s="58"/>
      <c r="K897" s="58"/>
      <c r="L897" s="58"/>
      <c r="M897" s="58"/>
      <c r="N897" s="58"/>
      <c r="O897" s="59"/>
      <c r="P897" s="60"/>
    </row>
    <row r="898">
      <c r="A898" s="54"/>
      <c r="B898" s="55"/>
      <c r="C898" s="56"/>
      <c r="D898" s="56"/>
      <c r="E898" s="56"/>
      <c r="F898" s="56"/>
      <c r="G898" s="58"/>
      <c r="H898" s="58"/>
      <c r="I898" s="58"/>
      <c r="J898" s="58"/>
      <c r="K898" s="58"/>
      <c r="L898" s="58"/>
      <c r="M898" s="58"/>
      <c r="N898" s="58"/>
      <c r="O898" s="59"/>
      <c r="P898" s="60"/>
    </row>
    <row r="899">
      <c r="A899" s="54"/>
      <c r="B899" s="55"/>
      <c r="C899" s="56"/>
      <c r="D899" s="56"/>
      <c r="E899" s="56"/>
      <c r="F899" s="56"/>
      <c r="G899" s="58"/>
      <c r="H899" s="58"/>
      <c r="I899" s="58"/>
      <c r="J899" s="58"/>
      <c r="K899" s="58"/>
      <c r="L899" s="58"/>
      <c r="M899" s="58"/>
      <c r="N899" s="58"/>
      <c r="O899" s="59"/>
      <c r="P899" s="60"/>
    </row>
    <row r="900">
      <c r="A900" s="54"/>
      <c r="B900" s="55"/>
      <c r="C900" s="56"/>
      <c r="D900" s="56"/>
      <c r="E900" s="56"/>
      <c r="F900" s="56"/>
      <c r="G900" s="58"/>
      <c r="H900" s="58"/>
      <c r="I900" s="58"/>
      <c r="J900" s="58"/>
      <c r="K900" s="58"/>
      <c r="L900" s="58"/>
      <c r="M900" s="58"/>
      <c r="N900" s="58"/>
      <c r="O900" s="59"/>
      <c r="P900" s="60"/>
    </row>
    <row r="901">
      <c r="A901" s="54"/>
      <c r="B901" s="55"/>
      <c r="C901" s="56"/>
      <c r="D901" s="56"/>
      <c r="E901" s="56"/>
      <c r="F901" s="56"/>
      <c r="G901" s="58"/>
      <c r="H901" s="58"/>
      <c r="I901" s="58"/>
      <c r="J901" s="58"/>
      <c r="K901" s="58"/>
      <c r="L901" s="58"/>
      <c r="M901" s="58"/>
      <c r="N901" s="58"/>
      <c r="O901" s="59"/>
      <c r="P901" s="60"/>
    </row>
    <row r="902">
      <c r="A902" s="54"/>
      <c r="B902" s="55"/>
      <c r="C902" s="56"/>
      <c r="D902" s="56"/>
      <c r="E902" s="56"/>
      <c r="F902" s="56"/>
      <c r="G902" s="58"/>
      <c r="H902" s="58"/>
      <c r="I902" s="58"/>
      <c r="J902" s="58"/>
      <c r="K902" s="58"/>
      <c r="L902" s="58"/>
      <c r="M902" s="58"/>
      <c r="N902" s="58"/>
      <c r="O902" s="59"/>
      <c r="P902" s="60"/>
    </row>
    <row r="903">
      <c r="A903" s="54"/>
      <c r="B903" s="55"/>
      <c r="C903" s="56"/>
      <c r="D903" s="56"/>
      <c r="E903" s="56"/>
      <c r="F903" s="56"/>
      <c r="G903" s="58"/>
      <c r="H903" s="58"/>
      <c r="I903" s="58"/>
      <c r="J903" s="58"/>
      <c r="K903" s="58"/>
      <c r="L903" s="58"/>
      <c r="M903" s="58"/>
      <c r="N903" s="58"/>
      <c r="O903" s="59"/>
      <c r="P903" s="60"/>
    </row>
    <row r="904">
      <c r="A904" s="54"/>
      <c r="B904" s="55"/>
      <c r="C904" s="56"/>
      <c r="D904" s="56"/>
      <c r="E904" s="56"/>
      <c r="F904" s="56"/>
      <c r="G904" s="58"/>
      <c r="H904" s="58"/>
      <c r="I904" s="58"/>
      <c r="J904" s="58"/>
      <c r="K904" s="58"/>
      <c r="L904" s="58"/>
      <c r="M904" s="58"/>
      <c r="N904" s="58"/>
      <c r="O904" s="59"/>
      <c r="P904" s="60"/>
    </row>
    <row r="905">
      <c r="A905" s="54"/>
      <c r="B905" s="55"/>
      <c r="C905" s="56"/>
      <c r="D905" s="56"/>
      <c r="E905" s="56"/>
      <c r="F905" s="56"/>
      <c r="G905" s="58"/>
      <c r="H905" s="58"/>
      <c r="I905" s="58"/>
      <c r="J905" s="58"/>
      <c r="K905" s="58"/>
      <c r="L905" s="58"/>
      <c r="M905" s="58"/>
      <c r="N905" s="58"/>
      <c r="O905" s="59"/>
      <c r="P905" s="60"/>
    </row>
    <row r="906">
      <c r="A906" s="54"/>
      <c r="B906" s="55"/>
      <c r="C906" s="56"/>
      <c r="D906" s="56"/>
      <c r="E906" s="56"/>
      <c r="F906" s="56"/>
      <c r="G906" s="58"/>
      <c r="H906" s="58"/>
      <c r="I906" s="58"/>
      <c r="J906" s="58"/>
      <c r="K906" s="58"/>
      <c r="L906" s="58"/>
      <c r="M906" s="58"/>
      <c r="N906" s="58"/>
      <c r="O906" s="59"/>
      <c r="P906" s="60"/>
    </row>
    <row r="907">
      <c r="A907" s="54"/>
      <c r="B907" s="55"/>
      <c r="C907" s="56"/>
      <c r="D907" s="56"/>
      <c r="E907" s="56"/>
      <c r="F907" s="56"/>
      <c r="G907" s="58"/>
      <c r="H907" s="58"/>
      <c r="I907" s="58"/>
      <c r="J907" s="58"/>
      <c r="K907" s="58"/>
      <c r="L907" s="58"/>
      <c r="M907" s="58"/>
      <c r="N907" s="58"/>
      <c r="O907" s="59"/>
      <c r="P907" s="60"/>
    </row>
    <row r="908">
      <c r="A908" s="54"/>
      <c r="B908" s="55"/>
      <c r="C908" s="56"/>
      <c r="D908" s="56"/>
      <c r="E908" s="56"/>
      <c r="F908" s="56"/>
      <c r="G908" s="58"/>
      <c r="H908" s="58"/>
      <c r="I908" s="58"/>
      <c r="J908" s="58"/>
      <c r="K908" s="58"/>
      <c r="L908" s="58"/>
      <c r="M908" s="58"/>
      <c r="N908" s="58"/>
      <c r="O908" s="59"/>
      <c r="P908" s="60"/>
    </row>
    <row r="909">
      <c r="A909" s="54"/>
      <c r="B909" s="55"/>
      <c r="C909" s="56"/>
      <c r="D909" s="56"/>
      <c r="E909" s="56"/>
      <c r="F909" s="56"/>
      <c r="G909" s="58"/>
      <c r="H909" s="58"/>
      <c r="I909" s="58"/>
      <c r="J909" s="58"/>
      <c r="K909" s="58"/>
      <c r="L909" s="58"/>
      <c r="M909" s="58"/>
      <c r="N909" s="58"/>
      <c r="O909" s="59"/>
      <c r="P909" s="60"/>
    </row>
    <row r="910">
      <c r="A910" s="54"/>
      <c r="B910" s="55"/>
      <c r="C910" s="56"/>
      <c r="D910" s="56"/>
      <c r="E910" s="56"/>
      <c r="F910" s="56"/>
      <c r="G910" s="58"/>
      <c r="H910" s="58"/>
      <c r="I910" s="58"/>
      <c r="J910" s="58"/>
      <c r="K910" s="58"/>
      <c r="L910" s="58"/>
      <c r="M910" s="58"/>
      <c r="N910" s="58"/>
      <c r="O910" s="59"/>
      <c r="P910" s="60"/>
    </row>
    <row r="911">
      <c r="A911" s="54"/>
      <c r="B911" s="55"/>
      <c r="C911" s="56"/>
      <c r="D911" s="56"/>
      <c r="E911" s="56"/>
      <c r="F911" s="56"/>
      <c r="G911" s="58"/>
      <c r="H911" s="58"/>
      <c r="I911" s="58"/>
      <c r="J911" s="58"/>
      <c r="K911" s="58"/>
      <c r="L911" s="58"/>
      <c r="M911" s="58"/>
      <c r="N911" s="58"/>
      <c r="O911" s="59"/>
      <c r="P911" s="60"/>
    </row>
    <row r="912">
      <c r="A912" s="54"/>
      <c r="B912" s="55"/>
      <c r="C912" s="56"/>
      <c r="D912" s="56"/>
      <c r="E912" s="56"/>
      <c r="F912" s="56"/>
      <c r="G912" s="58"/>
      <c r="H912" s="58"/>
      <c r="I912" s="58"/>
      <c r="J912" s="58"/>
      <c r="K912" s="58"/>
      <c r="L912" s="58"/>
      <c r="M912" s="58"/>
      <c r="N912" s="58"/>
      <c r="O912" s="59"/>
      <c r="P912" s="60"/>
    </row>
    <row r="913">
      <c r="A913" s="54"/>
      <c r="B913" s="55"/>
      <c r="C913" s="56"/>
      <c r="D913" s="56"/>
      <c r="E913" s="56"/>
      <c r="F913" s="56"/>
      <c r="G913" s="58"/>
      <c r="H913" s="58"/>
      <c r="I913" s="58"/>
      <c r="J913" s="58"/>
      <c r="K913" s="58"/>
      <c r="L913" s="58"/>
      <c r="M913" s="58"/>
      <c r="N913" s="58"/>
      <c r="O913" s="59"/>
      <c r="P913" s="60"/>
    </row>
    <row r="914">
      <c r="A914" s="54"/>
      <c r="B914" s="55"/>
      <c r="C914" s="56"/>
      <c r="D914" s="56"/>
      <c r="E914" s="56"/>
      <c r="F914" s="56"/>
      <c r="G914" s="58"/>
      <c r="H914" s="58"/>
      <c r="I914" s="58"/>
      <c r="J914" s="58"/>
      <c r="K914" s="58"/>
      <c r="L914" s="58"/>
      <c r="M914" s="58"/>
      <c r="N914" s="58"/>
      <c r="O914" s="59"/>
      <c r="P914" s="60"/>
    </row>
    <row r="915">
      <c r="A915" s="54"/>
      <c r="B915" s="55"/>
      <c r="C915" s="56"/>
      <c r="D915" s="56"/>
      <c r="E915" s="56"/>
      <c r="F915" s="56"/>
      <c r="G915" s="58"/>
      <c r="H915" s="58"/>
      <c r="I915" s="58"/>
      <c r="J915" s="58"/>
      <c r="K915" s="58"/>
      <c r="L915" s="58"/>
      <c r="M915" s="58"/>
      <c r="N915" s="58"/>
      <c r="O915" s="59"/>
      <c r="P915" s="60"/>
    </row>
    <row r="916">
      <c r="A916" s="54"/>
      <c r="B916" s="55"/>
      <c r="C916" s="56"/>
      <c r="D916" s="56"/>
      <c r="E916" s="56"/>
      <c r="F916" s="56"/>
      <c r="G916" s="58"/>
      <c r="H916" s="58"/>
      <c r="I916" s="58"/>
      <c r="J916" s="58"/>
      <c r="K916" s="58"/>
      <c r="L916" s="58"/>
      <c r="M916" s="58"/>
      <c r="N916" s="58"/>
      <c r="O916" s="59"/>
      <c r="P916" s="60"/>
    </row>
    <row r="917">
      <c r="A917" s="54"/>
      <c r="B917" s="55"/>
      <c r="C917" s="56"/>
      <c r="D917" s="56"/>
      <c r="E917" s="56"/>
      <c r="F917" s="56"/>
      <c r="G917" s="58"/>
      <c r="H917" s="58"/>
      <c r="I917" s="58"/>
      <c r="J917" s="58"/>
      <c r="K917" s="58"/>
      <c r="L917" s="58"/>
      <c r="M917" s="58"/>
      <c r="N917" s="58"/>
      <c r="O917" s="59"/>
      <c r="P917" s="60"/>
    </row>
    <row r="918">
      <c r="A918" s="54"/>
      <c r="B918" s="55"/>
      <c r="C918" s="56"/>
      <c r="D918" s="56"/>
      <c r="E918" s="56"/>
      <c r="F918" s="56"/>
      <c r="G918" s="58"/>
      <c r="H918" s="58"/>
      <c r="I918" s="58"/>
      <c r="J918" s="58"/>
      <c r="K918" s="58"/>
      <c r="L918" s="58"/>
      <c r="M918" s="58"/>
      <c r="N918" s="58"/>
      <c r="O918" s="59"/>
      <c r="P918" s="60"/>
    </row>
    <row r="919">
      <c r="A919" s="54"/>
      <c r="B919" s="55"/>
      <c r="C919" s="56"/>
      <c r="D919" s="56"/>
      <c r="E919" s="56"/>
      <c r="F919" s="56"/>
      <c r="G919" s="58"/>
      <c r="H919" s="58"/>
      <c r="I919" s="58"/>
      <c r="J919" s="58"/>
      <c r="K919" s="58"/>
      <c r="L919" s="58"/>
      <c r="M919" s="58"/>
      <c r="N919" s="58"/>
      <c r="O919" s="59"/>
      <c r="P919" s="60"/>
    </row>
    <row r="920">
      <c r="A920" s="54"/>
      <c r="B920" s="55"/>
      <c r="C920" s="56"/>
      <c r="D920" s="56"/>
      <c r="E920" s="56"/>
      <c r="F920" s="56"/>
      <c r="G920" s="58"/>
      <c r="H920" s="58"/>
      <c r="I920" s="58"/>
      <c r="J920" s="58"/>
      <c r="K920" s="58"/>
      <c r="L920" s="58"/>
      <c r="M920" s="58"/>
      <c r="N920" s="58"/>
      <c r="O920" s="59"/>
      <c r="P920" s="60"/>
    </row>
    <row r="921">
      <c r="A921" s="54"/>
      <c r="B921" s="55"/>
      <c r="C921" s="56"/>
      <c r="D921" s="56"/>
      <c r="E921" s="56"/>
      <c r="F921" s="56"/>
      <c r="G921" s="58"/>
      <c r="H921" s="58"/>
      <c r="I921" s="58"/>
      <c r="J921" s="58"/>
      <c r="K921" s="58"/>
      <c r="L921" s="58"/>
      <c r="M921" s="58"/>
      <c r="N921" s="58"/>
      <c r="O921" s="59"/>
      <c r="P921" s="60"/>
    </row>
    <row r="922">
      <c r="A922" s="54"/>
      <c r="B922" s="55"/>
      <c r="C922" s="56"/>
      <c r="D922" s="56"/>
      <c r="E922" s="56"/>
      <c r="F922" s="56"/>
      <c r="G922" s="58"/>
      <c r="H922" s="58"/>
      <c r="I922" s="58"/>
      <c r="J922" s="58"/>
      <c r="K922" s="58"/>
      <c r="L922" s="58"/>
      <c r="M922" s="58"/>
      <c r="N922" s="58"/>
      <c r="O922" s="59"/>
      <c r="P922" s="60"/>
    </row>
    <row r="923">
      <c r="A923" s="54"/>
      <c r="B923" s="55"/>
      <c r="C923" s="56"/>
      <c r="D923" s="56"/>
      <c r="E923" s="56"/>
      <c r="F923" s="56"/>
      <c r="G923" s="58"/>
      <c r="H923" s="58"/>
      <c r="I923" s="58"/>
      <c r="J923" s="58"/>
      <c r="K923" s="58"/>
      <c r="L923" s="58"/>
      <c r="M923" s="58"/>
      <c r="N923" s="58"/>
      <c r="O923" s="59"/>
      <c r="P923" s="60"/>
    </row>
    <row r="924">
      <c r="A924" s="54"/>
      <c r="B924" s="55"/>
      <c r="C924" s="56"/>
      <c r="D924" s="56"/>
      <c r="E924" s="56"/>
      <c r="F924" s="56"/>
      <c r="G924" s="58"/>
      <c r="H924" s="58"/>
      <c r="I924" s="58"/>
      <c r="J924" s="58"/>
      <c r="K924" s="58"/>
      <c r="L924" s="58"/>
      <c r="M924" s="58"/>
      <c r="N924" s="58"/>
      <c r="O924" s="59"/>
      <c r="P924" s="60"/>
    </row>
    <row r="925">
      <c r="A925" s="54"/>
      <c r="B925" s="55"/>
      <c r="C925" s="56"/>
      <c r="D925" s="56"/>
      <c r="E925" s="56"/>
      <c r="F925" s="56"/>
      <c r="G925" s="58"/>
      <c r="H925" s="58"/>
      <c r="I925" s="58"/>
      <c r="J925" s="58"/>
      <c r="K925" s="58"/>
      <c r="L925" s="58"/>
      <c r="M925" s="58"/>
      <c r="N925" s="58"/>
      <c r="O925" s="59"/>
      <c r="P925" s="60"/>
    </row>
    <row r="926">
      <c r="A926" s="54"/>
      <c r="B926" s="55"/>
      <c r="C926" s="56"/>
      <c r="D926" s="56"/>
      <c r="E926" s="56"/>
      <c r="F926" s="56"/>
      <c r="G926" s="58"/>
      <c r="H926" s="58"/>
      <c r="I926" s="58"/>
      <c r="J926" s="58"/>
      <c r="K926" s="58"/>
      <c r="L926" s="58"/>
      <c r="M926" s="58"/>
      <c r="N926" s="58"/>
      <c r="O926" s="59"/>
      <c r="P926" s="60"/>
    </row>
    <row r="927">
      <c r="A927" s="54"/>
      <c r="B927" s="55"/>
      <c r="C927" s="56"/>
      <c r="D927" s="56"/>
      <c r="E927" s="56"/>
      <c r="F927" s="56"/>
      <c r="G927" s="58"/>
      <c r="H927" s="58"/>
      <c r="I927" s="58"/>
      <c r="J927" s="58"/>
      <c r="K927" s="58"/>
      <c r="L927" s="58"/>
      <c r="M927" s="58"/>
      <c r="N927" s="58"/>
      <c r="O927" s="59"/>
      <c r="P927" s="60"/>
    </row>
    <row r="928">
      <c r="A928" s="54"/>
      <c r="B928" s="55"/>
      <c r="C928" s="56"/>
      <c r="D928" s="56"/>
      <c r="E928" s="56"/>
      <c r="F928" s="56"/>
      <c r="G928" s="58"/>
      <c r="H928" s="58"/>
      <c r="I928" s="58"/>
      <c r="J928" s="58"/>
      <c r="K928" s="58"/>
      <c r="L928" s="58"/>
      <c r="M928" s="58"/>
      <c r="N928" s="58"/>
      <c r="O928" s="59"/>
      <c r="P928" s="60"/>
    </row>
    <row r="929">
      <c r="A929" s="54"/>
      <c r="B929" s="55"/>
      <c r="C929" s="56"/>
      <c r="D929" s="56"/>
      <c r="E929" s="56"/>
      <c r="F929" s="56"/>
      <c r="G929" s="58"/>
      <c r="H929" s="58"/>
      <c r="I929" s="58"/>
      <c r="J929" s="58"/>
      <c r="K929" s="58"/>
      <c r="L929" s="58"/>
      <c r="M929" s="58"/>
      <c r="N929" s="58"/>
      <c r="O929" s="59"/>
      <c r="P929" s="60"/>
    </row>
    <row r="930">
      <c r="A930" s="54"/>
      <c r="B930" s="55"/>
      <c r="C930" s="56"/>
      <c r="D930" s="56"/>
      <c r="E930" s="56"/>
      <c r="F930" s="56"/>
      <c r="G930" s="58"/>
      <c r="H930" s="58"/>
      <c r="I930" s="58"/>
      <c r="J930" s="58"/>
      <c r="K930" s="58"/>
      <c r="L930" s="58"/>
      <c r="M930" s="58"/>
      <c r="N930" s="58"/>
      <c r="O930" s="59"/>
      <c r="P930" s="60"/>
    </row>
    <row r="931">
      <c r="A931" s="54"/>
      <c r="B931" s="55"/>
      <c r="C931" s="56"/>
      <c r="D931" s="56"/>
      <c r="E931" s="56"/>
      <c r="F931" s="56"/>
      <c r="G931" s="58"/>
      <c r="H931" s="58"/>
      <c r="I931" s="58"/>
      <c r="J931" s="58"/>
      <c r="K931" s="58"/>
      <c r="L931" s="58"/>
      <c r="M931" s="58"/>
      <c r="N931" s="58"/>
      <c r="O931" s="59"/>
      <c r="P931" s="60"/>
    </row>
    <row r="932">
      <c r="A932" s="54"/>
      <c r="B932" s="55"/>
      <c r="C932" s="56"/>
      <c r="D932" s="56"/>
      <c r="E932" s="56"/>
      <c r="F932" s="56"/>
      <c r="G932" s="58"/>
      <c r="H932" s="58"/>
      <c r="I932" s="58"/>
      <c r="J932" s="58"/>
      <c r="K932" s="58"/>
      <c r="L932" s="58"/>
      <c r="M932" s="58"/>
      <c r="N932" s="58"/>
      <c r="O932" s="59"/>
      <c r="P932" s="60"/>
    </row>
    <row r="933">
      <c r="A933" s="54"/>
      <c r="B933" s="55"/>
      <c r="C933" s="56"/>
      <c r="D933" s="56"/>
      <c r="E933" s="56"/>
      <c r="F933" s="56"/>
      <c r="G933" s="58"/>
      <c r="H933" s="58"/>
      <c r="I933" s="58"/>
      <c r="J933" s="58"/>
      <c r="K933" s="58"/>
      <c r="L933" s="58"/>
      <c r="M933" s="58"/>
      <c r="N933" s="58"/>
      <c r="O933" s="59"/>
      <c r="P933" s="60"/>
    </row>
    <row r="934">
      <c r="A934" s="54"/>
      <c r="B934" s="55"/>
      <c r="C934" s="56"/>
      <c r="D934" s="56"/>
      <c r="E934" s="56"/>
      <c r="F934" s="56"/>
      <c r="G934" s="58"/>
      <c r="H934" s="58"/>
      <c r="I934" s="58"/>
      <c r="J934" s="58"/>
      <c r="K934" s="58"/>
      <c r="L934" s="58"/>
      <c r="M934" s="58"/>
      <c r="N934" s="58"/>
      <c r="O934" s="59"/>
      <c r="P934" s="60"/>
    </row>
    <row r="935">
      <c r="A935" s="54"/>
      <c r="B935" s="55"/>
      <c r="C935" s="56"/>
      <c r="D935" s="56"/>
      <c r="E935" s="56"/>
      <c r="F935" s="56"/>
      <c r="G935" s="58"/>
      <c r="H935" s="58"/>
      <c r="I935" s="58"/>
      <c r="J935" s="58"/>
      <c r="K935" s="58"/>
      <c r="L935" s="58"/>
      <c r="M935" s="58"/>
      <c r="N935" s="58"/>
      <c r="O935" s="59"/>
      <c r="P935" s="60"/>
    </row>
    <row r="936">
      <c r="A936" s="54"/>
      <c r="B936" s="55"/>
      <c r="C936" s="56"/>
      <c r="D936" s="56"/>
      <c r="E936" s="56"/>
      <c r="F936" s="56"/>
      <c r="G936" s="58"/>
      <c r="H936" s="58"/>
      <c r="I936" s="58"/>
      <c r="J936" s="58"/>
      <c r="K936" s="58"/>
      <c r="L936" s="58"/>
      <c r="M936" s="58"/>
      <c r="N936" s="58"/>
      <c r="O936" s="59"/>
      <c r="P936" s="60"/>
    </row>
    <row r="937">
      <c r="A937" s="54"/>
      <c r="B937" s="55"/>
      <c r="C937" s="56"/>
      <c r="D937" s="56"/>
      <c r="E937" s="56"/>
      <c r="F937" s="56"/>
      <c r="G937" s="58"/>
      <c r="H937" s="58"/>
      <c r="I937" s="58"/>
      <c r="J937" s="58"/>
      <c r="K937" s="58"/>
      <c r="L937" s="58"/>
      <c r="M937" s="58"/>
      <c r="N937" s="58"/>
      <c r="O937" s="59"/>
      <c r="P937" s="60"/>
    </row>
    <row r="938">
      <c r="A938" s="54"/>
      <c r="B938" s="55"/>
      <c r="C938" s="56"/>
      <c r="D938" s="56"/>
      <c r="E938" s="56"/>
      <c r="F938" s="56"/>
      <c r="G938" s="58"/>
      <c r="H938" s="58"/>
      <c r="I938" s="58"/>
      <c r="J938" s="58"/>
      <c r="K938" s="58"/>
      <c r="L938" s="58"/>
      <c r="M938" s="58"/>
      <c r="N938" s="58"/>
      <c r="O938" s="59"/>
      <c r="P938" s="60"/>
    </row>
    <row r="939">
      <c r="A939" s="54"/>
      <c r="B939" s="55"/>
      <c r="C939" s="56"/>
      <c r="D939" s="56"/>
      <c r="E939" s="56"/>
      <c r="F939" s="56"/>
      <c r="G939" s="58"/>
      <c r="H939" s="58"/>
      <c r="I939" s="58"/>
      <c r="J939" s="58"/>
      <c r="K939" s="58"/>
      <c r="L939" s="58"/>
      <c r="M939" s="58"/>
      <c r="N939" s="58"/>
      <c r="O939" s="59"/>
      <c r="P939" s="60"/>
    </row>
    <row r="940">
      <c r="A940" s="54"/>
      <c r="B940" s="55"/>
      <c r="C940" s="56"/>
      <c r="D940" s="56"/>
      <c r="E940" s="56"/>
      <c r="F940" s="56"/>
      <c r="G940" s="58"/>
      <c r="H940" s="58"/>
      <c r="I940" s="58"/>
      <c r="J940" s="58"/>
      <c r="K940" s="58"/>
      <c r="L940" s="58"/>
      <c r="M940" s="58"/>
      <c r="N940" s="58"/>
      <c r="O940" s="59"/>
      <c r="P940" s="60"/>
    </row>
    <row r="941">
      <c r="A941" s="54"/>
      <c r="B941" s="55"/>
      <c r="C941" s="56"/>
      <c r="D941" s="56"/>
      <c r="E941" s="56"/>
      <c r="F941" s="56"/>
      <c r="G941" s="58"/>
      <c r="H941" s="58"/>
      <c r="I941" s="58"/>
      <c r="J941" s="58"/>
      <c r="K941" s="58"/>
      <c r="L941" s="58"/>
      <c r="M941" s="58"/>
      <c r="N941" s="58"/>
      <c r="O941" s="59"/>
      <c r="P941" s="60"/>
    </row>
    <row r="942">
      <c r="A942" s="54"/>
      <c r="B942" s="55"/>
      <c r="C942" s="56"/>
      <c r="D942" s="56"/>
      <c r="E942" s="56"/>
      <c r="F942" s="56"/>
      <c r="G942" s="58"/>
      <c r="H942" s="58"/>
      <c r="I942" s="58"/>
      <c r="J942" s="58"/>
      <c r="K942" s="58"/>
      <c r="L942" s="58"/>
      <c r="M942" s="58"/>
      <c r="N942" s="58"/>
      <c r="O942" s="59"/>
      <c r="P942" s="60"/>
    </row>
    <row r="943">
      <c r="A943" s="54"/>
      <c r="B943" s="55"/>
      <c r="C943" s="56"/>
      <c r="D943" s="56"/>
      <c r="E943" s="56"/>
      <c r="F943" s="56"/>
      <c r="G943" s="58"/>
      <c r="H943" s="58"/>
      <c r="I943" s="58"/>
      <c r="J943" s="58"/>
      <c r="K943" s="58"/>
      <c r="L943" s="58"/>
      <c r="M943" s="58"/>
      <c r="N943" s="58"/>
      <c r="O943" s="59"/>
      <c r="P943" s="60"/>
    </row>
    <row r="944">
      <c r="A944" s="54"/>
      <c r="B944" s="55"/>
      <c r="C944" s="56"/>
      <c r="D944" s="56"/>
      <c r="E944" s="56"/>
      <c r="F944" s="56"/>
      <c r="G944" s="58"/>
      <c r="H944" s="58"/>
      <c r="I944" s="58"/>
      <c r="J944" s="58"/>
      <c r="K944" s="58"/>
      <c r="L944" s="58"/>
      <c r="M944" s="58"/>
      <c r="N944" s="58"/>
      <c r="O944" s="59"/>
      <c r="P944" s="60"/>
    </row>
    <row r="945">
      <c r="A945" s="54"/>
      <c r="B945" s="55"/>
      <c r="C945" s="56"/>
      <c r="D945" s="56"/>
      <c r="E945" s="56"/>
      <c r="F945" s="56"/>
      <c r="G945" s="58"/>
      <c r="H945" s="58"/>
      <c r="I945" s="58"/>
      <c r="J945" s="58"/>
      <c r="K945" s="58"/>
      <c r="L945" s="58"/>
      <c r="M945" s="58"/>
      <c r="N945" s="58"/>
      <c r="O945" s="59"/>
      <c r="P945" s="60"/>
    </row>
    <row r="946">
      <c r="A946" s="54"/>
      <c r="B946" s="55"/>
      <c r="C946" s="56"/>
      <c r="D946" s="56"/>
      <c r="E946" s="56"/>
      <c r="F946" s="56"/>
      <c r="G946" s="58"/>
      <c r="H946" s="58"/>
      <c r="I946" s="58"/>
      <c r="J946" s="58"/>
      <c r="K946" s="58"/>
      <c r="L946" s="58"/>
      <c r="M946" s="58"/>
      <c r="N946" s="58"/>
      <c r="O946" s="59"/>
      <c r="P946" s="60"/>
    </row>
    <row r="947">
      <c r="A947" s="54"/>
      <c r="B947" s="55"/>
      <c r="C947" s="56"/>
      <c r="D947" s="56"/>
      <c r="E947" s="56"/>
      <c r="F947" s="56"/>
      <c r="G947" s="58"/>
      <c r="H947" s="58"/>
      <c r="I947" s="58"/>
      <c r="J947" s="58"/>
      <c r="K947" s="58"/>
      <c r="L947" s="58"/>
      <c r="M947" s="58"/>
      <c r="N947" s="58"/>
      <c r="O947" s="59"/>
      <c r="P947" s="60"/>
    </row>
    <row r="948">
      <c r="A948" s="54"/>
      <c r="B948" s="55"/>
      <c r="C948" s="56"/>
      <c r="D948" s="56"/>
      <c r="E948" s="56"/>
      <c r="F948" s="56"/>
      <c r="G948" s="58"/>
      <c r="H948" s="58"/>
      <c r="I948" s="58"/>
      <c r="J948" s="58"/>
      <c r="K948" s="58"/>
      <c r="L948" s="58"/>
      <c r="M948" s="58"/>
      <c r="N948" s="58"/>
      <c r="O948" s="59"/>
      <c r="P948" s="60"/>
    </row>
    <row r="949">
      <c r="A949" s="54"/>
      <c r="B949" s="55"/>
      <c r="C949" s="56"/>
      <c r="D949" s="56"/>
      <c r="E949" s="56"/>
      <c r="F949" s="56"/>
      <c r="G949" s="58"/>
      <c r="H949" s="58"/>
      <c r="I949" s="58"/>
      <c r="J949" s="58"/>
      <c r="K949" s="58"/>
      <c r="L949" s="58"/>
      <c r="M949" s="58"/>
      <c r="N949" s="58"/>
      <c r="O949" s="59"/>
      <c r="P949" s="60"/>
    </row>
    <row r="950">
      <c r="A950" s="54"/>
      <c r="B950" s="55"/>
      <c r="C950" s="56"/>
      <c r="D950" s="56"/>
      <c r="E950" s="56"/>
      <c r="F950" s="56"/>
      <c r="G950" s="58"/>
      <c r="H950" s="58"/>
      <c r="I950" s="58"/>
      <c r="J950" s="58"/>
      <c r="K950" s="58"/>
      <c r="L950" s="58"/>
      <c r="M950" s="58"/>
      <c r="N950" s="58"/>
      <c r="O950" s="59"/>
      <c r="P950" s="60"/>
    </row>
    <row r="951">
      <c r="A951" s="54"/>
      <c r="B951" s="55"/>
      <c r="C951" s="56"/>
      <c r="D951" s="56"/>
      <c r="E951" s="56"/>
      <c r="F951" s="56"/>
      <c r="G951" s="58"/>
      <c r="H951" s="58"/>
      <c r="I951" s="58"/>
      <c r="J951" s="58"/>
      <c r="K951" s="58"/>
      <c r="L951" s="58"/>
      <c r="M951" s="58"/>
      <c r="N951" s="58"/>
      <c r="O951" s="59"/>
      <c r="P951" s="60"/>
    </row>
    <row r="952">
      <c r="A952" s="54"/>
      <c r="B952" s="55"/>
      <c r="C952" s="56"/>
      <c r="D952" s="56"/>
      <c r="E952" s="56"/>
      <c r="F952" s="56"/>
      <c r="G952" s="58"/>
      <c r="H952" s="58"/>
      <c r="I952" s="58"/>
      <c r="J952" s="58"/>
      <c r="K952" s="58"/>
      <c r="L952" s="58"/>
      <c r="M952" s="58"/>
      <c r="N952" s="58"/>
      <c r="O952" s="59"/>
      <c r="P952" s="60"/>
    </row>
    <row r="953">
      <c r="A953" s="54"/>
      <c r="B953" s="55"/>
      <c r="C953" s="56"/>
      <c r="D953" s="56"/>
      <c r="E953" s="56"/>
      <c r="F953" s="56"/>
      <c r="G953" s="58"/>
      <c r="H953" s="58"/>
      <c r="I953" s="58"/>
      <c r="J953" s="58"/>
      <c r="K953" s="58"/>
      <c r="L953" s="58"/>
      <c r="M953" s="58"/>
      <c r="N953" s="58"/>
      <c r="O953" s="59"/>
      <c r="P953" s="60"/>
    </row>
    <row r="954">
      <c r="A954" s="54"/>
      <c r="B954" s="55"/>
      <c r="C954" s="56"/>
      <c r="D954" s="56"/>
      <c r="E954" s="56"/>
      <c r="F954" s="56"/>
      <c r="G954" s="58"/>
      <c r="H954" s="58"/>
      <c r="I954" s="58"/>
      <c r="J954" s="58"/>
      <c r="K954" s="58"/>
      <c r="L954" s="58"/>
      <c r="M954" s="58"/>
      <c r="N954" s="58"/>
      <c r="O954" s="59"/>
      <c r="P954" s="60"/>
    </row>
    <row r="955">
      <c r="A955" s="54"/>
      <c r="B955" s="55"/>
      <c r="C955" s="56"/>
      <c r="D955" s="56"/>
      <c r="E955" s="56"/>
      <c r="F955" s="56"/>
      <c r="G955" s="58"/>
      <c r="H955" s="58"/>
      <c r="I955" s="58"/>
      <c r="J955" s="58"/>
      <c r="K955" s="58"/>
      <c r="L955" s="58"/>
      <c r="M955" s="58"/>
      <c r="N955" s="58"/>
      <c r="O955" s="59"/>
      <c r="P955" s="60"/>
    </row>
    <row r="956">
      <c r="A956" s="54"/>
      <c r="B956" s="55"/>
      <c r="C956" s="56"/>
      <c r="D956" s="56"/>
      <c r="E956" s="56"/>
      <c r="F956" s="56"/>
      <c r="G956" s="58"/>
      <c r="H956" s="58"/>
      <c r="I956" s="58"/>
      <c r="J956" s="58"/>
      <c r="K956" s="58"/>
      <c r="L956" s="58"/>
      <c r="M956" s="58"/>
      <c r="N956" s="58"/>
      <c r="O956" s="59"/>
      <c r="P956" s="60"/>
    </row>
    <row r="957">
      <c r="A957" s="54"/>
      <c r="B957" s="55"/>
      <c r="C957" s="56"/>
      <c r="D957" s="56"/>
      <c r="E957" s="56"/>
      <c r="F957" s="56"/>
      <c r="G957" s="58"/>
      <c r="H957" s="58"/>
      <c r="I957" s="58"/>
      <c r="J957" s="58"/>
      <c r="K957" s="58"/>
      <c r="L957" s="58"/>
      <c r="M957" s="58"/>
      <c r="N957" s="58"/>
      <c r="O957" s="59"/>
      <c r="P957" s="60"/>
    </row>
    <row r="958">
      <c r="A958" s="54"/>
      <c r="B958" s="55"/>
      <c r="C958" s="56"/>
      <c r="D958" s="56"/>
      <c r="E958" s="56"/>
      <c r="F958" s="56"/>
      <c r="G958" s="58"/>
      <c r="H958" s="58"/>
      <c r="I958" s="58"/>
      <c r="J958" s="58"/>
      <c r="K958" s="58"/>
      <c r="L958" s="58"/>
      <c r="M958" s="58"/>
      <c r="N958" s="58"/>
      <c r="O958" s="59"/>
      <c r="P958" s="60"/>
    </row>
    <row r="959">
      <c r="A959" s="54"/>
      <c r="B959" s="55"/>
      <c r="C959" s="56"/>
      <c r="D959" s="56"/>
      <c r="E959" s="56"/>
      <c r="F959" s="56"/>
      <c r="G959" s="58"/>
      <c r="H959" s="58"/>
      <c r="I959" s="58"/>
      <c r="J959" s="58"/>
      <c r="K959" s="58"/>
      <c r="L959" s="58"/>
      <c r="M959" s="58"/>
      <c r="N959" s="58"/>
      <c r="O959" s="59"/>
      <c r="P959" s="60"/>
    </row>
    <row r="960">
      <c r="A960" s="54"/>
      <c r="B960" s="55"/>
      <c r="C960" s="56"/>
      <c r="D960" s="56"/>
      <c r="E960" s="56"/>
      <c r="F960" s="56"/>
      <c r="G960" s="58"/>
      <c r="H960" s="58"/>
      <c r="I960" s="58"/>
      <c r="J960" s="58"/>
      <c r="K960" s="58"/>
      <c r="L960" s="58"/>
      <c r="M960" s="58"/>
      <c r="N960" s="58"/>
      <c r="O960" s="59"/>
      <c r="P960" s="60"/>
    </row>
    <row r="961">
      <c r="A961" s="54"/>
      <c r="B961" s="55"/>
      <c r="C961" s="56"/>
      <c r="D961" s="56"/>
      <c r="E961" s="56"/>
      <c r="F961" s="56"/>
      <c r="G961" s="58"/>
      <c r="H961" s="58"/>
      <c r="I961" s="58"/>
      <c r="J961" s="58"/>
      <c r="K961" s="58"/>
      <c r="L961" s="58"/>
      <c r="M961" s="58"/>
      <c r="N961" s="58"/>
      <c r="O961" s="59"/>
      <c r="P961" s="60"/>
    </row>
    <row r="962">
      <c r="A962" s="54"/>
      <c r="B962" s="55"/>
      <c r="C962" s="56"/>
      <c r="D962" s="56"/>
      <c r="E962" s="56"/>
      <c r="F962" s="56"/>
      <c r="G962" s="58"/>
      <c r="H962" s="58"/>
      <c r="I962" s="58"/>
      <c r="J962" s="58"/>
      <c r="K962" s="58"/>
      <c r="L962" s="58"/>
      <c r="M962" s="58"/>
      <c r="N962" s="58"/>
      <c r="O962" s="59"/>
      <c r="P962" s="60"/>
    </row>
    <row r="963">
      <c r="A963" s="54"/>
      <c r="B963" s="55"/>
      <c r="C963" s="56"/>
      <c r="D963" s="56"/>
      <c r="E963" s="56"/>
      <c r="F963" s="56"/>
      <c r="G963" s="58"/>
      <c r="H963" s="58"/>
      <c r="I963" s="58"/>
      <c r="J963" s="58"/>
      <c r="K963" s="58"/>
      <c r="L963" s="58"/>
      <c r="M963" s="58"/>
      <c r="N963" s="58"/>
      <c r="O963" s="59"/>
      <c r="P963" s="60"/>
    </row>
    <row r="964">
      <c r="A964" s="54"/>
      <c r="B964" s="55"/>
      <c r="C964" s="56"/>
      <c r="D964" s="56"/>
      <c r="E964" s="56"/>
      <c r="F964" s="56"/>
      <c r="G964" s="58"/>
      <c r="H964" s="58"/>
      <c r="I964" s="58"/>
      <c r="J964" s="58"/>
      <c r="K964" s="58"/>
      <c r="L964" s="58"/>
      <c r="M964" s="58"/>
      <c r="N964" s="58"/>
      <c r="O964" s="59"/>
      <c r="P964" s="60"/>
    </row>
    <row r="965">
      <c r="A965" s="54"/>
      <c r="B965" s="55"/>
      <c r="C965" s="56"/>
      <c r="D965" s="56"/>
      <c r="E965" s="56"/>
      <c r="F965" s="56"/>
      <c r="G965" s="58"/>
      <c r="H965" s="58"/>
      <c r="I965" s="58"/>
      <c r="J965" s="58"/>
      <c r="K965" s="58"/>
      <c r="L965" s="58"/>
      <c r="M965" s="58"/>
      <c r="N965" s="58"/>
      <c r="O965" s="59"/>
      <c r="P965" s="60"/>
    </row>
    <row r="966">
      <c r="A966" s="54"/>
      <c r="B966" s="55"/>
      <c r="C966" s="56"/>
      <c r="D966" s="56"/>
      <c r="E966" s="56"/>
      <c r="F966" s="56"/>
      <c r="G966" s="58"/>
      <c r="H966" s="58"/>
      <c r="I966" s="58"/>
      <c r="J966" s="58"/>
      <c r="K966" s="58"/>
      <c r="L966" s="58"/>
      <c r="M966" s="58"/>
      <c r="N966" s="58"/>
      <c r="O966" s="59"/>
      <c r="P966" s="60"/>
    </row>
    <row r="967">
      <c r="A967" s="54"/>
      <c r="B967" s="55"/>
      <c r="C967" s="56"/>
      <c r="D967" s="56"/>
      <c r="E967" s="56"/>
      <c r="F967" s="56"/>
      <c r="G967" s="58"/>
      <c r="H967" s="58"/>
      <c r="I967" s="58"/>
      <c r="J967" s="58"/>
      <c r="K967" s="58"/>
      <c r="L967" s="58"/>
      <c r="M967" s="58"/>
      <c r="N967" s="58"/>
      <c r="O967" s="59"/>
      <c r="P967" s="60"/>
    </row>
    <row r="968">
      <c r="A968" s="54"/>
      <c r="B968" s="55"/>
      <c r="C968" s="56"/>
      <c r="D968" s="56"/>
      <c r="E968" s="56"/>
      <c r="F968" s="56"/>
      <c r="G968" s="58"/>
      <c r="H968" s="58"/>
      <c r="I968" s="58"/>
      <c r="J968" s="58"/>
      <c r="K968" s="58"/>
      <c r="L968" s="58"/>
      <c r="M968" s="58"/>
      <c r="N968" s="58"/>
      <c r="O968" s="59"/>
      <c r="P968" s="60"/>
    </row>
    <row r="969">
      <c r="A969" s="54"/>
      <c r="B969" s="55"/>
      <c r="C969" s="56"/>
      <c r="D969" s="56"/>
      <c r="E969" s="56"/>
      <c r="F969" s="56"/>
      <c r="G969" s="58"/>
      <c r="H969" s="58"/>
      <c r="I969" s="58"/>
      <c r="J969" s="58"/>
      <c r="K969" s="58"/>
      <c r="L969" s="58"/>
      <c r="M969" s="58"/>
      <c r="N969" s="58"/>
      <c r="O969" s="59"/>
      <c r="P969" s="60"/>
    </row>
    <row r="970">
      <c r="A970" s="54"/>
      <c r="B970" s="55"/>
      <c r="C970" s="56"/>
      <c r="D970" s="56"/>
      <c r="E970" s="56"/>
      <c r="F970" s="56"/>
      <c r="G970" s="58"/>
      <c r="H970" s="58"/>
      <c r="I970" s="58"/>
      <c r="J970" s="58"/>
      <c r="K970" s="58"/>
      <c r="L970" s="58"/>
      <c r="M970" s="58"/>
      <c r="N970" s="58"/>
      <c r="O970" s="59"/>
      <c r="P970" s="60"/>
    </row>
    <row r="971">
      <c r="A971" s="54"/>
      <c r="B971" s="55"/>
      <c r="C971" s="56"/>
      <c r="D971" s="56"/>
      <c r="E971" s="56"/>
      <c r="F971" s="56"/>
      <c r="G971" s="58"/>
      <c r="H971" s="58"/>
      <c r="I971" s="58"/>
      <c r="J971" s="58"/>
      <c r="K971" s="58"/>
      <c r="L971" s="58"/>
      <c r="M971" s="58"/>
      <c r="N971" s="58"/>
      <c r="O971" s="59"/>
      <c r="P971" s="60"/>
    </row>
    <row r="972">
      <c r="A972" s="54"/>
      <c r="B972" s="55"/>
      <c r="C972" s="56"/>
      <c r="D972" s="56"/>
      <c r="E972" s="56"/>
      <c r="F972" s="56"/>
      <c r="G972" s="58"/>
      <c r="H972" s="58"/>
      <c r="I972" s="58"/>
      <c r="J972" s="58"/>
      <c r="K972" s="58"/>
      <c r="L972" s="58"/>
      <c r="M972" s="58"/>
      <c r="N972" s="58"/>
      <c r="O972" s="59"/>
      <c r="P972" s="60"/>
    </row>
    <row r="973">
      <c r="A973" s="54"/>
      <c r="B973" s="55"/>
      <c r="C973" s="56"/>
      <c r="D973" s="56"/>
      <c r="E973" s="56"/>
      <c r="F973" s="56"/>
      <c r="G973" s="58"/>
      <c r="H973" s="58"/>
      <c r="I973" s="58"/>
      <c r="J973" s="58"/>
      <c r="K973" s="58"/>
      <c r="L973" s="58"/>
      <c r="M973" s="58"/>
      <c r="N973" s="58"/>
      <c r="O973" s="59"/>
      <c r="P973" s="60"/>
    </row>
    <row r="974">
      <c r="A974" s="54"/>
      <c r="B974" s="55"/>
      <c r="C974" s="56"/>
      <c r="D974" s="56"/>
      <c r="E974" s="56"/>
      <c r="F974" s="56"/>
      <c r="G974" s="58"/>
      <c r="H974" s="58"/>
      <c r="I974" s="58"/>
      <c r="J974" s="58"/>
      <c r="K974" s="58"/>
      <c r="L974" s="58"/>
      <c r="M974" s="58"/>
      <c r="N974" s="58"/>
      <c r="O974" s="59"/>
      <c r="P974" s="60"/>
    </row>
    <row r="975">
      <c r="A975" s="54"/>
      <c r="B975" s="55"/>
      <c r="C975" s="56"/>
      <c r="D975" s="56"/>
      <c r="E975" s="56"/>
      <c r="F975" s="56"/>
      <c r="G975" s="58"/>
      <c r="H975" s="58"/>
      <c r="I975" s="58"/>
      <c r="J975" s="58"/>
      <c r="K975" s="58"/>
      <c r="L975" s="58"/>
      <c r="M975" s="58"/>
      <c r="N975" s="58"/>
      <c r="O975" s="59"/>
      <c r="P975" s="60"/>
    </row>
    <row r="976">
      <c r="A976" s="54"/>
      <c r="B976" s="55"/>
      <c r="C976" s="56"/>
      <c r="D976" s="56"/>
      <c r="E976" s="56"/>
      <c r="F976" s="56"/>
      <c r="G976" s="58"/>
      <c r="H976" s="58"/>
      <c r="I976" s="58"/>
      <c r="J976" s="58"/>
      <c r="K976" s="58"/>
      <c r="L976" s="58"/>
      <c r="M976" s="58"/>
      <c r="N976" s="58"/>
      <c r="O976" s="59"/>
      <c r="P976" s="60"/>
    </row>
    <row r="977">
      <c r="A977" s="54"/>
      <c r="B977" s="55"/>
      <c r="C977" s="56"/>
      <c r="D977" s="56"/>
      <c r="E977" s="56"/>
      <c r="F977" s="56"/>
      <c r="G977" s="58"/>
      <c r="H977" s="58"/>
      <c r="I977" s="58"/>
      <c r="J977" s="58"/>
      <c r="K977" s="58"/>
      <c r="L977" s="58"/>
      <c r="M977" s="58"/>
      <c r="N977" s="58"/>
      <c r="O977" s="59"/>
      <c r="P977" s="60"/>
    </row>
    <row r="978">
      <c r="A978" s="54"/>
      <c r="B978" s="55"/>
      <c r="C978" s="56"/>
      <c r="D978" s="56"/>
      <c r="E978" s="56"/>
      <c r="F978" s="56"/>
      <c r="G978" s="58"/>
      <c r="H978" s="58"/>
      <c r="I978" s="58"/>
      <c r="J978" s="58"/>
      <c r="K978" s="58"/>
      <c r="L978" s="58"/>
      <c r="M978" s="58"/>
      <c r="N978" s="58"/>
      <c r="O978" s="59"/>
      <c r="P978" s="60"/>
    </row>
    <row r="979">
      <c r="A979" s="54"/>
      <c r="B979" s="55"/>
      <c r="C979" s="56"/>
      <c r="D979" s="56"/>
      <c r="E979" s="56"/>
      <c r="F979" s="56"/>
      <c r="G979" s="58"/>
      <c r="H979" s="58"/>
      <c r="I979" s="58"/>
      <c r="J979" s="58"/>
      <c r="K979" s="58"/>
      <c r="L979" s="58"/>
      <c r="M979" s="58"/>
      <c r="N979" s="58"/>
      <c r="O979" s="59"/>
      <c r="P979" s="60"/>
    </row>
    <row r="980">
      <c r="A980" s="54"/>
      <c r="B980" s="55"/>
      <c r="C980" s="56"/>
      <c r="D980" s="56"/>
      <c r="E980" s="56"/>
      <c r="F980" s="56"/>
      <c r="G980" s="58"/>
      <c r="H980" s="58"/>
      <c r="I980" s="58"/>
      <c r="J980" s="58"/>
      <c r="K980" s="58"/>
      <c r="L980" s="58"/>
      <c r="M980" s="58"/>
      <c r="N980" s="58"/>
      <c r="O980" s="59"/>
      <c r="P980" s="60"/>
    </row>
    <row r="981">
      <c r="A981" s="54"/>
      <c r="B981" s="55"/>
      <c r="C981" s="56"/>
      <c r="D981" s="56"/>
      <c r="E981" s="56"/>
      <c r="F981" s="56"/>
      <c r="G981" s="58"/>
      <c r="H981" s="58"/>
      <c r="I981" s="58"/>
      <c r="J981" s="58"/>
      <c r="K981" s="58"/>
      <c r="L981" s="58"/>
      <c r="M981" s="58"/>
      <c r="N981" s="58"/>
      <c r="O981" s="59"/>
      <c r="P981" s="60"/>
    </row>
    <row r="982">
      <c r="A982" s="54"/>
      <c r="B982" s="55"/>
      <c r="C982" s="56"/>
      <c r="D982" s="56"/>
      <c r="E982" s="56"/>
      <c r="F982" s="56"/>
      <c r="G982" s="58"/>
      <c r="H982" s="58"/>
      <c r="I982" s="58"/>
      <c r="J982" s="58"/>
      <c r="K982" s="58"/>
      <c r="L982" s="58"/>
      <c r="M982" s="58"/>
      <c r="N982" s="58"/>
      <c r="O982" s="59"/>
      <c r="P982" s="60"/>
    </row>
    <row r="983">
      <c r="A983" s="54"/>
      <c r="B983" s="55"/>
      <c r="C983" s="56"/>
      <c r="D983" s="56"/>
      <c r="E983" s="56"/>
      <c r="F983" s="56"/>
      <c r="G983" s="58"/>
      <c r="H983" s="58"/>
      <c r="I983" s="58"/>
      <c r="J983" s="58"/>
      <c r="K983" s="58"/>
      <c r="L983" s="58"/>
      <c r="M983" s="58"/>
      <c r="N983" s="58"/>
      <c r="O983" s="59"/>
      <c r="P983" s="60"/>
    </row>
    <row r="984">
      <c r="A984" s="54"/>
      <c r="B984" s="55"/>
      <c r="C984" s="56"/>
      <c r="D984" s="56"/>
      <c r="E984" s="56"/>
      <c r="F984" s="56"/>
      <c r="G984" s="58"/>
      <c r="H984" s="58"/>
      <c r="I984" s="58"/>
      <c r="J984" s="58"/>
      <c r="K984" s="58"/>
      <c r="L984" s="58"/>
      <c r="M984" s="58"/>
      <c r="N984" s="58"/>
      <c r="O984" s="59"/>
      <c r="P984" s="60"/>
    </row>
    <row r="985">
      <c r="A985" s="54"/>
      <c r="B985" s="55"/>
      <c r="C985" s="56"/>
      <c r="D985" s="56"/>
      <c r="E985" s="56"/>
      <c r="F985" s="56"/>
      <c r="G985" s="58"/>
      <c r="H985" s="58"/>
      <c r="I985" s="58"/>
      <c r="J985" s="58"/>
      <c r="K985" s="58"/>
      <c r="L985" s="58"/>
      <c r="M985" s="58"/>
      <c r="N985" s="58"/>
      <c r="O985" s="59"/>
      <c r="P985" s="60"/>
    </row>
    <row r="986">
      <c r="A986" s="54"/>
      <c r="B986" s="55"/>
      <c r="C986" s="56"/>
      <c r="D986" s="56"/>
      <c r="E986" s="56"/>
      <c r="F986" s="56"/>
      <c r="G986" s="58"/>
      <c r="H986" s="58"/>
      <c r="I986" s="58"/>
      <c r="J986" s="58"/>
      <c r="K986" s="58"/>
      <c r="L986" s="58"/>
      <c r="M986" s="58"/>
      <c r="N986" s="58"/>
      <c r="O986" s="59"/>
      <c r="P986" s="60"/>
    </row>
    <row r="987">
      <c r="A987" s="54"/>
      <c r="B987" s="55"/>
      <c r="C987" s="56"/>
      <c r="D987" s="56"/>
      <c r="E987" s="56"/>
      <c r="F987" s="56"/>
      <c r="G987" s="58"/>
      <c r="H987" s="58"/>
      <c r="I987" s="58"/>
      <c r="J987" s="58"/>
      <c r="K987" s="58"/>
      <c r="L987" s="58"/>
      <c r="M987" s="58"/>
      <c r="N987" s="58"/>
      <c r="O987" s="59"/>
      <c r="P987" s="60"/>
    </row>
    <row r="988">
      <c r="A988" s="54"/>
      <c r="B988" s="55"/>
      <c r="C988" s="56"/>
      <c r="D988" s="56"/>
      <c r="E988" s="56"/>
      <c r="F988" s="56"/>
      <c r="G988" s="58"/>
      <c r="H988" s="58"/>
      <c r="I988" s="58"/>
      <c r="J988" s="58"/>
      <c r="K988" s="58"/>
      <c r="L988" s="58"/>
      <c r="M988" s="58"/>
      <c r="N988" s="58"/>
      <c r="O988" s="59"/>
      <c r="P988" s="60"/>
    </row>
    <row r="989">
      <c r="A989" s="54"/>
      <c r="B989" s="55"/>
      <c r="C989" s="56"/>
      <c r="D989" s="56"/>
      <c r="E989" s="56"/>
      <c r="F989" s="56"/>
      <c r="G989" s="58"/>
      <c r="H989" s="58"/>
      <c r="I989" s="58"/>
      <c r="J989" s="58"/>
      <c r="K989" s="58"/>
      <c r="L989" s="58"/>
      <c r="M989" s="58"/>
      <c r="N989" s="58"/>
      <c r="O989" s="59"/>
      <c r="P989" s="60"/>
    </row>
    <row r="990">
      <c r="A990" s="54"/>
      <c r="B990" s="55"/>
      <c r="C990" s="56"/>
      <c r="D990" s="56"/>
      <c r="E990" s="56"/>
      <c r="F990" s="56"/>
      <c r="G990" s="58"/>
      <c r="H990" s="58"/>
      <c r="I990" s="58"/>
      <c r="J990" s="58"/>
      <c r="K990" s="58"/>
      <c r="L990" s="58"/>
      <c r="M990" s="58"/>
      <c r="N990" s="58"/>
      <c r="O990" s="59"/>
      <c r="P990" s="60"/>
    </row>
    <row r="991">
      <c r="A991" s="54"/>
      <c r="B991" s="55"/>
      <c r="C991" s="56"/>
      <c r="D991" s="56"/>
      <c r="E991" s="56"/>
      <c r="F991" s="56"/>
      <c r="G991" s="58"/>
      <c r="H991" s="58"/>
      <c r="I991" s="58"/>
      <c r="J991" s="58"/>
      <c r="K991" s="58"/>
      <c r="L991" s="58"/>
      <c r="M991" s="58"/>
      <c r="N991" s="58"/>
      <c r="O991" s="59"/>
      <c r="P991" s="60"/>
    </row>
    <row r="992">
      <c r="A992" s="54"/>
      <c r="B992" s="55"/>
      <c r="C992" s="56"/>
      <c r="D992" s="56"/>
      <c r="E992" s="56"/>
      <c r="F992" s="56"/>
      <c r="G992" s="58"/>
      <c r="H992" s="58"/>
      <c r="I992" s="58"/>
      <c r="J992" s="58"/>
      <c r="K992" s="58"/>
      <c r="L992" s="58"/>
      <c r="M992" s="58"/>
      <c r="N992" s="58"/>
      <c r="O992" s="59"/>
      <c r="P992" s="60"/>
    </row>
    <row r="993">
      <c r="A993" s="54"/>
      <c r="B993" s="55"/>
      <c r="C993" s="56"/>
      <c r="D993" s="56"/>
      <c r="E993" s="56"/>
      <c r="F993" s="56"/>
      <c r="G993" s="58"/>
      <c r="H993" s="58"/>
      <c r="I993" s="58"/>
      <c r="J993" s="58"/>
      <c r="K993" s="58"/>
      <c r="L993" s="58"/>
      <c r="M993" s="58"/>
      <c r="N993" s="58"/>
      <c r="O993" s="59"/>
      <c r="P993" s="60"/>
    </row>
    <row r="994">
      <c r="A994" s="54"/>
      <c r="B994" s="55"/>
      <c r="C994" s="56"/>
      <c r="D994" s="56"/>
      <c r="E994" s="56"/>
      <c r="F994" s="56"/>
      <c r="G994" s="58"/>
      <c r="H994" s="58"/>
      <c r="I994" s="58"/>
      <c r="J994" s="58"/>
      <c r="K994" s="58"/>
      <c r="L994" s="58"/>
      <c r="M994" s="58"/>
      <c r="N994" s="58"/>
      <c r="O994" s="59"/>
      <c r="P994" s="60"/>
    </row>
    <row r="995">
      <c r="A995" s="54"/>
      <c r="B995" s="55"/>
      <c r="C995" s="56"/>
      <c r="D995" s="56"/>
      <c r="E995" s="56"/>
      <c r="F995" s="56"/>
      <c r="G995" s="58"/>
      <c r="H995" s="58"/>
      <c r="I995" s="58"/>
      <c r="J995" s="58"/>
      <c r="K995" s="58"/>
      <c r="L995" s="58"/>
      <c r="M995" s="58"/>
      <c r="N995" s="58"/>
      <c r="O995" s="59"/>
      <c r="P995" s="60"/>
    </row>
    <row r="996">
      <c r="A996" s="54"/>
      <c r="B996" s="55"/>
      <c r="C996" s="56"/>
      <c r="D996" s="56"/>
      <c r="E996" s="56"/>
      <c r="F996" s="56"/>
      <c r="G996" s="58"/>
      <c r="H996" s="58"/>
      <c r="I996" s="58"/>
      <c r="J996" s="58"/>
      <c r="K996" s="58"/>
      <c r="L996" s="58"/>
      <c r="M996" s="58"/>
      <c r="N996" s="58"/>
      <c r="O996" s="59"/>
      <c r="P996" s="60"/>
    </row>
    <row r="997">
      <c r="A997" s="54"/>
      <c r="B997" s="55"/>
      <c r="C997" s="56"/>
      <c r="D997" s="56"/>
      <c r="E997" s="56"/>
      <c r="F997" s="56"/>
      <c r="G997" s="58"/>
      <c r="H997" s="58"/>
      <c r="I997" s="58"/>
      <c r="J997" s="58"/>
      <c r="K997" s="58"/>
      <c r="L997" s="58"/>
      <c r="M997" s="58"/>
      <c r="N997" s="58"/>
      <c r="O997" s="59"/>
      <c r="P997" s="60"/>
    </row>
    <row r="998">
      <c r="A998" s="54"/>
      <c r="B998" s="55"/>
      <c r="C998" s="56"/>
      <c r="D998" s="56"/>
      <c r="E998" s="56"/>
      <c r="F998" s="56"/>
      <c r="G998" s="58"/>
      <c r="H998" s="58"/>
      <c r="I998" s="58"/>
      <c r="J998" s="58"/>
      <c r="K998" s="58"/>
      <c r="L998" s="58"/>
      <c r="M998" s="58"/>
      <c r="N998" s="58"/>
      <c r="O998" s="59"/>
      <c r="P998" s="60"/>
    </row>
    <row r="999">
      <c r="A999" s="54"/>
      <c r="B999" s="55"/>
      <c r="C999" s="56"/>
      <c r="D999" s="56"/>
      <c r="E999" s="56"/>
      <c r="F999" s="56"/>
      <c r="G999" s="58"/>
      <c r="H999" s="58"/>
      <c r="I999" s="58"/>
      <c r="J999" s="58"/>
      <c r="K999" s="58"/>
      <c r="L999" s="58"/>
      <c r="M999" s="58"/>
      <c r="N999" s="58"/>
      <c r="O999" s="59"/>
      <c r="P999" s="60"/>
    </row>
    <row r="1000">
      <c r="A1000" s="54"/>
      <c r="B1000" s="55"/>
      <c r="C1000" s="56"/>
      <c r="D1000" s="56"/>
      <c r="E1000" s="56"/>
      <c r="F1000" s="56"/>
      <c r="G1000" s="58"/>
      <c r="H1000" s="58"/>
      <c r="I1000" s="58"/>
      <c r="J1000" s="58"/>
      <c r="K1000" s="58"/>
      <c r="L1000" s="58"/>
      <c r="M1000" s="58"/>
      <c r="N1000" s="58"/>
      <c r="O1000" s="59"/>
      <c r="P1000" s="60"/>
    </row>
    <row r="1001">
      <c r="A1001" s="54"/>
      <c r="B1001" s="55"/>
      <c r="C1001" s="56"/>
      <c r="D1001" s="56"/>
      <c r="E1001" s="56"/>
      <c r="F1001" s="56"/>
      <c r="G1001" s="58"/>
      <c r="H1001" s="58"/>
      <c r="I1001" s="58"/>
      <c r="J1001" s="58"/>
      <c r="K1001" s="58"/>
      <c r="L1001" s="58"/>
      <c r="M1001" s="58"/>
      <c r="N1001" s="58"/>
      <c r="O1001" s="59"/>
      <c r="P1001" s="60"/>
    </row>
  </sheetData>
  <mergeCells count="2">
    <mergeCell ref="E1:F1"/>
    <mergeCell ref="G1:N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5" width="13.57"/>
    <col customWidth="1" min="6" max="6" width="13.86"/>
    <col customWidth="1" min="7" max="10" width="13.57"/>
    <col customWidth="1" min="11" max="11" width="13.86"/>
    <col customWidth="1" min="12" max="15" width="13.57"/>
    <col customWidth="1" min="16" max="16" width="13.86"/>
    <col customWidth="1" min="17" max="18" width="13.57"/>
    <col customWidth="1" min="19" max="19" width="13.86"/>
    <col customWidth="1" min="20" max="23" width="13.57"/>
    <col customWidth="1" min="24" max="24" width="13.86"/>
    <col customWidth="1" min="25" max="28" width="13.57"/>
    <col customWidth="1" min="29" max="29" width="13.86"/>
    <col customWidth="1" min="30" max="33" width="13.57"/>
    <col customWidth="1" min="34" max="34" width="13.86"/>
    <col customWidth="1" min="35" max="37" width="13.57"/>
    <col customWidth="1" min="38" max="38" width="13.86"/>
    <col customWidth="1" min="39" max="42" width="13.57"/>
    <col customWidth="1" min="43" max="43" width="13.86"/>
    <col customWidth="1" min="44" max="48" width="13.57"/>
    <col customWidth="1" min="49" max="49" width="13.86"/>
  </cols>
  <sheetData>
    <row r="1">
      <c r="A1" s="76" t="s">
        <v>3</v>
      </c>
      <c r="B1" s="76" t="s">
        <v>464</v>
      </c>
      <c r="C1" s="76" t="s">
        <v>465</v>
      </c>
      <c r="D1" s="76" t="s">
        <v>466</v>
      </c>
      <c r="E1" s="76" t="s">
        <v>467</v>
      </c>
      <c r="F1" s="86" t="s">
        <v>468</v>
      </c>
      <c r="G1" s="76" t="s">
        <v>469</v>
      </c>
      <c r="H1" s="76" t="s">
        <v>470</v>
      </c>
      <c r="I1" s="76" t="s">
        <v>471</v>
      </c>
      <c r="J1" s="76" t="s">
        <v>472</v>
      </c>
      <c r="K1" s="86" t="s">
        <v>473</v>
      </c>
      <c r="L1" s="76" t="s">
        <v>474</v>
      </c>
      <c r="M1" s="76" t="s">
        <v>475</v>
      </c>
      <c r="N1" s="76" t="s">
        <v>476</v>
      </c>
      <c r="O1" s="76" t="s">
        <v>477</v>
      </c>
      <c r="P1" s="86" t="s">
        <v>478</v>
      </c>
      <c r="Q1" s="76" t="s">
        <v>479</v>
      </c>
      <c r="R1" s="76" t="s">
        <v>480</v>
      </c>
      <c r="S1" s="86" t="s">
        <v>481</v>
      </c>
      <c r="T1" s="76" t="s">
        <v>482</v>
      </c>
      <c r="U1" s="76" t="s">
        <v>483</v>
      </c>
      <c r="V1" s="76" t="s">
        <v>484</v>
      </c>
      <c r="W1" s="76" t="s">
        <v>485</v>
      </c>
      <c r="X1" s="86" t="s">
        <v>486</v>
      </c>
      <c r="Y1" s="76" t="s">
        <v>487</v>
      </c>
      <c r="Z1" s="76" t="s">
        <v>488</v>
      </c>
      <c r="AA1" s="76" t="s">
        <v>489</v>
      </c>
      <c r="AB1" s="76" t="s">
        <v>490</v>
      </c>
      <c r="AC1" s="86" t="s">
        <v>491</v>
      </c>
      <c r="AD1" s="76" t="s">
        <v>492</v>
      </c>
      <c r="AE1" s="76" t="s">
        <v>493</v>
      </c>
      <c r="AF1" s="76" t="s">
        <v>494</v>
      </c>
      <c r="AG1" s="76" t="s">
        <v>495</v>
      </c>
      <c r="AH1" s="86" t="s">
        <v>496</v>
      </c>
      <c r="AI1" s="76" t="s">
        <v>497</v>
      </c>
      <c r="AJ1" s="76" t="s">
        <v>498</v>
      </c>
      <c r="AK1" s="76" t="s">
        <v>499</v>
      </c>
      <c r="AL1" s="87" t="s">
        <v>500</v>
      </c>
      <c r="AM1" s="76" t="s">
        <v>501</v>
      </c>
      <c r="AN1" s="76" t="s">
        <v>502</v>
      </c>
      <c r="AO1" s="76" t="s">
        <v>503</v>
      </c>
      <c r="AP1" s="76" t="s">
        <v>504</v>
      </c>
      <c r="AQ1" s="86" t="s">
        <v>505</v>
      </c>
      <c r="AR1" s="76" t="s">
        <v>506</v>
      </c>
      <c r="AS1" s="76" t="s">
        <v>507</v>
      </c>
      <c r="AT1" s="76" t="s">
        <v>508</v>
      </c>
      <c r="AU1" s="76" t="s">
        <v>509</v>
      </c>
      <c r="AV1" s="76" t="s">
        <v>510</v>
      </c>
      <c r="AW1" s="86" t="s">
        <v>511</v>
      </c>
    </row>
    <row r="2">
      <c r="A2" s="76">
        <v>19.0</v>
      </c>
      <c r="B2" s="76">
        <v>4.0</v>
      </c>
      <c r="C2" s="76">
        <v>4.0</v>
      </c>
      <c r="D2" s="76">
        <v>4.0</v>
      </c>
      <c r="E2" s="76">
        <v>3.0</v>
      </c>
      <c r="F2" s="86">
        <v>3.75</v>
      </c>
      <c r="G2" s="76">
        <v>4.0</v>
      </c>
      <c r="H2" s="76">
        <v>4.0</v>
      </c>
      <c r="I2" s="76">
        <v>4.0</v>
      </c>
      <c r="J2" s="76">
        <v>4.0</v>
      </c>
      <c r="K2" s="86">
        <v>4.0</v>
      </c>
      <c r="L2" s="76">
        <v>5.0</v>
      </c>
      <c r="M2" s="76">
        <v>3.0</v>
      </c>
      <c r="N2" s="76">
        <v>3.0</v>
      </c>
      <c r="O2" s="76">
        <v>3.0</v>
      </c>
      <c r="P2" s="86">
        <v>3.5</v>
      </c>
      <c r="Q2" s="76">
        <v>4.0</v>
      </c>
      <c r="R2" s="76">
        <v>3.0</v>
      </c>
      <c r="S2" s="86">
        <v>3.5</v>
      </c>
      <c r="T2" s="76">
        <v>3.0</v>
      </c>
      <c r="U2" s="76">
        <v>4.0</v>
      </c>
      <c r="V2" s="76">
        <v>4.0</v>
      </c>
      <c r="W2" s="76">
        <v>4.0</v>
      </c>
      <c r="X2" s="86">
        <v>3.75</v>
      </c>
      <c r="Y2" s="76">
        <v>4.0</v>
      </c>
      <c r="Z2" s="76">
        <v>2.0</v>
      </c>
      <c r="AA2" s="76">
        <v>4.0</v>
      </c>
      <c r="AB2" s="76">
        <v>4.0</v>
      </c>
      <c r="AC2" s="86">
        <v>3.5</v>
      </c>
      <c r="AD2" s="76">
        <v>5.0</v>
      </c>
      <c r="AE2" s="76">
        <v>5.0</v>
      </c>
      <c r="AF2" s="76">
        <v>5.0</v>
      </c>
      <c r="AG2" s="76">
        <v>5.0</v>
      </c>
      <c r="AH2" s="86">
        <v>5.0</v>
      </c>
      <c r="AI2" s="76">
        <v>3.0</v>
      </c>
      <c r="AJ2" s="76">
        <v>4.0</v>
      </c>
      <c r="AK2" s="76">
        <v>3.0</v>
      </c>
      <c r="AL2" s="87">
        <v>3.3333333333333335</v>
      </c>
      <c r="AM2" s="76">
        <v>4.0</v>
      </c>
      <c r="AN2" s="76">
        <v>4.0</v>
      </c>
      <c r="AO2" s="76">
        <v>4.0</v>
      </c>
      <c r="AP2" s="76">
        <v>4.0</v>
      </c>
      <c r="AQ2" s="86">
        <v>4.0</v>
      </c>
      <c r="AR2" s="76">
        <v>3.0</v>
      </c>
      <c r="AS2" s="76">
        <v>2.0</v>
      </c>
      <c r="AT2" s="76">
        <v>3.0</v>
      </c>
      <c r="AU2" s="76">
        <v>2.0</v>
      </c>
      <c r="AV2" s="76">
        <v>2.0</v>
      </c>
      <c r="AW2" s="86">
        <v>2.4</v>
      </c>
    </row>
    <row r="3">
      <c r="A3" s="76">
        <v>20.0</v>
      </c>
      <c r="B3" s="76">
        <v>4.0</v>
      </c>
      <c r="C3" s="76">
        <v>4.0</v>
      </c>
      <c r="D3" s="76">
        <v>3.0</v>
      </c>
      <c r="E3" s="76">
        <v>3.0</v>
      </c>
      <c r="F3" s="86">
        <v>3.5</v>
      </c>
      <c r="G3" s="76">
        <v>4.0</v>
      </c>
      <c r="H3" s="76">
        <v>4.0</v>
      </c>
      <c r="I3" s="76">
        <v>4.0</v>
      </c>
      <c r="J3" s="76">
        <v>4.0</v>
      </c>
      <c r="K3" s="86">
        <v>4.0</v>
      </c>
      <c r="L3" s="76">
        <v>4.0</v>
      </c>
      <c r="M3" s="76">
        <v>2.0</v>
      </c>
      <c r="N3" s="76">
        <v>3.0</v>
      </c>
      <c r="O3" s="76">
        <v>3.0</v>
      </c>
      <c r="P3" s="86">
        <v>3.0</v>
      </c>
      <c r="Q3" s="76">
        <v>4.0</v>
      </c>
      <c r="R3" s="76">
        <v>4.0</v>
      </c>
      <c r="S3" s="86">
        <v>4.0</v>
      </c>
      <c r="T3" s="76">
        <v>4.0</v>
      </c>
      <c r="U3" s="76">
        <v>4.0</v>
      </c>
      <c r="V3" s="76">
        <v>4.0</v>
      </c>
      <c r="W3" s="76">
        <v>4.0</v>
      </c>
      <c r="X3" s="86">
        <v>4.0</v>
      </c>
      <c r="Y3" s="76">
        <v>4.0</v>
      </c>
      <c r="Z3" s="76">
        <v>2.0</v>
      </c>
      <c r="AA3" s="76">
        <v>2.0</v>
      </c>
      <c r="AB3" s="76">
        <v>4.0</v>
      </c>
      <c r="AC3" s="86">
        <v>3.0</v>
      </c>
      <c r="AD3" s="76">
        <v>3.0</v>
      </c>
      <c r="AE3" s="76">
        <v>4.0</v>
      </c>
      <c r="AF3" s="76">
        <v>5.0</v>
      </c>
      <c r="AG3" s="76">
        <v>4.0</v>
      </c>
      <c r="AH3" s="86">
        <v>4.0</v>
      </c>
      <c r="AI3" s="76">
        <v>1.0</v>
      </c>
      <c r="AJ3" s="76">
        <v>1.0</v>
      </c>
      <c r="AK3" s="76">
        <v>1.0</v>
      </c>
      <c r="AL3" s="87">
        <v>1.0</v>
      </c>
      <c r="AM3" s="76">
        <v>1.0</v>
      </c>
      <c r="AN3" s="76">
        <v>4.0</v>
      </c>
      <c r="AO3" s="76">
        <v>1.0</v>
      </c>
      <c r="AP3" s="76">
        <v>1.0</v>
      </c>
      <c r="AQ3" s="86">
        <v>1.75</v>
      </c>
      <c r="AR3" s="76">
        <v>1.0</v>
      </c>
      <c r="AS3" s="76">
        <v>1.0</v>
      </c>
      <c r="AT3" s="76">
        <v>1.0</v>
      </c>
      <c r="AU3" s="76">
        <v>1.0</v>
      </c>
      <c r="AV3" s="76">
        <v>1.0</v>
      </c>
      <c r="AW3" s="86">
        <v>1.0</v>
      </c>
    </row>
    <row r="4">
      <c r="A4" s="76">
        <v>21.0</v>
      </c>
      <c r="B4" s="76">
        <v>5.0</v>
      </c>
      <c r="C4" s="76">
        <v>5.0</v>
      </c>
      <c r="D4" s="76">
        <v>5.0</v>
      </c>
      <c r="E4" s="76">
        <v>5.0</v>
      </c>
      <c r="F4" s="86">
        <v>5.0</v>
      </c>
      <c r="G4" s="76">
        <v>4.0</v>
      </c>
      <c r="H4" s="76">
        <v>4.0</v>
      </c>
      <c r="I4" s="76">
        <v>5.0</v>
      </c>
      <c r="J4" s="76">
        <v>5.0</v>
      </c>
      <c r="K4" s="86">
        <v>4.5</v>
      </c>
      <c r="L4" s="76">
        <v>5.0</v>
      </c>
      <c r="M4" s="76">
        <v>4.0</v>
      </c>
      <c r="N4" s="76">
        <v>5.0</v>
      </c>
      <c r="O4" s="76">
        <v>5.0</v>
      </c>
      <c r="P4" s="86">
        <v>4.75</v>
      </c>
      <c r="Q4" s="76">
        <v>4.0</v>
      </c>
      <c r="R4" s="76">
        <v>4.0</v>
      </c>
      <c r="S4" s="86">
        <v>4.0</v>
      </c>
      <c r="T4" s="76">
        <v>5.0</v>
      </c>
      <c r="U4" s="76">
        <v>5.0</v>
      </c>
      <c r="V4" s="76">
        <v>5.0</v>
      </c>
      <c r="W4" s="76">
        <v>4.0</v>
      </c>
      <c r="X4" s="86">
        <v>4.75</v>
      </c>
      <c r="Y4" s="76">
        <v>4.0</v>
      </c>
      <c r="Z4" s="76">
        <v>2.0</v>
      </c>
      <c r="AA4" s="76">
        <v>3.0</v>
      </c>
      <c r="AB4" s="76">
        <v>4.0</v>
      </c>
      <c r="AC4" s="86">
        <v>3.25</v>
      </c>
      <c r="AD4" s="76">
        <v>5.0</v>
      </c>
      <c r="AE4" s="76">
        <v>4.0</v>
      </c>
      <c r="AF4" s="76">
        <v>5.0</v>
      </c>
      <c r="AG4" s="76">
        <v>4.0</v>
      </c>
      <c r="AH4" s="86">
        <v>4.5</v>
      </c>
      <c r="AI4" s="76">
        <v>3.0</v>
      </c>
      <c r="AJ4" s="76">
        <v>2.0</v>
      </c>
      <c r="AK4" s="76">
        <v>2.0</v>
      </c>
      <c r="AL4" s="87">
        <v>2.3333333333333335</v>
      </c>
      <c r="AM4" s="76">
        <v>4.0</v>
      </c>
      <c r="AN4" s="76">
        <v>4.0</v>
      </c>
      <c r="AO4" s="76">
        <v>3.0</v>
      </c>
      <c r="AP4" s="76">
        <v>3.0</v>
      </c>
      <c r="AQ4" s="86">
        <v>3.5</v>
      </c>
      <c r="AR4" s="76">
        <v>4.0</v>
      </c>
      <c r="AS4" s="76">
        <v>2.0</v>
      </c>
      <c r="AT4" s="76">
        <v>4.0</v>
      </c>
      <c r="AU4" s="76">
        <v>1.0</v>
      </c>
      <c r="AV4" s="76">
        <v>4.0</v>
      </c>
      <c r="AW4" s="86">
        <v>3.0</v>
      </c>
    </row>
    <row r="5">
      <c r="A5" s="76">
        <v>22.0</v>
      </c>
      <c r="B5" s="76">
        <v>3.0</v>
      </c>
      <c r="C5" s="76">
        <v>3.0</v>
      </c>
      <c r="D5" s="76">
        <v>3.0</v>
      </c>
      <c r="E5" s="76">
        <v>3.0</v>
      </c>
      <c r="F5" s="86">
        <v>3.0</v>
      </c>
      <c r="G5" s="76">
        <v>5.0</v>
      </c>
      <c r="H5" s="76">
        <v>5.0</v>
      </c>
      <c r="I5" s="76">
        <v>5.0</v>
      </c>
      <c r="J5" s="76">
        <v>5.0</v>
      </c>
      <c r="K5" s="86">
        <v>5.0</v>
      </c>
      <c r="L5" s="76">
        <v>3.0</v>
      </c>
      <c r="M5" s="76">
        <v>3.0</v>
      </c>
      <c r="N5" s="76">
        <v>5.0</v>
      </c>
      <c r="O5" s="76">
        <v>3.0</v>
      </c>
      <c r="P5" s="86">
        <v>3.5</v>
      </c>
      <c r="Q5" s="76">
        <v>1.0</v>
      </c>
      <c r="R5" s="76">
        <v>1.0</v>
      </c>
      <c r="S5" s="86">
        <v>1.0</v>
      </c>
      <c r="T5" s="76">
        <v>2.0</v>
      </c>
      <c r="U5" s="76">
        <v>2.0</v>
      </c>
      <c r="V5" s="76">
        <v>3.0</v>
      </c>
      <c r="W5" s="76">
        <v>3.0</v>
      </c>
      <c r="X5" s="86">
        <v>2.5</v>
      </c>
      <c r="Y5" s="76">
        <v>5.0</v>
      </c>
      <c r="Z5" s="76">
        <v>1.0</v>
      </c>
      <c r="AA5" s="76">
        <v>2.0</v>
      </c>
      <c r="AB5" s="76">
        <v>3.0</v>
      </c>
      <c r="AC5" s="86">
        <v>2.75</v>
      </c>
      <c r="AD5" s="76">
        <v>4.0</v>
      </c>
      <c r="AE5" s="76">
        <v>4.0</v>
      </c>
      <c r="AF5" s="76">
        <v>4.0</v>
      </c>
      <c r="AG5" s="76">
        <v>4.0</v>
      </c>
      <c r="AH5" s="86">
        <v>4.0</v>
      </c>
      <c r="AI5" s="76">
        <v>2.0</v>
      </c>
      <c r="AJ5" s="76">
        <v>2.0</v>
      </c>
      <c r="AK5" s="76">
        <v>2.0</v>
      </c>
      <c r="AL5" s="87">
        <v>2.0</v>
      </c>
      <c r="AM5" s="76">
        <v>4.0</v>
      </c>
      <c r="AN5" s="76">
        <v>4.0</v>
      </c>
      <c r="AO5" s="76">
        <v>3.0</v>
      </c>
      <c r="AP5" s="76">
        <v>3.0</v>
      </c>
      <c r="AQ5" s="86">
        <v>3.5</v>
      </c>
      <c r="AR5" s="76">
        <v>1.0</v>
      </c>
      <c r="AS5" s="76">
        <v>1.0</v>
      </c>
      <c r="AT5" s="76">
        <v>1.0</v>
      </c>
      <c r="AU5" s="76">
        <v>3.0</v>
      </c>
      <c r="AV5" s="76">
        <v>1.0</v>
      </c>
      <c r="AW5" s="86">
        <v>1.4</v>
      </c>
    </row>
    <row r="6">
      <c r="A6" s="76">
        <v>23.0</v>
      </c>
      <c r="B6" s="76">
        <v>4.0</v>
      </c>
      <c r="C6" s="76">
        <v>4.0</v>
      </c>
      <c r="D6" s="76">
        <v>4.0</v>
      </c>
      <c r="E6" s="76">
        <v>4.0</v>
      </c>
      <c r="F6" s="86">
        <v>4.0</v>
      </c>
      <c r="G6" s="76">
        <v>3.0</v>
      </c>
      <c r="H6" s="76">
        <v>3.0</v>
      </c>
      <c r="I6" s="76">
        <v>4.0</v>
      </c>
      <c r="J6" s="76">
        <v>4.0</v>
      </c>
      <c r="K6" s="86">
        <v>3.5</v>
      </c>
      <c r="L6" s="76">
        <v>4.0</v>
      </c>
      <c r="M6" s="76">
        <v>4.0</v>
      </c>
      <c r="N6" s="76">
        <v>4.0</v>
      </c>
      <c r="O6" s="76">
        <v>4.0</v>
      </c>
      <c r="P6" s="86">
        <v>4.0</v>
      </c>
      <c r="Q6" s="76">
        <v>3.0</v>
      </c>
      <c r="R6" s="76">
        <v>3.0</v>
      </c>
      <c r="S6" s="86">
        <v>3.0</v>
      </c>
      <c r="T6" s="76">
        <v>4.0</v>
      </c>
      <c r="U6" s="76">
        <v>4.0</v>
      </c>
      <c r="V6" s="76">
        <v>4.0</v>
      </c>
      <c r="W6" s="76">
        <v>4.0</v>
      </c>
      <c r="X6" s="86">
        <v>4.0</v>
      </c>
      <c r="Y6" s="76">
        <v>4.0</v>
      </c>
      <c r="Z6" s="76">
        <v>2.0</v>
      </c>
      <c r="AA6" s="76">
        <v>2.0</v>
      </c>
      <c r="AB6" s="76">
        <v>4.0</v>
      </c>
      <c r="AC6" s="86">
        <v>3.0</v>
      </c>
      <c r="AD6" s="76">
        <v>2.0</v>
      </c>
      <c r="AE6" s="76">
        <v>4.0</v>
      </c>
      <c r="AF6" s="76">
        <v>4.0</v>
      </c>
      <c r="AG6" s="76">
        <v>4.0</v>
      </c>
      <c r="AH6" s="86">
        <v>3.5</v>
      </c>
      <c r="AI6" s="76">
        <v>2.0</v>
      </c>
      <c r="AJ6" s="76">
        <v>4.0</v>
      </c>
      <c r="AK6" s="76">
        <v>3.0</v>
      </c>
      <c r="AL6" s="87">
        <v>3.0</v>
      </c>
      <c r="AM6" s="76">
        <v>4.0</v>
      </c>
      <c r="AN6" s="76">
        <v>4.0</v>
      </c>
      <c r="AO6" s="76">
        <v>3.0</v>
      </c>
      <c r="AP6" s="76">
        <v>4.0</v>
      </c>
      <c r="AQ6" s="86">
        <v>3.75</v>
      </c>
      <c r="AR6" s="76">
        <v>4.0</v>
      </c>
      <c r="AS6" s="76">
        <v>4.0</v>
      </c>
      <c r="AT6" s="76">
        <v>2.0</v>
      </c>
      <c r="AU6" s="76">
        <v>2.0</v>
      </c>
      <c r="AV6" s="76">
        <v>4.0</v>
      </c>
      <c r="AW6" s="86">
        <v>3.2</v>
      </c>
    </row>
    <row r="7">
      <c r="A7" s="76">
        <v>24.0</v>
      </c>
      <c r="B7" s="76">
        <v>4.0</v>
      </c>
      <c r="C7" s="76">
        <v>3.0</v>
      </c>
      <c r="D7" s="76">
        <v>3.0</v>
      </c>
      <c r="E7" s="76">
        <v>4.0</v>
      </c>
      <c r="F7" s="86">
        <v>3.5</v>
      </c>
      <c r="G7" s="76">
        <v>4.0</v>
      </c>
      <c r="H7" s="76">
        <v>2.0</v>
      </c>
      <c r="I7" s="76">
        <v>4.0</v>
      </c>
      <c r="J7" s="76">
        <v>2.0</v>
      </c>
      <c r="K7" s="86">
        <v>3.0</v>
      </c>
      <c r="L7" s="76">
        <v>5.0</v>
      </c>
      <c r="M7" s="76">
        <v>4.0</v>
      </c>
      <c r="N7" s="76">
        <v>3.0</v>
      </c>
      <c r="O7" s="76">
        <v>3.0</v>
      </c>
      <c r="P7" s="86">
        <v>3.75</v>
      </c>
      <c r="Q7" s="76">
        <v>3.0</v>
      </c>
      <c r="R7" s="76">
        <v>4.0</v>
      </c>
      <c r="S7" s="86">
        <v>3.5</v>
      </c>
      <c r="T7" s="76">
        <v>4.0</v>
      </c>
      <c r="U7" s="76">
        <v>2.0</v>
      </c>
      <c r="V7" s="76">
        <v>4.0</v>
      </c>
      <c r="W7" s="76">
        <v>5.0</v>
      </c>
      <c r="X7" s="86">
        <v>3.75</v>
      </c>
      <c r="Y7" s="76">
        <v>3.0</v>
      </c>
      <c r="Z7" s="76">
        <v>1.0</v>
      </c>
      <c r="AA7" s="76">
        <v>2.0</v>
      </c>
      <c r="AB7" s="76">
        <v>4.0</v>
      </c>
      <c r="AC7" s="86">
        <v>2.5</v>
      </c>
      <c r="AD7" s="76">
        <v>2.0</v>
      </c>
      <c r="AE7" s="76">
        <v>5.0</v>
      </c>
      <c r="AF7" s="76">
        <v>3.0</v>
      </c>
      <c r="AG7" s="76">
        <v>2.0</v>
      </c>
      <c r="AH7" s="86">
        <v>3.0</v>
      </c>
      <c r="AI7" s="76">
        <v>3.0</v>
      </c>
      <c r="AJ7" s="76">
        <v>3.0</v>
      </c>
      <c r="AK7" s="76">
        <v>3.0</v>
      </c>
      <c r="AL7" s="87">
        <v>3.0</v>
      </c>
      <c r="AM7" s="76">
        <v>4.0</v>
      </c>
      <c r="AN7" s="76">
        <v>4.0</v>
      </c>
      <c r="AO7" s="76">
        <v>4.0</v>
      </c>
      <c r="AP7" s="76">
        <v>5.0</v>
      </c>
      <c r="AQ7" s="86">
        <v>4.25</v>
      </c>
      <c r="AR7" s="76">
        <v>4.0</v>
      </c>
      <c r="AS7" s="76">
        <v>5.0</v>
      </c>
      <c r="AT7" s="76">
        <v>4.0</v>
      </c>
      <c r="AU7" s="76">
        <v>3.0</v>
      </c>
      <c r="AV7" s="76">
        <v>3.0</v>
      </c>
      <c r="AW7" s="86">
        <v>3.8</v>
      </c>
    </row>
    <row r="8">
      <c r="A8" s="76">
        <v>25.0</v>
      </c>
      <c r="B8" s="76">
        <v>3.0</v>
      </c>
      <c r="C8" s="76">
        <v>3.0</v>
      </c>
      <c r="D8" s="76">
        <v>3.0</v>
      </c>
      <c r="E8" s="76">
        <v>2.0</v>
      </c>
      <c r="F8" s="86">
        <v>2.75</v>
      </c>
      <c r="G8" s="76">
        <v>3.0</v>
      </c>
      <c r="H8" s="76">
        <v>4.0</v>
      </c>
      <c r="I8" s="76">
        <v>4.0</v>
      </c>
      <c r="J8" s="76">
        <v>3.0</v>
      </c>
      <c r="K8" s="86">
        <v>3.5</v>
      </c>
      <c r="L8" s="76">
        <v>3.0</v>
      </c>
      <c r="M8" s="76">
        <v>3.0</v>
      </c>
      <c r="N8" s="76">
        <v>3.0</v>
      </c>
      <c r="O8" s="76">
        <v>3.0</v>
      </c>
      <c r="P8" s="86">
        <v>3.0</v>
      </c>
      <c r="Q8" s="76">
        <v>3.0</v>
      </c>
      <c r="R8" s="76">
        <v>3.0</v>
      </c>
      <c r="S8" s="86">
        <v>3.0</v>
      </c>
      <c r="T8" s="76">
        <v>4.0</v>
      </c>
      <c r="U8" s="76">
        <v>4.0</v>
      </c>
      <c r="V8" s="76">
        <v>3.0</v>
      </c>
      <c r="W8" s="76">
        <v>3.0</v>
      </c>
      <c r="X8" s="86">
        <v>3.5</v>
      </c>
      <c r="Y8" s="76">
        <v>3.0</v>
      </c>
      <c r="Z8" s="76">
        <v>2.0</v>
      </c>
      <c r="AA8" s="76">
        <v>3.0</v>
      </c>
      <c r="AB8" s="76">
        <v>3.0</v>
      </c>
      <c r="AC8" s="86">
        <v>2.75</v>
      </c>
      <c r="AD8" s="76">
        <v>2.0</v>
      </c>
      <c r="AE8" s="76">
        <v>2.0</v>
      </c>
      <c r="AF8" s="76">
        <v>2.0</v>
      </c>
      <c r="AG8" s="76">
        <v>3.0</v>
      </c>
      <c r="AH8" s="86">
        <v>2.25</v>
      </c>
      <c r="AI8" s="76">
        <v>2.0</v>
      </c>
      <c r="AJ8" s="76">
        <v>3.0</v>
      </c>
      <c r="AK8" s="76">
        <v>2.0</v>
      </c>
      <c r="AL8" s="87">
        <v>2.3333333333333335</v>
      </c>
      <c r="AM8" s="76">
        <v>3.0</v>
      </c>
      <c r="AN8" s="76">
        <v>3.0</v>
      </c>
      <c r="AO8" s="76">
        <v>3.0</v>
      </c>
      <c r="AP8" s="76">
        <v>3.0</v>
      </c>
      <c r="AQ8" s="86">
        <v>3.0</v>
      </c>
      <c r="AR8" s="76">
        <v>3.0</v>
      </c>
      <c r="AS8" s="76">
        <v>4.0</v>
      </c>
      <c r="AT8" s="76">
        <v>2.0</v>
      </c>
      <c r="AU8" s="76">
        <v>2.0</v>
      </c>
      <c r="AV8" s="76">
        <v>2.0</v>
      </c>
      <c r="AW8" s="86">
        <v>2.6</v>
      </c>
    </row>
    <row r="9">
      <c r="A9" s="76">
        <v>27.0</v>
      </c>
      <c r="B9" s="76">
        <v>3.0</v>
      </c>
      <c r="C9" s="76">
        <v>2.0</v>
      </c>
      <c r="D9" s="76">
        <v>3.0</v>
      </c>
      <c r="E9" s="76">
        <v>3.0</v>
      </c>
      <c r="F9" s="86">
        <v>2.75</v>
      </c>
      <c r="G9" s="76">
        <v>5.0</v>
      </c>
      <c r="H9" s="76">
        <v>5.0</v>
      </c>
      <c r="I9" s="76">
        <v>5.0</v>
      </c>
      <c r="J9" s="76">
        <v>5.0</v>
      </c>
      <c r="K9" s="86">
        <v>5.0</v>
      </c>
      <c r="L9" s="76">
        <v>3.0</v>
      </c>
      <c r="M9" s="76">
        <v>4.0</v>
      </c>
      <c r="N9" s="76">
        <v>3.0</v>
      </c>
      <c r="O9" s="76">
        <v>4.0</v>
      </c>
      <c r="P9" s="86">
        <v>3.5</v>
      </c>
      <c r="Q9" s="76">
        <v>4.0</v>
      </c>
      <c r="R9" s="76">
        <v>4.0</v>
      </c>
      <c r="S9" s="86">
        <v>4.0</v>
      </c>
      <c r="T9" s="76">
        <v>5.0</v>
      </c>
      <c r="U9" s="76">
        <v>5.0</v>
      </c>
      <c r="V9" s="76">
        <v>5.0</v>
      </c>
      <c r="W9" s="76">
        <v>4.0</v>
      </c>
      <c r="X9" s="86">
        <v>4.75</v>
      </c>
      <c r="Y9" s="76">
        <v>5.0</v>
      </c>
      <c r="Z9" s="76">
        <v>3.0</v>
      </c>
      <c r="AA9" s="76">
        <v>3.0</v>
      </c>
      <c r="AB9" s="76">
        <v>4.0</v>
      </c>
      <c r="AC9" s="86">
        <v>3.75</v>
      </c>
      <c r="AD9" s="76">
        <v>5.0</v>
      </c>
      <c r="AE9" s="76">
        <v>5.0</v>
      </c>
      <c r="AF9" s="76">
        <v>5.0</v>
      </c>
      <c r="AG9" s="76">
        <v>5.0</v>
      </c>
      <c r="AH9" s="86">
        <v>5.0</v>
      </c>
      <c r="AI9" s="76">
        <v>2.0</v>
      </c>
      <c r="AJ9" s="76">
        <v>1.0</v>
      </c>
      <c r="AK9" s="76">
        <v>2.0</v>
      </c>
      <c r="AL9" s="87">
        <v>1.6666666666666667</v>
      </c>
      <c r="AM9" s="76">
        <v>3.0</v>
      </c>
      <c r="AN9" s="76">
        <v>4.0</v>
      </c>
      <c r="AO9" s="76">
        <v>3.0</v>
      </c>
      <c r="AP9" s="76">
        <v>4.0</v>
      </c>
      <c r="AQ9" s="86">
        <v>3.5</v>
      </c>
      <c r="AR9" s="76">
        <v>1.0</v>
      </c>
      <c r="AS9" s="76">
        <v>1.0</v>
      </c>
      <c r="AT9" s="76">
        <v>2.0</v>
      </c>
      <c r="AU9" s="76">
        <v>1.0</v>
      </c>
      <c r="AV9" s="76">
        <v>3.0</v>
      </c>
      <c r="AW9" s="86">
        <v>1.6</v>
      </c>
    </row>
    <row r="10">
      <c r="A10" s="76">
        <v>28.0</v>
      </c>
      <c r="B10" s="76">
        <v>3.0</v>
      </c>
      <c r="C10" s="76">
        <v>3.0</v>
      </c>
      <c r="D10" s="76">
        <v>2.0</v>
      </c>
      <c r="E10" s="76">
        <v>2.0</v>
      </c>
      <c r="F10" s="86">
        <v>2.5</v>
      </c>
      <c r="G10" s="76">
        <v>3.0</v>
      </c>
      <c r="H10" s="76">
        <v>4.0</v>
      </c>
      <c r="I10" s="76">
        <v>4.0</v>
      </c>
      <c r="J10" s="76">
        <v>4.0</v>
      </c>
      <c r="K10" s="86">
        <v>3.75</v>
      </c>
      <c r="L10" s="76">
        <v>3.0</v>
      </c>
      <c r="M10" s="76">
        <v>3.0</v>
      </c>
      <c r="N10" s="76">
        <v>3.0</v>
      </c>
      <c r="O10" s="76">
        <v>3.0</v>
      </c>
      <c r="P10" s="86">
        <v>3.0</v>
      </c>
      <c r="Q10" s="76">
        <v>3.0</v>
      </c>
      <c r="R10" s="76">
        <v>3.0</v>
      </c>
      <c r="S10" s="86">
        <v>3.0</v>
      </c>
      <c r="T10" s="76">
        <v>4.0</v>
      </c>
      <c r="U10" s="76">
        <v>4.0</v>
      </c>
      <c r="V10" s="76">
        <v>3.0</v>
      </c>
      <c r="W10" s="76">
        <v>4.0</v>
      </c>
      <c r="X10" s="86">
        <v>3.75</v>
      </c>
      <c r="Y10" s="76">
        <v>2.0</v>
      </c>
      <c r="Z10" s="76">
        <v>2.0</v>
      </c>
      <c r="AA10" s="76">
        <v>2.0</v>
      </c>
      <c r="AB10" s="76">
        <v>4.0</v>
      </c>
      <c r="AC10" s="86">
        <v>2.5</v>
      </c>
      <c r="AD10" s="76">
        <v>1.0</v>
      </c>
      <c r="AE10" s="76">
        <v>2.0</v>
      </c>
      <c r="AF10" s="76">
        <v>2.0</v>
      </c>
      <c r="AG10" s="76">
        <v>1.0</v>
      </c>
      <c r="AH10" s="86">
        <v>1.5</v>
      </c>
      <c r="AI10" s="76">
        <v>2.0</v>
      </c>
      <c r="AJ10" s="76">
        <v>2.0</v>
      </c>
      <c r="AK10" s="76">
        <v>2.0</v>
      </c>
      <c r="AL10" s="87">
        <v>2.0</v>
      </c>
      <c r="AM10" s="76">
        <v>3.0</v>
      </c>
      <c r="AN10" s="76">
        <v>3.0</v>
      </c>
      <c r="AO10" s="76">
        <v>3.0</v>
      </c>
      <c r="AP10" s="76">
        <v>3.0</v>
      </c>
      <c r="AQ10" s="86">
        <v>3.0</v>
      </c>
      <c r="AR10" s="76">
        <v>4.0</v>
      </c>
      <c r="AS10" s="76">
        <v>4.0</v>
      </c>
      <c r="AT10" s="76">
        <v>2.0</v>
      </c>
      <c r="AU10" s="76">
        <v>2.0</v>
      </c>
      <c r="AV10" s="76">
        <v>4.0</v>
      </c>
      <c r="AW10" s="86">
        <v>3.2</v>
      </c>
    </row>
    <row r="11">
      <c r="A11" s="76">
        <v>29.0</v>
      </c>
      <c r="B11" s="76">
        <v>4.0</v>
      </c>
      <c r="C11" s="76">
        <v>2.0</v>
      </c>
      <c r="D11" s="76">
        <v>2.0</v>
      </c>
      <c r="E11" s="76">
        <v>3.0</v>
      </c>
      <c r="F11" s="86">
        <v>2.75</v>
      </c>
      <c r="G11" s="76">
        <v>4.0</v>
      </c>
      <c r="H11" s="76">
        <v>4.0</v>
      </c>
      <c r="I11" s="76">
        <v>4.0</v>
      </c>
      <c r="J11" s="76">
        <v>4.0</v>
      </c>
      <c r="K11" s="86">
        <v>4.0</v>
      </c>
      <c r="L11" s="76">
        <v>4.0</v>
      </c>
      <c r="M11" s="76">
        <v>3.0</v>
      </c>
      <c r="N11" s="76">
        <v>3.0</v>
      </c>
      <c r="O11" s="76">
        <v>3.0</v>
      </c>
      <c r="P11" s="86">
        <v>3.25</v>
      </c>
      <c r="Q11" s="76">
        <v>3.0</v>
      </c>
      <c r="R11" s="76">
        <v>3.0</v>
      </c>
      <c r="S11" s="86">
        <v>3.0</v>
      </c>
      <c r="T11" s="76">
        <v>4.0</v>
      </c>
      <c r="U11" s="76">
        <v>4.0</v>
      </c>
      <c r="V11" s="76">
        <v>4.0</v>
      </c>
      <c r="W11" s="76">
        <v>3.0</v>
      </c>
      <c r="X11" s="86">
        <v>3.75</v>
      </c>
      <c r="Y11" s="76">
        <v>4.0</v>
      </c>
      <c r="Z11" s="76">
        <v>2.0</v>
      </c>
      <c r="AA11" s="76">
        <v>2.0</v>
      </c>
      <c r="AB11" s="76">
        <v>4.0</v>
      </c>
      <c r="AC11" s="86">
        <v>3.0</v>
      </c>
      <c r="AD11" s="76">
        <v>4.0</v>
      </c>
      <c r="AE11" s="76">
        <v>4.0</v>
      </c>
      <c r="AF11" s="76">
        <v>4.0</v>
      </c>
      <c r="AG11" s="76">
        <v>4.0</v>
      </c>
      <c r="AH11" s="86">
        <v>4.0</v>
      </c>
      <c r="AI11" s="76">
        <v>3.0</v>
      </c>
      <c r="AJ11" s="76">
        <v>3.0</v>
      </c>
      <c r="AK11" s="76">
        <v>3.0</v>
      </c>
      <c r="AL11" s="87">
        <v>3.0</v>
      </c>
      <c r="AM11" s="76">
        <v>4.0</v>
      </c>
      <c r="AN11" s="76">
        <v>4.0</v>
      </c>
      <c r="AO11" s="76">
        <v>4.0</v>
      </c>
      <c r="AP11" s="76">
        <v>4.0</v>
      </c>
      <c r="AQ11" s="86">
        <v>4.0</v>
      </c>
      <c r="AR11" s="76">
        <v>3.0</v>
      </c>
      <c r="AS11" s="76">
        <v>2.0</v>
      </c>
      <c r="AT11" s="76">
        <v>2.0</v>
      </c>
      <c r="AU11" s="76">
        <v>2.0</v>
      </c>
      <c r="AV11" s="76">
        <v>2.0</v>
      </c>
      <c r="AW11" s="86">
        <v>2.2</v>
      </c>
    </row>
    <row r="12">
      <c r="A12" s="76">
        <v>30.0</v>
      </c>
      <c r="B12" s="76">
        <v>2.0</v>
      </c>
      <c r="C12" s="76">
        <v>2.0</v>
      </c>
      <c r="D12" s="76">
        <v>1.0</v>
      </c>
      <c r="E12" s="76">
        <v>2.0</v>
      </c>
      <c r="F12" s="86">
        <v>1.75</v>
      </c>
      <c r="G12" s="76">
        <v>4.0</v>
      </c>
      <c r="H12" s="76">
        <v>4.0</v>
      </c>
      <c r="I12" s="76">
        <v>4.0</v>
      </c>
      <c r="J12" s="76">
        <v>4.0</v>
      </c>
      <c r="K12" s="86">
        <v>4.0</v>
      </c>
      <c r="L12" s="76">
        <v>3.0</v>
      </c>
      <c r="M12" s="76">
        <v>2.0</v>
      </c>
      <c r="N12" s="76">
        <v>1.0</v>
      </c>
      <c r="O12" s="76">
        <v>1.0</v>
      </c>
      <c r="P12" s="86">
        <v>1.75</v>
      </c>
      <c r="Q12" s="76">
        <v>1.0</v>
      </c>
      <c r="R12" s="76">
        <v>1.0</v>
      </c>
      <c r="S12" s="86">
        <v>1.0</v>
      </c>
      <c r="T12" s="76">
        <v>3.0</v>
      </c>
      <c r="U12" s="76">
        <v>5.0</v>
      </c>
      <c r="V12" s="76">
        <v>3.0</v>
      </c>
      <c r="W12" s="76">
        <v>5.0</v>
      </c>
      <c r="X12" s="86">
        <v>4.0</v>
      </c>
      <c r="Y12" s="76">
        <v>5.0</v>
      </c>
      <c r="Z12" s="76">
        <v>1.0</v>
      </c>
      <c r="AA12" s="76">
        <v>1.0</v>
      </c>
      <c r="AB12" s="76">
        <v>5.0</v>
      </c>
      <c r="AC12" s="86">
        <v>3.0</v>
      </c>
      <c r="AD12" s="76">
        <v>5.0</v>
      </c>
      <c r="AE12" s="76">
        <v>5.0</v>
      </c>
      <c r="AF12" s="76">
        <v>5.0</v>
      </c>
      <c r="AG12" s="76">
        <v>4.0</v>
      </c>
      <c r="AH12" s="86">
        <v>4.75</v>
      </c>
      <c r="AI12" s="76">
        <v>1.0</v>
      </c>
      <c r="AJ12" s="76">
        <v>1.0</v>
      </c>
      <c r="AK12" s="76">
        <v>1.0</v>
      </c>
      <c r="AL12" s="87">
        <v>1.0</v>
      </c>
      <c r="AM12" s="76">
        <v>2.0</v>
      </c>
      <c r="AN12" s="76">
        <v>3.0</v>
      </c>
      <c r="AO12" s="76">
        <v>3.0</v>
      </c>
      <c r="AP12" s="76">
        <v>1.0</v>
      </c>
      <c r="AQ12" s="86">
        <v>2.25</v>
      </c>
      <c r="AR12" s="76">
        <v>1.0</v>
      </c>
      <c r="AS12" s="76">
        <v>1.0</v>
      </c>
      <c r="AT12" s="76">
        <v>1.0</v>
      </c>
      <c r="AU12" s="76">
        <v>1.0</v>
      </c>
      <c r="AV12" s="76">
        <v>1.0</v>
      </c>
      <c r="AW12" s="86">
        <v>1.0</v>
      </c>
    </row>
    <row r="13">
      <c r="A13" s="76">
        <v>32.0</v>
      </c>
      <c r="B13" s="76">
        <v>2.0</v>
      </c>
      <c r="C13" s="76">
        <v>2.0</v>
      </c>
      <c r="D13" s="76">
        <v>2.0</v>
      </c>
      <c r="E13" s="76">
        <v>2.0</v>
      </c>
      <c r="F13" s="86">
        <v>2.0</v>
      </c>
      <c r="G13" s="76">
        <v>2.0</v>
      </c>
      <c r="H13" s="76">
        <v>3.0</v>
      </c>
      <c r="I13" s="76">
        <v>4.0</v>
      </c>
      <c r="J13" s="76">
        <v>4.0</v>
      </c>
      <c r="K13" s="86">
        <v>3.25</v>
      </c>
      <c r="L13" s="76">
        <v>3.0</v>
      </c>
      <c r="M13" s="76">
        <v>3.0</v>
      </c>
      <c r="N13" s="76">
        <v>1.0</v>
      </c>
      <c r="O13" s="76">
        <v>1.0</v>
      </c>
      <c r="P13" s="86">
        <v>2.0</v>
      </c>
      <c r="Q13" s="76">
        <v>1.0</v>
      </c>
      <c r="R13" s="76">
        <v>1.0</v>
      </c>
      <c r="S13" s="86">
        <v>1.0</v>
      </c>
      <c r="T13" s="76">
        <v>3.0</v>
      </c>
      <c r="U13" s="76">
        <v>4.0</v>
      </c>
      <c r="V13" s="76">
        <v>4.0</v>
      </c>
      <c r="W13" s="76">
        <v>3.0</v>
      </c>
      <c r="X13" s="86">
        <v>3.5</v>
      </c>
      <c r="Y13" s="76">
        <v>3.0</v>
      </c>
      <c r="Z13" s="76">
        <v>2.0</v>
      </c>
      <c r="AA13" s="76">
        <v>2.0</v>
      </c>
      <c r="AB13" s="76">
        <v>3.0</v>
      </c>
      <c r="AC13" s="86">
        <v>2.5</v>
      </c>
      <c r="AD13" s="76">
        <v>3.0</v>
      </c>
      <c r="AE13" s="76">
        <v>5.0</v>
      </c>
      <c r="AF13" s="76">
        <v>5.0</v>
      </c>
      <c r="AG13" s="76">
        <v>4.0</v>
      </c>
      <c r="AH13" s="86">
        <v>4.25</v>
      </c>
      <c r="AI13" s="76">
        <v>2.0</v>
      </c>
      <c r="AJ13" s="76">
        <v>2.0</v>
      </c>
      <c r="AK13" s="76">
        <v>2.0</v>
      </c>
      <c r="AL13" s="87">
        <v>2.0</v>
      </c>
      <c r="AM13" s="76">
        <v>2.0</v>
      </c>
      <c r="AN13" s="76">
        <v>2.0</v>
      </c>
      <c r="AO13" s="76">
        <v>1.0</v>
      </c>
      <c r="AP13" s="76">
        <v>3.0</v>
      </c>
      <c r="AQ13" s="86">
        <v>2.0</v>
      </c>
      <c r="AR13" s="76">
        <v>2.0</v>
      </c>
      <c r="AS13" s="76">
        <v>2.0</v>
      </c>
      <c r="AT13" s="76">
        <v>1.0</v>
      </c>
      <c r="AU13" s="76">
        <v>2.0</v>
      </c>
      <c r="AV13" s="76">
        <v>3.0</v>
      </c>
      <c r="AW13" s="86">
        <v>2.0</v>
      </c>
    </row>
    <row r="14">
      <c r="A14" s="76">
        <v>33.0</v>
      </c>
      <c r="B14" s="76">
        <v>4.0</v>
      </c>
      <c r="C14" s="76">
        <v>4.0</v>
      </c>
      <c r="D14" s="76">
        <v>3.0</v>
      </c>
      <c r="E14" s="76">
        <v>4.0</v>
      </c>
      <c r="F14" s="86">
        <v>3.75</v>
      </c>
      <c r="G14" s="76">
        <v>3.0</v>
      </c>
      <c r="H14" s="76">
        <v>4.0</v>
      </c>
      <c r="I14" s="76">
        <v>4.0</v>
      </c>
      <c r="J14" s="76">
        <v>4.0</v>
      </c>
      <c r="K14" s="86">
        <v>3.75</v>
      </c>
      <c r="L14" s="76">
        <v>4.0</v>
      </c>
      <c r="M14" s="76">
        <v>3.0</v>
      </c>
      <c r="N14" s="76">
        <v>3.0</v>
      </c>
      <c r="O14" s="76">
        <v>3.0</v>
      </c>
      <c r="P14" s="86">
        <v>3.25</v>
      </c>
      <c r="Q14" s="76">
        <v>3.0</v>
      </c>
      <c r="R14" s="76">
        <v>3.0</v>
      </c>
      <c r="S14" s="86">
        <v>3.0</v>
      </c>
      <c r="T14" s="76">
        <v>4.0</v>
      </c>
      <c r="U14" s="76">
        <v>4.0</v>
      </c>
      <c r="V14" s="76">
        <v>4.0</v>
      </c>
      <c r="W14" s="76">
        <v>4.0</v>
      </c>
      <c r="X14" s="86">
        <v>4.0</v>
      </c>
      <c r="Y14" s="76">
        <v>4.0</v>
      </c>
      <c r="Z14" s="76">
        <v>2.0</v>
      </c>
      <c r="AA14" s="76">
        <v>2.0</v>
      </c>
      <c r="AB14" s="76">
        <v>4.0</v>
      </c>
      <c r="AC14" s="86">
        <v>3.0</v>
      </c>
      <c r="AD14" s="76">
        <v>4.0</v>
      </c>
      <c r="AE14" s="76">
        <v>4.0</v>
      </c>
      <c r="AF14" s="76">
        <v>4.0</v>
      </c>
      <c r="AG14" s="76">
        <v>3.0</v>
      </c>
      <c r="AH14" s="86">
        <v>3.75</v>
      </c>
      <c r="AI14" s="76">
        <v>3.0</v>
      </c>
      <c r="AJ14" s="76">
        <v>3.0</v>
      </c>
      <c r="AK14" s="76">
        <v>3.0</v>
      </c>
      <c r="AL14" s="87">
        <v>3.0</v>
      </c>
      <c r="AM14" s="76">
        <v>3.0</v>
      </c>
      <c r="AN14" s="76">
        <v>4.0</v>
      </c>
      <c r="AO14" s="76">
        <v>3.0</v>
      </c>
      <c r="AP14" s="76">
        <v>3.0</v>
      </c>
      <c r="AQ14" s="86">
        <v>3.25</v>
      </c>
      <c r="AR14" s="76">
        <v>2.0</v>
      </c>
      <c r="AS14" s="76">
        <v>2.0</v>
      </c>
      <c r="AT14" s="76">
        <v>2.0</v>
      </c>
      <c r="AU14" s="76">
        <v>3.0</v>
      </c>
      <c r="AV14" s="76">
        <v>2.0</v>
      </c>
      <c r="AW14" s="86">
        <v>2.2</v>
      </c>
    </row>
    <row r="15">
      <c r="A15" s="76">
        <v>34.0</v>
      </c>
      <c r="B15" s="76">
        <v>2.0</v>
      </c>
      <c r="C15" s="76">
        <v>2.0</v>
      </c>
      <c r="D15" s="76">
        <v>2.0</v>
      </c>
      <c r="E15" s="76">
        <v>2.0</v>
      </c>
      <c r="F15" s="86">
        <v>2.0</v>
      </c>
      <c r="G15" s="76">
        <v>1.0</v>
      </c>
      <c r="H15" s="76">
        <v>3.0</v>
      </c>
      <c r="I15" s="76">
        <v>2.0</v>
      </c>
      <c r="J15" s="76">
        <v>2.0</v>
      </c>
      <c r="K15" s="86">
        <v>2.0</v>
      </c>
      <c r="L15" s="76">
        <v>3.0</v>
      </c>
      <c r="M15" s="76">
        <v>3.0</v>
      </c>
      <c r="N15" s="76">
        <v>2.0</v>
      </c>
      <c r="O15" s="76">
        <v>3.0</v>
      </c>
      <c r="P15" s="86">
        <v>2.75</v>
      </c>
      <c r="Q15" s="76">
        <v>2.0</v>
      </c>
      <c r="R15" s="76">
        <v>3.0</v>
      </c>
      <c r="S15" s="86">
        <v>2.5</v>
      </c>
      <c r="T15" s="76">
        <v>4.0</v>
      </c>
      <c r="U15" s="76">
        <v>4.0</v>
      </c>
      <c r="V15" s="76">
        <v>4.0</v>
      </c>
      <c r="W15" s="76">
        <v>4.0</v>
      </c>
      <c r="X15" s="86">
        <v>4.0</v>
      </c>
      <c r="Y15" s="76">
        <v>4.0</v>
      </c>
      <c r="Z15" s="76">
        <v>2.0</v>
      </c>
      <c r="AA15" s="76">
        <v>1.0</v>
      </c>
      <c r="AB15" s="76">
        <v>4.0</v>
      </c>
      <c r="AC15" s="86">
        <v>2.75</v>
      </c>
      <c r="AD15" s="76">
        <v>2.0</v>
      </c>
      <c r="AE15" s="76">
        <v>4.0</v>
      </c>
      <c r="AF15" s="76">
        <v>5.0</v>
      </c>
      <c r="AG15" s="76">
        <v>4.0</v>
      </c>
      <c r="AH15" s="86">
        <v>3.75</v>
      </c>
      <c r="AI15" s="76">
        <v>5.0</v>
      </c>
      <c r="AJ15" s="76">
        <v>5.0</v>
      </c>
      <c r="AK15" s="76">
        <v>5.0</v>
      </c>
      <c r="AL15" s="87">
        <v>5.0</v>
      </c>
      <c r="AM15" s="76">
        <v>2.0</v>
      </c>
      <c r="AN15" s="76">
        <v>3.0</v>
      </c>
      <c r="AO15" s="76">
        <v>2.0</v>
      </c>
      <c r="AP15" s="76">
        <v>4.0</v>
      </c>
      <c r="AQ15" s="86">
        <v>2.75</v>
      </c>
      <c r="AR15" s="76">
        <v>2.0</v>
      </c>
      <c r="AS15" s="76">
        <v>4.0</v>
      </c>
      <c r="AT15" s="76">
        <v>2.0</v>
      </c>
      <c r="AU15" s="76">
        <v>2.0</v>
      </c>
      <c r="AV15" s="76">
        <v>3.0</v>
      </c>
      <c r="AW15" s="86">
        <v>2.6</v>
      </c>
    </row>
    <row r="16">
      <c r="A16" s="76">
        <v>37.0</v>
      </c>
      <c r="B16" s="76">
        <v>1.0</v>
      </c>
      <c r="C16" s="76">
        <v>1.0</v>
      </c>
      <c r="D16" s="76">
        <v>1.0</v>
      </c>
      <c r="E16" s="76">
        <v>1.0</v>
      </c>
      <c r="F16" s="86">
        <v>1.0</v>
      </c>
      <c r="G16" s="76">
        <v>3.0</v>
      </c>
      <c r="H16" s="76">
        <v>4.0</v>
      </c>
      <c r="I16" s="76">
        <v>5.0</v>
      </c>
      <c r="J16" s="76">
        <v>5.0</v>
      </c>
      <c r="K16" s="86">
        <v>4.25</v>
      </c>
      <c r="L16" s="76">
        <v>3.0</v>
      </c>
      <c r="M16" s="76">
        <v>1.0</v>
      </c>
      <c r="N16" s="76">
        <v>1.0</v>
      </c>
      <c r="O16" s="76">
        <v>1.0</v>
      </c>
      <c r="P16" s="86">
        <v>1.5</v>
      </c>
      <c r="Q16" s="76">
        <v>1.0</v>
      </c>
      <c r="R16" s="76">
        <v>1.0</v>
      </c>
      <c r="S16" s="86">
        <v>1.0</v>
      </c>
      <c r="T16" s="76">
        <v>3.0</v>
      </c>
      <c r="U16" s="76">
        <v>5.0</v>
      </c>
      <c r="V16" s="76">
        <v>3.0</v>
      </c>
      <c r="W16" s="76">
        <v>1.0</v>
      </c>
      <c r="X16" s="86">
        <v>3.0</v>
      </c>
      <c r="Y16" s="76">
        <v>5.0</v>
      </c>
      <c r="Z16" s="76">
        <v>3.0</v>
      </c>
      <c r="AA16" s="76">
        <v>5.0</v>
      </c>
      <c r="AB16" s="76">
        <v>5.0</v>
      </c>
      <c r="AC16" s="86">
        <v>4.5</v>
      </c>
      <c r="AD16" s="76">
        <v>5.0</v>
      </c>
      <c r="AE16" s="76">
        <v>5.0</v>
      </c>
      <c r="AF16" s="76">
        <v>5.0</v>
      </c>
      <c r="AG16" s="76">
        <v>5.0</v>
      </c>
      <c r="AH16" s="86">
        <v>5.0</v>
      </c>
      <c r="AI16" s="76">
        <v>1.0</v>
      </c>
      <c r="AJ16" s="76">
        <v>1.0</v>
      </c>
      <c r="AK16" s="76">
        <v>1.0</v>
      </c>
      <c r="AL16" s="87">
        <v>1.0</v>
      </c>
      <c r="AM16" s="76">
        <v>3.0</v>
      </c>
      <c r="AN16" s="76">
        <v>3.0</v>
      </c>
      <c r="AO16" s="76">
        <v>3.0</v>
      </c>
      <c r="AP16" s="76">
        <v>3.0</v>
      </c>
      <c r="AQ16" s="86">
        <v>3.0</v>
      </c>
      <c r="AR16" s="76">
        <v>1.0</v>
      </c>
      <c r="AS16" s="76">
        <v>1.0</v>
      </c>
      <c r="AT16" s="76">
        <v>1.0</v>
      </c>
      <c r="AU16" s="76">
        <v>5.0</v>
      </c>
      <c r="AV16" s="76">
        <v>1.0</v>
      </c>
      <c r="AW16" s="86">
        <v>1.8</v>
      </c>
    </row>
    <row r="17">
      <c r="A17" s="76">
        <v>39.0</v>
      </c>
      <c r="B17" s="76">
        <v>4.0</v>
      </c>
      <c r="C17" s="76">
        <v>3.0</v>
      </c>
      <c r="D17" s="76">
        <v>3.0</v>
      </c>
      <c r="E17" s="76">
        <v>4.0</v>
      </c>
      <c r="F17" s="86">
        <v>3.5</v>
      </c>
      <c r="G17" s="76">
        <v>4.0</v>
      </c>
      <c r="H17" s="76">
        <v>4.0</v>
      </c>
      <c r="I17" s="76">
        <v>4.0</v>
      </c>
      <c r="J17" s="76">
        <v>4.0</v>
      </c>
      <c r="K17" s="86">
        <v>4.0</v>
      </c>
      <c r="L17" s="76">
        <v>4.0</v>
      </c>
      <c r="M17" s="76">
        <v>3.0</v>
      </c>
      <c r="N17" s="76">
        <v>4.0</v>
      </c>
      <c r="O17" s="76">
        <v>3.0</v>
      </c>
      <c r="P17" s="86">
        <v>3.5</v>
      </c>
      <c r="Q17" s="76">
        <v>2.0</v>
      </c>
      <c r="R17" s="76">
        <v>2.0</v>
      </c>
      <c r="S17" s="86">
        <v>2.0</v>
      </c>
      <c r="T17" s="76">
        <v>3.0</v>
      </c>
      <c r="U17" s="76">
        <v>4.0</v>
      </c>
      <c r="V17" s="76">
        <v>2.0</v>
      </c>
      <c r="W17" s="76">
        <v>4.0</v>
      </c>
      <c r="X17" s="86">
        <v>3.25</v>
      </c>
      <c r="Y17" s="76">
        <v>4.0</v>
      </c>
      <c r="Z17" s="76">
        <v>4.0</v>
      </c>
      <c r="AA17" s="76">
        <v>2.0</v>
      </c>
      <c r="AB17" s="76">
        <v>2.0</v>
      </c>
      <c r="AC17" s="86">
        <v>3.0</v>
      </c>
      <c r="AD17" s="76">
        <v>4.0</v>
      </c>
      <c r="AE17" s="76">
        <v>4.0</v>
      </c>
      <c r="AF17" s="76">
        <v>4.0</v>
      </c>
      <c r="AG17" s="76">
        <v>4.0</v>
      </c>
      <c r="AH17" s="86">
        <v>4.0</v>
      </c>
      <c r="AI17" s="76">
        <v>4.0</v>
      </c>
      <c r="AJ17" s="76">
        <v>4.0</v>
      </c>
      <c r="AK17" s="76">
        <v>4.0</v>
      </c>
      <c r="AL17" s="87">
        <v>4.0</v>
      </c>
      <c r="AM17" s="76">
        <v>3.0</v>
      </c>
      <c r="AN17" s="76">
        <v>3.0</v>
      </c>
      <c r="AO17" s="76">
        <v>4.0</v>
      </c>
      <c r="AP17" s="76">
        <v>4.0</v>
      </c>
      <c r="AQ17" s="86">
        <v>3.5</v>
      </c>
      <c r="AR17" s="76">
        <v>4.0</v>
      </c>
      <c r="AS17" s="76">
        <v>3.0</v>
      </c>
      <c r="AT17" s="76">
        <v>4.0</v>
      </c>
      <c r="AU17" s="76">
        <v>4.0</v>
      </c>
      <c r="AV17" s="76">
        <v>3.0</v>
      </c>
      <c r="AW17" s="86">
        <v>3.6</v>
      </c>
    </row>
    <row r="18">
      <c r="A18" s="76">
        <v>41.0</v>
      </c>
      <c r="B18" s="76">
        <v>5.0</v>
      </c>
      <c r="C18" s="76">
        <v>4.0</v>
      </c>
      <c r="D18" s="76">
        <v>4.0</v>
      </c>
      <c r="E18" s="76">
        <v>4.0</v>
      </c>
      <c r="F18" s="86">
        <v>4.25</v>
      </c>
      <c r="G18" s="76">
        <v>4.0</v>
      </c>
      <c r="H18" s="76">
        <v>5.0</v>
      </c>
      <c r="I18" s="76">
        <v>5.0</v>
      </c>
      <c r="J18" s="76">
        <v>5.0</v>
      </c>
      <c r="K18" s="86">
        <v>4.75</v>
      </c>
      <c r="L18" s="76">
        <v>5.0</v>
      </c>
      <c r="M18" s="76">
        <v>3.0</v>
      </c>
      <c r="N18" s="76">
        <v>3.0</v>
      </c>
      <c r="O18" s="76">
        <v>4.0</v>
      </c>
      <c r="P18" s="86">
        <v>3.75</v>
      </c>
      <c r="Q18" s="76">
        <v>3.0</v>
      </c>
      <c r="R18" s="76">
        <v>3.0</v>
      </c>
      <c r="S18" s="86">
        <v>3.0</v>
      </c>
      <c r="T18" s="76">
        <v>3.0</v>
      </c>
      <c r="U18" s="76">
        <v>5.0</v>
      </c>
      <c r="V18" s="76">
        <v>3.0</v>
      </c>
      <c r="W18" s="76">
        <v>4.0</v>
      </c>
      <c r="X18" s="86">
        <v>3.75</v>
      </c>
      <c r="Y18" s="76">
        <v>5.0</v>
      </c>
      <c r="Z18" s="76">
        <v>3.0</v>
      </c>
      <c r="AA18" s="76">
        <v>2.0</v>
      </c>
      <c r="AB18" s="76">
        <v>4.0</v>
      </c>
      <c r="AC18" s="86">
        <v>3.5</v>
      </c>
      <c r="AD18" s="76">
        <v>3.0</v>
      </c>
      <c r="AE18" s="76">
        <v>5.0</v>
      </c>
      <c r="AF18" s="76">
        <v>5.0</v>
      </c>
      <c r="AG18" s="76">
        <v>5.0</v>
      </c>
      <c r="AH18" s="86">
        <v>4.5</v>
      </c>
      <c r="AI18" s="76">
        <v>3.0</v>
      </c>
      <c r="AJ18" s="76">
        <v>3.0</v>
      </c>
      <c r="AK18" s="76">
        <v>3.0</v>
      </c>
      <c r="AL18" s="87">
        <v>3.0</v>
      </c>
      <c r="AM18" s="76">
        <v>3.0</v>
      </c>
      <c r="AN18" s="76">
        <v>5.0</v>
      </c>
      <c r="AO18" s="76">
        <v>3.0</v>
      </c>
      <c r="AP18" s="76">
        <v>4.0</v>
      </c>
      <c r="AQ18" s="86">
        <v>3.75</v>
      </c>
      <c r="AR18" s="76">
        <v>3.0</v>
      </c>
      <c r="AS18" s="76">
        <v>1.0</v>
      </c>
      <c r="AT18" s="76">
        <v>1.0</v>
      </c>
      <c r="AU18" s="76">
        <v>2.0</v>
      </c>
      <c r="AV18" s="76">
        <v>1.0</v>
      </c>
      <c r="AW18" s="86">
        <v>1.6</v>
      </c>
    </row>
    <row r="19">
      <c r="A19" s="76">
        <v>43.0</v>
      </c>
      <c r="B19" s="76">
        <v>3.0</v>
      </c>
      <c r="C19" s="76">
        <v>3.0</v>
      </c>
      <c r="D19" s="76">
        <v>3.0</v>
      </c>
      <c r="E19" s="76">
        <v>3.0</v>
      </c>
      <c r="F19" s="86">
        <v>3.0</v>
      </c>
      <c r="G19" s="76">
        <v>3.0</v>
      </c>
      <c r="H19" s="76">
        <v>4.0</v>
      </c>
      <c r="I19" s="76">
        <v>4.0</v>
      </c>
      <c r="J19" s="76">
        <v>4.0</v>
      </c>
      <c r="K19" s="86">
        <v>3.75</v>
      </c>
      <c r="L19" s="76">
        <v>3.0</v>
      </c>
      <c r="M19" s="76">
        <v>3.0</v>
      </c>
      <c r="N19" s="76">
        <v>3.0</v>
      </c>
      <c r="O19" s="76">
        <v>3.0</v>
      </c>
      <c r="P19" s="86">
        <v>3.0</v>
      </c>
      <c r="Q19" s="76">
        <v>3.0</v>
      </c>
      <c r="R19" s="76">
        <v>4.0</v>
      </c>
      <c r="S19" s="86">
        <v>3.5</v>
      </c>
      <c r="T19" s="76">
        <v>3.0</v>
      </c>
      <c r="U19" s="76">
        <v>4.0</v>
      </c>
      <c r="V19" s="76">
        <v>3.0</v>
      </c>
      <c r="W19" s="76">
        <v>3.0</v>
      </c>
      <c r="X19" s="86">
        <v>3.25</v>
      </c>
      <c r="Y19" s="76">
        <v>4.0</v>
      </c>
      <c r="Z19" s="76">
        <v>3.0</v>
      </c>
      <c r="AA19" s="76">
        <v>3.0</v>
      </c>
      <c r="AB19" s="76">
        <v>3.0</v>
      </c>
      <c r="AC19" s="86">
        <v>3.25</v>
      </c>
      <c r="AD19" s="76">
        <v>3.0</v>
      </c>
      <c r="AE19" s="76">
        <v>2.0</v>
      </c>
      <c r="AF19" s="76">
        <v>3.0</v>
      </c>
      <c r="AG19" s="76">
        <v>3.0</v>
      </c>
      <c r="AH19" s="86">
        <v>2.75</v>
      </c>
      <c r="AI19" s="76">
        <v>3.0</v>
      </c>
      <c r="AJ19" s="76">
        <v>3.0</v>
      </c>
      <c r="AK19" s="76">
        <v>3.0</v>
      </c>
      <c r="AL19" s="87">
        <v>3.0</v>
      </c>
      <c r="AM19" s="76">
        <v>3.0</v>
      </c>
      <c r="AN19" s="76">
        <v>3.0</v>
      </c>
      <c r="AO19" s="76">
        <v>3.0</v>
      </c>
      <c r="AP19" s="76">
        <v>3.0</v>
      </c>
      <c r="AQ19" s="86">
        <v>3.0</v>
      </c>
      <c r="AR19" s="76">
        <v>2.0</v>
      </c>
      <c r="AS19" s="76">
        <v>3.0</v>
      </c>
      <c r="AT19" s="76">
        <v>1.0</v>
      </c>
      <c r="AU19" s="76">
        <v>1.0</v>
      </c>
      <c r="AV19" s="76">
        <v>3.0</v>
      </c>
      <c r="AW19" s="86">
        <v>2.0</v>
      </c>
    </row>
    <row r="20">
      <c r="A20" s="76">
        <v>47.0</v>
      </c>
      <c r="B20" s="76">
        <v>3.0</v>
      </c>
      <c r="C20" s="76">
        <v>3.0</v>
      </c>
      <c r="D20" s="76">
        <v>3.0</v>
      </c>
      <c r="E20" s="76">
        <v>4.0</v>
      </c>
      <c r="F20" s="86">
        <v>3.25</v>
      </c>
      <c r="G20" s="76">
        <v>4.0</v>
      </c>
      <c r="H20" s="76">
        <v>3.0</v>
      </c>
      <c r="I20" s="76">
        <v>4.0</v>
      </c>
      <c r="J20" s="76">
        <v>4.0</v>
      </c>
      <c r="K20" s="86">
        <v>3.75</v>
      </c>
      <c r="L20" s="76">
        <v>4.0</v>
      </c>
      <c r="M20" s="76">
        <v>4.0</v>
      </c>
      <c r="N20" s="76">
        <v>4.0</v>
      </c>
      <c r="O20" s="76">
        <v>3.0</v>
      </c>
      <c r="P20" s="86">
        <v>3.75</v>
      </c>
      <c r="Q20" s="76">
        <v>2.0</v>
      </c>
      <c r="R20" s="76">
        <v>2.0</v>
      </c>
      <c r="S20" s="86">
        <v>2.0</v>
      </c>
      <c r="T20" s="76">
        <v>4.0</v>
      </c>
      <c r="U20" s="76">
        <v>3.0</v>
      </c>
      <c r="V20" s="76">
        <v>3.0</v>
      </c>
      <c r="W20" s="76">
        <v>4.0</v>
      </c>
      <c r="X20" s="86">
        <v>3.5</v>
      </c>
      <c r="Y20" s="76">
        <v>4.0</v>
      </c>
      <c r="Z20" s="76">
        <v>2.0</v>
      </c>
      <c r="AA20" s="76">
        <v>2.0</v>
      </c>
      <c r="AB20" s="76">
        <v>4.0</v>
      </c>
      <c r="AC20" s="86">
        <v>3.0</v>
      </c>
      <c r="AD20" s="76">
        <v>4.0</v>
      </c>
      <c r="AE20" s="76">
        <v>4.0</v>
      </c>
      <c r="AF20" s="76">
        <v>5.0</v>
      </c>
      <c r="AG20" s="76">
        <v>5.0</v>
      </c>
      <c r="AH20" s="86">
        <v>4.5</v>
      </c>
      <c r="AI20" s="76">
        <v>2.0</v>
      </c>
      <c r="AJ20" s="76">
        <v>2.0</v>
      </c>
      <c r="AK20" s="76">
        <v>2.0</v>
      </c>
      <c r="AL20" s="87">
        <v>2.0</v>
      </c>
      <c r="AM20" s="76">
        <v>2.0</v>
      </c>
      <c r="AN20" s="76">
        <v>3.0</v>
      </c>
      <c r="AO20" s="76">
        <v>3.0</v>
      </c>
      <c r="AP20" s="76">
        <v>3.0</v>
      </c>
      <c r="AQ20" s="86">
        <v>2.75</v>
      </c>
      <c r="AR20" s="76">
        <v>2.0</v>
      </c>
      <c r="AS20" s="76">
        <v>2.0</v>
      </c>
      <c r="AT20" s="76">
        <v>2.0</v>
      </c>
      <c r="AU20" s="76">
        <v>2.0</v>
      </c>
      <c r="AV20" s="76">
        <v>2.0</v>
      </c>
      <c r="AW20" s="86">
        <v>2.0</v>
      </c>
    </row>
    <row r="21">
      <c r="A21" s="76">
        <v>48.0</v>
      </c>
      <c r="B21" s="76">
        <v>3.0</v>
      </c>
      <c r="C21" s="76">
        <v>3.0</v>
      </c>
      <c r="D21" s="76">
        <v>3.0</v>
      </c>
      <c r="E21" s="76">
        <v>3.0</v>
      </c>
      <c r="F21" s="86">
        <v>3.0</v>
      </c>
      <c r="G21" s="76">
        <v>4.0</v>
      </c>
      <c r="H21" s="76">
        <v>4.0</v>
      </c>
      <c r="I21" s="76">
        <v>4.0</v>
      </c>
      <c r="J21" s="76">
        <v>4.0</v>
      </c>
      <c r="K21" s="86">
        <v>4.0</v>
      </c>
      <c r="L21" s="76">
        <v>3.0</v>
      </c>
      <c r="M21" s="76">
        <v>3.0</v>
      </c>
      <c r="N21" s="76">
        <v>3.0</v>
      </c>
      <c r="O21" s="76">
        <v>3.0</v>
      </c>
      <c r="P21" s="86">
        <v>3.0</v>
      </c>
      <c r="Q21" s="76">
        <v>1.0</v>
      </c>
      <c r="R21" s="76">
        <v>1.0</v>
      </c>
      <c r="S21" s="86">
        <v>1.0</v>
      </c>
      <c r="T21" s="76">
        <v>4.0</v>
      </c>
      <c r="U21" s="76">
        <v>4.0</v>
      </c>
      <c r="V21" s="76">
        <v>3.0</v>
      </c>
      <c r="W21" s="76">
        <v>3.0</v>
      </c>
      <c r="X21" s="86">
        <v>3.5</v>
      </c>
      <c r="Y21" s="76">
        <v>3.0</v>
      </c>
      <c r="Z21" s="76">
        <v>2.0</v>
      </c>
      <c r="AA21" s="76">
        <v>3.0</v>
      </c>
      <c r="AB21" s="76">
        <v>3.0</v>
      </c>
      <c r="AC21" s="86">
        <v>2.75</v>
      </c>
      <c r="AD21" s="76">
        <v>3.0</v>
      </c>
      <c r="AE21" s="76">
        <v>4.0</v>
      </c>
      <c r="AF21" s="76">
        <v>3.0</v>
      </c>
      <c r="AG21" s="76">
        <v>4.0</v>
      </c>
      <c r="AH21" s="86">
        <v>3.5</v>
      </c>
      <c r="AI21" s="76">
        <v>1.0</v>
      </c>
      <c r="AJ21" s="76">
        <v>1.0</v>
      </c>
      <c r="AK21" s="76">
        <v>1.0</v>
      </c>
      <c r="AL21" s="87">
        <v>1.0</v>
      </c>
      <c r="AM21" s="76">
        <v>4.0</v>
      </c>
      <c r="AN21" s="76">
        <v>4.0</v>
      </c>
      <c r="AO21" s="76">
        <v>3.0</v>
      </c>
      <c r="AP21" s="76">
        <v>3.0</v>
      </c>
      <c r="AQ21" s="86">
        <v>3.5</v>
      </c>
      <c r="AR21" s="76">
        <v>2.0</v>
      </c>
      <c r="AS21" s="76">
        <v>2.0</v>
      </c>
      <c r="AT21" s="76">
        <v>3.0</v>
      </c>
      <c r="AU21" s="76">
        <v>3.0</v>
      </c>
      <c r="AV21" s="76">
        <v>2.0</v>
      </c>
      <c r="AW21" s="86">
        <v>2.4</v>
      </c>
    </row>
    <row r="22">
      <c r="A22" s="76">
        <v>49.0</v>
      </c>
      <c r="B22" s="76">
        <v>4.0</v>
      </c>
      <c r="C22" s="76">
        <v>2.0</v>
      </c>
      <c r="D22" s="76">
        <v>4.0</v>
      </c>
      <c r="E22" s="76">
        <v>3.0</v>
      </c>
      <c r="F22" s="86">
        <v>3.25</v>
      </c>
      <c r="G22" s="76">
        <v>4.0</v>
      </c>
      <c r="H22" s="76">
        <v>4.0</v>
      </c>
      <c r="I22" s="76">
        <v>4.0</v>
      </c>
      <c r="J22" s="76">
        <v>4.0</v>
      </c>
      <c r="K22" s="86">
        <v>4.0</v>
      </c>
      <c r="L22" s="76">
        <v>3.0</v>
      </c>
      <c r="M22" s="76">
        <v>2.0</v>
      </c>
      <c r="N22" s="76">
        <v>3.0</v>
      </c>
      <c r="O22" s="76">
        <v>4.0</v>
      </c>
      <c r="P22" s="86">
        <v>3.0</v>
      </c>
      <c r="Q22" s="76">
        <v>4.0</v>
      </c>
      <c r="R22" s="76">
        <v>3.0</v>
      </c>
      <c r="S22" s="86">
        <v>3.5</v>
      </c>
      <c r="T22" s="76">
        <v>4.0</v>
      </c>
      <c r="U22" s="76">
        <v>4.0</v>
      </c>
      <c r="V22" s="76">
        <v>2.0</v>
      </c>
      <c r="W22" s="76">
        <v>3.0</v>
      </c>
      <c r="X22" s="86">
        <v>3.25</v>
      </c>
      <c r="Y22" s="76">
        <v>4.0</v>
      </c>
      <c r="Z22" s="76">
        <v>2.0</v>
      </c>
      <c r="AA22" s="76">
        <v>1.0</v>
      </c>
      <c r="AB22" s="76">
        <v>3.0</v>
      </c>
      <c r="AC22" s="86">
        <v>2.5</v>
      </c>
      <c r="AD22" s="76">
        <v>3.0</v>
      </c>
      <c r="AE22" s="76">
        <v>2.0</v>
      </c>
      <c r="AF22" s="76">
        <v>3.0</v>
      </c>
      <c r="AG22" s="76">
        <v>4.0</v>
      </c>
      <c r="AH22" s="86">
        <v>3.0</v>
      </c>
      <c r="AI22" s="76">
        <v>2.0</v>
      </c>
      <c r="AJ22" s="76">
        <v>2.0</v>
      </c>
      <c r="AK22" s="76">
        <v>2.0</v>
      </c>
      <c r="AL22" s="87">
        <v>2.0</v>
      </c>
      <c r="AM22" s="76">
        <v>4.0</v>
      </c>
      <c r="AN22" s="76">
        <v>4.0</v>
      </c>
      <c r="AO22" s="76">
        <v>3.0</v>
      </c>
      <c r="AP22" s="76">
        <v>4.0</v>
      </c>
      <c r="AQ22" s="86">
        <v>3.75</v>
      </c>
      <c r="AR22" s="76">
        <v>1.0</v>
      </c>
      <c r="AS22" s="76">
        <v>2.0</v>
      </c>
      <c r="AT22" s="76">
        <v>4.0</v>
      </c>
      <c r="AU22" s="76">
        <v>2.0</v>
      </c>
      <c r="AV22" s="76">
        <v>1.0</v>
      </c>
      <c r="AW22" s="86">
        <v>2.0</v>
      </c>
    </row>
    <row r="23">
      <c r="A23" s="76">
        <v>50.0</v>
      </c>
      <c r="B23" s="76">
        <v>4.0</v>
      </c>
      <c r="C23" s="76">
        <v>4.0</v>
      </c>
      <c r="D23" s="76">
        <v>4.0</v>
      </c>
      <c r="E23" s="76">
        <v>3.0</v>
      </c>
      <c r="F23" s="86">
        <v>3.75</v>
      </c>
      <c r="G23" s="76">
        <v>4.0</v>
      </c>
      <c r="H23" s="76">
        <v>5.0</v>
      </c>
      <c r="I23" s="76">
        <v>5.0</v>
      </c>
      <c r="J23" s="76">
        <v>5.0</v>
      </c>
      <c r="K23" s="86">
        <v>4.75</v>
      </c>
      <c r="L23" s="76">
        <v>4.0</v>
      </c>
      <c r="M23" s="76">
        <v>3.0</v>
      </c>
      <c r="N23" s="76">
        <v>4.0</v>
      </c>
      <c r="O23" s="76">
        <v>5.0</v>
      </c>
      <c r="P23" s="86">
        <v>4.0</v>
      </c>
      <c r="Q23" s="76">
        <v>2.0</v>
      </c>
      <c r="R23" s="76">
        <v>4.0</v>
      </c>
      <c r="S23" s="86">
        <v>3.0</v>
      </c>
      <c r="T23" s="76">
        <v>5.0</v>
      </c>
      <c r="U23" s="76">
        <v>5.0</v>
      </c>
      <c r="V23" s="76">
        <v>3.0</v>
      </c>
      <c r="W23" s="76">
        <v>4.0</v>
      </c>
      <c r="X23" s="86">
        <v>4.25</v>
      </c>
      <c r="Y23" s="76">
        <v>4.0</v>
      </c>
      <c r="Z23" s="76">
        <v>2.0</v>
      </c>
      <c r="AA23" s="76">
        <v>2.0</v>
      </c>
      <c r="AB23" s="76">
        <v>4.0</v>
      </c>
      <c r="AC23" s="86">
        <v>3.0</v>
      </c>
      <c r="AD23" s="76">
        <v>2.0</v>
      </c>
      <c r="AE23" s="76">
        <v>4.0</v>
      </c>
      <c r="AF23" s="76">
        <v>5.0</v>
      </c>
      <c r="AG23" s="76">
        <v>5.0</v>
      </c>
      <c r="AH23" s="86">
        <v>4.0</v>
      </c>
      <c r="AI23" s="76">
        <v>4.0</v>
      </c>
      <c r="AJ23" s="76">
        <v>4.0</v>
      </c>
      <c r="AK23" s="76">
        <v>4.0</v>
      </c>
      <c r="AL23" s="87">
        <v>4.0</v>
      </c>
      <c r="AM23" s="76">
        <v>2.0</v>
      </c>
      <c r="AN23" s="76">
        <v>4.0</v>
      </c>
      <c r="AO23" s="76">
        <v>2.0</v>
      </c>
      <c r="AP23" s="76">
        <v>4.0</v>
      </c>
      <c r="AQ23" s="86">
        <v>3.0</v>
      </c>
      <c r="AR23" s="76">
        <v>3.0</v>
      </c>
      <c r="AS23" s="76">
        <v>2.0</v>
      </c>
      <c r="AT23" s="76">
        <v>1.0</v>
      </c>
      <c r="AU23" s="76">
        <v>2.0</v>
      </c>
      <c r="AV23" s="76">
        <v>2.0</v>
      </c>
      <c r="AW23" s="86">
        <v>2.0</v>
      </c>
    </row>
    <row r="24">
      <c r="A24" s="76">
        <v>52.0</v>
      </c>
      <c r="B24" s="76">
        <v>3.0</v>
      </c>
      <c r="C24" s="76">
        <v>3.0</v>
      </c>
      <c r="D24" s="76">
        <v>3.0</v>
      </c>
      <c r="E24" s="76">
        <v>2.0</v>
      </c>
      <c r="F24" s="86">
        <v>2.75</v>
      </c>
      <c r="G24" s="76">
        <v>3.0</v>
      </c>
      <c r="H24" s="76">
        <v>4.0</v>
      </c>
      <c r="I24" s="76">
        <v>3.0</v>
      </c>
      <c r="J24" s="76">
        <v>3.0</v>
      </c>
      <c r="K24" s="86">
        <v>3.25</v>
      </c>
      <c r="L24" s="76">
        <v>3.0</v>
      </c>
      <c r="M24" s="76">
        <v>3.0</v>
      </c>
      <c r="N24" s="76">
        <v>3.0</v>
      </c>
      <c r="O24" s="76">
        <v>3.0</v>
      </c>
      <c r="P24" s="86">
        <v>3.0</v>
      </c>
      <c r="Q24" s="76">
        <v>1.0</v>
      </c>
      <c r="R24" s="76">
        <v>1.0</v>
      </c>
      <c r="S24" s="86">
        <v>1.0</v>
      </c>
      <c r="T24" s="76">
        <v>1.0</v>
      </c>
      <c r="U24" s="76">
        <v>3.0</v>
      </c>
      <c r="V24" s="76">
        <v>3.0</v>
      </c>
      <c r="W24" s="76">
        <v>4.0</v>
      </c>
      <c r="X24" s="86">
        <v>2.75</v>
      </c>
      <c r="Y24" s="76">
        <v>4.0</v>
      </c>
      <c r="Z24" s="76">
        <v>2.0</v>
      </c>
      <c r="AA24" s="76">
        <v>3.0</v>
      </c>
      <c r="AB24" s="76">
        <v>4.0</v>
      </c>
      <c r="AC24" s="86">
        <v>3.25</v>
      </c>
      <c r="AD24" s="76">
        <v>3.0</v>
      </c>
      <c r="AE24" s="76">
        <v>3.0</v>
      </c>
      <c r="AF24" s="76">
        <v>3.0</v>
      </c>
      <c r="AG24" s="76">
        <v>2.0</v>
      </c>
      <c r="AH24" s="86">
        <v>2.75</v>
      </c>
      <c r="AI24" s="76">
        <v>1.0</v>
      </c>
      <c r="AJ24" s="76">
        <v>1.0</v>
      </c>
      <c r="AK24" s="76">
        <v>1.0</v>
      </c>
      <c r="AL24" s="87">
        <v>1.0</v>
      </c>
      <c r="AM24" s="76">
        <v>4.0</v>
      </c>
      <c r="AN24" s="76">
        <v>4.0</v>
      </c>
      <c r="AO24" s="76">
        <v>2.0</v>
      </c>
      <c r="AP24" s="76">
        <v>3.0</v>
      </c>
      <c r="AQ24" s="86">
        <v>3.25</v>
      </c>
      <c r="AR24" s="76">
        <v>2.0</v>
      </c>
      <c r="AS24" s="76">
        <v>4.0</v>
      </c>
      <c r="AT24" s="76">
        <v>4.0</v>
      </c>
      <c r="AU24" s="76">
        <v>3.0</v>
      </c>
      <c r="AV24" s="76">
        <v>2.0</v>
      </c>
      <c r="AW24" s="86">
        <v>3.0</v>
      </c>
    </row>
    <row r="25">
      <c r="A25" s="76">
        <v>53.0</v>
      </c>
      <c r="B25" s="76">
        <v>3.0</v>
      </c>
      <c r="C25" s="76">
        <v>3.0</v>
      </c>
      <c r="D25" s="76">
        <v>3.0</v>
      </c>
      <c r="E25" s="76">
        <v>3.0</v>
      </c>
      <c r="F25" s="86">
        <v>3.0</v>
      </c>
      <c r="G25" s="76">
        <v>3.0</v>
      </c>
      <c r="H25" s="76">
        <v>3.0</v>
      </c>
      <c r="I25" s="76">
        <v>3.0</v>
      </c>
      <c r="J25" s="76">
        <v>3.0</v>
      </c>
      <c r="K25" s="86">
        <v>3.0</v>
      </c>
      <c r="L25" s="76">
        <v>3.0</v>
      </c>
      <c r="M25" s="76">
        <v>3.0</v>
      </c>
      <c r="N25" s="76">
        <v>3.0</v>
      </c>
      <c r="O25" s="76">
        <v>3.0</v>
      </c>
      <c r="P25" s="86">
        <v>3.0</v>
      </c>
      <c r="Q25" s="76">
        <v>3.0</v>
      </c>
      <c r="R25" s="76">
        <v>3.0</v>
      </c>
      <c r="S25" s="86">
        <v>3.0</v>
      </c>
      <c r="T25" s="76">
        <v>5.0</v>
      </c>
      <c r="U25" s="76">
        <v>5.0</v>
      </c>
      <c r="V25" s="76">
        <v>5.0</v>
      </c>
      <c r="W25" s="76">
        <v>5.0</v>
      </c>
      <c r="X25" s="86">
        <v>5.0</v>
      </c>
      <c r="Y25" s="76">
        <v>5.0</v>
      </c>
      <c r="Z25" s="76">
        <v>1.0</v>
      </c>
      <c r="AA25" s="76">
        <v>1.0</v>
      </c>
      <c r="AB25" s="76">
        <v>5.0</v>
      </c>
      <c r="AC25" s="86">
        <v>3.0</v>
      </c>
      <c r="AD25" s="76">
        <v>5.0</v>
      </c>
      <c r="AE25" s="76">
        <v>5.0</v>
      </c>
      <c r="AF25" s="76">
        <v>5.0</v>
      </c>
      <c r="AG25" s="76">
        <v>5.0</v>
      </c>
      <c r="AH25" s="86">
        <v>5.0</v>
      </c>
      <c r="AI25" s="76">
        <v>1.0</v>
      </c>
      <c r="AJ25" s="76">
        <v>1.0</v>
      </c>
      <c r="AK25" s="76">
        <v>1.0</v>
      </c>
      <c r="AL25" s="87">
        <v>1.0</v>
      </c>
      <c r="AM25" s="76">
        <v>1.0</v>
      </c>
      <c r="AN25" s="76">
        <v>3.0</v>
      </c>
      <c r="AO25" s="76">
        <v>3.0</v>
      </c>
      <c r="AP25" s="76">
        <v>3.0</v>
      </c>
      <c r="AQ25" s="86">
        <v>2.5</v>
      </c>
      <c r="AR25" s="76">
        <v>3.0</v>
      </c>
      <c r="AS25" s="76">
        <v>3.0</v>
      </c>
      <c r="AT25" s="76">
        <v>3.0</v>
      </c>
      <c r="AU25" s="76">
        <v>3.0</v>
      </c>
      <c r="AV25" s="76">
        <v>3.0</v>
      </c>
      <c r="AW25" s="86">
        <v>3.0</v>
      </c>
    </row>
    <row r="26">
      <c r="A26" s="76">
        <v>54.0</v>
      </c>
      <c r="B26" s="76">
        <v>2.0</v>
      </c>
      <c r="C26" s="76">
        <v>3.0</v>
      </c>
      <c r="D26" s="76">
        <v>3.0</v>
      </c>
      <c r="E26" s="76">
        <v>3.0</v>
      </c>
      <c r="F26" s="86">
        <v>2.75</v>
      </c>
      <c r="G26" s="76">
        <v>4.0</v>
      </c>
      <c r="H26" s="76">
        <v>4.0</v>
      </c>
      <c r="I26" s="76">
        <v>5.0</v>
      </c>
      <c r="J26" s="76">
        <v>5.0</v>
      </c>
      <c r="K26" s="86">
        <v>4.5</v>
      </c>
      <c r="L26" s="76">
        <v>5.0</v>
      </c>
      <c r="M26" s="76">
        <v>4.0</v>
      </c>
      <c r="N26" s="76">
        <v>4.0</v>
      </c>
      <c r="O26" s="76">
        <v>4.0</v>
      </c>
      <c r="P26" s="86">
        <v>4.25</v>
      </c>
      <c r="Q26" s="76">
        <v>3.0</v>
      </c>
      <c r="R26" s="76">
        <v>3.0</v>
      </c>
      <c r="S26" s="86">
        <v>3.0</v>
      </c>
      <c r="T26" s="76">
        <v>4.0</v>
      </c>
      <c r="U26" s="76">
        <v>5.0</v>
      </c>
      <c r="V26" s="76">
        <v>5.0</v>
      </c>
      <c r="W26" s="76">
        <v>3.0</v>
      </c>
      <c r="X26" s="86">
        <v>4.25</v>
      </c>
      <c r="Y26" s="76">
        <v>5.0</v>
      </c>
      <c r="Z26" s="76">
        <v>1.0</v>
      </c>
      <c r="AA26" s="76">
        <v>1.0</v>
      </c>
      <c r="AB26" s="76">
        <v>3.0</v>
      </c>
      <c r="AC26" s="86">
        <v>2.5</v>
      </c>
      <c r="AD26" s="76">
        <v>5.0</v>
      </c>
      <c r="AE26" s="76">
        <v>5.0</v>
      </c>
      <c r="AF26" s="76">
        <v>5.0</v>
      </c>
      <c r="AG26" s="76">
        <v>5.0</v>
      </c>
      <c r="AH26" s="86">
        <v>5.0</v>
      </c>
      <c r="AI26" s="76">
        <v>3.0</v>
      </c>
      <c r="AJ26" s="76">
        <v>3.0</v>
      </c>
      <c r="AK26" s="76">
        <v>3.0</v>
      </c>
      <c r="AL26" s="87">
        <v>3.0</v>
      </c>
      <c r="AM26" s="76">
        <v>5.0</v>
      </c>
      <c r="AN26" s="76">
        <v>5.0</v>
      </c>
      <c r="AO26" s="76">
        <v>3.0</v>
      </c>
      <c r="AP26" s="76">
        <v>5.0</v>
      </c>
      <c r="AQ26" s="86">
        <v>4.5</v>
      </c>
      <c r="AR26" s="76">
        <v>2.0</v>
      </c>
      <c r="AS26" s="76">
        <v>3.0</v>
      </c>
      <c r="AT26" s="76">
        <v>3.0</v>
      </c>
      <c r="AU26" s="76">
        <v>3.0</v>
      </c>
      <c r="AV26" s="76">
        <v>4.0</v>
      </c>
      <c r="AW26" s="86">
        <v>3.0</v>
      </c>
    </row>
    <row r="27">
      <c r="A27" s="76">
        <v>55.0</v>
      </c>
      <c r="B27" s="76">
        <v>4.0</v>
      </c>
      <c r="C27" s="76">
        <v>4.0</v>
      </c>
      <c r="D27" s="76">
        <v>3.0</v>
      </c>
      <c r="E27" s="76">
        <v>3.0</v>
      </c>
      <c r="F27" s="86">
        <v>3.5</v>
      </c>
      <c r="G27" s="76">
        <v>3.0</v>
      </c>
      <c r="H27" s="76">
        <v>3.0</v>
      </c>
      <c r="I27" s="76">
        <v>4.0</v>
      </c>
      <c r="J27" s="76">
        <v>4.0</v>
      </c>
      <c r="K27" s="86">
        <v>3.5</v>
      </c>
      <c r="L27" s="76">
        <v>4.0</v>
      </c>
      <c r="M27" s="76">
        <v>3.0</v>
      </c>
      <c r="N27" s="76">
        <v>4.0</v>
      </c>
      <c r="O27" s="76">
        <v>4.0</v>
      </c>
      <c r="P27" s="86">
        <v>3.75</v>
      </c>
      <c r="Q27" s="76">
        <v>3.0</v>
      </c>
      <c r="R27" s="76">
        <v>4.0</v>
      </c>
      <c r="S27" s="86">
        <v>3.5</v>
      </c>
      <c r="T27" s="76">
        <v>4.0</v>
      </c>
      <c r="U27" s="76">
        <v>4.0</v>
      </c>
      <c r="V27" s="76">
        <v>4.0</v>
      </c>
      <c r="W27" s="76">
        <v>4.0</v>
      </c>
      <c r="X27" s="86">
        <v>4.0</v>
      </c>
      <c r="Y27" s="76">
        <v>4.0</v>
      </c>
      <c r="Z27" s="76">
        <v>2.0</v>
      </c>
      <c r="AA27" s="76">
        <v>2.0</v>
      </c>
      <c r="AB27" s="76">
        <v>4.0</v>
      </c>
      <c r="AC27" s="86">
        <v>3.0</v>
      </c>
      <c r="AD27" s="76">
        <v>4.0</v>
      </c>
      <c r="AE27" s="76">
        <v>4.0</v>
      </c>
      <c r="AF27" s="76">
        <v>4.0</v>
      </c>
      <c r="AG27" s="76">
        <v>4.0</v>
      </c>
      <c r="AH27" s="86">
        <v>4.0</v>
      </c>
      <c r="AI27" s="76">
        <v>4.0</v>
      </c>
      <c r="AJ27" s="76">
        <v>4.0</v>
      </c>
      <c r="AK27" s="76">
        <v>4.0</v>
      </c>
      <c r="AL27" s="87">
        <v>4.0</v>
      </c>
      <c r="AM27" s="76">
        <v>3.0</v>
      </c>
      <c r="AN27" s="76">
        <v>3.0</v>
      </c>
      <c r="AO27" s="76">
        <v>2.0</v>
      </c>
      <c r="AP27" s="76">
        <v>3.0</v>
      </c>
      <c r="AQ27" s="86">
        <v>2.75</v>
      </c>
      <c r="AR27" s="76">
        <v>2.0</v>
      </c>
      <c r="AS27" s="76">
        <v>3.0</v>
      </c>
      <c r="AT27" s="76">
        <v>3.0</v>
      </c>
      <c r="AU27" s="76">
        <v>2.0</v>
      </c>
      <c r="AV27" s="76">
        <v>2.0</v>
      </c>
      <c r="AW27" s="86">
        <v>2.4</v>
      </c>
    </row>
    <row r="28">
      <c r="A28" s="76">
        <v>56.0</v>
      </c>
      <c r="B28" s="76">
        <v>3.0</v>
      </c>
      <c r="C28" s="76">
        <v>3.0</v>
      </c>
      <c r="D28" s="76">
        <v>3.0</v>
      </c>
      <c r="E28" s="76">
        <v>3.0</v>
      </c>
      <c r="F28" s="86">
        <v>3.0</v>
      </c>
      <c r="G28" s="76">
        <v>3.0</v>
      </c>
      <c r="H28" s="76">
        <v>4.0</v>
      </c>
      <c r="I28" s="76">
        <v>4.0</v>
      </c>
      <c r="J28" s="76">
        <v>3.0</v>
      </c>
      <c r="K28" s="86">
        <v>3.5</v>
      </c>
      <c r="L28" s="76">
        <v>3.0</v>
      </c>
      <c r="M28" s="76">
        <v>2.0</v>
      </c>
      <c r="N28" s="76">
        <v>3.0</v>
      </c>
      <c r="O28" s="76">
        <v>3.0</v>
      </c>
      <c r="P28" s="86">
        <v>2.75</v>
      </c>
      <c r="Q28" s="76">
        <v>3.0</v>
      </c>
      <c r="R28" s="76">
        <v>3.0</v>
      </c>
      <c r="S28" s="86">
        <v>3.0</v>
      </c>
      <c r="T28" s="76">
        <v>4.0</v>
      </c>
      <c r="U28" s="76">
        <v>4.0</v>
      </c>
      <c r="V28" s="76">
        <v>3.0</v>
      </c>
      <c r="W28" s="76">
        <v>4.0</v>
      </c>
      <c r="X28" s="86">
        <v>3.75</v>
      </c>
      <c r="Y28" s="76">
        <v>4.0</v>
      </c>
      <c r="Z28" s="76">
        <v>4.0</v>
      </c>
      <c r="AA28" s="76">
        <v>3.0</v>
      </c>
      <c r="AB28" s="76">
        <v>3.0</v>
      </c>
      <c r="AC28" s="86">
        <v>3.5</v>
      </c>
      <c r="AD28" s="76">
        <v>2.0</v>
      </c>
      <c r="AE28" s="76">
        <v>4.0</v>
      </c>
      <c r="AF28" s="76">
        <v>3.0</v>
      </c>
      <c r="AG28" s="76">
        <v>4.0</v>
      </c>
      <c r="AH28" s="86">
        <v>3.25</v>
      </c>
      <c r="AI28" s="76">
        <v>1.0</v>
      </c>
      <c r="AJ28" s="76">
        <v>1.0</v>
      </c>
      <c r="AK28" s="76">
        <v>1.0</v>
      </c>
      <c r="AL28" s="87">
        <v>1.0</v>
      </c>
      <c r="AM28" s="76">
        <v>3.0</v>
      </c>
      <c r="AN28" s="76">
        <v>3.0</v>
      </c>
      <c r="AO28" s="76">
        <v>1.0</v>
      </c>
      <c r="AP28" s="76">
        <v>3.0</v>
      </c>
      <c r="AQ28" s="86">
        <v>2.5</v>
      </c>
      <c r="AR28" s="76">
        <v>1.0</v>
      </c>
      <c r="AS28" s="76">
        <v>3.0</v>
      </c>
      <c r="AT28" s="76">
        <v>1.0</v>
      </c>
      <c r="AU28" s="76">
        <v>2.0</v>
      </c>
      <c r="AV28" s="76">
        <v>1.0</v>
      </c>
      <c r="AW28" s="86">
        <v>1.6</v>
      </c>
    </row>
    <row r="29">
      <c r="A29" s="76">
        <v>57.0</v>
      </c>
      <c r="B29" s="76">
        <v>3.0</v>
      </c>
      <c r="C29" s="76">
        <v>3.0</v>
      </c>
      <c r="D29" s="76">
        <v>3.0</v>
      </c>
      <c r="E29" s="76">
        <v>3.0</v>
      </c>
      <c r="F29" s="86">
        <v>3.0</v>
      </c>
      <c r="G29" s="76">
        <v>2.0</v>
      </c>
      <c r="H29" s="76">
        <v>4.0</v>
      </c>
      <c r="I29" s="76">
        <v>4.0</v>
      </c>
      <c r="J29" s="76">
        <v>4.0</v>
      </c>
      <c r="K29" s="86">
        <v>3.5</v>
      </c>
      <c r="L29" s="76">
        <v>5.0</v>
      </c>
      <c r="M29" s="76">
        <v>3.0</v>
      </c>
      <c r="N29" s="76">
        <v>3.0</v>
      </c>
      <c r="O29" s="76">
        <v>3.0</v>
      </c>
      <c r="P29" s="86">
        <v>3.5</v>
      </c>
      <c r="Q29" s="76">
        <v>1.0</v>
      </c>
      <c r="R29" s="76">
        <v>1.0</v>
      </c>
      <c r="S29" s="86">
        <v>1.0</v>
      </c>
      <c r="T29" s="76">
        <v>4.0</v>
      </c>
      <c r="U29" s="76">
        <v>4.0</v>
      </c>
      <c r="V29" s="76">
        <v>4.0</v>
      </c>
      <c r="W29" s="76">
        <v>3.0</v>
      </c>
      <c r="X29" s="86">
        <v>3.75</v>
      </c>
      <c r="Y29" s="76">
        <v>4.0</v>
      </c>
      <c r="Z29" s="76">
        <v>2.0</v>
      </c>
      <c r="AA29" s="76">
        <v>3.0</v>
      </c>
      <c r="AB29" s="76">
        <v>4.0</v>
      </c>
      <c r="AC29" s="86">
        <v>3.25</v>
      </c>
      <c r="AD29" s="76">
        <v>2.0</v>
      </c>
      <c r="AE29" s="76">
        <v>5.0</v>
      </c>
      <c r="AF29" s="76">
        <v>5.0</v>
      </c>
      <c r="AG29" s="76">
        <v>4.0</v>
      </c>
      <c r="AH29" s="86">
        <v>4.0</v>
      </c>
      <c r="AI29" s="76">
        <v>3.0</v>
      </c>
      <c r="AJ29" s="76">
        <v>4.0</v>
      </c>
      <c r="AK29" s="76">
        <v>4.0</v>
      </c>
      <c r="AL29" s="87">
        <v>3.6666666666666665</v>
      </c>
      <c r="AM29" s="76">
        <v>3.0</v>
      </c>
      <c r="AN29" s="76">
        <v>4.0</v>
      </c>
      <c r="AO29" s="76">
        <v>1.0</v>
      </c>
      <c r="AP29" s="76">
        <v>4.0</v>
      </c>
      <c r="AQ29" s="86">
        <v>3.0</v>
      </c>
      <c r="AR29" s="76">
        <v>2.0</v>
      </c>
      <c r="AS29" s="76">
        <v>1.0</v>
      </c>
      <c r="AT29" s="76">
        <v>3.0</v>
      </c>
      <c r="AU29" s="76">
        <v>3.0</v>
      </c>
      <c r="AV29" s="76">
        <v>2.0</v>
      </c>
      <c r="AW29" s="86">
        <v>2.2</v>
      </c>
    </row>
    <row r="30">
      <c r="A30" s="76">
        <v>58.0</v>
      </c>
      <c r="B30" s="76">
        <v>2.0</v>
      </c>
      <c r="C30" s="76">
        <v>1.0</v>
      </c>
      <c r="D30" s="76">
        <v>1.0</v>
      </c>
      <c r="E30" s="76">
        <v>1.0</v>
      </c>
      <c r="F30" s="86">
        <v>1.25</v>
      </c>
      <c r="G30" s="76">
        <v>2.0</v>
      </c>
      <c r="H30" s="76">
        <v>3.0</v>
      </c>
      <c r="I30" s="76">
        <v>3.0</v>
      </c>
      <c r="J30" s="76">
        <v>3.0</v>
      </c>
      <c r="K30" s="86">
        <v>2.75</v>
      </c>
      <c r="L30" s="76">
        <v>2.0</v>
      </c>
      <c r="M30" s="76">
        <v>1.0</v>
      </c>
      <c r="N30" s="76">
        <v>1.0</v>
      </c>
      <c r="O30" s="76">
        <v>1.0</v>
      </c>
      <c r="P30" s="86">
        <v>1.25</v>
      </c>
      <c r="Q30" s="76">
        <v>1.0</v>
      </c>
      <c r="R30" s="76">
        <v>1.0</v>
      </c>
      <c r="S30" s="86">
        <v>1.0</v>
      </c>
      <c r="T30" s="76">
        <v>4.0</v>
      </c>
      <c r="U30" s="76">
        <v>4.0</v>
      </c>
      <c r="V30" s="76">
        <v>4.0</v>
      </c>
      <c r="W30" s="76">
        <v>4.0</v>
      </c>
      <c r="X30" s="86">
        <v>4.0</v>
      </c>
      <c r="Y30" s="76">
        <v>4.0</v>
      </c>
      <c r="Z30" s="76">
        <v>2.0</v>
      </c>
      <c r="AA30" s="76">
        <v>2.0</v>
      </c>
      <c r="AB30" s="76">
        <v>4.0</v>
      </c>
      <c r="AC30" s="86">
        <v>3.0</v>
      </c>
      <c r="AD30" s="76">
        <v>4.0</v>
      </c>
      <c r="AE30" s="76">
        <v>4.0</v>
      </c>
      <c r="AF30" s="76">
        <v>4.0</v>
      </c>
      <c r="AG30" s="76">
        <v>4.0</v>
      </c>
      <c r="AH30" s="86">
        <v>4.0</v>
      </c>
      <c r="AI30" s="76">
        <v>1.0</v>
      </c>
      <c r="AJ30" s="76">
        <v>1.0</v>
      </c>
      <c r="AK30" s="76">
        <v>1.0</v>
      </c>
      <c r="AL30" s="87">
        <v>1.0</v>
      </c>
      <c r="AM30" s="76">
        <v>1.0</v>
      </c>
      <c r="AN30" s="76">
        <v>1.0</v>
      </c>
      <c r="AO30" s="76">
        <v>1.0</v>
      </c>
      <c r="AP30" s="76">
        <v>2.0</v>
      </c>
      <c r="AQ30" s="86">
        <v>1.25</v>
      </c>
      <c r="AR30" s="76">
        <v>1.0</v>
      </c>
      <c r="AS30" s="76">
        <v>2.0</v>
      </c>
      <c r="AT30" s="76">
        <v>1.0</v>
      </c>
      <c r="AU30" s="76">
        <v>1.0</v>
      </c>
      <c r="AV30" s="76">
        <v>1.0</v>
      </c>
      <c r="AW30" s="86">
        <v>1.2</v>
      </c>
    </row>
    <row r="31">
      <c r="A31" s="76">
        <v>59.0</v>
      </c>
      <c r="B31" s="76">
        <v>1.0</v>
      </c>
      <c r="C31" s="76">
        <v>1.0</v>
      </c>
      <c r="D31" s="76">
        <v>1.0</v>
      </c>
      <c r="E31" s="76">
        <v>1.0</v>
      </c>
      <c r="F31" s="86">
        <v>1.0</v>
      </c>
      <c r="G31" s="76">
        <v>1.0</v>
      </c>
      <c r="H31" s="76">
        <v>3.0</v>
      </c>
      <c r="I31" s="76">
        <v>3.0</v>
      </c>
      <c r="J31" s="76">
        <v>3.0</v>
      </c>
      <c r="K31" s="86">
        <v>2.5</v>
      </c>
      <c r="L31" s="76">
        <v>1.0</v>
      </c>
      <c r="M31" s="76">
        <v>1.0</v>
      </c>
      <c r="N31" s="76">
        <v>1.0</v>
      </c>
      <c r="O31" s="76">
        <v>1.0</v>
      </c>
      <c r="P31" s="86">
        <v>1.0</v>
      </c>
      <c r="Q31" s="76">
        <v>1.0</v>
      </c>
      <c r="R31" s="76">
        <v>1.0</v>
      </c>
      <c r="S31" s="86">
        <v>1.0</v>
      </c>
      <c r="T31" s="76">
        <v>5.0</v>
      </c>
      <c r="U31" s="76">
        <v>5.0</v>
      </c>
      <c r="V31" s="76">
        <v>3.0</v>
      </c>
      <c r="W31" s="76">
        <v>1.0</v>
      </c>
      <c r="X31" s="86">
        <v>3.5</v>
      </c>
      <c r="Y31" s="76">
        <v>1.0</v>
      </c>
      <c r="Z31" s="76">
        <v>5.0</v>
      </c>
      <c r="AA31" s="76">
        <v>5.0</v>
      </c>
      <c r="AB31" s="76">
        <v>1.0</v>
      </c>
      <c r="AC31" s="86">
        <v>3.0</v>
      </c>
      <c r="AD31" s="76">
        <v>5.0</v>
      </c>
      <c r="AE31" s="76">
        <v>1.0</v>
      </c>
      <c r="AF31" s="76">
        <v>1.0</v>
      </c>
      <c r="AG31" s="76">
        <v>1.0</v>
      </c>
      <c r="AH31" s="86">
        <v>2.0</v>
      </c>
      <c r="AI31" s="76">
        <v>1.0</v>
      </c>
      <c r="AJ31" s="76">
        <v>1.0</v>
      </c>
      <c r="AK31" s="76">
        <v>1.0</v>
      </c>
      <c r="AL31" s="87">
        <v>1.0</v>
      </c>
      <c r="AM31" s="76">
        <v>1.0</v>
      </c>
      <c r="AN31" s="76">
        <v>1.0</v>
      </c>
      <c r="AO31" s="76">
        <v>1.0</v>
      </c>
      <c r="AP31" s="76">
        <v>1.0</v>
      </c>
      <c r="AQ31" s="86">
        <v>1.0</v>
      </c>
      <c r="AR31" s="76">
        <v>1.0</v>
      </c>
      <c r="AS31" s="76">
        <v>5.0</v>
      </c>
      <c r="AT31" s="76">
        <v>3.0</v>
      </c>
      <c r="AU31" s="76">
        <v>3.0</v>
      </c>
      <c r="AV31" s="76">
        <v>1.0</v>
      </c>
      <c r="AW31" s="86">
        <v>2.6</v>
      </c>
    </row>
    <row r="32">
      <c r="A32" s="76">
        <v>61.0</v>
      </c>
      <c r="B32" s="76">
        <v>2.0</v>
      </c>
      <c r="C32" s="76">
        <v>1.0</v>
      </c>
      <c r="D32" s="76">
        <v>1.0</v>
      </c>
      <c r="E32" s="76">
        <v>1.0</v>
      </c>
      <c r="F32" s="86">
        <v>1.25</v>
      </c>
      <c r="G32" s="76">
        <v>1.0</v>
      </c>
      <c r="H32" s="76">
        <v>3.0</v>
      </c>
      <c r="I32" s="76">
        <v>3.0</v>
      </c>
      <c r="J32" s="76">
        <v>3.0</v>
      </c>
      <c r="K32" s="86">
        <v>2.5</v>
      </c>
      <c r="L32" s="76">
        <v>3.0</v>
      </c>
      <c r="M32" s="76">
        <v>1.0</v>
      </c>
      <c r="N32" s="76">
        <v>3.0</v>
      </c>
      <c r="O32" s="76">
        <v>1.0</v>
      </c>
      <c r="P32" s="86">
        <v>2.0</v>
      </c>
      <c r="Q32" s="76">
        <v>3.0</v>
      </c>
      <c r="R32" s="76">
        <v>1.0</v>
      </c>
      <c r="S32" s="86">
        <v>2.0</v>
      </c>
      <c r="T32" s="76">
        <v>4.0</v>
      </c>
      <c r="U32" s="76">
        <v>3.0</v>
      </c>
      <c r="V32" s="76">
        <v>3.0</v>
      </c>
      <c r="W32" s="76">
        <v>3.0</v>
      </c>
      <c r="X32" s="86">
        <v>3.25</v>
      </c>
      <c r="Y32" s="76">
        <v>4.0</v>
      </c>
      <c r="Z32" s="76">
        <v>3.0</v>
      </c>
      <c r="AA32" s="76">
        <v>3.0</v>
      </c>
      <c r="AB32" s="76">
        <v>3.0</v>
      </c>
      <c r="AC32" s="86">
        <v>3.25</v>
      </c>
      <c r="AD32" s="76">
        <v>4.0</v>
      </c>
      <c r="AE32" s="76">
        <v>3.0</v>
      </c>
      <c r="AF32" s="76">
        <v>3.0</v>
      </c>
      <c r="AG32" s="76">
        <v>5.0</v>
      </c>
      <c r="AH32" s="86">
        <v>3.75</v>
      </c>
      <c r="AI32" s="76">
        <v>1.0</v>
      </c>
      <c r="AJ32" s="76">
        <v>1.0</v>
      </c>
      <c r="AK32" s="76">
        <v>1.0</v>
      </c>
      <c r="AL32" s="87">
        <v>1.0</v>
      </c>
      <c r="AM32" s="76">
        <v>2.0</v>
      </c>
      <c r="AN32" s="76">
        <v>3.0</v>
      </c>
      <c r="AO32" s="76">
        <v>1.0</v>
      </c>
      <c r="AP32" s="76">
        <v>2.0</v>
      </c>
      <c r="AQ32" s="86">
        <v>2.0</v>
      </c>
      <c r="AR32" s="76">
        <v>1.0</v>
      </c>
      <c r="AS32" s="76">
        <v>3.0</v>
      </c>
      <c r="AT32" s="76">
        <v>1.0</v>
      </c>
      <c r="AU32" s="76">
        <v>3.0</v>
      </c>
      <c r="AV32" s="76">
        <v>1.0</v>
      </c>
      <c r="AW32" s="86">
        <v>1.8</v>
      </c>
    </row>
    <row r="33">
      <c r="A33" s="76">
        <v>63.0</v>
      </c>
      <c r="B33" s="76">
        <v>4.0</v>
      </c>
      <c r="C33" s="76">
        <v>3.0</v>
      </c>
      <c r="D33" s="76">
        <v>2.0</v>
      </c>
      <c r="E33" s="76">
        <v>2.0</v>
      </c>
      <c r="F33" s="86">
        <v>2.75</v>
      </c>
      <c r="G33" s="76">
        <v>3.0</v>
      </c>
      <c r="H33" s="76">
        <v>4.0</v>
      </c>
      <c r="I33" s="76">
        <v>4.0</v>
      </c>
      <c r="J33" s="76">
        <v>4.0</v>
      </c>
      <c r="K33" s="86">
        <v>3.75</v>
      </c>
      <c r="L33" s="76">
        <v>2.0</v>
      </c>
      <c r="M33" s="76">
        <v>2.0</v>
      </c>
      <c r="N33" s="76">
        <v>3.0</v>
      </c>
      <c r="O33" s="76">
        <v>2.0</v>
      </c>
      <c r="P33" s="86">
        <v>2.25</v>
      </c>
      <c r="Q33" s="76">
        <v>3.0</v>
      </c>
      <c r="R33" s="76">
        <v>2.0</v>
      </c>
      <c r="S33" s="86">
        <v>2.5</v>
      </c>
      <c r="T33" s="76">
        <v>4.0</v>
      </c>
      <c r="U33" s="76">
        <v>4.0</v>
      </c>
      <c r="V33" s="76">
        <v>3.0</v>
      </c>
      <c r="W33" s="76">
        <v>4.0</v>
      </c>
      <c r="X33" s="86">
        <v>3.75</v>
      </c>
      <c r="Y33" s="76">
        <v>4.0</v>
      </c>
      <c r="Z33" s="76">
        <v>2.0</v>
      </c>
      <c r="AA33" s="76">
        <v>4.0</v>
      </c>
      <c r="AB33" s="76">
        <v>4.0</v>
      </c>
      <c r="AC33" s="86">
        <v>3.5</v>
      </c>
      <c r="AD33" s="76">
        <v>2.0</v>
      </c>
      <c r="AE33" s="76">
        <v>4.0</v>
      </c>
      <c r="AF33" s="76">
        <v>4.0</v>
      </c>
      <c r="AG33" s="76">
        <v>2.0</v>
      </c>
      <c r="AH33" s="86">
        <v>3.0</v>
      </c>
      <c r="AI33" s="76">
        <v>1.0</v>
      </c>
      <c r="AJ33" s="76">
        <v>1.0</v>
      </c>
      <c r="AK33" s="76">
        <v>1.0</v>
      </c>
      <c r="AL33" s="87">
        <v>1.0</v>
      </c>
      <c r="AM33" s="76">
        <v>2.0</v>
      </c>
      <c r="AN33" s="76">
        <v>2.0</v>
      </c>
      <c r="AO33" s="76">
        <v>3.0</v>
      </c>
      <c r="AP33" s="76">
        <v>3.0</v>
      </c>
      <c r="AQ33" s="86">
        <v>2.5</v>
      </c>
      <c r="AR33" s="76">
        <v>1.0</v>
      </c>
      <c r="AS33" s="76">
        <v>4.0</v>
      </c>
      <c r="AT33" s="76">
        <v>2.0</v>
      </c>
      <c r="AU33" s="76">
        <v>2.0</v>
      </c>
      <c r="AV33" s="76">
        <v>2.0</v>
      </c>
      <c r="AW33" s="86">
        <v>2.2</v>
      </c>
    </row>
    <row r="34">
      <c r="A34" s="76">
        <v>64.0</v>
      </c>
      <c r="B34" s="76">
        <v>4.0</v>
      </c>
      <c r="C34" s="76">
        <v>3.0</v>
      </c>
      <c r="D34" s="76">
        <v>3.0</v>
      </c>
      <c r="E34" s="76">
        <v>4.0</v>
      </c>
      <c r="F34" s="86">
        <v>3.5</v>
      </c>
      <c r="G34" s="76">
        <v>4.0</v>
      </c>
      <c r="H34" s="76">
        <v>5.0</v>
      </c>
      <c r="I34" s="76">
        <v>5.0</v>
      </c>
      <c r="J34" s="76">
        <v>5.0</v>
      </c>
      <c r="K34" s="86">
        <v>4.75</v>
      </c>
      <c r="L34" s="76">
        <v>4.0</v>
      </c>
      <c r="M34" s="76">
        <v>4.0</v>
      </c>
      <c r="N34" s="76">
        <v>4.0</v>
      </c>
      <c r="O34" s="76">
        <v>4.0</v>
      </c>
      <c r="P34" s="86">
        <v>4.0</v>
      </c>
      <c r="Q34" s="76">
        <v>3.0</v>
      </c>
      <c r="R34" s="76">
        <v>3.0</v>
      </c>
      <c r="S34" s="86">
        <v>3.0</v>
      </c>
      <c r="T34" s="76">
        <v>4.0</v>
      </c>
      <c r="U34" s="76">
        <v>5.0</v>
      </c>
      <c r="V34" s="76">
        <v>3.0</v>
      </c>
      <c r="W34" s="76">
        <v>3.0</v>
      </c>
      <c r="X34" s="86">
        <v>3.75</v>
      </c>
      <c r="Y34" s="76">
        <v>4.0</v>
      </c>
      <c r="Z34" s="76">
        <v>3.0</v>
      </c>
      <c r="AA34" s="76">
        <v>4.0</v>
      </c>
      <c r="AB34" s="76">
        <v>4.0</v>
      </c>
      <c r="AC34" s="86">
        <v>3.75</v>
      </c>
      <c r="AD34" s="76">
        <v>5.0</v>
      </c>
      <c r="AE34" s="76">
        <v>4.0</v>
      </c>
      <c r="AF34" s="76">
        <v>5.0</v>
      </c>
      <c r="AG34" s="76">
        <v>5.0</v>
      </c>
      <c r="AH34" s="86">
        <v>4.75</v>
      </c>
      <c r="AI34" s="76">
        <v>3.0</v>
      </c>
      <c r="AJ34" s="76">
        <v>3.0</v>
      </c>
      <c r="AK34" s="76">
        <v>3.0</v>
      </c>
      <c r="AL34" s="87">
        <v>3.0</v>
      </c>
      <c r="AM34" s="76">
        <v>5.0</v>
      </c>
      <c r="AN34" s="76">
        <v>5.0</v>
      </c>
      <c r="AO34" s="76">
        <v>1.0</v>
      </c>
      <c r="AP34" s="76">
        <v>5.0</v>
      </c>
      <c r="AQ34" s="86">
        <v>4.0</v>
      </c>
      <c r="AR34" s="76">
        <v>3.0</v>
      </c>
      <c r="AS34" s="76">
        <v>2.0</v>
      </c>
      <c r="AT34" s="76">
        <v>1.0</v>
      </c>
      <c r="AU34" s="76">
        <v>1.0</v>
      </c>
      <c r="AV34" s="76">
        <v>1.0</v>
      </c>
      <c r="AW34" s="86">
        <v>1.6</v>
      </c>
    </row>
    <row r="35">
      <c r="A35" s="76">
        <v>65.0</v>
      </c>
      <c r="B35" s="76">
        <v>4.0</v>
      </c>
      <c r="C35" s="76">
        <v>4.0</v>
      </c>
      <c r="D35" s="76">
        <v>4.0</v>
      </c>
      <c r="E35" s="76">
        <v>4.0</v>
      </c>
      <c r="F35" s="86">
        <v>4.0</v>
      </c>
      <c r="G35" s="76">
        <v>4.0</v>
      </c>
      <c r="H35" s="76">
        <v>4.0</v>
      </c>
      <c r="I35" s="76">
        <v>4.0</v>
      </c>
      <c r="J35" s="76">
        <v>4.0</v>
      </c>
      <c r="K35" s="86">
        <v>4.0</v>
      </c>
      <c r="L35" s="76">
        <v>4.0</v>
      </c>
      <c r="M35" s="76">
        <v>4.0</v>
      </c>
      <c r="N35" s="76">
        <v>4.0</v>
      </c>
      <c r="O35" s="76">
        <v>4.0</v>
      </c>
      <c r="P35" s="86">
        <v>4.0</v>
      </c>
      <c r="Q35" s="76">
        <v>3.0</v>
      </c>
      <c r="R35" s="76">
        <v>3.0</v>
      </c>
      <c r="S35" s="86">
        <v>3.0</v>
      </c>
      <c r="T35" s="76">
        <v>4.0</v>
      </c>
      <c r="U35" s="76">
        <v>4.0</v>
      </c>
      <c r="V35" s="76">
        <v>3.0</v>
      </c>
      <c r="W35" s="76">
        <v>4.0</v>
      </c>
      <c r="X35" s="86">
        <v>3.75</v>
      </c>
      <c r="Y35" s="76">
        <v>4.0</v>
      </c>
      <c r="Z35" s="76">
        <v>2.0</v>
      </c>
      <c r="AA35" s="76">
        <v>2.0</v>
      </c>
      <c r="AB35" s="76">
        <v>4.0</v>
      </c>
      <c r="AC35" s="86">
        <v>3.0</v>
      </c>
      <c r="AD35" s="76">
        <v>4.0</v>
      </c>
      <c r="AE35" s="76">
        <v>3.0</v>
      </c>
      <c r="AF35" s="76">
        <v>3.0</v>
      </c>
      <c r="AG35" s="76">
        <v>3.0</v>
      </c>
      <c r="AH35" s="86">
        <v>3.25</v>
      </c>
      <c r="AI35" s="76">
        <v>2.0</v>
      </c>
      <c r="AJ35" s="76">
        <v>2.0</v>
      </c>
      <c r="AK35" s="76">
        <v>2.0</v>
      </c>
      <c r="AL35" s="87">
        <v>2.0</v>
      </c>
      <c r="AM35" s="76">
        <v>4.0</v>
      </c>
      <c r="AN35" s="76">
        <v>4.0</v>
      </c>
      <c r="AO35" s="76">
        <v>2.0</v>
      </c>
      <c r="AP35" s="76">
        <v>3.0</v>
      </c>
      <c r="AQ35" s="86">
        <v>3.25</v>
      </c>
      <c r="AR35" s="76">
        <v>2.0</v>
      </c>
      <c r="AS35" s="76">
        <v>3.0</v>
      </c>
      <c r="AT35" s="76">
        <v>2.0</v>
      </c>
      <c r="AU35" s="76">
        <v>1.0</v>
      </c>
      <c r="AV35" s="76">
        <v>2.0</v>
      </c>
      <c r="AW35" s="86">
        <v>2.0</v>
      </c>
    </row>
    <row r="36">
      <c r="A36" s="76">
        <v>66.0</v>
      </c>
      <c r="B36" s="76">
        <v>4.0</v>
      </c>
      <c r="C36" s="76">
        <v>3.0</v>
      </c>
      <c r="D36" s="76">
        <v>3.0</v>
      </c>
      <c r="E36" s="76">
        <v>3.0</v>
      </c>
      <c r="F36" s="86">
        <v>3.25</v>
      </c>
      <c r="G36" s="76">
        <v>3.0</v>
      </c>
      <c r="H36" s="76">
        <v>4.0</v>
      </c>
      <c r="I36" s="76">
        <v>4.0</v>
      </c>
      <c r="J36" s="76">
        <v>4.0</v>
      </c>
      <c r="K36" s="86">
        <v>3.75</v>
      </c>
      <c r="L36" s="76">
        <v>4.0</v>
      </c>
      <c r="M36" s="76">
        <v>4.0</v>
      </c>
      <c r="N36" s="76">
        <v>4.0</v>
      </c>
      <c r="O36" s="76">
        <v>3.0</v>
      </c>
      <c r="P36" s="86">
        <v>3.75</v>
      </c>
      <c r="Q36" s="76">
        <v>3.0</v>
      </c>
      <c r="R36" s="76">
        <v>3.0</v>
      </c>
      <c r="S36" s="86">
        <v>3.0</v>
      </c>
      <c r="T36" s="76">
        <v>4.0</v>
      </c>
      <c r="U36" s="76">
        <v>4.0</v>
      </c>
      <c r="V36" s="76">
        <v>4.0</v>
      </c>
      <c r="W36" s="76">
        <v>2.0</v>
      </c>
      <c r="X36" s="86">
        <v>3.5</v>
      </c>
      <c r="Y36" s="76">
        <v>4.0</v>
      </c>
      <c r="Z36" s="76">
        <v>3.0</v>
      </c>
      <c r="AA36" s="76">
        <v>3.0</v>
      </c>
      <c r="AB36" s="76">
        <v>3.0</v>
      </c>
      <c r="AC36" s="86">
        <v>3.25</v>
      </c>
      <c r="AD36" s="76">
        <v>4.0</v>
      </c>
      <c r="AE36" s="76">
        <v>4.0</v>
      </c>
      <c r="AF36" s="76">
        <v>4.0</v>
      </c>
      <c r="AG36" s="76">
        <v>4.0</v>
      </c>
      <c r="AH36" s="86">
        <v>4.0</v>
      </c>
      <c r="AI36" s="76">
        <v>2.0</v>
      </c>
      <c r="AJ36" s="76">
        <v>2.0</v>
      </c>
      <c r="AK36" s="76">
        <v>2.0</v>
      </c>
      <c r="AL36" s="87">
        <v>2.0</v>
      </c>
      <c r="AM36" s="76">
        <v>3.0</v>
      </c>
      <c r="AN36" s="76">
        <v>3.0</v>
      </c>
      <c r="AO36" s="76">
        <v>2.0</v>
      </c>
      <c r="AP36" s="76">
        <v>3.0</v>
      </c>
      <c r="AQ36" s="86">
        <v>2.75</v>
      </c>
      <c r="AR36" s="76">
        <v>1.0</v>
      </c>
      <c r="AS36" s="76">
        <v>1.0</v>
      </c>
      <c r="AT36" s="76">
        <v>1.0</v>
      </c>
      <c r="AU36" s="76">
        <v>2.0</v>
      </c>
      <c r="AV36" s="76">
        <v>1.0</v>
      </c>
      <c r="AW36" s="86">
        <v>1.2</v>
      </c>
    </row>
    <row r="37">
      <c r="A37" s="76">
        <v>67.0</v>
      </c>
      <c r="B37" s="76">
        <v>3.0</v>
      </c>
      <c r="C37" s="76">
        <v>3.0</v>
      </c>
      <c r="D37" s="76">
        <v>3.0</v>
      </c>
      <c r="E37" s="76">
        <v>3.0</v>
      </c>
      <c r="F37" s="86">
        <v>3.0</v>
      </c>
      <c r="G37" s="76">
        <v>4.0</v>
      </c>
      <c r="H37" s="76">
        <v>2.0</v>
      </c>
      <c r="I37" s="76">
        <v>3.0</v>
      </c>
      <c r="J37" s="76">
        <v>2.0</v>
      </c>
      <c r="K37" s="86">
        <v>2.75</v>
      </c>
      <c r="L37" s="76">
        <v>3.0</v>
      </c>
      <c r="M37" s="76">
        <v>3.0</v>
      </c>
      <c r="N37" s="76">
        <v>3.0</v>
      </c>
      <c r="O37" s="76">
        <v>3.0</v>
      </c>
      <c r="P37" s="86">
        <v>3.0</v>
      </c>
      <c r="Q37" s="76">
        <v>4.0</v>
      </c>
      <c r="R37" s="76">
        <v>4.0</v>
      </c>
      <c r="S37" s="86">
        <v>4.0</v>
      </c>
      <c r="T37" s="76">
        <v>4.0</v>
      </c>
      <c r="U37" s="76">
        <v>4.0</v>
      </c>
      <c r="V37" s="76">
        <v>3.0</v>
      </c>
      <c r="W37" s="76">
        <v>4.0</v>
      </c>
      <c r="X37" s="86">
        <v>3.75</v>
      </c>
      <c r="Y37" s="76">
        <v>5.0</v>
      </c>
      <c r="Z37" s="76">
        <v>1.0</v>
      </c>
      <c r="AA37" s="76">
        <v>2.0</v>
      </c>
      <c r="AB37" s="76">
        <v>4.0</v>
      </c>
      <c r="AC37" s="86">
        <v>3.0</v>
      </c>
      <c r="AD37" s="76">
        <v>2.0</v>
      </c>
      <c r="AE37" s="76">
        <v>4.0</v>
      </c>
      <c r="AF37" s="76">
        <v>3.0</v>
      </c>
      <c r="AG37" s="76">
        <v>2.0</v>
      </c>
      <c r="AH37" s="86">
        <v>2.75</v>
      </c>
      <c r="AI37" s="76">
        <v>3.0</v>
      </c>
      <c r="AJ37" s="76">
        <v>3.0</v>
      </c>
      <c r="AK37" s="76">
        <v>3.0</v>
      </c>
      <c r="AL37" s="87">
        <v>3.0</v>
      </c>
      <c r="AM37" s="76">
        <v>4.0</v>
      </c>
      <c r="AN37" s="76">
        <v>4.0</v>
      </c>
      <c r="AO37" s="76">
        <v>4.0</v>
      </c>
      <c r="AP37" s="76">
        <v>4.0</v>
      </c>
      <c r="AQ37" s="86">
        <v>4.0</v>
      </c>
      <c r="AR37" s="76">
        <v>4.0</v>
      </c>
      <c r="AS37" s="76">
        <v>4.0</v>
      </c>
      <c r="AT37" s="76">
        <v>3.0</v>
      </c>
      <c r="AU37" s="76">
        <v>2.0</v>
      </c>
      <c r="AV37" s="76">
        <v>3.0</v>
      </c>
      <c r="AW37" s="86">
        <v>3.2</v>
      </c>
    </row>
    <row r="38">
      <c r="A38" s="76">
        <v>69.0</v>
      </c>
      <c r="B38" s="76">
        <v>4.0</v>
      </c>
      <c r="C38" s="76">
        <v>4.0</v>
      </c>
      <c r="D38" s="76">
        <v>4.0</v>
      </c>
      <c r="E38" s="76">
        <v>3.0</v>
      </c>
      <c r="F38" s="86">
        <v>3.75</v>
      </c>
      <c r="G38" s="76">
        <v>4.0</v>
      </c>
      <c r="H38" s="76">
        <v>4.0</v>
      </c>
      <c r="I38" s="76">
        <v>4.0</v>
      </c>
      <c r="J38" s="76">
        <v>4.0</v>
      </c>
      <c r="K38" s="86">
        <v>4.0</v>
      </c>
      <c r="L38" s="76">
        <v>4.0</v>
      </c>
      <c r="M38" s="76">
        <v>4.0</v>
      </c>
      <c r="N38" s="76">
        <v>3.0</v>
      </c>
      <c r="O38" s="76">
        <v>4.0</v>
      </c>
      <c r="P38" s="86">
        <v>3.75</v>
      </c>
      <c r="Q38" s="76">
        <v>2.0</v>
      </c>
      <c r="R38" s="76">
        <v>2.0</v>
      </c>
      <c r="S38" s="86">
        <v>2.0</v>
      </c>
      <c r="T38" s="76">
        <v>4.0</v>
      </c>
      <c r="U38" s="76">
        <v>4.0</v>
      </c>
      <c r="V38" s="76">
        <v>4.0</v>
      </c>
      <c r="W38" s="76">
        <v>4.0</v>
      </c>
      <c r="X38" s="86">
        <v>4.0</v>
      </c>
      <c r="Y38" s="76">
        <v>4.0</v>
      </c>
      <c r="Z38" s="76">
        <v>2.0</v>
      </c>
      <c r="AA38" s="76">
        <v>2.0</v>
      </c>
      <c r="AB38" s="76">
        <v>4.0</v>
      </c>
      <c r="AC38" s="86">
        <v>3.0</v>
      </c>
      <c r="AD38" s="76">
        <v>4.0</v>
      </c>
      <c r="AE38" s="76">
        <v>4.0</v>
      </c>
      <c r="AF38" s="76">
        <v>4.0</v>
      </c>
      <c r="AG38" s="76">
        <v>4.0</v>
      </c>
      <c r="AH38" s="86">
        <v>4.0</v>
      </c>
      <c r="AI38" s="76">
        <v>4.0</v>
      </c>
      <c r="AJ38" s="76">
        <v>4.0</v>
      </c>
      <c r="AK38" s="76">
        <v>4.0</v>
      </c>
      <c r="AL38" s="87">
        <v>4.0</v>
      </c>
      <c r="AM38" s="76">
        <v>4.0</v>
      </c>
      <c r="AN38" s="76">
        <v>4.0</v>
      </c>
      <c r="AO38" s="76">
        <v>4.0</v>
      </c>
      <c r="AP38" s="76">
        <v>4.0</v>
      </c>
      <c r="AQ38" s="86">
        <v>4.0</v>
      </c>
      <c r="AR38" s="76">
        <v>4.0</v>
      </c>
      <c r="AS38" s="76">
        <v>2.0</v>
      </c>
      <c r="AT38" s="76">
        <v>3.0</v>
      </c>
      <c r="AU38" s="76">
        <v>2.0</v>
      </c>
      <c r="AV38" s="76">
        <v>3.0</v>
      </c>
      <c r="AW38" s="86">
        <v>2.8</v>
      </c>
    </row>
    <row r="39">
      <c r="A39" s="76">
        <v>70.0</v>
      </c>
      <c r="B39" s="76">
        <v>3.0</v>
      </c>
      <c r="C39" s="76">
        <v>3.0</v>
      </c>
      <c r="D39" s="76">
        <v>3.0</v>
      </c>
      <c r="E39" s="76">
        <v>3.0</v>
      </c>
      <c r="F39" s="86">
        <v>3.0</v>
      </c>
      <c r="G39" s="76">
        <v>4.0</v>
      </c>
      <c r="H39" s="76">
        <v>5.0</v>
      </c>
      <c r="I39" s="76">
        <v>5.0</v>
      </c>
      <c r="J39" s="76">
        <v>5.0</v>
      </c>
      <c r="K39" s="86">
        <v>4.75</v>
      </c>
      <c r="L39" s="76">
        <v>5.0</v>
      </c>
      <c r="M39" s="76">
        <v>4.0</v>
      </c>
      <c r="N39" s="76">
        <v>4.0</v>
      </c>
      <c r="O39" s="76">
        <v>4.0</v>
      </c>
      <c r="P39" s="86">
        <v>4.25</v>
      </c>
      <c r="Q39" s="76">
        <v>3.0</v>
      </c>
      <c r="R39" s="76">
        <v>4.0</v>
      </c>
      <c r="S39" s="86">
        <v>3.5</v>
      </c>
      <c r="T39" s="76">
        <v>3.0</v>
      </c>
      <c r="U39" s="76">
        <v>5.0</v>
      </c>
      <c r="V39" s="76">
        <v>3.0</v>
      </c>
      <c r="W39" s="76">
        <v>4.0</v>
      </c>
      <c r="X39" s="86">
        <v>3.75</v>
      </c>
      <c r="Y39" s="76">
        <v>5.0</v>
      </c>
      <c r="Z39" s="76">
        <v>1.0</v>
      </c>
      <c r="AA39" s="76">
        <v>1.0</v>
      </c>
      <c r="AB39" s="76">
        <v>5.0</v>
      </c>
      <c r="AC39" s="86">
        <v>3.0</v>
      </c>
      <c r="AD39" s="76">
        <v>5.0</v>
      </c>
      <c r="AE39" s="76">
        <v>3.0</v>
      </c>
      <c r="AF39" s="76">
        <v>3.0</v>
      </c>
      <c r="AG39" s="76">
        <v>3.0</v>
      </c>
      <c r="AH39" s="86">
        <v>3.5</v>
      </c>
      <c r="AI39" s="76">
        <v>3.0</v>
      </c>
      <c r="AJ39" s="76">
        <v>3.0</v>
      </c>
      <c r="AK39" s="76">
        <v>3.0</v>
      </c>
      <c r="AL39" s="87">
        <v>3.0</v>
      </c>
      <c r="AM39" s="76">
        <v>1.0</v>
      </c>
      <c r="AN39" s="76">
        <v>3.0</v>
      </c>
      <c r="AO39" s="76">
        <v>3.0</v>
      </c>
      <c r="AP39" s="76">
        <v>3.0</v>
      </c>
      <c r="AQ39" s="86">
        <v>2.5</v>
      </c>
      <c r="AR39" s="76">
        <v>1.0</v>
      </c>
      <c r="AS39" s="76">
        <v>4.0</v>
      </c>
      <c r="AT39" s="76">
        <v>1.0</v>
      </c>
      <c r="AU39" s="76">
        <v>3.0</v>
      </c>
      <c r="AV39" s="76">
        <v>1.0</v>
      </c>
      <c r="AW39" s="86">
        <v>2.0</v>
      </c>
    </row>
    <row r="40">
      <c r="A40" s="76">
        <v>71.0</v>
      </c>
      <c r="B40" s="76">
        <v>4.0</v>
      </c>
      <c r="C40" s="76">
        <v>4.0</v>
      </c>
      <c r="D40" s="76">
        <v>3.0</v>
      </c>
      <c r="E40" s="76">
        <v>3.0</v>
      </c>
      <c r="F40" s="86">
        <v>3.5</v>
      </c>
      <c r="G40" s="76">
        <v>4.0</v>
      </c>
      <c r="H40" s="76">
        <v>4.0</v>
      </c>
      <c r="I40" s="76">
        <v>4.0</v>
      </c>
      <c r="J40" s="76">
        <v>5.0</v>
      </c>
      <c r="K40" s="86">
        <v>4.25</v>
      </c>
      <c r="L40" s="76">
        <v>5.0</v>
      </c>
      <c r="M40" s="76">
        <v>3.0</v>
      </c>
      <c r="N40" s="76">
        <v>3.0</v>
      </c>
      <c r="O40" s="76">
        <v>3.0</v>
      </c>
      <c r="P40" s="86">
        <v>3.5</v>
      </c>
      <c r="Q40" s="76">
        <v>3.0</v>
      </c>
      <c r="R40" s="76">
        <v>3.0</v>
      </c>
      <c r="S40" s="86">
        <v>3.0</v>
      </c>
      <c r="T40" s="76">
        <v>5.0</v>
      </c>
      <c r="U40" s="76">
        <v>5.0</v>
      </c>
      <c r="V40" s="76">
        <v>4.0</v>
      </c>
      <c r="W40" s="76">
        <v>3.0</v>
      </c>
      <c r="X40" s="86">
        <v>4.25</v>
      </c>
      <c r="Y40" s="76">
        <v>4.0</v>
      </c>
      <c r="Z40" s="76">
        <v>2.0</v>
      </c>
      <c r="AA40" s="76">
        <v>3.0</v>
      </c>
      <c r="AB40" s="76">
        <v>3.0</v>
      </c>
      <c r="AC40" s="86">
        <v>3.0</v>
      </c>
      <c r="AD40" s="76">
        <v>5.0</v>
      </c>
      <c r="AE40" s="76">
        <v>4.0</v>
      </c>
      <c r="AF40" s="76">
        <v>5.0</v>
      </c>
      <c r="AG40" s="76">
        <v>3.0</v>
      </c>
      <c r="AH40" s="86">
        <v>4.25</v>
      </c>
      <c r="AI40" s="76">
        <v>1.0</v>
      </c>
      <c r="AJ40" s="76">
        <v>1.0</v>
      </c>
      <c r="AK40" s="76">
        <v>1.0</v>
      </c>
      <c r="AL40" s="87">
        <v>1.0</v>
      </c>
      <c r="AM40" s="76">
        <v>1.0</v>
      </c>
      <c r="AN40" s="76">
        <v>3.0</v>
      </c>
      <c r="AO40" s="76">
        <v>3.0</v>
      </c>
      <c r="AP40" s="76">
        <v>3.0</v>
      </c>
      <c r="AQ40" s="86">
        <v>2.5</v>
      </c>
      <c r="AR40" s="76">
        <v>2.0</v>
      </c>
      <c r="AS40" s="76">
        <v>4.0</v>
      </c>
      <c r="AT40" s="76">
        <v>1.0</v>
      </c>
      <c r="AU40" s="76">
        <v>5.0</v>
      </c>
      <c r="AV40" s="76">
        <v>1.0</v>
      </c>
      <c r="AW40" s="86">
        <v>2.6</v>
      </c>
    </row>
    <row r="41">
      <c r="A41" s="76">
        <v>72.0</v>
      </c>
      <c r="B41" s="76">
        <v>4.0</v>
      </c>
      <c r="C41" s="76">
        <v>3.0</v>
      </c>
      <c r="D41" s="76">
        <v>2.0</v>
      </c>
      <c r="E41" s="76">
        <v>2.0</v>
      </c>
      <c r="F41" s="86">
        <v>2.75</v>
      </c>
      <c r="G41" s="76">
        <v>4.0</v>
      </c>
      <c r="H41" s="76">
        <v>4.0</v>
      </c>
      <c r="I41" s="76">
        <v>4.0</v>
      </c>
      <c r="J41" s="76">
        <v>4.0</v>
      </c>
      <c r="K41" s="86">
        <v>4.0</v>
      </c>
      <c r="L41" s="76">
        <v>4.0</v>
      </c>
      <c r="M41" s="76">
        <v>3.0</v>
      </c>
      <c r="N41" s="76">
        <v>3.0</v>
      </c>
      <c r="O41" s="76">
        <v>3.0</v>
      </c>
      <c r="P41" s="86">
        <v>3.25</v>
      </c>
      <c r="Q41" s="76">
        <v>2.0</v>
      </c>
      <c r="R41" s="76">
        <v>2.0</v>
      </c>
      <c r="S41" s="86">
        <v>2.0</v>
      </c>
      <c r="T41" s="76">
        <v>5.0</v>
      </c>
      <c r="U41" s="76">
        <v>5.0</v>
      </c>
      <c r="V41" s="76">
        <v>5.0</v>
      </c>
      <c r="W41" s="76">
        <v>3.0</v>
      </c>
      <c r="X41" s="86">
        <v>4.5</v>
      </c>
      <c r="Y41" s="76">
        <v>3.0</v>
      </c>
      <c r="Z41" s="76">
        <v>2.0</v>
      </c>
      <c r="AA41" s="76">
        <v>2.0</v>
      </c>
      <c r="AB41" s="76">
        <v>4.0</v>
      </c>
      <c r="AC41" s="86">
        <v>2.75</v>
      </c>
      <c r="AD41" s="76">
        <v>4.0</v>
      </c>
      <c r="AE41" s="76">
        <v>4.0</v>
      </c>
      <c r="AF41" s="76">
        <v>4.0</v>
      </c>
      <c r="AG41" s="76">
        <v>3.0</v>
      </c>
      <c r="AH41" s="86">
        <v>3.75</v>
      </c>
      <c r="AI41" s="76">
        <v>2.0</v>
      </c>
      <c r="AJ41" s="76">
        <v>2.0</v>
      </c>
      <c r="AK41" s="76">
        <v>2.0</v>
      </c>
      <c r="AL41" s="87">
        <v>2.0</v>
      </c>
      <c r="AM41" s="76">
        <v>3.0</v>
      </c>
      <c r="AN41" s="76">
        <v>4.0</v>
      </c>
      <c r="AO41" s="76">
        <v>4.0</v>
      </c>
      <c r="AP41" s="76">
        <v>4.0</v>
      </c>
      <c r="AQ41" s="86">
        <v>3.75</v>
      </c>
      <c r="AR41" s="76">
        <v>4.0</v>
      </c>
      <c r="AS41" s="76">
        <v>4.0</v>
      </c>
      <c r="AT41" s="76">
        <v>1.0</v>
      </c>
      <c r="AU41" s="76">
        <v>2.0</v>
      </c>
      <c r="AV41" s="76">
        <v>4.0</v>
      </c>
      <c r="AW41" s="86">
        <v>3.0</v>
      </c>
    </row>
    <row r="42">
      <c r="A42" s="76">
        <v>73.0</v>
      </c>
      <c r="B42" s="76">
        <v>3.0</v>
      </c>
      <c r="C42" s="76">
        <v>4.0</v>
      </c>
      <c r="D42" s="76">
        <v>4.0</v>
      </c>
      <c r="E42" s="76">
        <v>4.0</v>
      </c>
      <c r="F42" s="86">
        <v>3.75</v>
      </c>
      <c r="G42" s="76">
        <v>4.0</v>
      </c>
      <c r="H42" s="76">
        <v>4.0</v>
      </c>
      <c r="I42" s="76">
        <v>3.0</v>
      </c>
      <c r="J42" s="76">
        <v>3.0</v>
      </c>
      <c r="K42" s="86">
        <v>3.5</v>
      </c>
      <c r="L42" s="76">
        <v>4.0</v>
      </c>
      <c r="M42" s="76">
        <v>3.0</v>
      </c>
      <c r="N42" s="76">
        <v>4.0</v>
      </c>
      <c r="O42" s="76">
        <v>3.0</v>
      </c>
      <c r="P42" s="86">
        <v>3.5</v>
      </c>
      <c r="Q42" s="76">
        <v>3.0</v>
      </c>
      <c r="R42" s="76">
        <v>3.0</v>
      </c>
      <c r="S42" s="86">
        <v>3.0</v>
      </c>
      <c r="T42" s="76">
        <v>4.0</v>
      </c>
      <c r="U42" s="76">
        <v>4.0</v>
      </c>
      <c r="V42" s="76">
        <v>3.0</v>
      </c>
      <c r="W42" s="76">
        <v>3.0</v>
      </c>
      <c r="X42" s="86">
        <v>3.5</v>
      </c>
      <c r="Y42" s="76">
        <v>4.0</v>
      </c>
      <c r="Z42" s="76">
        <v>3.0</v>
      </c>
      <c r="AA42" s="76">
        <v>2.0</v>
      </c>
      <c r="AB42" s="76">
        <v>4.0</v>
      </c>
      <c r="AC42" s="86">
        <v>3.25</v>
      </c>
      <c r="AD42" s="76">
        <v>2.0</v>
      </c>
      <c r="AE42" s="76">
        <v>2.0</v>
      </c>
      <c r="AF42" s="76">
        <v>2.0</v>
      </c>
      <c r="AG42" s="76">
        <v>3.0</v>
      </c>
      <c r="AH42" s="86">
        <v>2.25</v>
      </c>
      <c r="AI42" s="76">
        <v>3.0</v>
      </c>
      <c r="AJ42" s="76">
        <v>3.0</v>
      </c>
      <c r="AK42" s="76">
        <v>3.0</v>
      </c>
      <c r="AL42" s="87">
        <v>3.0</v>
      </c>
      <c r="AM42" s="76">
        <v>4.0</v>
      </c>
      <c r="AN42" s="76">
        <v>4.0</v>
      </c>
      <c r="AO42" s="76">
        <v>2.0</v>
      </c>
      <c r="AP42" s="76">
        <v>4.0</v>
      </c>
      <c r="AQ42" s="86">
        <v>3.5</v>
      </c>
      <c r="AR42" s="76">
        <v>3.0</v>
      </c>
      <c r="AS42" s="76">
        <v>4.0</v>
      </c>
      <c r="AT42" s="76">
        <v>3.0</v>
      </c>
      <c r="AU42" s="76">
        <v>2.0</v>
      </c>
      <c r="AV42" s="76">
        <v>4.0</v>
      </c>
      <c r="AW42" s="86">
        <v>3.2</v>
      </c>
    </row>
    <row r="43">
      <c r="A43" s="76">
        <v>74.0</v>
      </c>
      <c r="B43" s="76">
        <v>3.0</v>
      </c>
      <c r="C43" s="76">
        <v>4.0</v>
      </c>
      <c r="D43" s="76">
        <v>4.0</v>
      </c>
      <c r="E43" s="76">
        <v>3.0</v>
      </c>
      <c r="F43" s="86">
        <v>3.5</v>
      </c>
      <c r="G43" s="76">
        <v>5.0</v>
      </c>
      <c r="H43" s="76">
        <v>5.0</v>
      </c>
      <c r="I43" s="76">
        <v>5.0</v>
      </c>
      <c r="J43" s="76">
        <v>5.0</v>
      </c>
      <c r="K43" s="86">
        <v>5.0</v>
      </c>
      <c r="L43" s="76">
        <v>3.0</v>
      </c>
      <c r="M43" s="76">
        <v>5.0</v>
      </c>
      <c r="N43" s="76">
        <v>5.0</v>
      </c>
      <c r="O43" s="76">
        <v>3.0</v>
      </c>
      <c r="P43" s="86">
        <v>4.0</v>
      </c>
      <c r="Q43" s="76">
        <v>3.0</v>
      </c>
      <c r="R43" s="76">
        <v>3.0</v>
      </c>
      <c r="S43" s="86">
        <v>3.0</v>
      </c>
      <c r="T43" s="76">
        <v>5.0</v>
      </c>
      <c r="U43" s="76">
        <v>5.0</v>
      </c>
      <c r="V43" s="76">
        <v>5.0</v>
      </c>
      <c r="W43" s="76">
        <v>5.0</v>
      </c>
      <c r="X43" s="86">
        <v>5.0</v>
      </c>
      <c r="Y43" s="76">
        <v>5.0</v>
      </c>
      <c r="Z43" s="76">
        <v>1.0</v>
      </c>
      <c r="AA43" s="76">
        <v>1.0</v>
      </c>
      <c r="AB43" s="76">
        <v>5.0</v>
      </c>
      <c r="AC43" s="86">
        <v>3.0</v>
      </c>
      <c r="AD43" s="76">
        <v>5.0</v>
      </c>
      <c r="AE43" s="76">
        <v>4.0</v>
      </c>
      <c r="AF43" s="76">
        <v>4.0</v>
      </c>
      <c r="AG43" s="76">
        <v>5.0</v>
      </c>
      <c r="AH43" s="86">
        <v>4.5</v>
      </c>
      <c r="AI43" s="76">
        <v>3.0</v>
      </c>
      <c r="AJ43" s="76">
        <v>3.0</v>
      </c>
      <c r="AK43" s="76">
        <v>3.0</v>
      </c>
      <c r="AL43" s="87">
        <v>3.0</v>
      </c>
      <c r="AM43" s="76">
        <v>3.0</v>
      </c>
      <c r="AN43" s="76">
        <v>3.0</v>
      </c>
      <c r="AO43" s="76">
        <v>1.0</v>
      </c>
      <c r="AP43" s="76">
        <v>1.0</v>
      </c>
      <c r="AQ43" s="86">
        <v>2.0</v>
      </c>
      <c r="AR43" s="76">
        <v>1.0</v>
      </c>
      <c r="AS43" s="76">
        <v>4.0</v>
      </c>
      <c r="AT43" s="76">
        <v>1.0</v>
      </c>
      <c r="AU43" s="76">
        <v>5.0</v>
      </c>
      <c r="AV43" s="76">
        <v>1.0</v>
      </c>
      <c r="AW43" s="86">
        <v>2.4</v>
      </c>
    </row>
    <row r="44">
      <c r="A44" s="76">
        <v>75.0</v>
      </c>
      <c r="B44" s="76">
        <v>3.0</v>
      </c>
      <c r="C44" s="76">
        <v>3.0</v>
      </c>
      <c r="D44" s="76">
        <v>3.0</v>
      </c>
      <c r="E44" s="76">
        <v>3.0</v>
      </c>
      <c r="F44" s="86">
        <v>3.0</v>
      </c>
      <c r="G44" s="76">
        <v>4.0</v>
      </c>
      <c r="H44" s="76">
        <v>3.0</v>
      </c>
      <c r="I44" s="76">
        <v>3.0</v>
      </c>
      <c r="J44" s="76">
        <v>4.0</v>
      </c>
      <c r="K44" s="86">
        <v>3.5</v>
      </c>
      <c r="L44" s="76">
        <v>3.0</v>
      </c>
      <c r="M44" s="76">
        <v>3.0</v>
      </c>
      <c r="N44" s="76">
        <v>3.0</v>
      </c>
      <c r="O44" s="76">
        <v>3.0</v>
      </c>
      <c r="P44" s="86">
        <v>3.0</v>
      </c>
      <c r="Q44" s="76">
        <v>3.0</v>
      </c>
      <c r="R44" s="76">
        <v>3.0</v>
      </c>
      <c r="S44" s="86">
        <v>3.0</v>
      </c>
      <c r="T44" s="76">
        <v>3.0</v>
      </c>
      <c r="U44" s="76">
        <v>4.0</v>
      </c>
      <c r="V44" s="76">
        <v>3.0</v>
      </c>
      <c r="W44" s="76">
        <v>3.0</v>
      </c>
      <c r="X44" s="86">
        <v>3.25</v>
      </c>
      <c r="Y44" s="76">
        <v>3.0</v>
      </c>
      <c r="Z44" s="76">
        <v>2.0</v>
      </c>
      <c r="AA44" s="76">
        <v>3.0</v>
      </c>
      <c r="AB44" s="76">
        <v>4.0</v>
      </c>
      <c r="AC44" s="86">
        <v>3.0</v>
      </c>
      <c r="AD44" s="76">
        <v>2.0</v>
      </c>
      <c r="AE44" s="76">
        <v>3.0</v>
      </c>
      <c r="AF44" s="76">
        <v>3.0</v>
      </c>
      <c r="AG44" s="76">
        <v>4.0</v>
      </c>
      <c r="AH44" s="86">
        <v>3.0</v>
      </c>
      <c r="AI44" s="76">
        <v>2.0</v>
      </c>
      <c r="AJ44" s="76">
        <v>2.0</v>
      </c>
      <c r="AK44" s="76">
        <v>2.0</v>
      </c>
      <c r="AL44" s="87">
        <v>2.0</v>
      </c>
      <c r="AM44" s="76">
        <v>3.0</v>
      </c>
      <c r="AN44" s="76">
        <v>4.0</v>
      </c>
      <c r="AO44" s="76">
        <v>3.0</v>
      </c>
      <c r="AP44" s="76">
        <v>4.0</v>
      </c>
      <c r="AQ44" s="86">
        <v>3.5</v>
      </c>
      <c r="AR44" s="76">
        <v>3.0</v>
      </c>
      <c r="AS44" s="76">
        <v>4.0</v>
      </c>
      <c r="AT44" s="76">
        <v>2.0</v>
      </c>
      <c r="AU44" s="76">
        <v>3.0</v>
      </c>
      <c r="AV44" s="76">
        <v>3.0</v>
      </c>
      <c r="AW44" s="86">
        <v>3.0</v>
      </c>
    </row>
    <row r="45">
      <c r="A45" s="76">
        <v>76.0</v>
      </c>
      <c r="B45" s="76">
        <v>2.0</v>
      </c>
      <c r="C45" s="76">
        <v>3.0</v>
      </c>
      <c r="D45" s="76">
        <v>2.0</v>
      </c>
      <c r="E45" s="76">
        <v>3.0</v>
      </c>
      <c r="F45" s="86">
        <v>2.5</v>
      </c>
      <c r="G45" s="76">
        <v>4.0</v>
      </c>
      <c r="H45" s="76">
        <v>3.0</v>
      </c>
      <c r="I45" s="76">
        <v>4.0</v>
      </c>
      <c r="J45" s="76">
        <v>4.0</v>
      </c>
      <c r="K45" s="86">
        <v>3.75</v>
      </c>
      <c r="L45" s="76">
        <v>3.0</v>
      </c>
      <c r="M45" s="76">
        <v>3.0</v>
      </c>
      <c r="N45" s="76">
        <v>2.0</v>
      </c>
      <c r="O45" s="76">
        <v>2.0</v>
      </c>
      <c r="P45" s="86">
        <v>2.5</v>
      </c>
      <c r="Q45" s="76">
        <v>1.0</v>
      </c>
      <c r="R45" s="76">
        <v>1.0</v>
      </c>
      <c r="S45" s="86">
        <v>1.0</v>
      </c>
      <c r="T45" s="76">
        <v>4.0</v>
      </c>
      <c r="U45" s="76">
        <v>4.0</v>
      </c>
      <c r="V45" s="76">
        <v>4.0</v>
      </c>
      <c r="W45" s="76">
        <v>4.0</v>
      </c>
      <c r="X45" s="86">
        <v>4.0</v>
      </c>
      <c r="Y45" s="76">
        <v>4.0</v>
      </c>
      <c r="Z45" s="76">
        <v>2.0</v>
      </c>
      <c r="AA45" s="76">
        <v>3.0</v>
      </c>
      <c r="AB45" s="76">
        <v>4.0</v>
      </c>
      <c r="AC45" s="86">
        <v>3.25</v>
      </c>
      <c r="AD45" s="76">
        <v>5.0</v>
      </c>
      <c r="AE45" s="76">
        <v>4.0</v>
      </c>
      <c r="AF45" s="76">
        <v>4.0</v>
      </c>
      <c r="AG45" s="76">
        <v>4.0</v>
      </c>
      <c r="AH45" s="86">
        <v>4.25</v>
      </c>
      <c r="AI45" s="76">
        <v>1.0</v>
      </c>
      <c r="AJ45" s="76">
        <v>1.0</v>
      </c>
      <c r="AK45" s="76">
        <v>1.0</v>
      </c>
      <c r="AL45" s="87">
        <v>1.0</v>
      </c>
      <c r="AM45" s="76">
        <v>3.0</v>
      </c>
      <c r="AN45" s="76">
        <v>4.0</v>
      </c>
      <c r="AO45" s="76">
        <v>2.0</v>
      </c>
      <c r="AP45" s="76">
        <v>4.0</v>
      </c>
      <c r="AQ45" s="86">
        <v>3.25</v>
      </c>
      <c r="AR45" s="76">
        <v>1.0</v>
      </c>
      <c r="AS45" s="76">
        <v>1.0</v>
      </c>
      <c r="AT45" s="76">
        <v>2.0</v>
      </c>
      <c r="AU45" s="76">
        <v>1.0</v>
      </c>
      <c r="AV45" s="76">
        <v>1.0</v>
      </c>
      <c r="AW45" s="86">
        <v>1.2</v>
      </c>
    </row>
    <row r="46">
      <c r="A46" s="76">
        <v>77.0</v>
      </c>
      <c r="B46" s="76">
        <v>4.0</v>
      </c>
      <c r="C46" s="76">
        <v>4.0</v>
      </c>
      <c r="D46" s="76">
        <v>4.0</v>
      </c>
      <c r="E46" s="76">
        <v>5.0</v>
      </c>
      <c r="F46" s="86">
        <v>4.25</v>
      </c>
      <c r="G46" s="76">
        <v>4.0</v>
      </c>
      <c r="H46" s="76">
        <v>3.0</v>
      </c>
      <c r="I46" s="76">
        <v>4.0</v>
      </c>
      <c r="J46" s="76">
        <v>4.0</v>
      </c>
      <c r="K46" s="86">
        <v>3.75</v>
      </c>
      <c r="L46" s="76">
        <v>5.0</v>
      </c>
      <c r="M46" s="76">
        <v>3.0</v>
      </c>
      <c r="N46" s="76">
        <v>4.0</v>
      </c>
      <c r="O46" s="76">
        <v>4.0</v>
      </c>
      <c r="P46" s="86">
        <v>4.0</v>
      </c>
      <c r="Q46" s="76">
        <v>4.0</v>
      </c>
      <c r="R46" s="76">
        <v>4.0</v>
      </c>
      <c r="S46" s="86">
        <v>4.0</v>
      </c>
      <c r="T46" s="76">
        <v>5.0</v>
      </c>
      <c r="U46" s="76">
        <v>3.0</v>
      </c>
      <c r="V46" s="76">
        <v>4.0</v>
      </c>
      <c r="W46" s="76">
        <v>5.0</v>
      </c>
      <c r="X46" s="86">
        <v>4.25</v>
      </c>
      <c r="Y46" s="76">
        <v>3.0</v>
      </c>
      <c r="Z46" s="76">
        <v>2.0</v>
      </c>
      <c r="AA46" s="76">
        <v>1.0</v>
      </c>
      <c r="AB46" s="76">
        <v>3.0</v>
      </c>
      <c r="AC46" s="86">
        <v>2.25</v>
      </c>
      <c r="AD46" s="76">
        <v>4.0</v>
      </c>
      <c r="AE46" s="76">
        <v>5.0</v>
      </c>
      <c r="AF46" s="76">
        <v>3.0</v>
      </c>
      <c r="AG46" s="76">
        <v>3.0</v>
      </c>
      <c r="AH46" s="86">
        <v>3.75</v>
      </c>
      <c r="AI46" s="76">
        <v>3.0</v>
      </c>
      <c r="AJ46" s="76">
        <v>3.0</v>
      </c>
      <c r="AK46" s="76">
        <v>3.0</v>
      </c>
      <c r="AL46" s="87">
        <v>3.0</v>
      </c>
      <c r="AM46" s="76">
        <v>4.0</v>
      </c>
      <c r="AN46" s="76">
        <v>4.0</v>
      </c>
      <c r="AO46" s="76">
        <v>3.0</v>
      </c>
      <c r="AP46" s="76">
        <v>4.0</v>
      </c>
      <c r="AQ46" s="86">
        <v>3.75</v>
      </c>
      <c r="AR46" s="76">
        <v>4.0</v>
      </c>
      <c r="AS46" s="76">
        <v>3.0</v>
      </c>
      <c r="AT46" s="76">
        <v>4.0</v>
      </c>
      <c r="AU46" s="76">
        <v>3.0</v>
      </c>
      <c r="AV46" s="76">
        <v>4.0</v>
      </c>
      <c r="AW46" s="86">
        <v>3.6</v>
      </c>
    </row>
    <row r="47">
      <c r="A47" s="76">
        <v>78.0</v>
      </c>
      <c r="B47" s="76">
        <v>4.0</v>
      </c>
      <c r="C47" s="76">
        <v>3.0</v>
      </c>
      <c r="D47" s="76">
        <v>3.0</v>
      </c>
      <c r="E47" s="76">
        <v>3.0</v>
      </c>
      <c r="F47" s="86">
        <v>3.25</v>
      </c>
      <c r="G47" s="76">
        <v>4.0</v>
      </c>
      <c r="H47" s="76">
        <v>5.0</v>
      </c>
      <c r="I47" s="76">
        <v>4.0</v>
      </c>
      <c r="J47" s="76">
        <v>4.0</v>
      </c>
      <c r="K47" s="86">
        <v>4.25</v>
      </c>
      <c r="L47" s="76">
        <v>3.0</v>
      </c>
      <c r="M47" s="76">
        <v>3.0</v>
      </c>
      <c r="N47" s="76">
        <v>5.0</v>
      </c>
      <c r="O47" s="76">
        <v>3.0</v>
      </c>
      <c r="P47" s="86">
        <v>3.5</v>
      </c>
      <c r="Q47" s="76">
        <v>3.0</v>
      </c>
      <c r="R47" s="76">
        <v>3.0</v>
      </c>
      <c r="S47" s="86">
        <v>3.0</v>
      </c>
      <c r="T47" s="76">
        <v>5.0</v>
      </c>
      <c r="U47" s="76">
        <v>5.0</v>
      </c>
      <c r="V47" s="76">
        <v>3.0</v>
      </c>
      <c r="W47" s="76">
        <v>4.0</v>
      </c>
      <c r="X47" s="86">
        <v>4.25</v>
      </c>
      <c r="Y47" s="76">
        <v>3.0</v>
      </c>
      <c r="Z47" s="76">
        <v>2.0</v>
      </c>
      <c r="AA47" s="76">
        <v>3.0</v>
      </c>
      <c r="AB47" s="76">
        <v>3.0</v>
      </c>
      <c r="AC47" s="86">
        <v>2.75</v>
      </c>
      <c r="AD47" s="76">
        <v>4.0</v>
      </c>
      <c r="AE47" s="76">
        <v>3.0</v>
      </c>
      <c r="AF47" s="76">
        <v>2.0</v>
      </c>
      <c r="AG47" s="76">
        <v>3.0</v>
      </c>
      <c r="AH47" s="86">
        <v>3.0</v>
      </c>
      <c r="AI47" s="76">
        <v>3.0</v>
      </c>
      <c r="AJ47" s="76">
        <v>4.0</v>
      </c>
      <c r="AK47" s="76">
        <v>3.0</v>
      </c>
      <c r="AL47" s="87">
        <v>3.3333333333333335</v>
      </c>
      <c r="AM47" s="76">
        <v>4.0</v>
      </c>
      <c r="AN47" s="76">
        <v>4.0</v>
      </c>
      <c r="AO47" s="76">
        <v>3.0</v>
      </c>
      <c r="AP47" s="76">
        <v>4.0</v>
      </c>
      <c r="AQ47" s="86">
        <v>3.75</v>
      </c>
      <c r="AR47" s="76">
        <v>3.0</v>
      </c>
      <c r="AS47" s="76">
        <v>4.0</v>
      </c>
      <c r="AT47" s="76">
        <v>2.0</v>
      </c>
      <c r="AU47" s="76">
        <v>2.0</v>
      </c>
      <c r="AV47" s="76">
        <v>3.0</v>
      </c>
      <c r="AW47" s="86">
        <v>2.8</v>
      </c>
    </row>
    <row r="48">
      <c r="A48" s="76">
        <v>79.0</v>
      </c>
      <c r="B48" s="76">
        <v>2.0</v>
      </c>
      <c r="C48" s="76">
        <v>3.0</v>
      </c>
      <c r="D48" s="76">
        <v>4.0</v>
      </c>
      <c r="E48" s="76">
        <v>2.0</v>
      </c>
      <c r="F48" s="86">
        <v>2.75</v>
      </c>
      <c r="G48" s="76">
        <v>3.0</v>
      </c>
      <c r="H48" s="76">
        <v>4.0</v>
      </c>
      <c r="I48" s="76">
        <v>4.0</v>
      </c>
      <c r="J48" s="76">
        <v>4.0</v>
      </c>
      <c r="K48" s="86">
        <v>3.75</v>
      </c>
      <c r="L48" s="76">
        <v>3.0</v>
      </c>
      <c r="M48" s="76">
        <v>2.0</v>
      </c>
      <c r="N48" s="76">
        <v>2.0</v>
      </c>
      <c r="O48" s="76">
        <v>3.0</v>
      </c>
      <c r="P48" s="86">
        <v>2.5</v>
      </c>
      <c r="Q48" s="76">
        <v>2.0</v>
      </c>
      <c r="R48" s="76">
        <v>2.0</v>
      </c>
      <c r="S48" s="86">
        <v>2.0</v>
      </c>
      <c r="T48" s="76">
        <v>4.0</v>
      </c>
      <c r="U48" s="76">
        <v>4.0</v>
      </c>
      <c r="V48" s="76">
        <v>3.0</v>
      </c>
      <c r="W48" s="76">
        <v>4.0</v>
      </c>
      <c r="X48" s="86">
        <v>3.75</v>
      </c>
      <c r="Y48" s="76">
        <v>4.0</v>
      </c>
      <c r="Z48" s="76">
        <v>2.0</v>
      </c>
      <c r="AA48" s="76">
        <v>2.0</v>
      </c>
      <c r="AB48" s="76">
        <v>4.0</v>
      </c>
      <c r="AC48" s="86">
        <v>3.0</v>
      </c>
      <c r="AD48" s="76">
        <v>3.0</v>
      </c>
      <c r="AE48" s="76">
        <v>4.0</v>
      </c>
      <c r="AF48" s="76">
        <v>4.0</v>
      </c>
      <c r="AG48" s="76">
        <v>3.0</v>
      </c>
      <c r="AH48" s="86">
        <v>3.5</v>
      </c>
      <c r="AI48" s="76">
        <v>1.0</v>
      </c>
      <c r="AJ48" s="76">
        <v>1.0</v>
      </c>
      <c r="AK48" s="76">
        <v>1.0</v>
      </c>
      <c r="AL48" s="87">
        <v>1.0</v>
      </c>
      <c r="AM48" s="76">
        <v>2.0</v>
      </c>
      <c r="AN48" s="76">
        <v>3.0</v>
      </c>
      <c r="AO48" s="76">
        <v>3.0</v>
      </c>
      <c r="AP48" s="76">
        <v>3.0</v>
      </c>
      <c r="AQ48" s="86">
        <v>2.75</v>
      </c>
      <c r="AR48" s="76">
        <v>1.0</v>
      </c>
      <c r="AS48" s="76">
        <v>3.0</v>
      </c>
      <c r="AT48" s="76">
        <v>1.0</v>
      </c>
      <c r="AU48" s="76">
        <v>2.0</v>
      </c>
      <c r="AV48" s="76">
        <v>1.0</v>
      </c>
      <c r="AW48" s="86">
        <v>1.6</v>
      </c>
    </row>
    <row r="49">
      <c r="A49" s="76">
        <v>80.0</v>
      </c>
      <c r="B49" s="76">
        <v>5.0</v>
      </c>
      <c r="C49" s="76">
        <v>5.0</v>
      </c>
      <c r="D49" s="76">
        <v>5.0</v>
      </c>
      <c r="E49" s="76">
        <v>4.0</v>
      </c>
      <c r="F49" s="86">
        <v>4.75</v>
      </c>
      <c r="G49" s="76">
        <v>5.0</v>
      </c>
      <c r="H49" s="76">
        <v>5.0</v>
      </c>
      <c r="I49" s="76">
        <v>4.0</v>
      </c>
      <c r="J49" s="76">
        <v>4.0</v>
      </c>
      <c r="K49" s="86">
        <v>4.5</v>
      </c>
      <c r="L49" s="76">
        <v>5.0</v>
      </c>
      <c r="M49" s="76">
        <v>3.0</v>
      </c>
      <c r="N49" s="76">
        <v>3.0</v>
      </c>
      <c r="O49" s="76">
        <v>3.0</v>
      </c>
      <c r="P49" s="86">
        <v>3.5</v>
      </c>
      <c r="Q49" s="76">
        <v>1.0</v>
      </c>
      <c r="R49" s="76">
        <v>1.0</v>
      </c>
      <c r="S49" s="86">
        <v>1.0</v>
      </c>
      <c r="T49" s="76">
        <v>3.0</v>
      </c>
      <c r="U49" s="76">
        <v>4.0</v>
      </c>
      <c r="V49" s="76">
        <v>5.0</v>
      </c>
      <c r="W49" s="76">
        <v>3.0</v>
      </c>
      <c r="X49" s="86">
        <v>3.75</v>
      </c>
      <c r="Y49" s="76">
        <v>3.0</v>
      </c>
      <c r="Z49" s="76">
        <v>3.0</v>
      </c>
      <c r="AA49" s="76">
        <v>3.0</v>
      </c>
      <c r="AB49" s="76">
        <v>3.0</v>
      </c>
      <c r="AC49" s="86">
        <v>3.0</v>
      </c>
      <c r="AD49" s="76">
        <v>5.0</v>
      </c>
      <c r="AE49" s="76">
        <v>3.0</v>
      </c>
      <c r="AF49" s="76">
        <v>5.0</v>
      </c>
      <c r="AG49" s="76">
        <v>4.0</v>
      </c>
      <c r="AH49" s="86">
        <v>4.25</v>
      </c>
      <c r="AI49" s="76">
        <v>1.0</v>
      </c>
      <c r="AJ49" s="76">
        <v>1.0</v>
      </c>
      <c r="AK49" s="76">
        <v>1.0</v>
      </c>
      <c r="AL49" s="87">
        <v>1.0</v>
      </c>
      <c r="AM49" s="76">
        <v>3.0</v>
      </c>
      <c r="AN49" s="76">
        <v>4.0</v>
      </c>
      <c r="AO49" s="76">
        <v>1.0</v>
      </c>
      <c r="AP49" s="76">
        <v>3.0</v>
      </c>
      <c r="AQ49" s="86">
        <v>2.75</v>
      </c>
      <c r="AR49" s="76">
        <v>1.0</v>
      </c>
      <c r="AS49" s="76">
        <v>1.0</v>
      </c>
      <c r="AT49" s="76">
        <v>1.0</v>
      </c>
      <c r="AU49" s="76">
        <v>1.0</v>
      </c>
      <c r="AV49" s="76">
        <v>1.0</v>
      </c>
      <c r="AW49" s="86">
        <v>1.0</v>
      </c>
    </row>
    <row r="50">
      <c r="A50" s="76">
        <v>81.0</v>
      </c>
      <c r="B50" s="76">
        <v>4.0</v>
      </c>
      <c r="C50" s="76">
        <v>3.0</v>
      </c>
      <c r="D50" s="76">
        <v>3.0</v>
      </c>
      <c r="E50" s="76">
        <v>4.0</v>
      </c>
      <c r="F50" s="86">
        <v>3.5</v>
      </c>
      <c r="G50" s="76">
        <v>4.0</v>
      </c>
      <c r="H50" s="76">
        <v>2.0</v>
      </c>
      <c r="I50" s="76">
        <v>4.0</v>
      </c>
      <c r="J50" s="76">
        <v>3.0</v>
      </c>
      <c r="K50" s="86">
        <v>3.25</v>
      </c>
      <c r="L50" s="76">
        <v>5.0</v>
      </c>
      <c r="M50" s="76">
        <v>4.0</v>
      </c>
      <c r="N50" s="76">
        <v>3.0</v>
      </c>
      <c r="O50" s="76">
        <v>3.0</v>
      </c>
      <c r="P50" s="86">
        <v>3.75</v>
      </c>
      <c r="Q50" s="76">
        <v>1.0</v>
      </c>
      <c r="R50" s="76">
        <v>1.0</v>
      </c>
      <c r="S50" s="86">
        <v>1.0</v>
      </c>
      <c r="T50" s="76">
        <v>4.0</v>
      </c>
      <c r="U50" s="76">
        <v>4.0</v>
      </c>
      <c r="V50" s="76">
        <v>5.0</v>
      </c>
      <c r="W50" s="76">
        <v>4.0</v>
      </c>
      <c r="X50" s="86">
        <v>4.25</v>
      </c>
      <c r="Y50" s="76">
        <v>4.0</v>
      </c>
      <c r="Z50" s="76">
        <v>4.0</v>
      </c>
      <c r="AA50" s="76">
        <v>2.0</v>
      </c>
      <c r="AB50" s="76">
        <v>4.0</v>
      </c>
      <c r="AC50" s="86">
        <v>3.5</v>
      </c>
      <c r="AD50" s="76">
        <v>4.0</v>
      </c>
      <c r="AE50" s="76">
        <v>4.0</v>
      </c>
      <c r="AF50" s="76">
        <v>3.0</v>
      </c>
      <c r="AG50" s="76">
        <v>2.0</v>
      </c>
      <c r="AH50" s="86">
        <v>3.25</v>
      </c>
      <c r="AI50" s="76">
        <v>2.0</v>
      </c>
      <c r="AJ50" s="76">
        <v>2.0</v>
      </c>
      <c r="AK50" s="76">
        <v>2.0</v>
      </c>
      <c r="AL50" s="87">
        <v>2.0</v>
      </c>
      <c r="AM50" s="76">
        <v>4.0</v>
      </c>
      <c r="AN50" s="76">
        <v>4.0</v>
      </c>
      <c r="AO50" s="76">
        <v>4.0</v>
      </c>
      <c r="AP50" s="76">
        <v>4.0</v>
      </c>
      <c r="AQ50" s="86">
        <v>4.0</v>
      </c>
      <c r="AR50" s="76">
        <v>2.0</v>
      </c>
      <c r="AS50" s="76">
        <v>2.0</v>
      </c>
      <c r="AT50" s="76">
        <v>2.0</v>
      </c>
      <c r="AU50" s="76">
        <v>2.0</v>
      </c>
      <c r="AV50" s="76">
        <v>2.0</v>
      </c>
      <c r="AW50" s="86">
        <v>2.0</v>
      </c>
    </row>
    <row r="51">
      <c r="A51" s="76">
        <v>82.0</v>
      </c>
      <c r="B51" s="76">
        <v>2.0</v>
      </c>
      <c r="C51" s="76">
        <v>2.0</v>
      </c>
      <c r="D51" s="76">
        <v>2.0</v>
      </c>
      <c r="E51" s="76">
        <v>2.0</v>
      </c>
      <c r="F51" s="86">
        <v>2.0</v>
      </c>
      <c r="G51" s="76">
        <v>3.0</v>
      </c>
      <c r="H51" s="76">
        <v>4.0</v>
      </c>
      <c r="I51" s="76">
        <v>4.0</v>
      </c>
      <c r="J51" s="76">
        <v>4.0</v>
      </c>
      <c r="K51" s="86">
        <v>3.75</v>
      </c>
      <c r="L51" s="76">
        <v>3.0</v>
      </c>
      <c r="M51" s="76">
        <v>2.0</v>
      </c>
      <c r="N51" s="76">
        <v>2.0</v>
      </c>
      <c r="O51" s="76">
        <v>2.0</v>
      </c>
      <c r="P51" s="86">
        <v>2.25</v>
      </c>
      <c r="Q51" s="76">
        <v>3.0</v>
      </c>
      <c r="R51" s="76">
        <v>3.0</v>
      </c>
      <c r="S51" s="86">
        <v>3.0</v>
      </c>
      <c r="T51" s="76">
        <v>4.0</v>
      </c>
      <c r="U51" s="76">
        <v>4.0</v>
      </c>
      <c r="V51" s="76">
        <v>3.0</v>
      </c>
      <c r="W51" s="76">
        <v>4.0</v>
      </c>
      <c r="X51" s="86">
        <v>3.75</v>
      </c>
      <c r="Y51" s="76">
        <v>3.0</v>
      </c>
      <c r="Z51" s="76">
        <v>2.0</v>
      </c>
      <c r="AA51" s="76">
        <v>3.0</v>
      </c>
      <c r="AB51" s="76">
        <v>3.0</v>
      </c>
      <c r="AC51" s="86">
        <v>2.75</v>
      </c>
      <c r="AD51" s="76">
        <v>4.0</v>
      </c>
      <c r="AE51" s="76">
        <v>4.0</v>
      </c>
      <c r="AF51" s="76">
        <v>4.0</v>
      </c>
      <c r="AG51" s="76">
        <v>4.0</v>
      </c>
      <c r="AH51" s="86">
        <v>4.0</v>
      </c>
      <c r="AI51" s="76">
        <v>1.0</v>
      </c>
      <c r="AJ51" s="76">
        <v>1.0</v>
      </c>
      <c r="AK51" s="76">
        <v>1.0</v>
      </c>
      <c r="AL51" s="87">
        <v>1.0</v>
      </c>
      <c r="AM51" s="76">
        <v>3.0</v>
      </c>
      <c r="AN51" s="76">
        <v>3.0</v>
      </c>
      <c r="AO51" s="76">
        <v>2.0</v>
      </c>
      <c r="AP51" s="76">
        <v>3.0</v>
      </c>
      <c r="AQ51" s="86">
        <v>2.75</v>
      </c>
      <c r="AR51" s="76">
        <v>3.0</v>
      </c>
      <c r="AS51" s="76">
        <v>2.0</v>
      </c>
      <c r="AT51" s="76">
        <v>1.0</v>
      </c>
      <c r="AU51" s="76">
        <v>1.0</v>
      </c>
      <c r="AV51" s="76">
        <v>1.0</v>
      </c>
      <c r="AW51" s="86">
        <v>1.6</v>
      </c>
    </row>
    <row r="52">
      <c r="A52" s="76">
        <v>83.0</v>
      </c>
      <c r="B52" s="76">
        <v>2.0</v>
      </c>
      <c r="C52" s="76">
        <v>3.0</v>
      </c>
      <c r="D52" s="76">
        <v>2.0</v>
      </c>
      <c r="E52" s="76">
        <v>2.0</v>
      </c>
      <c r="F52" s="86">
        <v>2.25</v>
      </c>
      <c r="G52" s="76">
        <v>3.0</v>
      </c>
      <c r="H52" s="76">
        <v>3.0</v>
      </c>
      <c r="I52" s="76">
        <v>4.0</v>
      </c>
      <c r="J52" s="76">
        <v>3.0</v>
      </c>
      <c r="K52" s="86">
        <v>3.25</v>
      </c>
      <c r="L52" s="76">
        <v>4.0</v>
      </c>
      <c r="M52" s="76">
        <v>3.0</v>
      </c>
      <c r="N52" s="76">
        <v>2.0</v>
      </c>
      <c r="O52" s="76">
        <v>2.0</v>
      </c>
      <c r="P52" s="86">
        <v>2.75</v>
      </c>
      <c r="Q52" s="76">
        <v>2.0</v>
      </c>
      <c r="R52" s="76">
        <v>2.0</v>
      </c>
      <c r="S52" s="86">
        <v>2.0</v>
      </c>
      <c r="T52" s="76">
        <v>4.0</v>
      </c>
      <c r="U52" s="76">
        <v>4.0</v>
      </c>
      <c r="V52" s="76">
        <v>3.0</v>
      </c>
      <c r="W52" s="76">
        <v>3.0</v>
      </c>
      <c r="X52" s="86">
        <v>3.5</v>
      </c>
      <c r="Y52" s="76">
        <v>4.0</v>
      </c>
      <c r="Z52" s="76">
        <v>2.0</v>
      </c>
      <c r="AA52" s="76">
        <v>3.0</v>
      </c>
      <c r="AB52" s="76">
        <v>3.0</v>
      </c>
      <c r="AC52" s="86">
        <v>3.0</v>
      </c>
      <c r="AD52" s="76">
        <v>4.0</v>
      </c>
      <c r="AE52" s="76">
        <v>4.0</v>
      </c>
      <c r="AF52" s="76">
        <v>4.0</v>
      </c>
      <c r="AG52" s="76">
        <v>4.0</v>
      </c>
      <c r="AH52" s="86">
        <v>4.0</v>
      </c>
      <c r="AI52" s="76">
        <v>2.0</v>
      </c>
      <c r="AJ52" s="76">
        <v>2.0</v>
      </c>
      <c r="AK52" s="76">
        <v>2.0</v>
      </c>
      <c r="AL52" s="87">
        <v>2.0</v>
      </c>
      <c r="AM52" s="76">
        <v>2.0</v>
      </c>
      <c r="AN52" s="76">
        <v>3.0</v>
      </c>
      <c r="AO52" s="76">
        <v>2.0</v>
      </c>
      <c r="AP52" s="76">
        <v>3.0</v>
      </c>
      <c r="AQ52" s="86">
        <v>2.5</v>
      </c>
      <c r="AR52" s="76">
        <v>2.0</v>
      </c>
      <c r="AS52" s="76">
        <v>2.0</v>
      </c>
      <c r="AT52" s="76">
        <v>2.0</v>
      </c>
      <c r="AU52" s="76">
        <v>2.0</v>
      </c>
      <c r="AV52" s="76">
        <v>2.0</v>
      </c>
      <c r="AW52" s="86">
        <v>2.0</v>
      </c>
    </row>
    <row r="53">
      <c r="A53" s="76">
        <v>84.0</v>
      </c>
      <c r="B53" s="76">
        <v>2.0</v>
      </c>
      <c r="C53" s="76">
        <v>2.0</v>
      </c>
      <c r="D53" s="76">
        <v>3.0</v>
      </c>
      <c r="E53" s="76">
        <v>3.0</v>
      </c>
      <c r="F53" s="86">
        <v>2.5</v>
      </c>
      <c r="G53" s="76">
        <v>3.0</v>
      </c>
      <c r="H53" s="76">
        <v>3.0</v>
      </c>
      <c r="I53" s="76">
        <v>3.0</v>
      </c>
      <c r="J53" s="76">
        <v>3.0</v>
      </c>
      <c r="K53" s="86">
        <v>3.0</v>
      </c>
      <c r="L53" s="76">
        <v>2.0</v>
      </c>
      <c r="M53" s="76">
        <v>2.0</v>
      </c>
      <c r="N53" s="76">
        <v>3.0</v>
      </c>
      <c r="O53" s="76">
        <v>3.0</v>
      </c>
      <c r="P53" s="86">
        <v>2.5</v>
      </c>
      <c r="Q53" s="76">
        <v>3.0</v>
      </c>
      <c r="R53" s="76">
        <v>4.0</v>
      </c>
      <c r="S53" s="86">
        <v>3.5</v>
      </c>
      <c r="T53" s="76">
        <v>4.0</v>
      </c>
      <c r="U53" s="76">
        <v>4.0</v>
      </c>
      <c r="V53" s="76">
        <v>4.0</v>
      </c>
      <c r="W53" s="76">
        <v>4.0</v>
      </c>
      <c r="X53" s="86">
        <v>4.0</v>
      </c>
      <c r="Y53" s="76">
        <v>3.0</v>
      </c>
      <c r="Z53" s="76">
        <v>2.0</v>
      </c>
      <c r="AA53" s="76">
        <v>2.0</v>
      </c>
      <c r="AB53" s="76">
        <v>3.0</v>
      </c>
      <c r="AC53" s="86">
        <v>2.5</v>
      </c>
      <c r="AD53" s="76">
        <v>3.0</v>
      </c>
      <c r="AE53" s="76">
        <v>3.0</v>
      </c>
      <c r="AF53" s="76">
        <v>3.0</v>
      </c>
      <c r="AG53" s="76">
        <v>2.0</v>
      </c>
      <c r="AH53" s="86">
        <v>2.75</v>
      </c>
      <c r="AI53" s="76">
        <v>2.0</v>
      </c>
      <c r="AJ53" s="76">
        <v>2.0</v>
      </c>
      <c r="AK53" s="76">
        <v>2.0</v>
      </c>
      <c r="AL53" s="87">
        <v>2.0</v>
      </c>
      <c r="AM53" s="76">
        <v>3.0</v>
      </c>
      <c r="AN53" s="76">
        <v>3.0</v>
      </c>
      <c r="AO53" s="76">
        <v>3.0</v>
      </c>
      <c r="AP53" s="76">
        <v>3.0</v>
      </c>
      <c r="AQ53" s="86">
        <v>3.0</v>
      </c>
      <c r="AR53" s="76">
        <v>2.0</v>
      </c>
      <c r="AS53" s="76">
        <v>2.0</v>
      </c>
      <c r="AT53" s="76">
        <v>2.0</v>
      </c>
      <c r="AU53" s="76">
        <v>2.0</v>
      </c>
      <c r="AV53" s="76">
        <v>3.0</v>
      </c>
      <c r="AW53" s="86">
        <v>2.2</v>
      </c>
    </row>
    <row r="54">
      <c r="A54" s="76">
        <v>85.0</v>
      </c>
      <c r="B54" s="76">
        <v>3.0</v>
      </c>
      <c r="C54" s="76">
        <v>3.0</v>
      </c>
      <c r="D54" s="76">
        <v>3.0</v>
      </c>
      <c r="E54" s="76">
        <v>3.0</v>
      </c>
      <c r="F54" s="86">
        <v>3.0</v>
      </c>
      <c r="G54" s="76">
        <v>3.0</v>
      </c>
      <c r="H54" s="76">
        <v>4.0</v>
      </c>
      <c r="I54" s="76">
        <v>4.0</v>
      </c>
      <c r="J54" s="76">
        <v>4.0</v>
      </c>
      <c r="K54" s="86">
        <v>3.75</v>
      </c>
      <c r="L54" s="76">
        <v>4.0</v>
      </c>
      <c r="M54" s="76">
        <v>3.0</v>
      </c>
      <c r="N54" s="76">
        <v>3.0</v>
      </c>
      <c r="O54" s="76">
        <v>3.0</v>
      </c>
      <c r="P54" s="86">
        <v>3.25</v>
      </c>
      <c r="Q54" s="76">
        <v>2.0</v>
      </c>
      <c r="R54" s="76">
        <v>2.0</v>
      </c>
      <c r="S54" s="86">
        <v>2.0</v>
      </c>
      <c r="T54" s="76">
        <v>3.0</v>
      </c>
      <c r="U54" s="76">
        <v>4.0</v>
      </c>
      <c r="V54" s="76">
        <v>3.0</v>
      </c>
      <c r="W54" s="76">
        <v>3.0</v>
      </c>
      <c r="X54" s="86">
        <v>3.25</v>
      </c>
      <c r="Y54" s="76">
        <v>4.0</v>
      </c>
      <c r="Z54" s="76">
        <v>2.0</v>
      </c>
      <c r="AA54" s="76">
        <v>4.0</v>
      </c>
      <c r="AB54" s="76">
        <v>4.0</v>
      </c>
      <c r="AC54" s="86">
        <v>3.5</v>
      </c>
      <c r="AD54" s="76">
        <v>4.0</v>
      </c>
      <c r="AE54" s="76">
        <v>4.0</v>
      </c>
      <c r="AF54" s="76">
        <v>4.0</v>
      </c>
      <c r="AG54" s="76">
        <v>5.0</v>
      </c>
      <c r="AH54" s="86">
        <v>4.25</v>
      </c>
      <c r="AI54" s="76">
        <v>2.0</v>
      </c>
      <c r="AJ54" s="76">
        <v>2.0</v>
      </c>
      <c r="AK54" s="76">
        <v>2.0</v>
      </c>
      <c r="AL54" s="87">
        <v>2.0</v>
      </c>
      <c r="AM54" s="76">
        <v>4.0</v>
      </c>
      <c r="AN54" s="76">
        <v>3.0</v>
      </c>
      <c r="AO54" s="76">
        <v>3.0</v>
      </c>
      <c r="AP54" s="76">
        <v>3.0</v>
      </c>
      <c r="AQ54" s="86">
        <v>3.25</v>
      </c>
      <c r="AR54" s="76">
        <v>2.0</v>
      </c>
      <c r="AS54" s="76">
        <v>2.0</v>
      </c>
      <c r="AT54" s="76">
        <v>2.0</v>
      </c>
      <c r="AU54" s="76">
        <v>2.0</v>
      </c>
      <c r="AV54" s="76">
        <v>2.0</v>
      </c>
      <c r="AW54" s="86">
        <v>2.0</v>
      </c>
    </row>
    <row r="55">
      <c r="A55" s="76">
        <v>86.0</v>
      </c>
      <c r="B55" s="76">
        <v>4.0</v>
      </c>
      <c r="C55" s="76">
        <v>3.0</v>
      </c>
      <c r="D55" s="76">
        <v>3.0</v>
      </c>
      <c r="E55" s="76">
        <v>4.0</v>
      </c>
      <c r="F55" s="86">
        <v>3.5</v>
      </c>
      <c r="G55" s="76">
        <v>2.0</v>
      </c>
      <c r="H55" s="76">
        <v>4.0</v>
      </c>
      <c r="I55" s="76">
        <v>4.0</v>
      </c>
      <c r="J55" s="76">
        <v>3.0</v>
      </c>
      <c r="K55" s="86">
        <v>3.25</v>
      </c>
      <c r="L55" s="76">
        <v>5.0</v>
      </c>
      <c r="M55" s="76">
        <v>3.0</v>
      </c>
      <c r="N55" s="76">
        <v>3.0</v>
      </c>
      <c r="O55" s="76">
        <v>3.0</v>
      </c>
      <c r="P55" s="86">
        <v>3.5</v>
      </c>
      <c r="Q55" s="76">
        <v>3.0</v>
      </c>
      <c r="R55" s="76">
        <v>3.0</v>
      </c>
      <c r="S55" s="86">
        <v>3.0</v>
      </c>
      <c r="T55" s="76">
        <v>4.0</v>
      </c>
      <c r="U55" s="76">
        <v>4.0</v>
      </c>
      <c r="V55" s="76">
        <v>3.0</v>
      </c>
      <c r="W55" s="76">
        <v>3.0</v>
      </c>
      <c r="X55" s="86">
        <v>3.5</v>
      </c>
      <c r="Y55" s="76">
        <v>4.0</v>
      </c>
      <c r="Z55" s="76">
        <v>2.0</v>
      </c>
      <c r="AA55" s="76">
        <v>3.0</v>
      </c>
      <c r="AB55" s="76">
        <v>3.0</v>
      </c>
      <c r="AC55" s="86">
        <v>3.0</v>
      </c>
      <c r="AD55" s="76">
        <v>5.0</v>
      </c>
      <c r="AE55" s="76">
        <v>5.0</v>
      </c>
      <c r="AF55" s="76">
        <v>5.0</v>
      </c>
      <c r="AG55" s="76">
        <v>5.0</v>
      </c>
      <c r="AH55" s="86">
        <v>5.0</v>
      </c>
      <c r="AI55" s="76">
        <v>3.0</v>
      </c>
      <c r="AJ55" s="76">
        <v>3.0</v>
      </c>
      <c r="AK55" s="76">
        <v>2.0</v>
      </c>
      <c r="AL55" s="87">
        <v>2.6666666666666665</v>
      </c>
      <c r="AM55" s="76">
        <v>3.0</v>
      </c>
      <c r="AN55" s="76">
        <v>3.0</v>
      </c>
      <c r="AO55" s="76">
        <v>3.0</v>
      </c>
      <c r="AP55" s="76">
        <v>3.0</v>
      </c>
      <c r="AQ55" s="86">
        <v>3.0</v>
      </c>
      <c r="AR55" s="76">
        <v>4.0</v>
      </c>
      <c r="AS55" s="76">
        <v>1.0</v>
      </c>
      <c r="AT55" s="76">
        <v>2.0</v>
      </c>
      <c r="AU55" s="76">
        <v>2.0</v>
      </c>
      <c r="AV55" s="76">
        <v>2.0</v>
      </c>
      <c r="AW55" s="86">
        <v>2.2</v>
      </c>
    </row>
    <row r="56">
      <c r="A56" s="76">
        <v>87.0</v>
      </c>
      <c r="B56" s="76">
        <v>2.0</v>
      </c>
      <c r="C56" s="76">
        <v>3.0</v>
      </c>
      <c r="D56" s="76">
        <v>3.0</v>
      </c>
      <c r="E56" s="76">
        <v>2.0</v>
      </c>
      <c r="F56" s="86">
        <v>2.5</v>
      </c>
      <c r="G56" s="76">
        <v>4.0</v>
      </c>
      <c r="H56" s="76">
        <v>4.0</v>
      </c>
      <c r="I56" s="76">
        <v>3.0</v>
      </c>
      <c r="J56" s="76">
        <v>3.0</v>
      </c>
      <c r="K56" s="86">
        <v>3.5</v>
      </c>
      <c r="L56" s="76">
        <v>3.0</v>
      </c>
      <c r="M56" s="76">
        <v>3.0</v>
      </c>
      <c r="N56" s="76">
        <v>3.0</v>
      </c>
      <c r="O56" s="76">
        <v>3.0</v>
      </c>
      <c r="P56" s="86">
        <v>3.0</v>
      </c>
      <c r="Q56" s="76">
        <v>2.0</v>
      </c>
      <c r="R56" s="76">
        <v>2.0</v>
      </c>
      <c r="S56" s="86">
        <v>2.0</v>
      </c>
      <c r="T56" s="76">
        <v>4.0</v>
      </c>
      <c r="U56" s="76">
        <v>4.0</v>
      </c>
      <c r="V56" s="76">
        <v>4.0</v>
      </c>
      <c r="W56" s="76">
        <v>3.0</v>
      </c>
      <c r="X56" s="86">
        <v>3.75</v>
      </c>
      <c r="Y56" s="76">
        <v>3.0</v>
      </c>
      <c r="Z56" s="76">
        <v>3.0</v>
      </c>
      <c r="AA56" s="76">
        <v>3.0</v>
      </c>
      <c r="AB56" s="76">
        <v>3.0</v>
      </c>
      <c r="AC56" s="86">
        <v>3.0</v>
      </c>
      <c r="AD56" s="76">
        <v>2.0</v>
      </c>
      <c r="AE56" s="76">
        <v>2.0</v>
      </c>
      <c r="AF56" s="76">
        <v>3.0</v>
      </c>
      <c r="AG56" s="76">
        <v>3.0</v>
      </c>
      <c r="AH56" s="86">
        <v>2.5</v>
      </c>
      <c r="AI56" s="76">
        <v>1.0</v>
      </c>
      <c r="AJ56" s="76">
        <v>1.0</v>
      </c>
      <c r="AK56" s="76">
        <v>1.0</v>
      </c>
      <c r="AL56" s="87">
        <v>1.0</v>
      </c>
      <c r="AM56" s="76">
        <v>3.0</v>
      </c>
      <c r="AN56" s="76">
        <v>3.0</v>
      </c>
      <c r="AO56" s="76">
        <v>1.0</v>
      </c>
      <c r="AP56" s="76">
        <v>3.0</v>
      </c>
      <c r="AQ56" s="86">
        <v>2.5</v>
      </c>
      <c r="AR56" s="76">
        <v>3.0</v>
      </c>
      <c r="AS56" s="76">
        <v>3.0</v>
      </c>
      <c r="AT56" s="76">
        <v>2.0</v>
      </c>
      <c r="AU56" s="76">
        <v>2.0</v>
      </c>
      <c r="AV56" s="76">
        <v>3.0</v>
      </c>
      <c r="AW56" s="86">
        <v>2.6</v>
      </c>
    </row>
    <row r="57">
      <c r="A57" s="76">
        <v>88.0</v>
      </c>
      <c r="B57" s="76">
        <v>2.0</v>
      </c>
      <c r="C57" s="76">
        <v>3.0</v>
      </c>
      <c r="D57" s="76">
        <v>2.0</v>
      </c>
      <c r="E57" s="76">
        <v>2.0</v>
      </c>
      <c r="F57" s="86">
        <v>2.25</v>
      </c>
      <c r="G57" s="76">
        <v>3.0</v>
      </c>
      <c r="H57" s="76">
        <v>4.0</v>
      </c>
      <c r="I57" s="76">
        <v>4.0</v>
      </c>
      <c r="J57" s="76">
        <v>4.0</v>
      </c>
      <c r="K57" s="86">
        <v>3.75</v>
      </c>
      <c r="L57" s="76">
        <v>3.0</v>
      </c>
      <c r="M57" s="76">
        <v>2.0</v>
      </c>
      <c r="N57" s="76">
        <v>2.0</v>
      </c>
      <c r="O57" s="76">
        <v>2.0</v>
      </c>
      <c r="P57" s="86">
        <v>2.25</v>
      </c>
      <c r="Q57" s="76">
        <v>3.0</v>
      </c>
      <c r="R57" s="76">
        <v>3.0</v>
      </c>
      <c r="S57" s="86">
        <v>3.0</v>
      </c>
      <c r="T57" s="76">
        <v>5.0</v>
      </c>
      <c r="U57" s="76">
        <v>5.0</v>
      </c>
      <c r="V57" s="76">
        <v>2.0</v>
      </c>
      <c r="W57" s="76">
        <v>4.0</v>
      </c>
      <c r="X57" s="86">
        <v>4.0</v>
      </c>
      <c r="Y57" s="76">
        <v>4.0</v>
      </c>
      <c r="Z57" s="76">
        <v>2.0</v>
      </c>
      <c r="AA57" s="76">
        <v>2.0</v>
      </c>
      <c r="AB57" s="76">
        <v>4.0</v>
      </c>
      <c r="AC57" s="86">
        <v>3.0</v>
      </c>
      <c r="AD57" s="76">
        <v>4.0</v>
      </c>
      <c r="AE57" s="76">
        <v>4.0</v>
      </c>
      <c r="AF57" s="76">
        <v>4.0</v>
      </c>
      <c r="AG57" s="76">
        <v>4.0</v>
      </c>
      <c r="AH57" s="86">
        <v>4.0</v>
      </c>
      <c r="AI57" s="76">
        <v>1.0</v>
      </c>
      <c r="AJ57" s="76">
        <v>1.0</v>
      </c>
      <c r="AK57" s="76">
        <v>1.0</v>
      </c>
      <c r="AL57" s="87">
        <v>1.0</v>
      </c>
      <c r="AM57" s="76">
        <v>3.0</v>
      </c>
      <c r="AN57" s="76">
        <v>4.0</v>
      </c>
      <c r="AO57" s="76">
        <v>3.0</v>
      </c>
      <c r="AP57" s="76">
        <v>3.0</v>
      </c>
      <c r="AQ57" s="86">
        <v>3.25</v>
      </c>
      <c r="AR57" s="76">
        <v>2.0</v>
      </c>
      <c r="AS57" s="76">
        <v>4.0</v>
      </c>
      <c r="AT57" s="76">
        <v>2.0</v>
      </c>
      <c r="AU57" s="76">
        <v>2.0</v>
      </c>
      <c r="AV57" s="76">
        <v>2.0</v>
      </c>
      <c r="AW57" s="86">
        <v>2.4</v>
      </c>
    </row>
    <row r="58">
      <c r="A58" s="76">
        <v>89.0</v>
      </c>
      <c r="B58" s="76">
        <v>3.0</v>
      </c>
      <c r="C58" s="76">
        <v>2.0</v>
      </c>
      <c r="D58" s="76">
        <v>2.0</v>
      </c>
      <c r="E58" s="76">
        <v>2.0</v>
      </c>
      <c r="F58" s="86">
        <v>2.25</v>
      </c>
      <c r="G58" s="76">
        <v>3.0</v>
      </c>
      <c r="H58" s="76">
        <v>4.0</v>
      </c>
      <c r="I58" s="76">
        <v>4.0</v>
      </c>
      <c r="J58" s="76">
        <v>4.0</v>
      </c>
      <c r="K58" s="86">
        <v>3.75</v>
      </c>
      <c r="L58" s="76">
        <v>4.0</v>
      </c>
      <c r="M58" s="76">
        <v>3.0</v>
      </c>
      <c r="N58" s="76">
        <v>3.0</v>
      </c>
      <c r="O58" s="76">
        <v>3.0</v>
      </c>
      <c r="P58" s="86">
        <v>3.25</v>
      </c>
      <c r="Q58" s="76">
        <v>1.0</v>
      </c>
      <c r="R58" s="76">
        <v>1.0</v>
      </c>
      <c r="S58" s="86">
        <v>1.0</v>
      </c>
      <c r="T58" s="76">
        <v>5.0</v>
      </c>
      <c r="U58" s="76">
        <v>5.0</v>
      </c>
      <c r="V58" s="76">
        <v>3.0</v>
      </c>
      <c r="W58" s="76">
        <v>2.0</v>
      </c>
      <c r="X58" s="86">
        <v>3.75</v>
      </c>
      <c r="Y58" s="76">
        <v>3.0</v>
      </c>
      <c r="Z58" s="76">
        <v>2.0</v>
      </c>
      <c r="AA58" s="76">
        <v>3.0</v>
      </c>
      <c r="AB58" s="76">
        <v>3.0</v>
      </c>
      <c r="AC58" s="86">
        <v>2.75</v>
      </c>
      <c r="AD58" s="76">
        <v>4.0</v>
      </c>
      <c r="AE58" s="76">
        <v>2.0</v>
      </c>
      <c r="AF58" s="76">
        <v>3.0</v>
      </c>
      <c r="AG58" s="76">
        <v>5.0</v>
      </c>
      <c r="AH58" s="86">
        <v>3.5</v>
      </c>
      <c r="AI58" s="76">
        <v>1.0</v>
      </c>
      <c r="AJ58" s="76">
        <v>1.0</v>
      </c>
      <c r="AK58" s="76">
        <v>1.0</v>
      </c>
      <c r="AL58" s="87">
        <v>1.0</v>
      </c>
      <c r="AM58" s="76">
        <v>2.0</v>
      </c>
      <c r="AN58" s="76">
        <v>2.0</v>
      </c>
      <c r="AO58" s="76">
        <v>1.0</v>
      </c>
      <c r="AP58" s="76">
        <v>4.0</v>
      </c>
      <c r="AQ58" s="86">
        <v>2.25</v>
      </c>
      <c r="AR58" s="76">
        <v>1.0</v>
      </c>
      <c r="AS58" s="76">
        <v>2.0</v>
      </c>
      <c r="AT58" s="76">
        <v>4.0</v>
      </c>
      <c r="AU58" s="76">
        <v>1.0</v>
      </c>
      <c r="AV58" s="76">
        <v>1.0</v>
      </c>
      <c r="AW58" s="86">
        <v>1.8</v>
      </c>
    </row>
    <row r="59">
      <c r="A59" s="76">
        <v>90.0</v>
      </c>
      <c r="B59" s="76">
        <v>5.0</v>
      </c>
      <c r="C59" s="76">
        <v>4.0</v>
      </c>
      <c r="D59" s="76">
        <v>4.0</v>
      </c>
      <c r="E59" s="76">
        <v>4.0</v>
      </c>
      <c r="F59" s="86">
        <v>4.25</v>
      </c>
      <c r="G59" s="76">
        <v>4.0</v>
      </c>
      <c r="H59" s="76">
        <v>4.0</v>
      </c>
      <c r="I59" s="76">
        <v>5.0</v>
      </c>
      <c r="J59" s="76">
        <v>5.0</v>
      </c>
      <c r="K59" s="86">
        <v>4.5</v>
      </c>
      <c r="L59" s="76">
        <v>5.0</v>
      </c>
      <c r="M59" s="76">
        <v>3.0</v>
      </c>
      <c r="N59" s="76">
        <v>5.0</v>
      </c>
      <c r="O59" s="76">
        <v>5.0</v>
      </c>
      <c r="P59" s="86">
        <v>4.5</v>
      </c>
      <c r="Q59" s="76">
        <v>3.0</v>
      </c>
      <c r="R59" s="76">
        <v>5.0</v>
      </c>
      <c r="S59" s="86">
        <v>4.0</v>
      </c>
      <c r="T59" s="76">
        <v>5.0</v>
      </c>
      <c r="U59" s="76">
        <v>5.0</v>
      </c>
      <c r="V59" s="76">
        <v>3.0</v>
      </c>
      <c r="W59" s="76">
        <v>3.0</v>
      </c>
      <c r="X59" s="86">
        <v>4.0</v>
      </c>
      <c r="Y59" s="76">
        <v>5.0</v>
      </c>
      <c r="Z59" s="76">
        <v>3.0</v>
      </c>
      <c r="AA59" s="76">
        <v>3.0</v>
      </c>
      <c r="AB59" s="76">
        <v>3.0</v>
      </c>
      <c r="AC59" s="86">
        <v>3.5</v>
      </c>
      <c r="AD59" s="76">
        <v>5.0</v>
      </c>
      <c r="AE59" s="76">
        <v>5.0</v>
      </c>
      <c r="AF59" s="76">
        <v>5.0</v>
      </c>
      <c r="AG59" s="76">
        <v>5.0</v>
      </c>
      <c r="AH59" s="86">
        <v>5.0</v>
      </c>
      <c r="AI59" s="76">
        <v>3.0</v>
      </c>
      <c r="AJ59" s="76">
        <v>3.0</v>
      </c>
      <c r="AK59" s="76">
        <v>3.0</v>
      </c>
      <c r="AL59" s="87">
        <v>3.0</v>
      </c>
      <c r="AM59" s="76">
        <v>4.0</v>
      </c>
      <c r="AN59" s="76">
        <v>4.0</v>
      </c>
      <c r="AO59" s="76">
        <v>4.0</v>
      </c>
      <c r="AP59" s="76">
        <v>4.0</v>
      </c>
      <c r="AQ59" s="86">
        <v>4.0</v>
      </c>
      <c r="AR59" s="76">
        <v>2.0</v>
      </c>
      <c r="AS59" s="76">
        <v>1.0</v>
      </c>
      <c r="AT59" s="76">
        <v>1.0</v>
      </c>
      <c r="AU59" s="76">
        <v>2.0</v>
      </c>
      <c r="AV59" s="76">
        <v>1.0</v>
      </c>
      <c r="AW59" s="86">
        <v>1.4</v>
      </c>
    </row>
    <row r="60">
      <c r="A60" s="76">
        <v>91.0</v>
      </c>
      <c r="B60" s="76">
        <v>1.0</v>
      </c>
      <c r="C60" s="76">
        <v>1.0</v>
      </c>
      <c r="D60" s="76">
        <v>1.0</v>
      </c>
      <c r="E60" s="76">
        <v>1.0</v>
      </c>
      <c r="F60" s="86">
        <v>1.0</v>
      </c>
      <c r="G60" s="76">
        <v>1.0</v>
      </c>
      <c r="H60" s="76">
        <v>1.0</v>
      </c>
      <c r="I60" s="76">
        <v>1.0</v>
      </c>
      <c r="J60" s="76">
        <v>1.0</v>
      </c>
      <c r="K60" s="86">
        <v>1.0</v>
      </c>
      <c r="L60" s="76">
        <v>3.0</v>
      </c>
      <c r="M60" s="76">
        <v>1.0</v>
      </c>
      <c r="N60" s="76">
        <v>1.0</v>
      </c>
      <c r="O60" s="76">
        <v>1.0</v>
      </c>
      <c r="P60" s="86">
        <v>1.5</v>
      </c>
      <c r="Q60" s="76">
        <v>1.0</v>
      </c>
      <c r="R60" s="76">
        <v>1.0</v>
      </c>
      <c r="S60" s="86">
        <v>1.0</v>
      </c>
      <c r="T60" s="76">
        <v>1.0</v>
      </c>
      <c r="U60" s="76">
        <v>4.0</v>
      </c>
      <c r="V60" s="76">
        <v>2.0</v>
      </c>
      <c r="W60" s="76">
        <v>1.0</v>
      </c>
      <c r="X60" s="86">
        <v>2.0</v>
      </c>
      <c r="Y60" s="76">
        <v>2.0</v>
      </c>
      <c r="Z60" s="76">
        <v>4.0</v>
      </c>
      <c r="AA60" s="76">
        <v>4.0</v>
      </c>
      <c r="AB60" s="76">
        <v>2.0</v>
      </c>
      <c r="AC60" s="86">
        <v>3.0</v>
      </c>
      <c r="AD60" s="76">
        <v>4.0</v>
      </c>
      <c r="AE60" s="76">
        <v>5.0</v>
      </c>
      <c r="AF60" s="76">
        <v>5.0</v>
      </c>
      <c r="AG60" s="76">
        <v>5.0</v>
      </c>
      <c r="AH60" s="86">
        <v>4.75</v>
      </c>
      <c r="AI60" s="76">
        <v>1.0</v>
      </c>
      <c r="AJ60" s="76">
        <v>1.0</v>
      </c>
      <c r="AK60" s="76">
        <v>1.0</v>
      </c>
      <c r="AL60" s="87">
        <v>1.0</v>
      </c>
      <c r="AM60" s="76">
        <v>1.0</v>
      </c>
      <c r="AN60" s="76">
        <v>1.0</v>
      </c>
      <c r="AO60" s="76">
        <v>1.0</v>
      </c>
      <c r="AP60" s="76">
        <v>1.0</v>
      </c>
      <c r="AQ60" s="86">
        <v>1.0</v>
      </c>
      <c r="AR60" s="76">
        <v>1.0</v>
      </c>
      <c r="AS60" s="76">
        <v>1.0</v>
      </c>
      <c r="AT60" s="76">
        <v>1.0</v>
      </c>
      <c r="AU60" s="76">
        <v>1.0</v>
      </c>
      <c r="AV60" s="76">
        <v>1.0</v>
      </c>
      <c r="AW60" s="86">
        <v>1.0</v>
      </c>
    </row>
    <row r="61">
      <c r="A61" s="76">
        <v>92.0</v>
      </c>
      <c r="B61" s="76">
        <v>3.0</v>
      </c>
      <c r="C61" s="76">
        <v>2.0</v>
      </c>
      <c r="D61" s="76">
        <v>2.0</v>
      </c>
      <c r="E61" s="76">
        <v>2.0</v>
      </c>
      <c r="F61" s="86">
        <v>2.25</v>
      </c>
      <c r="G61" s="76">
        <v>3.0</v>
      </c>
      <c r="H61" s="76">
        <v>4.0</v>
      </c>
      <c r="I61" s="76">
        <v>4.0</v>
      </c>
      <c r="J61" s="76">
        <v>3.0</v>
      </c>
      <c r="K61" s="86">
        <v>3.5</v>
      </c>
      <c r="L61" s="76">
        <v>5.0</v>
      </c>
      <c r="M61" s="76">
        <v>4.0</v>
      </c>
      <c r="N61" s="76">
        <v>3.0</v>
      </c>
      <c r="O61" s="76">
        <v>3.0</v>
      </c>
      <c r="P61" s="86">
        <v>3.75</v>
      </c>
      <c r="Q61" s="76">
        <v>1.0</v>
      </c>
      <c r="R61" s="76">
        <v>1.0</v>
      </c>
      <c r="S61" s="86">
        <v>1.0</v>
      </c>
      <c r="T61" s="76">
        <v>4.0</v>
      </c>
      <c r="U61" s="76">
        <v>4.0</v>
      </c>
      <c r="V61" s="76">
        <v>5.0</v>
      </c>
      <c r="W61" s="76">
        <v>3.0</v>
      </c>
      <c r="X61" s="86">
        <v>4.0</v>
      </c>
      <c r="Y61" s="76">
        <v>5.0</v>
      </c>
      <c r="Z61" s="76">
        <v>1.0</v>
      </c>
      <c r="AA61" s="76">
        <v>1.0</v>
      </c>
      <c r="AB61" s="76">
        <v>5.0</v>
      </c>
      <c r="AC61" s="86">
        <v>3.0</v>
      </c>
      <c r="AD61" s="76">
        <v>2.0</v>
      </c>
      <c r="AE61" s="76">
        <v>4.0</v>
      </c>
      <c r="AF61" s="76">
        <v>4.0</v>
      </c>
      <c r="AG61" s="76">
        <v>2.0</v>
      </c>
      <c r="AH61" s="86">
        <v>3.0</v>
      </c>
      <c r="AI61" s="76">
        <v>1.0</v>
      </c>
      <c r="AJ61" s="76">
        <v>1.0</v>
      </c>
      <c r="AK61" s="76">
        <v>1.0</v>
      </c>
      <c r="AL61" s="87">
        <v>1.0</v>
      </c>
      <c r="AM61" s="76">
        <v>3.0</v>
      </c>
      <c r="AN61" s="76">
        <v>5.0</v>
      </c>
      <c r="AO61" s="76">
        <v>4.0</v>
      </c>
      <c r="AP61" s="76">
        <v>5.0</v>
      </c>
      <c r="AQ61" s="86">
        <v>4.25</v>
      </c>
      <c r="AR61" s="76">
        <v>3.0</v>
      </c>
      <c r="AS61" s="76">
        <v>1.0</v>
      </c>
      <c r="AT61" s="76">
        <v>1.0</v>
      </c>
      <c r="AU61" s="76">
        <v>1.0</v>
      </c>
      <c r="AV61" s="76">
        <v>1.0</v>
      </c>
      <c r="AW61" s="86">
        <v>1.4</v>
      </c>
    </row>
    <row r="62">
      <c r="A62" s="76">
        <v>94.0</v>
      </c>
      <c r="B62" s="76">
        <v>5.0</v>
      </c>
      <c r="C62" s="76">
        <v>3.0</v>
      </c>
      <c r="D62" s="76">
        <v>4.0</v>
      </c>
      <c r="E62" s="76">
        <v>4.0</v>
      </c>
      <c r="F62" s="86">
        <v>4.0</v>
      </c>
      <c r="G62" s="76">
        <v>4.0</v>
      </c>
      <c r="H62" s="76">
        <v>4.0</v>
      </c>
      <c r="I62" s="76">
        <v>3.0</v>
      </c>
      <c r="J62" s="76">
        <v>2.0</v>
      </c>
      <c r="K62" s="86">
        <v>3.25</v>
      </c>
      <c r="L62" s="76">
        <v>3.0</v>
      </c>
      <c r="M62" s="76">
        <v>4.0</v>
      </c>
      <c r="N62" s="76">
        <v>3.0</v>
      </c>
      <c r="O62" s="76">
        <v>3.0</v>
      </c>
      <c r="P62" s="86">
        <v>3.25</v>
      </c>
      <c r="Q62" s="76">
        <v>4.0</v>
      </c>
      <c r="R62" s="76">
        <v>4.0</v>
      </c>
      <c r="S62" s="86">
        <v>4.0</v>
      </c>
      <c r="T62" s="76">
        <v>1.0</v>
      </c>
      <c r="U62" s="76">
        <v>3.0</v>
      </c>
      <c r="V62" s="76">
        <v>2.0</v>
      </c>
      <c r="W62" s="76">
        <v>5.0</v>
      </c>
      <c r="X62" s="86">
        <v>2.75</v>
      </c>
      <c r="Y62" s="76">
        <v>2.0</v>
      </c>
      <c r="Z62" s="76">
        <v>2.0</v>
      </c>
      <c r="AA62" s="76">
        <v>1.0</v>
      </c>
      <c r="AB62" s="76">
        <v>4.0</v>
      </c>
      <c r="AC62" s="86">
        <v>2.25</v>
      </c>
      <c r="AD62" s="76">
        <v>2.0</v>
      </c>
      <c r="AE62" s="76">
        <v>1.0</v>
      </c>
      <c r="AF62" s="76">
        <v>1.0</v>
      </c>
      <c r="AG62" s="76">
        <v>1.0</v>
      </c>
      <c r="AH62" s="86">
        <v>1.25</v>
      </c>
      <c r="AI62" s="76">
        <v>1.0</v>
      </c>
      <c r="AJ62" s="76">
        <v>1.0</v>
      </c>
      <c r="AK62" s="76">
        <v>1.0</v>
      </c>
      <c r="AL62" s="87">
        <v>1.0</v>
      </c>
      <c r="AM62" s="76">
        <v>4.0</v>
      </c>
      <c r="AN62" s="76">
        <v>4.0</v>
      </c>
      <c r="AO62" s="76">
        <v>4.0</v>
      </c>
      <c r="AP62" s="76">
        <v>4.0</v>
      </c>
      <c r="AQ62" s="86">
        <v>4.0</v>
      </c>
      <c r="AR62" s="76">
        <v>4.0</v>
      </c>
      <c r="AS62" s="76">
        <v>2.0</v>
      </c>
      <c r="AT62" s="76">
        <v>2.0</v>
      </c>
      <c r="AU62" s="76">
        <v>4.0</v>
      </c>
      <c r="AV62" s="76">
        <v>2.0</v>
      </c>
      <c r="AW62" s="86">
        <v>2.8</v>
      </c>
    </row>
    <row r="63">
      <c r="A63" s="76">
        <v>95.0</v>
      </c>
      <c r="B63" s="76">
        <v>3.0</v>
      </c>
      <c r="C63" s="76">
        <v>4.0</v>
      </c>
      <c r="D63" s="76">
        <v>4.0</v>
      </c>
      <c r="E63" s="76">
        <v>2.0</v>
      </c>
      <c r="F63" s="86">
        <v>3.25</v>
      </c>
      <c r="G63" s="76">
        <v>3.0</v>
      </c>
      <c r="H63" s="76">
        <v>4.0</v>
      </c>
      <c r="I63" s="76">
        <v>4.0</v>
      </c>
      <c r="J63" s="76">
        <v>4.0</v>
      </c>
      <c r="K63" s="86">
        <v>3.75</v>
      </c>
      <c r="L63" s="76">
        <v>4.0</v>
      </c>
      <c r="M63" s="76">
        <v>3.0</v>
      </c>
      <c r="N63" s="76">
        <v>3.0</v>
      </c>
      <c r="O63" s="76">
        <v>3.0</v>
      </c>
      <c r="P63" s="86">
        <v>3.25</v>
      </c>
      <c r="Q63" s="76">
        <v>2.0</v>
      </c>
      <c r="R63" s="76">
        <v>2.0</v>
      </c>
      <c r="S63" s="86">
        <v>2.0</v>
      </c>
      <c r="T63" s="76">
        <v>5.0</v>
      </c>
      <c r="U63" s="76">
        <v>5.0</v>
      </c>
      <c r="V63" s="76">
        <v>3.0</v>
      </c>
      <c r="W63" s="76">
        <v>1.0</v>
      </c>
      <c r="X63" s="86">
        <v>3.5</v>
      </c>
      <c r="Y63" s="76">
        <v>4.0</v>
      </c>
      <c r="Z63" s="76">
        <v>4.0</v>
      </c>
      <c r="AA63" s="76">
        <v>3.0</v>
      </c>
      <c r="AB63" s="76">
        <v>4.0</v>
      </c>
      <c r="AC63" s="86">
        <v>3.75</v>
      </c>
      <c r="AD63" s="76">
        <v>3.0</v>
      </c>
      <c r="AE63" s="76">
        <v>5.0</v>
      </c>
      <c r="AF63" s="76">
        <v>5.0</v>
      </c>
      <c r="AG63" s="76">
        <v>5.0</v>
      </c>
      <c r="AH63" s="86">
        <v>4.5</v>
      </c>
      <c r="AI63" s="76">
        <v>1.0</v>
      </c>
      <c r="AJ63" s="76">
        <v>1.0</v>
      </c>
      <c r="AK63" s="76">
        <v>1.0</v>
      </c>
      <c r="AL63" s="87">
        <v>1.0</v>
      </c>
      <c r="AM63" s="76">
        <v>4.0</v>
      </c>
      <c r="AN63" s="76">
        <v>4.0</v>
      </c>
      <c r="AO63" s="76">
        <v>3.0</v>
      </c>
      <c r="AP63" s="76">
        <v>4.0</v>
      </c>
      <c r="AQ63" s="86">
        <v>3.75</v>
      </c>
      <c r="AR63" s="76">
        <v>1.0</v>
      </c>
      <c r="AS63" s="76">
        <v>1.0</v>
      </c>
      <c r="AT63" s="76">
        <v>1.0</v>
      </c>
      <c r="AU63" s="76">
        <v>1.0</v>
      </c>
      <c r="AV63" s="76">
        <v>1.0</v>
      </c>
      <c r="AW63" s="86">
        <v>1.0</v>
      </c>
    </row>
    <row r="64">
      <c r="F64" s="86"/>
      <c r="K64" s="86"/>
      <c r="P64" s="86"/>
      <c r="S64" s="86"/>
      <c r="X64" s="86"/>
      <c r="AC64" s="86"/>
      <c r="AH64" s="86"/>
      <c r="AL64" s="87"/>
      <c r="AQ64" s="86"/>
      <c r="AW64" s="86"/>
    </row>
    <row r="65">
      <c r="F65" s="86"/>
      <c r="K65" s="86"/>
      <c r="P65" s="86"/>
      <c r="S65" s="86"/>
      <c r="X65" s="86"/>
      <c r="AC65" s="86"/>
      <c r="AH65" s="86"/>
      <c r="AL65" s="87"/>
      <c r="AQ65" s="86"/>
      <c r="AW65" s="86"/>
    </row>
    <row r="66">
      <c r="F66" s="86"/>
      <c r="K66" s="86"/>
      <c r="P66" s="86"/>
      <c r="S66" s="86"/>
      <c r="X66" s="86"/>
      <c r="AC66" s="86"/>
      <c r="AH66" s="86"/>
      <c r="AL66" s="87"/>
      <c r="AQ66" s="86"/>
      <c r="AW66" s="86"/>
    </row>
    <row r="67">
      <c r="F67" s="86"/>
      <c r="K67" s="86"/>
      <c r="P67" s="86"/>
      <c r="S67" s="86"/>
      <c r="X67" s="86"/>
      <c r="AC67" s="86"/>
      <c r="AH67" s="86"/>
      <c r="AL67" s="87"/>
      <c r="AQ67" s="86"/>
      <c r="AW67" s="86"/>
    </row>
    <row r="68">
      <c r="F68" s="86"/>
      <c r="K68" s="86"/>
      <c r="P68" s="86"/>
      <c r="S68" s="86"/>
      <c r="X68" s="86"/>
      <c r="AC68" s="86"/>
      <c r="AH68" s="86"/>
      <c r="AL68" s="87"/>
      <c r="AQ68" s="86"/>
      <c r="AW68" s="86"/>
    </row>
    <row r="69">
      <c r="F69" s="86"/>
      <c r="K69" s="86"/>
      <c r="P69" s="86"/>
      <c r="S69" s="86"/>
      <c r="X69" s="86"/>
      <c r="AC69" s="86"/>
      <c r="AH69" s="86"/>
      <c r="AL69" s="87"/>
      <c r="AQ69" s="86"/>
      <c r="AW69" s="86"/>
    </row>
    <row r="70">
      <c r="F70" s="86"/>
      <c r="K70" s="86"/>
      <c r="P70" s="86"/>
      <c r="S70" s="86"/>
      <c r="X70" s="86"/>
      <c r="AC70" s="86"/>
      <c r="AH70" s="86"/>
      <c r="AL70" s="87"/>
      <c r="AQ70" s="86"/>
      <c r="AW70" s="86"/>
    </row>
    <row r="71">
      <c r="F71" s="86"/>
      <c r="K71" s="86"/>
      <c r="P71" s="86"/>
      <c r="S71" s="86"/>
      <c r="X71" s="86"/>
      <c r="AC71" s="86"/>
      <c r="AH71" s="86"/>
      <c r="AL71" s="87"/>
      <c r="AQ71" s="86"/>
      <c r="AW71" s="86"/>
    </row>
    <row r="72">
      <c r="F72" s="86"/>
      <c r="K72" s="86"/>
      <c r="P72" s="86"/>
      <c r="S72" s="86"/>
      <c r="X72" s="86"/>
      <c r="AC72" s="86"/>
      <c r="AH72" s="86"/>
      <c r="AL72" s="87"/>
      <c r="AQ72" s="86"/>
      <c r="AW72" s="86"/>
    </row>
    <row r="73">
      <c r="F73" s="86"/>
      <c r="K73" s="86"/>
      <c r="P73" s="86"/>
      <c r="S73" s="86"/>
      <c r="X73" s="86"/>
      <c r="AC73" s="86"/>
      <c r="AH73" s="86"/>
      <c r="AL73" s="87"/>
      <c r="AQ73" s="86"/>
      <c r="AW73" s="86"/>
    </row>
    <row r="74">
      <c r="F74" s="86"/>
      <c r="K74" s="86"/>
      <c r="P74" s="86"/>
      <c r="S74" s="86"/>
      <c r="X74" s="86"/>
      <c r="AC74" s="86"/>
      <c r="AH74" s="86"/>
      <c r="AL74" s="87"/>
      <c r="AQ74" s="86"/>
      <c r="AW74" s="86"/>
    </row>
    <row r="75">
      <c r="F75" s="86"/>
      <c r="K75" s="86"/>
      <c r="P75" s="86"/>
      <c r="S75" s="86"/>
      <c r="X75" s="86"/>
      <c r="AC75" s="86"/>
      <c r="AH75" s="86"/>
      <c r="AL75" s="87"/>
      <c r="AQ75" s="86"/>
      <c r="AW75" s="86"/>
    </row>
    <row r="76">
      <c r="F76" s="86"/>
      <c r="K76" s="86"/>
      <c r="P76" s="86"/>
      <c r="S76" s="86"/>
      <c r="X76" s="86"/>
      <c r="AC76" s="86"/>
      <c r="AH76" s="86"/>
      <c r="AL76" s="87"/>
      <c r="AQ76" s="86"/>
      <c r="AW76" s="86"/>
    </row>
    <row r="77">
      <c r="F77" s="86"/>
      <c r="K77" s="86"/>
      <c r="P77" s="86"/>
      <c r="S77" s="86"/>
      <c r="X77" s="86"/>
      <c r="AC77" s="86"/>
      <c r="AH77" s="86"/>
      <c r="AL77" s="87"/>
      <c r="AQ77" s="86"/>
      <c r="AW77" s="86"/>
    </row>
    <row r="78">
      <c r="F78" s="86"/>
      <c r="K78" s="86"/>
      <c r="P78" s="86"/>
      <c r="S78" s="86"/>
      <c r="X78" s="86"/>
      <c r="AC78" s="86"/>
      <c r="AH78" s="86"/>
      <c r="AL78" s="87"/>
      <c r="AQ78" s="86"/>
      <c r="AW78" s="86"/>
    </row>
    <row r="79">
      <c r="F79" s="86"/>
      <c r="K79" s="86"/>
      <c r="P79" s="86"/>
      <c r="S79" s="86"/>
      <c r="X79" s="86"/>
      <c r="AC79" s="86"/>
      <c r="AH79" s="86"/>
      <c r="AL79" s="87"/>
      <c r="AQ79" s="86"/>
      <c r="AW79" s="86"/>
    </row>
    <row r="80">
      <c r="F80" s="86"/>
      <c r="K80" s="86"/>
      <c r="P80" s="86"/>
      <c r="S80" s="86"/>
      <c r="X80" s="86"/>
      <c r="AC80" s="86"/>
      <c r="AH80" s="86"/>
      <c r="AL80" s="87"/>
      <c r="AQ80" s="86"/>
      <c r="AW80" s="86"/>
    </row>
    <row r="81">
      <c r="F81" s="86"/>
      <c r="K81" s="86"/>
      <c r="P81" s="86"/>
      <c r="S81" s="86"/>
      <c r="X81" s="86"/>
      <c r="AC81" s="86"/>
      <c r="AH81" s="86"/>
      <c r="AL81" s="87"/>
      <c r="AQ81" s="86"/>
      <c r="AW81" s="86"/>
    </row>
    <row r="82">
      <c r="F82" s="86"/>
      <c r="K82" s="86"/>
      <c r="P82" s="86"/>
      <c r="S82" s="86"/>
      <c r="X82" s="86"/>
      <c r="AC82" s="86"/>
      <c r="AH82" s="86"/>
      <c r="AL82" s="87"/>
      <c r="AQ82" s="86"/>
      <c r="AW82" s="86"/>
    </row>
    <row r="83">
      <c r="F83" s="86"/>
      <c r="K83" s="86"/>
      <c r="P83" s="86"/>
      <c r="S83" s="86"/>
      <c r="X83" s="86"/>
      <c r="AC83" s="86"/>
      <c r="AH83" s="86"/>
      <c r="AL83" s="87"/>
      <c r="AQ83" s="86"/>
      <c r="AW83" s="86"/>
    </row>
    <row r="84">
      <c r="F84" s="86"/>
      <c r="K84" s="86"/>
      <c r="P84" s="86"/>
      <c r="S84" s="86"/>
      <c r="X84" s="86"/>
      <c r="AC84" s="86"/>
      <c r="AH84" s="86"/>
      <c r="AL84" s="87"/>
      <c r="AQ84" s="86"/>
      <c r="AW84" s="86"/>
    </row>
    <row r="85">
      <c r="F85" s="86"/>
      <c r="K85" s="86"/>
      <c r="P85" s="86"/>
      <c r="S85" s="86"/>
      <c r="X85" s="86"/>
      <c r="AC85" s="86"/>
      <c r="AH85" s="86"/>
      <c r="AL85" s="87"/>
      <c r="AQ85" s="86"/>
      <c r="AW85" s="86"/>
    </row>
    <row r="86">
      <c r="F86" s="86"/>
      <c r="K86" s="86"/>
      <c r="P86" s="86"/>
      <c r="S86" s="86"/>
      <c r="X86" s="86"/>
      <c r="AC86" s="86"/>
      <c r="AH86" s="86"/>
      <c r="AL86" s="87"/>
      <c r="AQ86" s="86"/>
      <c r="AW86" s="86"/>
    </row>
    <row r="87">
      <c r="F87" s="86"/>
      <c r="K87" s="86"/>
      <c r="P87" s="86"/>
      <c r="S87" s="86"/>
      <c r="X87" s="86"/>
      <c r="AC87" s="86"/>
      <c r="AH87" s="86"/>
      <c r="AL87" s="87"/>
      <c r="AQ87" s="86"/>
      <c r="AW87" s="86"/>
    </row>
    <row r="88">
      <c r="F88" s="86"/>
      <c r="K88" s="86"/>
      <c r="P88" s="86"/>
      <c r="S88" s="86"/>
      <c r="X88" s="86"/>
      <c r="AC88" s="86"/>
      <c r="AH88" s="86"/>
      <c r="AL88" s="87"/>
      <c r="AQ88" s="86"/>
      <c r="AW88" s="86"/>
    </row>
    <row r="89">
      <c r="F89" s="86"/>
      <c r="K89" s="86"/>
      <c r="P89" s="86"/>
      <c r="S89" s="86"/>
      <c r="X89" s="86"/>
      <c r="AC89" s="86"/>
      <c r="AH89" s="86"/>
      <c r="AL89" s="87"/>
      <c r="AQ89" s="86"/>
      <c r="AW89" s="86"/>
    </row>
    <row r="90">
      <c r="F90" s="86"/>
      <c r="K90" s="86"/>
      <c r="P90" s="86"/>
      <c r="S90" s="86"/>
      <c r="X90" s="86"/>
      <c r="AC90" s="86"/>
      <c r="AH90" s="86"/>
      <c r="AL90" s="87"/>
      <c r="AQ90" s="86"/>
      <c r="AW90" s="86"/>
    </row>
    <row r="91">
      <c r="F91" s="86"/>
      <c r="K91" s="86"/>
      <c r="P91" s="86"/>
      <c r="S91" s="86"/>
      <c r="X91" s="86"/>
      <c r="AC91" s="86"/>
      <c r="AH91" s="86"/>
      <c r="AL91" s="87"/>
      <c r="AQ91" s="86"/>
      <c r="AW91" s="86"/>
    </row>
    <row r="92">
      <c r="F92" s="86"/>
      <c r="K92" s="86"/>
      <c r="P92" s="86"/>
      <c r="S92" s="86"/>
      <c r="X92" s="86"/>
      <c r="AC92" s="86"/>
      <c r="AH92" s="86"/>
      <c r="AL92" s="87"/>
      <c r="AQ92" s="86"/>
      <c r="AW92" s="86"/>
    </row>
    <row r="93">
      <c r="F93" s="86"/>
      <c r="K93" s="86"/>
      <c r="P93" s="86"/>
      <c r="S93" s="86"/>
      <c r="X93" s="86"/>
      <c r="AC93" s="86"/>
      <c r="AH93" s="86"/>
      <c r="AL93" s="87"/>
      <c r="AQ93" s="86"/>
      <c r="AW93" s="86"/>
    </row>
    <row r="94">
      <c r="F94" s="86"/>
      <c r="K94" s="86"/>
      <c r="P94" s="86"/>
      <c r="S94" s="86"/>
      <c r="X94" s="86"/>
      <c r="AC94" s="86"/>
      <c r="AH94" s="86"/>
      <c r="AL94" s="87"/>
      <c r="AQ94" s="86"/>
      <c r="AW94" s="86"/>
    </row>
    <row r="95">
      <c r="F95" s="86"/>
      <c r="K95" s="86"/>
      <c r="P95" s="86"/>
      <c r="S95" s="86"/>
      <c r="X95" s="86"/>
      <c r="AC95" s="86"/>
      <c r="AH95" s="86"/>
      <c r="AL95" s="87"/>
      <c r="AQ95" s="86"/>
      <c r="AW95" s="86"/>
    </row>
    <row r="96">
      <c r="F96" s="86"/>
      <c r="K96" s="86"/>
      <c r="P96" s="86"/>
      <c r="S96" s="86"/>
      <c r="X96" s="86"/>
      <c r="AC96" s="86"/>
      <c r="AH96" s="86"/>
      <c r="AL96" s="87"/>
      <c r="AQ96" s="86"/>
      <c r="AW96" s="86"/>
    </row>
    <row r="97">
      <c r="F97" s="86"/>
      <c r="K97" s="86"/>
      <c r="P97" s="86"/>
      <c r="S97" s="86"/>
      <c r="X97" s="86"/>
      <c r="AC97" s="86"/>
      <c r="AH97" s="86"/>
      <c r="AL97" s="87"/>
      <c r="AQ97" s="86"/>
      <c r="AW97" s="86"/>
    </row>
    <row r="98">
      <c r="F98" s="86"/>
      <c r="K98" s="86"/>
      <c r="P98" s="86"/>
      <c r="S98" s="86"/>
      <c r="X98" s="86"/>
      <c r="AC98" s="86"/>
      <c r="AH98" s="86"/>
      <c r="AL98" s="87"/>
      <c r="AQ98" s="86"/>
      <c r="AW98" s="86"/>
    </row>
    <row r="99">
      <c r="F99" s="86"/>
      <c r="K99" s="86"/>
      <c r="P99" s="86"/>
      <c r="S99" s="86"/>
      <c r="X99" s="86"/>
      <c r="AC99" s="86"/>
      <c r="AH99" s="86"/>
      <c r="AL99" s="87"/>
      <c r="AQ99" s="86"/>
      <c r="AW99" s="86"/>
    </row>
    <row r="100">
      <c r="F100" s="86"/>
      <c r="K100" s="86"/>
      <c r="P100" s="86"/>
      <c r="S100" s="86"/>
      <c r="X100" s="86"/>
      <c r="AC100" s="86"/>
      <c r="AH100" s="86"/>
      <c r="AL100" s="87"/>
      <c r="AQ100" s="86"/>
      <c r="AW100" s="86"/>
    </row>
    <row r="101">
      <c r="F101" s="86"/>
      <c r="K101" s="86"/>
      <c r="P101" s="86"/>
      <c r="S101" s="86"/>
      <c r="X101" s="86"/>
      <c r="AC101" s="86"/>
      <c r="AH101" s="86"/>
      <c r="AL101" s="87"/>
      <c r="AQ101" s="86"/>
      <c r="AW101" s="86"/>
    </row>
    <row r="102">
      <c r="F102" s="86"/>
      <c r="K102" s="86"/>
      <c r="P102" s="86"/>
      <c r="S102" s="86"/>
      <c r="X102" s="86"/>
      <c r="AC102" s="86"/>
      <c r="AH102" s="86"/>
      <c r="AL102" s="87"/>
      <c r="AQ102" s="86"/>
      <c r="AW102" s="86"/>
    </row>
    <row r="103">
      <c r="F103" s="86"/>
      <c r="K103" s="86"/>
      <c r="P103" s="86"/>
      <c r="S103" s="86"/>
      <c r="X103" s="86"/>
      <c r="AC103" s="86"/>
      <c r="AH103" s="86"/>
      <c r="AL103" s="87"/>
      <c r="AQ103" s="86"/>
      <c r="AW103" s="86"/>
    </row>
    <row r="104">
      <c r="F104" s="86"/>
      <c r="K104" s="86"/>
      <c r="P104" s="86"/>
      <c r="S104" s="86"/>
      <c r="X104" s="86"/>
      <c r="AC104" s="86"/>
      <c r="AH104" s="86"/>
      <c r="AL104" s="87"/>
      <c r="AQ104" s="86"/>
      <c r="AW104" s="86"/>
    </row>
    <row r="105">
      <c r="F105" s="86"/>
      <c r="K105" s="86"/>
      <c r="P105" s="86"/>
      <c r="S105" s="86"/>
      <c r="X105" s="86"/>
      <c r="AC105" s="86"/>
      <c r="AH105" s="86"/>
      <c r="AL105" s="87"/>
      <c r="AQ105" s="86"/>
      <c r="AW105" s="86"/>
    </row>
    <row r="106">
      <c r="F106" s="86"/>
      <c r="K106" s="86"/>
      <c r="P106" s="86"/>
      <c r="S106" s="86"/>
      <c r="X106" s="86"/>
      <c r="AC106" s="86"/>
      <c r="AH106" s="86"/>
      <c r="AL106" s="87"/>
      <c r="AQ106" s="86"/>
      <c r="AW106" s="86"/>
    </row>
    <row r="107">
      <c r="F107" s="86"/>
      <c r="K107" s="86"/>
      <c r="P107" s="86"/>
      <c r="S107" s="86"/>
      <c r="X107" s="86"/>
      <c r="AC107" s="86"/>
      <c r="AH107" s="86"/>
      <c r="AL107" s="87"/>
      <c r="AQ107" s="86"/>
      <c r="AW107" s="86"/>
    </row>
    <row r="108">
      <c r="F108" s="86"/>
      <c r="K108" s="86"/>
      <c r="P108" s="86"/>
      <c r="S108" s="86"/>
      <c r="X108" s="86"/>
      <c r="AC108" s="86"/>
      <c r="AH108" s="86"/>
      <c r="AL108" s="87"/>
      <c r="AQ108" s="86"/>
      <c r="AW108" s="86"/>
    </row>
    <row r="109">
      <c r="F109" s="86"/>
      <c r="K109" s="86"/>
      <c r="P109" s="86"/>
      <c r="S109" s="86"/>
      <c r="X109" s="86"/>
      <c r="AC109" s="86"/>
      <c r="AH109" s="86"/>
      <c r="AL109" s="87"/>
      <c r="AQ109" s="86"/>
      <c r="AW109" s="86"/>
    </row>
    <row r="110">
      <c r="F110" s="86"/>
      <c r="K110" s="86"/>
      <c r="P110" s="86"/>
      <c r="S110" s="86"/>
      <c r="X110" s="86"/>
      <c r="AC110" s="86"/>
      <c r="AH110" s="86"/>
      <c r="AL110" s="87"/>
      <c r="AQ110" s="86"/>
      <c r="AW110" s="86"/>
    </row>
    <row r="111">
      <c r="F111" s="86"/>
      <c r="K111" s="86"/>
      <c r="P111" s="86"/>
      <c r="S111" s="86"/>
      <c r="X111" s="86"/>
      <c r="AC111" s="86"/>
      <c r="AH111" s="86"/>
      <c r="AL111" s="87"/>
      <c r="AQ111" s="86"/>
      <c r="AW111" s="86"/>
    </row>
    <row r="112">
      <c r="F112" s="86"/>
      <c r="K112" s="86"/>
      <c r="P112" s="86"/>
      <c r="S112" s="86"/>
      <c r="X112" s="86"/>
      <c r="AC112" s="86"/>
      <c r="AH112" s="86"/>
      <c r="AL112" s="87"/>
      <c r="AQ112" s="86"/>
      <c r="AW112" s="86"/>
    </row>
    <row r="113">
      <c r="F113" s="86"/>
      <c r="K113" s="86"/>
      <c r="P113" s="86"/>
      <c r="S113" s="86"/>
      <c r="X113" s="86"/>
      <c r="AC113" s="86"/>
      <c r="AH113" s="86"/>
      <c r="AL113" s="87"/>
      <c r="AQ113" s="86"/>
      <c r="AW113" s="86"/>
    </row>
    <row r="114">
      <c r="F114" s="86"/>
      <c r="K114" s="86"/>
      <c r="P114" s="86"/>
      <c r="S114" s="86"/>
      <c r="X114" s="86"/>
      <c r="AC114" s="86"/>
      <c r="AH114" s="86"/>
      <c r="AL114" s="87"/>
      <c r="AQ114" s="86"/>
      <c r="AW114" s="86"/>
    </row>
    <row r="115">
      <c r="F115" s="86"/>
      <c r="K115" s="86"/>
      <c r="P115" s="86"/>
      <c r="S115" s="86"/>
      <c r="X115" s="86"/>
      <c r="AC115" s="86"/>
      <c r="AH115" s="86"/>
      <c r="AL115" s="87"/>
      <c r="AQ115" s="86"/>
      <c r="AW115" s="86"/>
    </row>
    <row r="116">
      <c r="F116" s="86"/>
      <c r="K116" s="86"/>
      <c r="P116" s="86"/>
      <c r="S116" s="86"/>
      <c r="X116" s="86"/>
      <c r="AC116" s="86"/>
      <c r="AH116" s="86"/>
      <c r="AL116" s="87"/>
      <c r="AQ116" s="86"/>
      <c r="AW116" s="86"/>
    </row>
    <row r="117">
      <c r="F117" s="86"/>
      <c r="K117" s="86"/>
      <c r="P117" s="86"/>
      <c r="S117" s="86"/>
      <c r="X117" s="86"/>
      <c r="AC117" s="86"/>
      <c r="AH117" s="86"/>
      <c r="AL117" s="87"/>
      <c r="AQ117" s="86"/>
      <c r="AW117" s="86"/>
    </row>
    <row r="118">
      <c r="F118" s="86"/>
      <c r="K118" s="86"/>
      <c r="P118" s="86"/>
      <c r="S118" s="86"/>
      <c r="X118" s="86"/>
      <c r="AC118" s="86"/>
      <c r="AH118" s="86"/>
      <c r="AL118" s="87"/>
      <c r="AQ118" s="86"/>
      <c r="AW118" s="86"/>
    </row>
    <row r="119">
      <c r="F119" s="86"/>
      <c r="K119" s="86"/>
      <c r="P119" s="86"/>
      <c r="S119" s="86"/>
      <c r="X119" s="86"/>
      <c r="AC119" s="86"/>
      <c r="AH119" s="86"/>
      <c r="AL119" s="87"/>
      <c r="AQ119" s="86"/>
      <c r="AW119" s="86"/>
    </row>
    <row r="120">
      <c r="F120" s="86"/>
      <c r="K120" s="86"/>
      <c r="P120" s="86"/>
      <c r="S120" s="86"/>
      <c r="X120" s="86"/>
      <c r="AC120" s="86"/>
      <c r="AH120" s="86"/>
      <c r="AL120" s="87"/>
      <c r="AQ120" s="86"/>
      <c r="AW120" s="86"/>
    </row>
    <row r="121">
      <c r="F121" s="86"/>
      <c r="K121" s="86"/>
      <c r="P121" s="86"/>
      <c r="S121" s="86"/>
      <c r="X121" s="86"/>
      <c r="AC121" s="86"/>
      <c r="AH121" s="86"/>
      <c r="AL121" s="87"/>
      <c r="AQ121" s="86"/>
      <c r="AW121" s="86"/>
    </row>
    <row r="122">
      <c r="F122" s="86"/>
      <c r="K122" s="86"/>
      <c r="P122" s="86"/>
      <c r="S122" s="86"/>
      <c r="X122" s="86"/>
      <c r="AC122" s="86"/>
      <c r="AH122" s="86"/>
      <c r="AL122" s="87"/>
      <c r="AQ122" s="86"/>
      <c r="AW122" s="86"/>
    </row>
    <row r="123">
      <c r="F123" s="86"/>
      <c r="K123" s="86"/>
      <c r="P123" s="86"/>
      <c r="S123" s="86"/>
      <c r="X123" s="86"/>
      <c r="AC123" s="86"/>
      <c r="AH123" s="86"/>
      <c r="AL123" s="87"/>
      <c r="AQ123" s="86"/>
      <c r="AW123" s="86"/>
    </row>
    <row r="124">
      <c r="F124" s="86"/>
      <c r="K124" s="86"/>
      <c r="P124" s="86"/>
      <c r="S124" s="86"/>
      <c r="X124" s="86"/>
      <c r="AC124" s="86"/>
      <c r="AH124" s="86"/>
      <c r="AL124" s="87"/>
      <c r="AQ124" s="86"/>
      <c r="AW124" s="86"/>
    </row>
    <row r="125">
      <c r="F125" s="86"/>
      <c r="K125" s="86"/>
      <c r="P125" s="86"/>
      <c r="S125" s="86"/>
      <c r="X125" s="86"/>
      <c r="AC125" s="86"/>
      <c r="AH125" s="86"/>
      <c r="AL125" s="87"/>
      <c r="AQ125" s="86"/>
      <c r="AW125" s="86"/>
    </row>
    <row r="126">
      <c r="F126" s="86"/>
      <c r="K126" s="86"/>
      <c r="P126" s="86"/>
      <c r="S126" s="86"/>
      <c r="X126" s="86"/>
      <c r="AC126" s="86"/>
      <c r="AH126" s="86"/>
      <c r="AL126" s="87"/>
      <c r="AQ126" s="86"/>
      <c r="AW126" s="86"/>
    </row>
    <row r="127">
      <c r="F127" s="86"/>
      <c r="K127" s="86"/>
      <c r="P127" s="86"/>
      <c r="S127" s="86"/>
      <c r="X127" s="86"/>
      <c r="AC127" s="86"/>
      <c r="AH127" s="86"/>
      <c r="AL127" s="87"/>
      <c r="AQ127" s="86"/>
      <c r="AW127" s="86"/>
    </row>
    <row r="128">
      <c r="F128" s="86"/>
      <c r="K128" s="86"/>
      <c r="P128" s="86"/>
      <c r="S128" s="86"/>
      <c r="X128" s="86"/>
      <c r="AC128" s="86"/>
      <c r="AH128" s="86"/>
      <c r="AL128" s="87"/>
      <c r="AQ128" s="86"/>
      <c r="AW128" s="86"/>
    </row>
    <row r="129">
      <c r="F129" s="86"/>
      <c r="K129" s="86"/>
      <c r="P129" s="86"/>
      <c r="S129" s="86"/>
      <c r="X129" s="86"/>
      <c r="AC129" s="86"/>
      <c r="AH129" s="86"/>
      <c r="AL129" s="87"/>
      <c r="AQ129" s="86"/>
      <c r="AW129" s="86"/>
    </row>
    <row r="130">
      <c r="F130" s="86"/>
      <c r="K130" s="86"/>
      <c r="P130" s="86"/>
      <c r="S130" s="86"/>
      <c r="X130" s="86"/>
      <c r="AC130" s="86"/>
      <c r="AH130" s="86"/>
      <c r="AL130" s="87"/>
      <c r="AQ130" s="86"/>
      <c r="AW130" s="86"/>
    </row>
    <row r="131">
      <c r="F131" s="86"/>
      <c r="K131" s="86"/>
      <c r="P131" s="86"/>
      <c r="S131" s="86"/>
      <c r="X131" s="86"/>
      <c r="AC131" s="86"/>
      <c r="AH131" s="86"/>
      <c r="AL131" s="87"/>
      <c r="AQ131" s="86"/>
      <c r="AW131" s="86"/>
    </row>
    <row r="132">
      <c r="F132" s="86"/>
      <c r="K132" s="86"/>
      <c r="P132" s="86"/>
      <c r="S132" s="86"/>
      <c r="X132" s="86"/>
      <c r="AC132" s="86"/>
      <c r="AH132" s="86"/>
      <c r="AL132" s="87"/>
      <c r="AQ132" s="86"/>
      <c r="AW132" s="86"/>
    </row>
    <row r="133">
      <c r="F133" s="86"/>
      <c r="K133" s="86"/>
      <c r="P133" s="86"/>
      <c r="S133" s="86"/>
      <c r="X133" s="86"/>
      <c r="AC133" s="86"/>
      <c r="AH133" s="86"/>
      <c r="AL133" s="87"/>
      <c r="AQ133" s="86"/>
      <c r="AW133" s="86"/>
    </row>
    <row r="134">
      <c r="F134" s="86"/>
      <c r="K134" s="86"/>
      <c r="P134" s="86"/>
      <c r="S134" s="86"/>
      <c r="X134" s="86"/>
      <c r="AC134" s="86"/>
      <c r="AH134" s="86"/>
      <c r="AL134" s="87"/>
      <c r="AQ134" s="86"/>
      <c r="AW134" s="86"/>
    </row>
    <row r="135">
      <c r="F135" s="86"/>
      <c r="K135" s="86"/>
      <c r="P135" s="86"/>
      <c r="S135" s="86"/>
      <c r="X135" s="86"/>
      <c r="AC135" s="86"/>
      <c r="AH135" s="86"/>
      <c r="AL135" s="87"/>
      <c r="AQ135" s="86"/>
      <c r="AW135" s="86"/>
    </row>
    <row r="136">
      <c r="F136" s="86"/>
      <c r="K136" s="86"/>
      <c r="P136" s="86"/>
      <c r="S136" s="86"/>
      <c r="X136" s="86"/>
      <c r="AC136" s="86"/>
      <c r="AH136" s="86"/>
      <c r="AL136" s="87"/>
      <c r="AQ136" s="86"/>
      <c r="AW136" s="86"/>
    </row>
    <row r="137">
      <c r="F137" s="86"/>
      <c r="K137" s="86"/>
      <c r="P137" s="86"/>
      <c r="S137" s="86"/>
      <c r="X137" s="86"/>
      <c r="AC137" s="86"/>
      <c r="AH137" s="86"/>
      <c r="AL137" s="87"/>
      <c r="AQ137" s="86"/>
      <c r="AW137" s="86"/>
    </row>
    <row r="138">
      <c r="F138" s="86"/>
      <c r="K138" s="86"/>
      <c r="P138" s="86"/>
      <c r="S138" s="86"/>
      <c r="X138" s="86"/>
      <c r="AC138" s="86"/>
      <c r="AH138" s="86"/>
      <c r="AL138" s="87"/>
      <c r="AQ138" s="86"/>
      <c r="AW138" s="86"/>
    </row>
    <row r="139">
      <c r="F139" s="86"/>
      <c r="K139" s="86"/>
      <c r="P139" s="86"/>
      <c r="S139" s="86"/>
      <c r="X139" s="86"/>
      <c r="AC139" s="86"/>
      <c r="AH139" s="86"/>
      <c r="AL139" s="87"/>
      <c r="AQ139" s="86"/>
      <c r="AW139" s="86"/>
    </row>
    <row r="140">
      <c r="F140" s="86"/>
      <c r="K140" s="86"/>
      <c r="P140" s="86"/>
      <c r="S140" s="86"/>
      <c r="X140" s="86"/>
      <c r="AC140" s="86"/>
      <c r="AH140" s="86"/>
      <c r="AL140" s="87"/>
      <c r="AQ140" s="86"/>
      <c r="AW140" s="86"/>
    </row>
    <row r="141">
      <c r="F141" s="86"/>
      <c r="K141" s="86"/>
      <c r="P141" s="86"/>
      <c r="S141" s="86"/>
      <c r="X141" s="86"/>
      <c r="AC141" s="86"/>
      <c r="AH141" s="86"/>
      <c r="AL141" s="87"/>
      <c r="AQ141" s="86"/>
      <c r="AW141" s="86"/>
    </row>
    <row r="142">
      <c r="F142" s="86"/>
      <c r="K142" s="86"/>
      <c r="P142" s="86"/>
      <c r="S142" s="86"/>
      <c r="X142" s="86"/>
      <c r="AC142" s="86"/>
      <c r="AH142" s="86"/>
      <c r="AL142" s="87"/>
      <c r="AQ142" s="86"/>
      <c r="AW142" s="86"/>
    </row>
    <row r="143">
      <c r="F143" s="86"/>
      <c r="K143" s="86"/>
      <c r="P143" s="86"/>
      <c r="S143" s="86"/>
      <c r="X143" s="86"/>
      <c r="AC143" s="86"/>
      <c r="AH143" s="86"/>
      <c r="AL143" s="87"/>
      <c r="AQ143" s="86"/>
      <c r="AW143" s="86"/>
    </row>
    <row r="144">
      <c r="F144" s="86"/>
      <c r="K144" s="86"/>
      <c r="P144" s="86"/>
      <c r="S144" s="86"/>
      <c r="X144" s="86"/>
      <c r="AC144" s="86"/>
      <c r="AH144" s="86"/>
      <c r="AL144" s="87"/>
      <c r="AQ144" s="86"/>
      <c r="AW144" s="86"/>
    </row>
    <row r="145">
      <c r="F145" s="86"/>
      <c r="K145" s="86"/>
      <c r="P145" s="86"/>
      <c r="S145" s="86"/>
      <c r="X145" s="86"/>
      <c r="AC145" s="86"/>
      <c r="AH145" s="86"/>
      <c r="AL145" s="87"/>
      <c r="AQ145" s="86"/>
      <c r="AW145" s="86"/>
    </row>
    <row r="146">
      <c r="F146" s="86"/>
      <c r="K146" s="86"/>
      <c r="P146" s="86"/>
      <c r="S146" s="86"/>
      <c r="X146" s="86"/>
      <c r="AC146" s="86"/>
      <c r="AH146" s="86"/>
      <c r="AL146" s="87"/>
      <c r="AQ146" s="86"/>
      <c r="AW146" s="86"/>
    </row>
    <row r="147">
      <c r="F147" s="86"/>
      <c r="K147" s="86"/>
      <c r="P147" s="86"/>
      <c r="S147" s="86"/>
      <c r="X147" s="86"/>
      <c r="AC147" s="86"/>
      <c r="AH147" s="86"/>
      <c r="AL147" s="87"/>
      <c r="AQ147" s="86"/>
      <c r="AW147" s="86"/>
    </row>
    <row r="148">
      <c r="F148" s="86"/>
      <c r="K148" s="86"/>
      <c r="P148" s="86"/>
      <c r="S148" s="86"/>
      <c r="X148" s="86"/>
      <c r="AC148" s="86"/>
      <c r="AH148" s="86"/>
      <c r="AL148" s="87"/>
      <c r="AQ148" s="86"/>
      <c r="AW148" s="86"/>
    </row>
    <row r="149">
      <c r="F149" s="86"/>
      <c r="K149" s="86"/>
      <c r="P149" s="86"/>
      <c r="S149" s="86"/>
      <c r="X149" s="86"/>
      <c r="AC149" s="86"/>
      <c r="AH149" s="86"/>
      <c r="AL149" s="87"/>
      <c r="AQ149" s="86"/>
      <c r="AW149" s="86"/>
    </row>
    <row r="150">
      <c r="F150" s="86"/>
      <c r="K150" s="86"/>
      <c r="P150" s="86"/>
      <c r="S150" s="86"/>
      <c r="X150" s="86"/>
      <c r="AC150" s="86"/>
      <c r="AH150" s="86"/>
      <c r="AL150" s="87"/>
      <c r="AQ150" s="86"/>
      <c r="AW150" s="86"/>
    </row>
    <row r="151">
      <c r="F151" s="86"/>
      <c r="K151" s="86"/>
      <c r="P151" s="86"/>
      <c r="S151" s="86"/>
      <c r="X151" s="86"/>
      <c r="AC151" s="86"/>
      <c r="AH151" s="86"/>
      <c r="AL151" s="87"/>
      <c r="AQ151" s="86"/>
      <c r="AW151" s="86"/>
    </row>
    <row r="152">
      <c r="F152" s="86"/>
      <c r="K152" s="86"/>
      <c r="P152" s="86"/>
      <c r="S152" s="86"/>
      <c r="X152" s="86"/>
      <c r="AC152" s="86"/>
      <c r="AH152" s="86"/>
      <c r="AL152" s="87"/>
      <c r="AQ152" s="86"/>
      <c r="AW152" s="86"/>
    </row>
    <row r="153">
      <c r="F153" s="86"/>
      <c r="K153" s="86"/>
      <c r="P153" s="86"/>
      <c r="S153" s="86"/>
      <c r="X153" s="86"/>
      <c r="AC153" s="86"/>
      <c r="AH153" s="86"/>
      <c r="AL153" s="87"/>
      <c r="AQ153" s="86"/>
      <c r="AW153" s="86"/>
    </row>
    <row r="154">
      <c r="F154" s="86"/>
      <c r="K154" s="86"/>
      <c r="P154" s="86"/>
      <c r="S154" s="86"/>
      <c r="X154" s="86"/>
      <c r="AC154" s="86"/>
      <c r="AH154" s="86"/>
      <c r="AL154" s="87"/>
      <c r="AQ154" s="86"/>
      <c r="AW154" s="86"/>
    </row>
    <row r="155">
      <c r="F155" s="86"/>
      <c r="K155" s="86"/>
      <c r="P155" s="86"/>
      <c r="S155" s="86"/>
      <c r="X155" s="86"/>
      <c r="AC155" s="86"/>
      <c r="AH155" s="86"/>
      <c r="AL155" s="87"/>
      <c r="AQ155" s="86"/>
      <c r="AW155" s="86"/>
    </row>
    <row r="156">
      <c r="F156" s="86"/>
      <c r="K156" s="86"/>
      <c r="P156" s="86"/>
      <c r="S156" s="86"/>
      <c r="X156" s="86"/>
      <c r="AC156" s="86"/>
      <c r="AH156" s="86"/>
      <c r="AL156" s="87"/>
      <c r="AQ156" s="86"/>
      <c r="AW156" s="86"/>
    </row>
    <row r="157">
      <c r="F157" s="86"/>
      <c r="K157" s="86"/>
      <c r="P157" s="86"/>
      <c r="S157" s="86"/>
      <c r="X157" s="86"/>
      <c r="AC157" s="86"/>
      <c r="AH157" s="86"/>
      <c r="AL157" s="87"/>
      <c r="AQ157" s="86"/>
      <c r="AW157" s="86"/>
    </row>
    <row r="158">
      <c r="F158" s="86"/>
      <c r="K158" s="86"/>
      <c r="P158" s="86"/>
      <c r="S158" s="86"/>
      <c r="X158" s="86"/>
      <c r="AC158" s="86"/>
      <c r="AH158" s="86"/>
      <c r="AL158" s="87"/>
      <c r="AQ158" s="86"/>
      <c r="AW158" s="86"/>
    </row>
    <row r="159">
      <c r="F159" s="86"/>
      <c r="K159" s="86"/>
      <c r="P159" s="86"/>
      <c r="S159" s="86"/>
      <c r="X159" s="86"/>
      <c r="AC159" s="86"/>
      <c r="AH159" s="86"/>
      <c r="AL159" s="87"/>
      <c r="AQ159" s="86"/>
      <c r="AW159" s="86"/>
    </row>
    <row r="160">
      <c r="F160" s="86"/>
      <c r="K160" s="86"/>
      <c r="P160" s="86"/>
      <c r="S160" s="86"/>
      <c r="X160" s="86"/>
      <c r="AC160" s="86"/>
      <c r="AH160" s="86"/>
      <c r="AL160" s="87"/>
      <c r="AQ160" s="86"/>
      <c r="AW160" s="86"/>
    </row>
    <row r="161">
      <c r="F161" s="86"/>
      <c r="K161" s="86"/>
      <c r="P161" s="86"/>
      <c r="S161" s="86"/>
      <c r="X161" s="86"/>
      <c r="AC161" s="86"/>
      <c r="AH161" s="86"/>
      <c r="AL161" s="87"/>
      <c r="AQ161" s="86"/>
      <c r="AW161" s="86"/>
    </row>
    <row r="162">
      <c r="F162" s="86"/>
      <c r="K162" s="86"/>
      <c r="P162" s="86"/>
      <c r="S162" s="86"/>
      <c r="X162" s="86"/>
      <c r="AC162" s="86"/>
      <c r="AH162" s="86"/>
      <c r="AL162" s="87"/>
      <c r="AQ162" s="86"/>
      <c r="AW162" s="86"/>
    </row>
    <row r="163">
      <c r="F163" s="86"/>
      <c r="K163" s="86"/>
      <c r="P163" s="86"/>
      <c r="S163" s="86"/>
      <c r="X163" s="86"/>
      <c r="AC163" s="86"/>
      <c r="AH163" s="86"/>
      <c r="AL163" s="87"/>
      <c r="AQ163" s="86"/>
      <c r="AW163" s="86"/>
    </row>
    <row r="164">
      <c r="F164" s="86"/>
      <c r="K164" s="86"/>
      <c r="P164" s="86"/>
      <c r="S164" s="86"/>
      <c r="X164" s="86"/>
      <c r="AC164" s="86"/>
      <c r="AH164" s="86"/>
      <c r="AL164" s="87"/>
      <c r="AQ164" s="86"/>
      <c r="AW164" s="86"/>
    </row>
    <row r="165">
      <c r="F165" s="86"/>
      <c r="K165" s="86"/>
      <c r="P165" s="86"/>
      <c r="S165" s="86"/>
      <c r="X165" s="86"/>
      <c r="AC165" s="86"/>
      <c r="AH165" s="86"/>
      <c r="AL165" s="87"/>
      <c r="AQ165" s="86"/>
      <c r="AW165" s="86"/>
    </row>
    <row r="166">
      <c r="F166" s="86"/>
      <c r="K166" s="86"/>
      <c r="P166" s="86"/>
      <c r="S166" s="86"/>
      <c r="X166" s="86"/>
      <c r="AC166" s="86"/>
      <c r="AH166" s="86"/>
      <c r="AL166" s="87"/>
      <c r="AQ166" s="86"/>
      <c r="AW166" s="86"/>
    </row>
    <row r="167">
      <c r="F167" s="86"/>
      <c r="K167" s="86"/>
      <c r="P167" s="86"/>
      <c r="S167" s="86"/>
      <c r="X167" s="86"/>
      <c r="AC167" s="86"/>
      <c r="AH167" s="86"/>
      <c r="AL167" s="87"/>
      <c r="AQ167" s="86"/>
      <c r="AW167" s="86"/>
    </row>
    <row r="168">
      <c r="F168" s="86"/>
      <c r="K168" s="86"/>
      <c r="P168" s="86"/>
      <c r="S168" s="86"/>
      <c r="X168" s="86"/>
      <c r="AC168" s="86"/>
      <c r="AH168" s="86"/>
      <c r="AL168" s="87"/>
      <c r="AQ168" s="86"/>
      <c r="AW168" s="86"/>
    </row>
    <row r="169">
      <c r="F169" s="86"/>
      <c r="K169" s="86"/>
      <c r="P169" s="86"/>
      <c r="S169" s="86"/>
      <c r="X169" s="86"/>
      <c r="AC169" s="86"/>
      <c r="AH169" s="86"/>
      <c r="AL169" s="87"/>
      <c r="AQ169" s="86"/>
      <c r="AW169" s="86"/>
    </row>
    <row r="170">
      <c r="F170" s="86"/>
      <c r="K170" s="86"/>
      <c r="P170" s="86"/>
      <c r="S170" s="86"/>
      <c r="X170" s="86"/>
      <c r="AC170" s="86"/>
      <c r="AH170" s="86"/>
      <c r="AL170" s="87"/>
      <c r="AQ170" s="86"/>
      <c r="AW170" s="86"/>
    </row>
    <row r="171">
      <c r="F171" s="86"/>
      <c r="K171" s="86"/>
      <c r="P171" s="86"/>
      <c r="S171" s="86"/>
      <c r="X171" s="86"/>
      <c r="AC171" s="86"/>
      <c r="AH171" s="86"/>
      <c r="AL171" s="87"/>
      <c r="AQ171" s="86"/>
      <c r="AW171" s="86"/>
    </row>
    <row r="172">
      <c r="F172" s="86"/>
      <c r="K172" s="86"/>
      <c r="P172" s="86"/>
      <c r="S172" s="86"/>
      <c r="X172" s="86"/>
      <c r="AC172" s="86"/>
      <c r="AH172" s="86"/>
      <c r="AL172" s="87"/>
      <c r="AQ172" s="86"/>
      <c r="AW172" s="86"/>
    </row>
    <row r="173">
      <c r="F173" s="86"/>
      <c r="K173" s="86"/>
      <c r="P173" s="86"/>
      <c r="S173" s="86"/>
      <c r="X173" s="86"/>
      <c r="AC173" s="86"/>
      <c r="AH173" s="86"/>
      <c r="AL173" s="87"/>
      <c r="AQ173" s="86"/>
      <c r="AW173" s="86"/>
    </row>
    <row r="174">
      <c r="F174" s="86"/>
      <c r="K174" s="86"/>
      <c r="P174" s="86"/>
      <c r="S174" s="86"/>
      <c r="X174" s="86"/>
      <c r="AC174" s="86"/>
      <c r="AH174" s="86"/>
      <c r="AL174" s="87"/>
      <c r="AQ174" s="86"/>
      <c r="AW174" s="86"/>
    </row>
    <row r="175">
      <c r="F175" s="86"/>
      <c r="K175" s="86"/>
      <c r="P175" s="86"/>
      <c r="S175" s="86"/>
      <c r="X175" s="86"/>
      <c r="AC175" s="86"/>
      <c r="AH175" s="86"/>
      <c r="AL175" s="87"/>
      <c r="AQ175" s="86"/>
      <c r="AW175" s="86"/>
    </row>
    <row r="176">
      <c r="F176" s="86"/>
      <c r="K176" s="86"/>
      <c r="P176" s="86"/>
      <c r="S176" s="86"/>
      <c r="X176" s="86"/>
      <c r="AC176" s="86"/>
      <c r="AH176" s="86"/>
      <c r="AL176" s="87"/>
      <c r="AQ176" s="86"/>
      <c r="AW176" s="86"/>
    </row>
    <row r="177">
      <c r="F177" s="86"/>
      <c r="K177" s="86"/>
      <c r="P177" s="86"/>
      <c r="S177" s="86"/>
      <c r="X177" s="86"/>
      <c r="AC177" s="86"/>
      <c r="AH177" s="86"/>
      <c r="AL177" s="87"/>
      <c r="AQ177" s="86"/>
      <c r="AW177" s="86"/>
    </row>
    <row r="178">
      <c r="F178" s="86"/>
      <c r="K178" s="86"/>
      <c r="P178" s="86"/>
      <c r="S178" s="86"/>
      <c r="X178" s="86"/>
      <c r="AC178" s="86"/>
      <c r="AH178" s="86"/>
      <c r="AL178" s="87"/>
      <c r="AQ178" s="86"/>
      <c r="AW178" s="86"/>
    </row>
    <row r="179">
      <c r="F179" s="86"/>
      <c r="K179" s="86"/>
      <c r="P179" s="86"/>
      <c r="S179" s="86"/>
      <c r="X179" s="86"/>
      <c r="AC179" s="86"/>
      <c r="AH179" s="86"/>
      <c r="AL179" s="87"/>
      <c r="AQ179" s="86"/>
      <c r="AW179" s="86"/>
    </row>
    <row r="180">
      <c r="F180" s="86"/>
      <c r="K180" s="86"/>
      <c r="P180" s="86"/>
      <c r="S180" s="86"/>
      <c r="X180" s="86"/>
      <c r="AC180" s="86"/>
      <c r="AH180" s="86"/>
      <c r="AL180" s="87"/>
      <c r="AQ180" s="86"/>
      <c r="AW180" s="86"/>
    </row>
    <row r="181">
      <c r="F181" s="86"/>
      <c r="K181" s="86"/>
      <c r="P181" s="86"/>
      <c r="S181" s="86"/>
      <c r="X181" s="86"/>
      <c r="AC181" s="86"/>
      <c r="AH181" s="86"/>
      <c r="AL181" s="87"/>
      <c r="AQ181" s="86"/>
      <c r="AW181" s="86"/>
    </row>
    <row r="182">
      <c r="F182" s="86"/>
      <c r="K182" s="86"/>
      <c r="P182" s="86"/>
      <c r="S182" s="86"/>
      <c r="X182" s="86"/>
      <c r="AC182" s="86"/>
      <c r="AH182" s="86"/>
      <c r="AL182" s="87"/>
      <c r="AQ182" s="86"/>
      <c r="AW182" s="86"/>
    </row>
    <row r="183">
      <c r="F183" s="86"/>
      <c r="K183" s="86"/>
      <c r="P183" s="86"/>
      <c r="S183" s="86"/>
      <c r="X183" s="86"/>
      <c r="AC183" s="86"/>
      <c r="AH183" s="86"/>
      <c r="AL183" s="87"/>
      <c r="AQ183" s="86"/>
      <c r="AW183" s="86"/>
    </row>
    <row r="184">
      <c r="F184" s="86"/>
      <c r="K184" s="86"/>
      <c r="P184" s="86"/>
      <c r="S184" s="86"/>
      <c r="X184" s="86"/>
      <c r="AC184" s="86"/>
      <c r="AH184" s="86"/>
      <c r="AL184" s="87"/>
      <c r="AQ184" s="86"/>
      <c r="AW184" s="86"/>
    </row>
    <row r="185">
      <c r="F185" s="86"/>
      <c r="K185" s="86"/>
      <c r="P185" s="86"/>
      <c r="S185" s="86"/>
      <c r="X185" s="86"/>
      <c r="AC185" s="86"/>
      <c r="AH185" s="86"/>
      <c r="AL185" s="87"/>
      <c r="AQ185" s="86"/>
      <c r="AW185" s="86"/>
    </row>
    <row r="186">
      <c r="F186" s="86"/>
      <c r="K186" s="86"/>
      <c r="P186" s="86"/>
      <c r="S186" s="86"/>
      <c r="X186" s="86"/>
      <c r="AC186" s="86"/>
      <c r="AH186" s="86"/>
      <c r="AL186" s="87"/>
      <c r="AQ186" s="86"/>
      <c r="AW186" s="86"/>
    </row>
    <row r="187">
      <c r="F187" s="86"/>
      <c r="K187" s="86"/>
      <c r="P187" s="86"/>
      <c r="S187" s="86"/>
      <c r="X187" s="86"/>
      <c r="AC187" s="86"/>
      <c r="AH187" s="86"/>
      <c r="AL187" s="87"/>
      <c r="AQ187" s="86"/>
      <c r="AW187" s="86"/>
    </row>
    <row r="188">
      <c r="F188" s="86"/>
      <c r="K188" s="86"/>
      <c r="P188" s="86"/>
      <c r="S188" s="86"/>
      <c r="X188" s="86"/>
      <c r="AC188" s="86"/>
      <c r="AH188" s="86"/>
      <c r="AL188" s="87"/>
      <c r="AQ188" s="86"/>
      <c r="AW188" s="86"/>
    </row>
    <row r="189">
      <c r="F189" s="86"/>
      <c r="K189" s="86"/>
      <c r="P189" s="86"/>
      <c r="S189" s="86"/>
      <c r="X189" s="86"/>
      <c r="AC189" s="86"/>
      <c r="AH189" s="86"/>
      <c r="AL189" s="87"/>
      <c r="AQ189" s="86"/>
      <c r="AW189" s="86"/>
    </row>
    <row r="190">
      <c r="F190" s="86"/>
      <c r="K190" s="86"/>
      <c r="P190" s="86"/>
      <c r="S190" s="86"/>
      <c r="X190" s="86"/>
      <c r="AC190" s="86"/>
      <c r="AH190" s="86"/>
      <c r="AL190" s="87"/>
      <c r="AQ190" s="86"/>
      <c r="AW190" s="86"/>
    </row>
    <row r="191">
      <c r="F191" s="86"/>
      <c r="K191" s="86"/>
      <c r="P191" s="86"/>
      <c r="S191" s="86"/>
      <c r="X191" s="86"/>
      <c r="AC191" s="86"/>
      <c r="AH191" s="86"/>
      <c r="AL191" s="87"/>
      <c r="AQ191" s="86"/>
      <c r="AW191" s="86"/>
    </row>
    <row r="192">
      <c r="F192" s="86"/>
      <c r="K192" s="86"/>
      <c r="P192" s="86"/>
      <c r="S192" s="86"/>
      <c r="X192" s="86"/>
      <c r="AC192" s="86"/>
      <c r="AH192" s="86"/>
      <c r="AL192" s="87"/>
      <c r="AQ192" s="86"/>
      <c r="AW192" s="86"/>
    </row>
    <row r="193">
      <c r="F193" s="86"/>
      <c r="K193" s="86"/>
      <c r="P193" s="86"/>
      <c r="S193" s="86"/>
      <c r="X193" s="86"/>
      <c r="AC193" s="86"/>
      <c r="AH193" s="86"/>
      <c r="AL193" s="87"/>
      <c r="AQ193" s="86"/>
      <c r="AW193" s="86"/>
    </row>
    <row r="194">
      <c r="F194" s="86"/>
      <c r="K194" s="86"/>
      <c r="P194" s="86"/>
      <c r="S194" s="86"/>
      <c r="X194" s="86"/>
      <c r="AC194" s="86"/>
      <c r="AH194" s="86"/>
      <c r="AL194" s="87"/>
      <c r="AQ194" s="86"/>
      <c r="AW194" s="86"/>
    </row>
    <row r="195">
      <c r="F195" s="86"/>
      <c r="K195" s="86"/>
      <c r="P195" s="86"/>
      <c r="S195" s="86"/>
      <c r="X195" s="86"/>
      <c r="AC195" s="86"/>
      <c r="AH195" s="86"/>
      <c r="AL195" s="87"/>
      <c r="AQ195" s="86"/>
      <c r="AW195" s="86"/>
    </row>
    <row r="196">
      <c r="F196" s="86"/>
      <c r="K196" s="86"/>
      <c r="P196" s="86"/>
      <c r="S196" s="86"/>
      <c r="X196" s="86"/>
      <c r="AC196" s="86"/>
      <c r="AH196" s="86"/>
      <c r="AL196" s="87"/>
      <c r="AQ196" s="86"/>
      <c r="AW196" s="86"/>
    </row>
    <row r="197">
      <c r="F197" s="86"/>
      <c r="K197" s="86"/>
      <c r="P197" s="86"/>
      <c r="S197" s="86"/>
      <c r="X197" s="86"/>
      <c r="AC197" s="86"/>
      <c r="AH197" s="86"/>
      <c r="AL197" s="87"/>
      <c r="AQ197" s="86"/>
      <c r="AW197" s="86"/>
    </row>
    <row r="198">
      <c r="F198" s="86"/>
      <c r="K198" s="86"/>
      <c r="P198" s="86"/>
      <c r="S198" s="86"/>
      <c r="X198" s="86"/>
      <c r="AC198" s="86"/>
      <c r="AH198" s="86"/>
      <c r="AL198" s="87"/>
      <c r="AQ198" s="86"/>
      <c r="AW198" s="86"/>
    </row>
    <row r="199">
      <c r="F199" s="86"/>
      <c r="K199" s="86"/>
      <c r="P199" s="86"/>
      <c r="S199" s="86"/>
      <c r="X199" s="86"/>
      <c r="AC199" s="86"/>
      <c r="AH199" s="86"/>
      <c r="AL199" s="87"/>
      <c r="AQ199" s="86"/>
      <c r="AW199" s="86"/>
    </row>
    <row r="200">
      <c r="F200" s="86"/>
      <c r="K200" s="86"/>
      <c r="P200" s="86"/>
      <c r="S200" s="86"/>
      <c r="X200" s="86"/>
      <c r="AC200" s="86"/>
      <c r="AH200" s="86"/>
      <c r="AL200" s="87"/>
      <c r="AQ200" s="86"/>
      <c r="AW200" s="86"/>
    </row>
    <row r="201">
      <c r="F201" s="86"/>
      <c r="K201" s="86"/>
      <c r="P201" s="86"/>
      <c r="S201" s="86"/>
      <c r="X201" s="86"/>
      <c r="AC201" s="86"/>
      <c r="AH201" s="86"/>
      <c r="AL201" s="87"/>
      <c r="AQ201" s="86"/>
      <c r="AW201" s="86"/>
    </row>
    <row r="202">
      <c r="F202" s="86"/>
      <c r="K202" s="86"/>
      <c r="P202" s="86"/>
      <c r="S202" s="86"/>
      <c r="X202" s="86"/>
      <c r="AC202" s="86"/>
      <c r="AH202" s="86"/>
      <c r="AL202" s="87"/>
      <c r="AQ202" s="86"/>
      <c r="AW202" s="86"/>
    </row>
    <row r="203">
      <c r="F203" s="86"/>
      <c r="K203" s="86"/>
      <c r="P203" s="86"/>
      <c r="S203" s="86"/>
      <c r="X203" s="86"/>
      <c r="AC203" s="86"/>
      <c r="AH203" s="86"/>
      <c r="AL203" s="87"/>
      <c r="AQ203" s="86"/>
      <c r="AW203" s="86"/>
    </row>
    <row r="204">
      <c r="F204" s="86"/>
      <c r="K204" s="86"/>
      <c r="P204" s="86"/>
      <c r="S204" s="86"/>
      <c r="X204" s="86"/>
      <c r="AC204" s="86"/>
      <c r="AH204" s="86"/>
      <c r="AL204" s="87"/>
      <c r="AQ204" s="86"/>
      <c r="AW204" s="86"/>
    </row>
    <row r="205">
      <c r="F205" s="86"/>
      <c r="K205" s="86"/>
      <c r="P205" s="86"/>
      <c r="S205" s="86"/>
      <c r="X205" s="86"/>
      <c r="AC205" s="86"/>
      <c r="AH205" s="86"/>
      <c r="AL205" s="87"/>
      <c r="AQ205" s="86"/>
      <c r="AW205" s="86"/>
    </row>
    <row r="206">
      <c r="F206" s="86"/>
      <c r="K206" s="86"/>
      <c r="P206" s="86"/>
      <c r="S206" s="86"/>
      <c r="X206" s="86"/>
      <c r="AC206" s="86"/>
      <c r="AH206" s="86"/>
      <c r="AL206" s="87"/>
      <c r="AQ206" s="86"/>
      <c r="AW206" s="86"/>
    </row>
    <row r="207">
      <c r="F207" s="86"/>
      <c r="K207" s="86"/>
      <c r="P207" s="86"/>
      <c r="S207" s="86"/>
      <c r="X207" s="86"/>
      <c r="AC207" s="86"/>
      <c r="AH207" s="86"/>
      <c r="AL207" s="87"/>
      <c r="AQ207" s="86"/>
      <c r="AW207" s="86"/>
    </row>
    <row r="208">
      <c r="F208" s="86"/>
      <c r="K208" s="86"/>
      <c r="P208" s="86"/>
      <c r="S208" s="86"/>
      <c r="X208" s="86"/>
      <c r="AC208" s="86"/>
      <c r="AH208" s="86"/>
      <c r="AL208" s="87"/>
      <c r="AQ208" s="86"/>
      <c r="AW208" s="86"/>
    </row>
    <row r="209">
      <c r="F209" s="86"/>
      <c r="K209" s="86"/>
      <c r="P209" s="86"/>
      <c r="S209" s="86"/>
      <c r="X209" s="86"/>
      <c r="AC209" s="86"/>
      <c r="AH209" s="86"/>
      <c r="AL209" s="87"/>
      <c r="AQ209" s="86"/>
      <c r="AW209" s="86"/>
    </row>
    <row r="210">
      <c r="F210" s="86"/>
      <c r="K210" s="86"/>
      <c r="P210" s="86"/>
      <c r="S210" s="86"/>
      <c r="X210" s="86"/>
      <c r="AC210" s="86"/>
      <c r="AH210" s="86"/>
      <c r="AL210" s="87"/>
      <c r="AQ210" s="86"/>
      <c r="AW210" s="86"/>
    </row>
    <row r="211">
      <c r="F211" s="86"/>
      <c r="K211" s="86"/>
      <c r="P211" s="86"/>
      <c r="S211" s="86"/>
      <c r="X211" s="86"/>
      <c r="AC211" s="86"/>
      <c r="AH211" s="86"/>
      <c r="AL211" s="87"/>
      <c r="AQ211" s="86"/>
      <c r="AW211" s="86"/>
    </row>
    <row r="212">
      <c r="F212" s="86"/>
      <c r="K212" s="86"/>
      <c r="P212" s="86"/>
      <c r="S212" s="86"/>
      <c r="X212" s="86"/>
      <c r="AC212" s="86"/>
      <c r="AH212" s="86"/>
      <c r="AL212" s="87"/>
      <c r="AQ212" s="86"/>
      <c r="AW212" s="86"/>
    </row>
    <row r="213">
      <c r="F213" s="86"/>
      <c r="K213" s="86"/>
      <c r="P213" s="86"/>
      <c r="S213" s="86"/>
      <c r="X213" s="86"/>
      <c r="AC213" s="86"/>
      <c r="AH213" s="86"/>
      <c r="AL213" s="87"/>
      <c r="AQ213" s="86"/>
      <c r="AW213" s="86"/>
    </row>
    <row r="214">
      <c r="F214" s="86"/>
      <c r="K214" s="86"/>
      <c r="P214" s="86"/>
      <c r="S214" s="86"/>
      <c r="X214" s="86"/>
      <c r="AC214" s="86"/>
      <c r="AH214" s="86"/>
      <c r="AL214" s="87"/>
      <c r="AQ214" s="86"/>
      <c r="AW214" s="86"/>
    </row>
    <row r="215">
      <c r="F215" s="86"/>
      <c r="K215" s="86"/>
      <c r="P215" s="86"/>
      <c r="S215" s="86"/>
      <c r="X215" s="86"/>
      <c r="AC215" s="86"/>
      <c r="AH215" s="86"/>
      <c r="AL215" s="87"/>
      <c r="AQ215" s="86"/>
      <c r="AW215" s="86"/>
    </row>
    <row r="216">
      <c r="F216" s="86"/>
      <c r="K216" s="86"/>
      <c r="P216" s="86"/>
      <c r="S216" s="86"/>
      <c r="X216" s="86"/>
      <c r="AC216" s="86"/>
      <c r="AH216" s="86"/>
      <c r="AL216" s="87"/>
      <c r="AQ216" s="86"/>
      <c r="AW216" s="86"/>
    </row>
    <row r="217">
      <c r="F217" s="86"/>
      <c r="K217" s="86"/>
      <c r="P217" s="86"/>
      <c r="S217" s="86"/>
      <c r="X217" s="86"/>
      <c r="AC217" s="86"/>
      <c r="AH217" s="86"/>
      <c r="AL217" s="87"/>
      <c r="AQ217" s="86"/>
      <c r="AW217" s="86"/>
    </row>
    <row r="218">
      <c r="F218" s="86"/>
      <c r="K218" s="86"/>
      <c r="P218" s="86"/>
      <c r="S218" s="86"/>
      <c r="X218" s="86"/>
      <c r="AC218" s="86"/>
      <c r="AH218" s="86"/>
      <c r="AL218" s="87"/>
      <c r="AQ218" s="86"/>
      <c r="AW218" s="86"/>
    </row>
    <row r="219">
      <c r="F219" s="86"/>
      <c r="K219" s="86"/>
      <c r="P219" s="86"/>
      <c r="S219" s="86"/>
      <c r="X219" s="86"/>
      <c r="AC219" s="86"/>
      <c r="AH219" s="86"/>
      <c r="AL219" s="87"/>
      <c r="AQ219" s="86"/>
      <c r="AW219" s="86"/>
    </row>
    <row r="220">
      <c r="F220" s="86"/>
      <c r="K220" s="86"/>
      <c r="P220" s="86"/>
      <c r="S220" s="86"/>
      <c r="X220" s="86"/>
      <c r="AC220" s="86"/>
      <c r="AH220" s="86"/>
      <c r="AL220" s="87"/>
      <c r="AQ220" s="86"/>
      <c r="AW220" s="86"/>
    </row>
    <row r="221">
      <c r="F221" s="86"/>
      <c r="K221" s="86"/>
      <c r="P221" s="86"/>
      <c r="S221" s="86"/>
      <c r="X221" s="86"/>
      <c r="AC221" s="86"/>
      <c r="AH221" s="86"/>
      <c r="AL221" s="87"/>
      <c r="AQ221" s="86"/>
      <c r="AW221" s="86"/>
    </row>
    <row r="222">
      <c r="F222" s="86"/>
      <c r="K222" s="86"/>
      <c r="P222" s="86"/>
      <c r="S222" s="86"/>
      <c r="X222" s="86"/>
      <c r="AC222" s="86"/>
      <c r="AH222" s="86"/>
      <c r="AL222" s="87"/>
      <c r="AQ222" s="86"/>
      <c r="AW222" s="86"/>
    </row>
    <row r="223">
      <c r="F223" s="86"/>
      <c r="K223" s="86"/>
      <c r="P223" s="86"/>
      <c r="S223" s="86"/>
      <c r="X223" s="86"/>
      <c r="AC223" s="86"/>
      <c r="AH223" s="86"/>
      <c r="AL223" s="87"/>
      <c r="AQ223" s="86"/>
      <c r="AW223" s="86"/>
    </row>
    <row r="224">
      <c r="F224" s="86"/>
      <c r="K224" s="86"/>
      <c r="P224" s="86"/>
      <c r="S224" s="86"/>
      <c r="X224" s="86"/>
      <c r="AC224" s="86"/>
      <c r="AH224" s="86"/>
      <c r="AL224" s="87"/>
      <c r="AQ224" s="86"/>
      <c r="AW224" s="86"/>
    </row>
    <row r="225">
      <c r="F225" s="86"/>
      <c r="K225" s="86"/>
      <c r="P225" s="86"/>
      <c r="S225" s="86"/>
      <c r="X225" s="86"/>
      <c r="AC225" s="86"/>
      <c r="AH225" s="86"/>
      <c r="AL225" s="87"/>
      <c r="AQ225" s="86"/>
      <c r="AW225" s="86"/>
    </row>
    <row r="226">
      <c r="F226" s="86"/>
      <c r="K226" s="86"/>
      <c r="P226" s="86"/>
      <c r="S226" s="86"/>
      <c r="X226" s="86"/>
      <c r="AC226" s="86"/>
      <c r="AH226" s="86"/>
      <c r="AL226" s="87"/>
      <c r="AQ226" s="86"/>
      <c r="AW226" s="86"/>
    </row>
    <row r="227">
      <c r="F227" s="86"/>
      <c r="K227" s="86"/>
      <c r="P227" s="86"/>
      <c r="S227" s="86"/>
      <c r="X227" s="86"/>
      <c r="AC227" s="86"/>
      <c r="AH227" s="86"/>
      <c r="AL227" s="87"/>
      <c r="AQ227" s="86"/>
      <c r="AW227" s="86"/>
    </row>
    <row r="228">
      <c r="F228" s="86"/>
      <c r="K228" s="86"/>
      <c r="P228" s="86"/>
      <c r="S228" s="86"/>
      <c r="X228" s="86"/>
      <c r="AC228" s="86"/>
      <c r="AH228" s="86"/>
      <c r="AL228" s="87"/>
      <c r="AQ228" s="86"/>
      <c r="AW228" s="86"/>
    </row>
    <row r="229">
      <c r="F229" s="86"/>
      <c r="K229" s="86"/>
      <c r="P229" s="86"/>
      <c r="S229" s="86"/>
      <c r="X229" s="86"/>
      <c r="AC229" s="86"/>
      <c r="AH229" s="86"/>
      <c r="AL229" s="87"/>
      <c r="AQ229" s="86"/>
      <c r="AW229" s="86"/>
    </row>
    <row r="230">
      <c r="F230" s="86"/>
      <c r="K230" s="86"/>
      <c r="P230" s="86"/>
      <c r="S230" s="86"/>
      <c r="X230" s="86"/>
      <c r="AC230" s="86"/>
      <c r="AH230" s="86"/>
      <c r="AL230" s="87"/>
      <c r="AQ230" s="86"/>
      <c r="AW230" s="86"/>
    </row>
    <row r="231">
      <c r="F231" s="86"/>
      <c r="K231" s="86"/>
      <c r="P231" s="86"/>
      <c r="S231" s="86"/>
      <c r="X231" s="86"/>
      <c r="AC231" s="86"/>
      <c r="AH231" s="86"/>
      <c r="AL231" s="87"/>
      <c r="AQ231" s="86"/>
      <c r="AW231" s="86"/>
    </row>
    <row r="232">
      <c r="F232" s="86"/>
      <c r="K232" s="86"/>
      <c r="P232" s="86"/>
      <c r="S232" s="86"/>
      <c r="X232" s="86"/>
      <c r="AC232" s="86"/>
      <c r="AH232" s="86"/>
      <c r="AL232" s="87"/>
      <c r="AQ232" s="86"/>
      <c r="AW232" s="86"/>
    </row>
    <row r="233">
      <c r="F233" s="86"/>
      <c r="K233" s="86"/>
      <c r="P233" s="86"/>
      <c r="S233" s="86"/>
      <c r="X233" s="86"/>
      <c r="AC233" s="86"/>
      <c r="AH233" s="86"/>
      <c r="AL233" s="87"/>
      <c r="AQ233" s="86"/>
      <c r="AW233" s="86"/>
    </row>
    <row r="234">
      <c r="F234" s="86"/>
      <c r="K234" s="86"/>
      <c r="P234" s="86"/>
      <c r="S234" s="86"/>
      <c r="X234" s="86"/>
      <c r="AC234" s="86"/>
      <c r="AH234" s="86"/>
      <c r="AL234" s="87"/>
      <c r="AQ234" s="86"/>
      <c r="AW234" s="86"/>
    </row>
    <row r="235">
      <c r="F235" s="86"/>
      <c r="K235" s="86"/>
      <c r="P235" s="86"/>
      <c r="S235" s="86"/>
      <c r="X235" s="86"/>
      <c r="AC235" s="86"/>
      <c r="AH235" s="86"/>
      <c r="AL235" s="87"/>
      <c r="AQ235" s="86"/>
      <c r="AW235" s="86"/>
    </row>
    <row r="236">
      <c r="F236" s="86"/>
      <c r="K236" s="86"/>
      <c r="P236" s="86"/>
      <c r="S236" s="86"/>
      <c r="X236" s="86"/>
      <c r="AC236" s="86"/>
      <c r="AH236" s="86"/>
      <c r="AL236" s="87"/>
      <c r="AQ236" s="86"/>
      <c r="AW236" s="86"/>
    </row>
    <row r="237">
      <c r="F237" s="86"/>
      <c r="K237" s="86"/>
      <c r="P237" s="86"/>
      <c r="S237" s="86"/>
      <c r="X237" s="86"/>
      <c r="AC237" s="86"/>
      <c r="AH237" s="86"/>
      <c r="AL237" s="87"/>
      <c r="AQ237" s="86"/>
      <c r="AW237" s="86"/>
    </row>
    <row r="238">
      <c r="F238" s="86"/>
      <c r="K238" s="86"/>
      <c r="P238" s="86"/>
      <c r="S238" s="86"/>
      <c r="X238" s="86"/>
      <c r="AC238" s="86"/>
      <c r="AH238" s="86"/>
      <c r="AL238" s="87"/>
      <c r="AQ238" s="86"/>
      <c r="AW238" s="86"/>
    </row>
    <row r="239">
      <c r="F239" s="86"/>
      <c r="K239" s="86"/>
      <c r="P239" s="86"/>
      <c r="S239" s="86"/>
      <c r="X239" s="86"/>
      <c r="AC239" s="86"/>
      <c r="AH239" s="86"/>
      <c r="AL239" s="87"/>
      <c r="AQ239" s="86"/>
      <c r="AW239" s="86"/>
    </row>
    <row r="240">
      <c r="F240" s="86"/>
      <c r="K240" s="86"/>
      <c r="P240" s="86"/>
      <c r="S240" s="86"/>
      <c r="X240" s="86"/>
      <c r="AC240" s="86"/>
      <c r="AH240" s="86"/>
      <c r="AL240" s="87"/>
      <c r="AQ240" s="86"/>
      <c r="AW240" s="86"/>
    </row>
    <row r="241">
      <c r="F241" s="86"/>
      <c r="K241" s="86"/>
      <c r="P241" s="86"/>
      <c r="S241" s="86"/>
      <c r="X241" s="86"/>
      <c r="AC241" s="86"/>
      <c r="AH241" s="86"/>
      <c r="AL241" s="87"/>
      <c r="AQ241" s="86"/>
      <c r="AW241" s="86"/>
    </row>
    <row r="242">
      <c r="F242" s="86"/>
      <c r="K242" s="86"/>
      <c r="P242" s="86"/>
      <c r="S242" s="86"/>
      <c r="X242" s="86"/>
      <c r="AC242" s="86"/>
      <c r="AH242" s="86"/>
      <c r="AL242" s="87"/>
      <c r="AQ242" s="86"/>
      <c r="AW242" s="86"/>
    </row>
    <row r="243">
      <c r="F243" s="86"/>
      <c r="K243" s="86"/>
      <c r="P243" s="86"/>
      <c r="S243" s="86"/>
      <c r="X243" s="86"/>
      <c r="AC243" s="86"/>
      <c r="AH243" s="86"/>
      <c r="AL243" s="87"/>
      <c r="AQ243" s="86"/>
      <c r="AW243" s="86"/>
    </row>
    <row r="244">
      <c r="F244" s="86"/>
      <c r="K244" s="86"/>
      <c r="P244" s="86"/>
      <c r="S244" s="86"/>
      <c r="X244" s="86"/>
      <c r="AC244" s="86"/>
      <c r="AH244" s="86"/>
      <c r="AL244" s="87"/>
      <c r="AQ244" s="86"/>
      <c r="AW244" s="86"/>
    </row>
    <row r="245">
      <c r="F245" s="86"/>
      <c r="K245" s="86"/>
      <c r="P245" s="86"/>
      <c r="S245" s="86"/>
      <c r="X245" s="86"/>
      <c r="AC245" s="86"/>
      <c r="AH245" s="86"/>
      <c r="AL245" s="87"/>
      <c r="AQ245" s="86"/>
      <c r="AW245" s="86"/>
    </row>
    <row r="246">
      <c r="F246" s="86"/>
      <c r="K246" s="86"/>
      <c r="P246" s="86"/>
      <c r="S246" s="86"/>
      <c r="X246" s="86"/>
      <c r="AC246" s="86"/>
      <c r="AH246" s="86"/>
      <c r="AL246" s="87"/>
      <c r="AQ246" s="86"/>
      <c r="AW246" s="86"/>
    </row>
    <row r="247">
      <c r="F247" s="86"/>
      <c r="K247" s="86"/>
      <c r="P247" s="86"/>
      <c r="S247" s="86"/>
      <c r="X247" s="86"/>
      <c r="AC247" s="86"/>
      <c r="AH247" s="86"/>
      <c r="AL247" s="87"/>
      <c r="AQ247" s="86"/>
      <c r="AW247" s="86"/>
    </row>
    <row r="248">
      <c r="F248" s="86"/>
      <c r="K248" s="86"/>
      <c r="P248" s="86"/>
      <c r="S248" s="86"/>
      <c r="X248" s="86"/>
      <c r="AC248" s="86"/>
      <c r="AH248" s="86"/>
      <c r="AL248" s="87"/>
      <c r="AQ248" s="86"/>
      <c r="AW248" s="86"/>
    </row>
    <row r="249">
      <c r="F249" s="86"/>
      <c r="K249" s="86"/>
      <c r="P249" s="86"/>
      <c r="S249" s="86"/>
      <c r="X249" s="86"/>
      <c r="AC249" s="86"/>
      <c r="AH249" s="86"/>
      <c r="AL249" s="87"/>
      <c r="AQ249" s="86"/>
      <c r="AW249" s="86"/>
    </row>
    <row r="250">
      <c r="F250" s="86"/>
      <c r="K250" s="86"/>
      <c r="P250" s="86"/>
      <c r="S250" s="86"/>
      <c r="X250" s="86"/>
      <c r="AC250" s="86"/>
      <c r="AH250" s="86"/>
      <c r="AL250" s="87"/>
      <c r="AQ250" s="86"/>
      <c r="AW250" s="86"/>
    </row>
    <row r="251">
      <c r="F251" s="86"/>
      <c r="K251" s="86"/>
      <c r="P251" s="86"/>
      <c r="S251" s="86"/>
      <c r="X251" s="86"/>
      <c r="AC251" s="86"/>
      <c r="AH251" s="86"/>
      <c r="AL251" s="87"/>
      <c r="AQ251" s="86"/>
      <c r="AW251" s="86"/>
    </row>
    <row r="252">
      <c r="F252" s="86"/>
      <c r="K252" s="86"/>
      <c r="P252" s="86"/>
      <c r="S252" s="86"/>
      <c r="X252" s="86"/>
      <c r="AC252" s="86"/>
      <c r="AH252" s="86"/>
      <c r="AL252" s="87"/>
      <c r="AQ252" s="86"/>
      <c r="AW252" s="86"/>
    </row>
    <row r="253">
      <c r="F253" s="86"/>
      <c r="K253" s="86"/>
      <c r="P253" s="86"/>
      <c r="S253" s="86"/>
      <c r="X253" s="86"/>
      <c r="AC253" s="86"/>
      <c r="AH253" s="86"/>
      <c r="AL253" s="87"/>
      <c r="AQ253" s="86"/>
      <c r="AW253" s="86"/>
    </row>
    <row r="254">
      <c r="F254" s="86"/>
      <c r="K254" s="86"/>
      <c r="P254" s="86"/>
      <c r="S254" s="86"/>
      <c r="X254" s="86"/>
      <c r="AC254" s="86"/>
      <c r="AH254" s="86"/>
      <c r="AL254" s="87"/>
      <c r="AQ254" s="86"/>
      <c r="AW254" s="86"/>
    </row>
    <row r="255">
      <c r="F255" s="86"/>
      <c r="K255" s="86"/>
      <c r="P255" s="86"/>
      <c r="S255" s="86"/>
      <c r="X255" s="86"/>
      <c r="AC255" s="86"/>
      <c r="AH255" s="86"/>
      <c r="AL255" s="87"/>
      <c r="AQ255" s="86"/>
      <c r="AW255" s="86"/>
    </row>
    <row r="256">
      <c r="F256" s="86"/>
      <c r="K256" s="86"/>
      <c r="P256" s="86"/>
      <c r="S256" s="86"/>
      <c r="X256" s="86"/>
      <c r="AC256" s="86"/>
      <c r="AH256" s="86"/>
      <c r="AL256" s="87"/>
      <c r="AQ256" s="86"/>
      <c r="AW256" s="86"/>
    </row>
    <row r="257">
      <c r="F257" s="86"/>
      <c r="K257" s="86"/>
      <c r="P257" s="86"/>
      <c r="S257" s="86"/>
      <c r="X257" s="86"/>
      <c r="AC257" s="86"/>
      <c r="AH257" s="86"/>
      <c r="AL257" s="87"/>
      <c r="AQ257" s="86"/>
      <c r="AW257" s="86"/>
    </row>
    <row r="258">
      <c r="F258" s="86"/>
      <c r="K258" s="86"/>
      <c r="P258" s="86"/>
      <c r="S258" s="86"/>
      <c r="X258" s="86"/>
      <c r="AC258" s="86"/>
      <c r="AH258" s="86"/>
      <c r="AL258" s="87"/>
      <c r="AQ258" s="86"/>
      <c r="AW258" s="86"/>
    </row>
    <row r="259">
      <c r="F259" s="86"/>
      <c r="K259" s="86"/>
      <c r="P259" s="86"/>
      <c r="S259" s="86"/>
      <c r="X259" s="86"/>
      <c r="AC259" s="86"/>
      <c r="AH259" s="86"/>
      <c r="AL259" s="87"/>
      <c r="AQ259" s="86"/>
      <c r="AW259" s="86"/>
    </row>
    <row r="260">
      <c r="F260" s="86"/>
      <c r="K260" s="86"/>
      <c r="P260" s="86"/>
      <c r="S260" s="86"/>
      <c r="X260" s="86"/>
      <c r="AC260" s="86"/>
      <c r="AH260" s="86"/>
      <c r="AL260" s="87"/>
      <c r="AQ260" s="86"/>
      <c r="AW260" s="86"/>
    </row>
    <row r="261">
      <c r="F261" s="86"/>
      <c r="K261" s="86"/>
      <c r="P261" s="86"/>
      <c r="S261" s="86"/>
      <c r="X261" s="86"/>
      <c r="AC261" s="86"/>
      <c r="AH261" s="86"/>
      <c r="AL261" s="87"/>
      <c r="AQ261" s="86"/>
      <c r="AW261" s="86"/>
    </row>
    <row r="262">
      <c r="F262" s="86"/>
      <c r="K262" s="86"/>
      <c r="P262" s="86"/>
      <c r="S262" s="86"/>
      <c r="X262" s="86"/>
      <c r="AC262" s="86"/>
      <c r="AH262" s="86"/>
      <c r="AL262" s="87"/>
      <c r="AQ262" s="86"/>
      <c r="AW262" s="86"/>
    </row>
    <row r="263">
      <c r="F263" s="86"/>
      <c r="K263" s="86"/>
      <c r="P263" s="86"/>
      <c r="S263" s="86"/>
      <c r="X263" s="86"/>
      <c r="AC263" s="86"/>
      <c r="AH263" s="86"/>
      <c r="AL263" s="87"/>
      <c r="AQ263" s="86"/>
      <c r="AW263" s="86"/>
    </row>
    <row r="264">
      <c r="F264" s="86"/>
      <c r="K264" s="86"/>
      <c r="P264" s="86"/>
      <c r="S264" s="86"/>
      <c r="X264" s="86"/>
      <c r="AC264" s="86"/>
      <c r="AH264" s="86"/>
      <c r="AL264" s="87"/>
      <c r="AQ264" s="86"/>
      <c r="AW264" s="86"/>
    </row>
    <row r="265">
      <c r="F265" s="86"/>
      <c r="K265" s="86"/>
      <c r="P265" s="86"/>
      <c r="S265" s="86"/>
      <c r="X265" s="86"/>
      <c r="AC265" s="86"/>
      <c r="AH265" s="86"/>
      <c r="AL265" s="87"/>
      <c r="AQ265" s="86"/>
      <c r="AW265" s="86"/>
    </row>
    <row r="266">
      <c r="F266" s="86"/>
      <c r="K266" s="86"/>
      <c r="P266" s="86"/>
      <c r="S266" s="86"/>
      <c r="X266" s="86"/>
      <c r="AC266" s="86"/>
      <c r="AH266" s="86"/>
      <c r="AL266" s="87"/>
      <c r="AQ266" s="86"/>
      <c r="AW266" s="86"/>
    </row>
    <row r="267">
      <c r="F267" s="86"/>
      <c r="K267" s="86"/>
      <c r="P267" s="86"/>
      <c r="S267" s="86"/>
      <c r="X267" s="86"/>
      <c r="AC267" s="86"/>
      <c r="AH267" s="86"/>
      <c r="AL267" s="87"/>
      <c r="AQ267" s="86"/>
      <c r="AW267" s="86"/>
    </row>
    <row r="268">
      <c r="F268" s="86"/>
      <c r="K268" s="86"/>
      <c r="P268" s="86"/>
      <c r="S268" s="86"/>
      <c r="X268" s="86"/>
      <c r="AC268" s="86"/>
      <c r="AH268" s="86"/>
      <c r="AL268" s="87"/>
      <c r="AQ268" s="86"/>
      <c r="AW268" s="86"/>
    </row>
    <row r="269">
      <c r="F269" s="86"/>
      <c r="K269" s="86"/>
      <c r="P269" s="86"/>
      <c r="S269" s="86"/>
      <c r="X269" s="86"/>
      <c r="AC269" s="86"/>
      <c r="AH269" s="86"/>
      <c r="AL269" s="87"/>
      <c r="AQ269" s="86"/>
      <c r="AW269" s="86"/>
    </row>
    <row r="270">
      <c r="F270" s="86"/>
      <c r="K270" s="86"/>
      <c r="P270" s="86"/>
      <c r="S270" s="86"/>
      <c r="X270" s="86"/>
      <c r="AC270" s="86"/>
      <c r="AH270" s="86"/>
      <c r="AL270" s="87"/>
      <c r="AQ270" s="86"/>
      <c r="AW270" s="86"/>
    </row>
    <row r="271">
      <c r="F271" s="86"/>
      <c r="K271" s="86"/>
      <c r="P271" s="86"/>
      <c r="S271" s="86"/>
      <c r="X271" s="86"/>
      <c r="AC271" s="86"/>
      <c r="AH271" s="86"/>
      <c r="AL271" s="87"/>
      <c r="AQ271" s="86"/>
      <c r="AW271" s="86"/>
    </row>
    <row r="272">
      <c r="F272" s="86"/>
      <c r="K272" s="86"/>
      <c r="P272" s="86"/>
      <c r="S272" s="86"/>
      <c r="X272" s="86"/>
      <c r="AC272" s="86"/>
      <c r="AH272" s="86"/>
      <c r="AL272" s="87"/>
      <c r="AQ272" s="86"/>
      <c r="AW272" s="86"/>
    </row>
    <row r="273">
      <c r="F273" s="86"/>
      <c r="K273" s="86"/>
      <c r="P273" s="86"/>
      <c r="S273" s="86"/>
      <c r="X273" s="86"/>
      <c r="AC273" s="86"/>
      <c r="AH273" s="86"/>
      <c r="AL273" s="87"/>
      <c r="AQ273" s="86"/>
      <c r="AW273" s="86"/>
    </row>
    <row r="274">
      <c r="F274" s="86"/>
      <c r="K274" s="86"/>
      <c r="P274" s="86"/>
      <c r="S274" s="86"/>
      <c r="X274" s="86"/>
      <c r="AC274" s="86"/>
      <c r="AH274" s="86"/>
      <c r="AL274" s="87"/>
      <c r="AQ274" s="86"/>
      <c r="AW274" s="86"/>
    </row>
    <row r="275">
      <c r="F275" s="86"/>
      <c r="K275" s="86"/>
      <c r="P275" s="86"/>
      <c r="S275" s="86"/>
      <c r="X275" s="86"/>
      <c r="AC275" s="86"/>
      <c r="AH275" s="86"/>
      <c r="AL275" s="87"/>
      <c r="AQ275" s="86"/>
      <c r="AW275" s="86"/>
    </row>
    <row r="276">
      <c r="F276" s="86"/>
      <c r="K276" s="86"/>
      <c r="P276" s="86"/>
      <c r="S276" s="86"/>
      <c r="X276" s="86"/>
      <c r="AC276" s="86"/>
      <c r="AH276" s="86"/>
      <c r="AL276" s="87"/>
      <c r="AQ276" s="86"/>
      <c r="AW276" s="86"/>
    </row>
    <row r="277">
      <c r="F277" s="86"/>
      <c r="K277" s="86"/>
      <c r="P277" s="86"/>
      <c r="S277" s="86"/>
      <c r="X277" s="86"/>
      <c r="AC277" s="86"/>
      <c r="AH277" s="86"/>
      <c r="AL277" s="87"/>
      <c r="AQ277" s="86"/>
      <c r="AW277" s="86"/>
    </row>
    <row r="278">
      <c r="F278" s="86"/>
      <c r="K278" s="86"/>
      <c r="P278" s="86"/>
      <c r="S278" s="86"/>
      <c r="X278" s="86"/>
      <c r="AC278" s="86"/>
      <c r="AH278" s="86"/>
      <c r="AL278" s="87"/>
      <c r="AQ278" s="86"/>
      <c r="AW278" s="86"/>
    </row>
    <row r="279">
      <c r="F279" s="86"/>
      <c r="K279" s="86"/>
      <c r="P279" s="86"/>
      <c r="S279" s="86"/>
      <c r="X279" s="86"/>
      <c r="AC279" s="86"/>
      <c r="AH279" s="86"/>
      <c r="AL279" s="87"/>
      <c r="AQ279" s="86"/>
      <c r="AW279" s="86"/>
    </row>
    <row r="280">
      <c r="F280" s="86"/>
      <c r="K280" s="86"/>
      <c r="P280" s="86"/>
      <c r="S280" s="86"/>
      <c r="X280" s="86"/>
      <c r="AC280" s="86"/>
      <c r="AH280" s="86"/>
      <c r="AL280" s="87"/>
      <c r="AQ280" s="86"/>
      <c r="AW280" s="86"/>
    </row>
    <row r="281">
      <c r="F281" s="86"/>
      <c r="K281" s="86"/>
      <c r="P281" s="86"/>
      <c r="S281" s="86"/>
      <c r="X281" s="86"/>
      <c r="AC281" s="86"/>
      <c r="AH281" s="86"/>
      <c r="AL281" s="87"/>
      <c r="AQ281" s="86"/>
      <c r="AW281" s="86"/>
    </row>
    <row r="282">
      <c r="F282" s="86"/>
      <c r="K282" s="86"/>
      <c r="P282" s="86"/>
      <c r="S282" s="86"/>
      <c r="X282" s="86"/>
      <c r="AC282" s="86"/>
      <c r="AH282" s="86"/>
      <c r="AL282" s="87"/>
      <c r="AQ282" s="86"/>
      <c r="AW282" s="86"/>
    </row>
    <row r="283">
      <c r="F283" s="86"/>
      <c r="K283" s="86"/>
      <c r="P283" s="86"/>
      <c r="S283" s="86"/>
      <c r="X283" s="86"/>
      <c r="AC283" s="86"/>
      <c r="AH283" s="86"/>
      <c r="AL283" s="87"/>
      <c r="AQ283" s="86"/>
      <c r="AW283" s="86"/>
    </row>
    <row r="284">
      <c r="F284" s="86"/>
      <c r="K284" s="86"/>
      <c r="P284" s="86"/>
      <c r="S284" s="86"/>
      <c r="X284" s="86"/>
      <c r="AC284" s="86"/>
      <c r="AH284" s="86"/>
      <c r="AL284" s="87"/>
      <c r="AQ284" s="86"/>
      <c r="AW284" s="86"/>
    </row>
    <row r="285">
      <c r="F285" s="86"/>
      <c r="K285" s="86"/>
      <c r="P285" s="86"/>
      <c r="S285" s="86"/>
      <c r="X285" s="86"/>
      <c r="AC285" s="86"/>
      <c r="AH285" s="86"/>
      <c r="AL285" s="87"/>
      <c r="AQ285" s="86"/>
      <c r="AW285" s="86"/>
    </row>
    <row r="286">
      <c r="F286" s="86"/>
      <c r="K286" s="86"/>
      <c r="P286" s="86"/>
      <c r="S286" s="86"/>
      <c r="X286" s="86"/>
      <c r="AC286" s="86"/>
      <c r="AH286" s="86"/>
      <c r="AL286" s="87"/>
      <c r="AQ286" s="86"/>
      <c r="AW286" s="86"/>
    </row>
    <row r="287">
      <c r="F287" s="86"/>
      <c r="K287" s="86"/>
      <c r="P287" s="86"/>
      <c r="S287" s="86"/>
      <c r="X287" s="86"/>
      <c r="AC287" s="86"/>
      <c r="AH287" s="86"/>
      <c r="AL287" s="87"/>
      <c r="AQ287" s="86"/>
      <c r="AW287" s="86"/>
    </row>
    <row r="288">
      <c r="F288" s="86"/>
      <c r="K288" s="86"/>
      <c r="P288" s="86"/>
      <c r="S288" s="86"/>
      <c r="X288" s="86"/>
      <c r="AC288" s="86"/>
      <c r="AH288" s="86"/>
      <c r="AL288" s="87"/>
      <c r="AQ288" s="86"/>
      <c r="AW288" s="86"/>
    </row>
    <row r="289">
      <c r="F289" s="86"/>
      <c r="K289" s="86"/>
      <c r="P289" s="86"/>
      <c r="S289" s="86"/>
      <c r="X289" s="86"/>
      <c r="AC289" s="86"/>
      <c r="AH289" s="86"/>
      <c r="AL289" s="87"/>
      <c r="AQ289" s="86"/>
      <c r="AW289" s="86"/>
    </row>
    <row r="290">
      <c r="F290" s="86"/>
      <c r="K290" s="86"/>
      <c r="P290" s="86"/>
      <c r="S290" s="86"/>
      <c r="X290" s="86"/>
      <c r="AC290" s="86"/>
      <c r="AH290" s="86"/>
      <c r="AL290" s="87"/>
      <c r="AQ290" s="86"/>
      <c r="AW290" s="86"/>
    </row>
    <row r="291">
      <c r="F291" s="86"/>
      <c r="K291" s="86"/>
      <c r="P291" s="86"/>
      <c r="S291" s="86"/>
      <c r="X291" s="86"/>
      <c r="AC291" s="86"/>
      <c r="AH291" s="86"/>
      <c r="AL291" s="87"/>
      <c r="AQ291" s="86"/>
      <c r="AW291" s="86"/>
    </row>
    <row r="292">
      <c r="F292" s="86"/>
      <c r="K292" s="86"/>
      <c r="P292" s="86"/>
      <c r="S292" s="86"/>
      <c r="X292" s="86"/>
      <c r="AC292" s="86"/>
      <c r="AH292" s="86"/>
      <c r="AL292" s="87"/>
      <c r="AQ292" s="86"/>
      <c r="AW292" s="86"/>
    </row>
    <row r="293">
      <c r="F293" s="86"/>
      <c r="K293" s="86"/>
      <c r="P293" s="86"/>
      <c r="S293" s="86"/>
      <c r="X293" s="86"/>
      <c r="AC293" s="86"/>
      <c r="AH293" s="86"/>
      <c r="AL293" s="87"/>
      <c r="AQ293" s="86"/>
      <c r="AW293" s="86"/>
    </row>
    <row r="294">
      <c r="F294" s="86"/>
      <c r="K294" s="86"/>
      <c r="P294" s="86"/>
      <c r="S294" s="86"/>
      <c r="X294" s="86"/>
      <c r="AC294" s="86"/>
      <c r="AH294" s="86"/>
      <c r="AL294" s="87"/>
      <c r="AQ294" s="86"/>
      <c r="AW294" s="86"/>
    </row>
    <row r="295">
      <c r="F295" s="86"/>
      <c r="K295" s="86"/>
      <c r="P295" s="86"/>
      <c r="S295" s="86"/>
      <c r="X295" s="86"/>
      <c r="AC295" s="86"/>
      <c r="AH295" s="86"/>
      <c r="AL295" s="87"/>
      <c r="AQ295" s="86"/>
      <c r="AW295" s="86"/>
    </row>
    <row r="296">
      <c r="F296" s="86"/>
      <c r="K296" s="86"/>
      <c r="P296" s="86"/>
      <c r="S296" s="86"/>
      <c r="X296" s="86"/>
      <c r="AC296" s="86"/>
      <c r="AH296" s="86"/>
      <c r="AL296" s="87"/>
      <c r="AQ296" s="86"/>
      <c r="AW296" s="86"/>
    </row>
    <row r="297">
      <c r="F297" s="86"/>
      <c r="K297" s="86"/>
      <c r="P297" s="86"/>
      <c r="S297" s="86"/>
      <c r="X297" s="86"/>
      <c r="AC297" s="86"/>
      <c r="AH297" s="86"/>
      <c r="AL297" s="87"/>
      <c r="AQ297" s="86"/>
      <c r="AW297" s="86"/>
    </row>
    <row r="298">
      <c r="F298" s="86"/>
      <c r="K298" s="86"/>
      <c r="P298" s="86"/>
      <c r="S298" s="86"/>
      <c r="X298" s="86"/>
      <c r="AC298" s="86"/>
      <c r="AH298" s="86"/>
      <c r="AL298" s="87"/>
      <c r="AQ298" s="86"/>
      <c r="AW298" s="86"/>
    </row>
    <row r="299">
      <c r="F299" s="86"/>
      <c r="K299" s="86"/>
      <c r="P299" s="86"/>
      <c r="S299" s="86"/>
      <c r="X299" s="86"/>
      <c r="AC299" s="86"/>
      <c r="AH299" s="86"/>
      <c r="AL299" s="87"/>
      <c r="AQ299" s="86"/>
      <c r="AW299" s="86"/>
    </row>
    <row r="300">
      <c r="F300" s="86"/>
      <c r="K300" s="86"/>
      <c r="P300" s="86"/>
      <c r="S300" s="86"/>
      <c r="X300" s="86"/>
      <c r="AC300" s="86"/>
      <c r="AH300" s="86"/>
      <c r="AL300" s="87"/>
      <c r="AQ300" s="86"/>
      <c r="AW300" s="86"/>
    </row>
    <row r="301">
      <c r="F301" s="86"/>
      <c r="K301" s="86"/>
      <c r="P301" s="86"/>
      <c r="S301" s="86"/>
      <c r="X301" s="86"/>
      <c r="AC301" s="86"/>
      <c r="AH301" s="86"/>
      <c r="AL301" s="87"/>
      <c r="AQ301" s="86"/>
      <c r="AW301" s="86"/>
    </row>
    <row r="302">
      <c r="F302" s="86"/>
      <c r="K302" s="86"/>
      <c r="P302" s="86"/>
      <c r="S302" s="86"/>
      <c r="X302" s="86"/>
      <c r="AC302" s="86"/>
      <c r="AH302" s="86"/>
      <c r="AL302" s="87"/>
      <c r="AQ302" s="86"/>
      <c r="AW302" s="86"/>
    </row>
    <row r="303">
      <c r="F303" s="86"/>
      <c r="K303" s="86"/>
      <c r="P303" s="86"/>
      <c r="S303" s="86"/>
      <c r="X303" s="86"/>
      <c r="AC303" s="86"/>
      <c r="AH303" s="86"/>
      <c r="AL303" s="87"/>
      <c r="AQ303" s="86"/>
      <c r="AW303" s="86"/>
    </row>
    <row r="304">
      <c r="F304" s="86"/>
      <c r="K304" s="86"/>
      <c r="P304" s="86"/>
      <c r="S304" s="86"/>
      <c r="X304" s="86"/>
      <c r="AC304" s="86"/>
      <c r="AH304" s="86"/>
      <c r="AL304" s="87"/>
      <c r="AQ304" s="86"/>
      <c r="AW304" s="86"/>
    </row>
    <row r="305">
      <c r="F305" s="86"/>
      <c r="K305" s="86"/>
      <c r="P305" s="86"/>
      <c r="S305" s="86"/>
      <c r="X305" s="86"/>
      <c r="AC305" s="86"/>
      <c r="AH305" s="86"/>
      <c r="AL305" s="87"/>
      <c r="AQ305" s="86"/>
      <c r="AW305" s="86"/>
    </row>
    <row r="306">
      <c r="F306" s="86"/>
      <c r="K306" s="86"/>
      <c r="P306" s="86"/>
      <c r="S306" s="86"/>
      <c r="X306" s="86"/>
      <c r="AC306" s="86"/>
      <c r="AH306" s="86"/>
      <c r="AL306" s="87"/>
      <c r="AQ306" s="86"/>
      <c r="AW306" s="86"/>
    </row>
    <row r="307">
      <c r="F307" s="86"/>
      <c r="K307" s="86"/>
      <c r="P307" s="86"/>
      <c r="S307" s="86"/>
      <c r="X307" s="86"/>
      <c r="AC307" s="86"/>
      <c r="AH307" s="86"/>
      <c r="AL307" s="87"/>
      <c r="AQ307" s="86"/>
      <c r="AW307" s="86"/>
    </row>
    <row r="308">
      <c r="F308" s="86"/>
      <c r="K308" s="86"/>
      <c r="P308" s="86"/>
      <c r="S308" s="86"/>
      <c r="X308" s="86"/>
      <c r="AC308" s="86"/>
      <c r="AH308" s="86"/>
      <c r="AL308" s="87"/>
      <c r="AQ308" s="86"/>
      <c r="AW308" s="86"/>
    </row>
    <row r="309">
      <c r="F309" s="86"/>
      <c r="K309" s="86"/>
      <c r="P309" s="86"/>
      <c r="S309" s="86"/>
      <c r="X309" s="86"/>
      <c r="AC309" s="86"/>
      <c r="AH309" s="86"/>
      <c r="AL309" s="87"/>
      <c r="AQ309" s="86"/>
      <c r="AW309" s="86"/>
    </row>
    <row r="310">
      <c r="F310" s="86"/>
      <c r="K310" s="86"/>
      <c r="P310" s="86"/>
      <c r="S310" s="86"/>
      <c r="X310" s="86"/>
      <c r="AC310" s="86"/>
      <c r="AH310" s="86"/>
      <c r="AL310" s="87"/>
      <c r="AQ310" s="86"/>
      <c r="AW310" s="86"/>
    </row>
    <row r="311">
      <c r="F311" s="86"/>
      <c r="K311" s="86"/>
      <c r="P311" s="86"/>
      <c r="S311" s="86"/>
      <c r="X311" s="86"/>
      <c r="AC311" s="86"/>
      <c r="AH311" s="86"/>
      <c r="AL311" s="87"/>
      <c r="AQ311" s="86"/>
      <c r="AW311" s="86"/>
    </row>
    <row r="312">
      <c r="F312" s="86"/>
      <c r="K312" s="86"/>
      <c r="P312" s="86"/>
      <c r="S312" s="86"/>
      <c r="X312" s="86"/>
      <c r="AC312" s="86"/>
      <c r="AH312" s="86"/>
      <c r="AL312" s="87"/>
      <c r="AQ312" s="86"/>
      <c r="AW312" s="86"/>
    </row>
    <row r="313">
      <c r="F313" s="86"/>
      <c r="K313" s="86"/>
      <c r="P313" s="86"/>
      <c r="S313" s="86"/>
      <c r="X313" s="86"/>
      <c r="AC313" s="86"/>
      <c r="AH313" s="86"/>
      <c r="AL313" s="87"/>
      <c r="AQ313" s="86"/>
      <c r="AW313" s="86"/>
    </row>
    <row r="314">
      <c r="F314" s="86"/>
      <c r="K314" s="86"/>
      <c r="P314" s="86"/>
      <c r="S314" s="86"/>
      <c r="X314" s="86"/>
      <c r="AC314" s="86"/>
      <c r="AH314" s="86"/>
      <c r="AL314" s="87"/>
      <c r="AQ314" s="86"/>
      <c r="AW314" s="86"/>
    </row>
    <row r="315">
      <c r="F315" s="86"/>
      <c r="K315" s="86"/>
      <c r="P315" s="86"/>
      <c r="S315" s="86"/>
      <c r="X315" s="86"/>
      <c r="AC315" s="86"/>
      <c r="AH315" s="86"/>
      <c r="AL315" s="87"/>
      <c r="AQ315" s="86"/>
      <c r="AW315" s="86"/>
    </row>
    <row r="316">
      <c r="F316" s="86"/>
      <c r="K316" s="86"/>
      <c r="P316" s="86"/>
      <c r="S316" s="86"/>
      <c r="X316" s="86"/>
      <c r="AC316" s="86"/>
      <c r="AH316" s="86"/>
      <c r="AL316" s="87"/>
      <c r="AQ316" s="86"/>
      <c r="AW316" s="86"/>
    </row>
    <row r="317">
      <c r="F317" s="86"/>
      <c r="K317" s="86"/>
      <c r="P317" s="86"/>
      <c r="S317" s="86"/>
      <c r="X317" s="86"/>
      <c r="AC317" s="86"/>
      <c r="AH317" s="86"/>
      <c r="AL317" s="87"/>
      <c r="AQ317" s="86"/>
      <c r="AW317" s="86"/>
    </row>
    <row r="318">
      <c r="F318" s="86"/>
      <c r="K318" s="86"/>
      <c r="P318" s="86"/>
      <c r="S318" s="86"/>
      <c r="X318" s="86"/>
      <c r="AC318" s="86"/>
      <c r="AH318" s="86"/>
      <c r="AL318" s="87"/>
      <c r="AQ318" s="86"/>
      <c r="AW318" s="86"/>
    </row>
    <row r="319">
      <c r="F319" s="86"/>
      <c r="K319" s="86"/>
      <c r="P319" s="86"/>
      <c r="S319" s="86"/>
      <c r="X319" s="86"/>
      <c r="AC319" s="86"/>
      <c r="AH319" s="86"/>
      <c r="AL319" s="87"/>
      <c r="AQ319" s="86"/>
      <c r="AW319" s="86"/>
    </row>
    <row r="320">
      <c r="F320" s="86"/>
      <c r="K320" s="86"/>
      <c r="P320" s="86"/>
      <c r="S320" s="86"/>
      <c r="X320" s="86"/>
      <c r="AC320" s="86"/>
      <c r="AH320" s="86"/>
      <c r="AL320" s="87"/>
      <c r="AQ320" s="86"/>
      <c r="AW320" s="86"/>
    </row>
    <row r="321">
      <c r="F321" s="86"/>
      <c r="K321" s="86"/>
      <c r="P321" s="86"/>
      <c r="S321" s="86"/>
      <c r="X321" s="86"/>
      <c r="AC321" s="86"/>
      <c r="AH321" s="86"/>
      <c r="AL321" s="87"/>
      <c r="AQ321" s="86"/>
      <c r="AW321" s="86"/>
    </row>
    <row r="322">
      <c r="F322" s="86"/>
      <c r="K322" s="86"/>
      <c r="P322" s="86"/>
      <c r="S322" s="86"/>
      <c r="X322" s="86"/>
      <c r="AC322" s="86"/>
      <c r="AH322" s="86"/>
      <c r="AL322" s="87"/>
      <c r="AQ322" s="86"/>
      <c r="AW322" s="86"/>
    </row>
    <row r="323">
      <c r="F323" s="86"/>
      <c r="K323" s="86"/>
      <c r="P323" s="86"/>
      <c r="S323" s="86"/>
      <c r="X323" s="86"/>
      <c r="AC323" s="86"/>
      <c r="AH323" s="86"/>
      <c r="AL323" s="87"/>
      <c r="AQ323" s="86"/>
      <c r="AW323" s="86"/>
    </row>
    <row r="324">
      <c r="F324" s="86"/>
      <c r="K324" s="86"/>
      <c r="P324" s="86"/>
      <c r="S324" s="86"/>
      <c r="X324" s="86"/>
      <c r="AC324" s="86"/>
      <c r="AH324" s="86"/>
      <c r="AL324" s="87"/>
      <c r="AQ324" s="86"/>
      <c r="AW324" s="86"/>
    </row>
    <row r="325">
      <c r="F325" s="86"/>
      <c r="K325" s="86"/>
      <c r="P325" s="86"/>
      <c r="S325" s="86"/>
      <c r="X325" s="86"/>
      <c r="AC325" s="86"/>
      <c r="AH325" s="86"/>
      <c r="AL325" s="87"/>
      <c r="AQ325" s="86"/>
      <c r="AW325" s="86"/>
    </row>
    <row r="326">
      <c r="F326" s="86"/>
      <c r="K326" s="86"/>
      <c r="P326" s="86"/>
      <c r="S326" s="86"/>
      <c r="X326" s="86"/>
      <c r="AC326" s="86"/>
      <c r="AH326" s="86"/>
      <c r="AL326" s="87"/>
      <c r="AQ326" s="86"/>
      <c r="AW326" s="86"/>
    </row>
    <row r="327">
      <c r="F327" s="86"/>
      <c r="K327" s="86"/>
      <c r="P327" s="86"/>
      <c r="S327" s="86"/>
      <c r="X327" s="86"/>
      <c r="AC327" s="86"/>
      <c r="AH327" s="86"/>
      <c r="AL327" s="87"/>
      <c r="AQ327" s="86"/>
      <c r="AW327" s="86"/>
    </row>
    <row r="328">
      <c r="F328" s="86"/>
      <c r="K328" s="86"/>
      <c r="P328" s="86"/>
      <c r="S328" s="86"/>
      <c r="X328" s="86"/>
      <c r="AC328" s="86"/>
      <c r="AH328" s="86"/>
      <c r="AL328" s="87"/>
      <c r="AQ328" s="86"/>
      <c r="AW328" s="86"/>
    </row>
    <row r="329">
      <c r="F329" s="86"/>
      <c r="K329" s="86"/>
      <c r="P329" s="86"/>
      <c r="S329" s="86"/>
      <c r="X329" s="86"/>
      <c r="AC329" s="86"/>
      <c r="AH329" s="86"/>
      <c r="AL329" s="87"/>
      <c r="AQ329" s="86"/>
      <c r="AW329" s="86"/>
    </row>
    <row r="330">
      <c r="F330" s="86"/>
      <c r="K330" s="86"/>
      <c r="P330" s="86"/>
      <c r="S330" s="86"/>
      <c r="X330" s="86"/>
      <c r="AC330" s="86"/>
      <c r="AH330" s="86"/>
      <c r="AL330" s="87"/>
      <c r="AQ330" s="86"/>
      <c r="AW330" s="86"/>
    </row>
    <row r="331">
      <c r="F331" s="86"/>
      <c r="K331" s="86"/>
      <c r="P331" s="86"/>
      <c r="S331" s="86"/>
      <c r="X331" s="86"/>
      <c r="AC331" s="86"/>
      <c r="AH331" s="86"/>
      <c r="AL331" s="87"/>
      <c r="AQ331" s="86"/>
      <c r="AW331" s="86"/>
    </row>
    <row r="332">
      <c r="F332" s="86"/>
      <c r="K332" s="86"/>
      <c r="P332" s="86"/>
      <c r="S332" s="86"/>
      <c r="X332" s="86"/>
      <c r="AC332" s="86"/>
      <c r="AH332" s="86"/>
      <c r="AL332" s="87"/>
      <c r="AQ332" s="86"/>
      <c r="AW332" s="86"/>
    </row>
    <row r="333">
      <c r="F333" s="86"/>
      <c r="K333" s="86"/>
      <c r="P333" s="86"/>
      <c r="S333" s="86"/>
      <c r="X333" s="86"/>
      <c r="AC333" s="86"/>
      <c r="AH333" s="86"/>
      <c r="AL333" s="87"/>
      <c r="AQ333" s="86"/>
      <c r="AW333" s="86"/>
    </row>
    <row r="334">
      <c r="F334" s="86"/>
      <c r="K334" s="86"/>
      <c r="P334" s="86"/>
      <c r="S334" s="86"/>
      <c r="X334" s="86"/>
      <c r="AC334" s="86"/>
      <c r="AH334" s="86"/>
      <c r="AL334" s="87"/>
      <c r="AQ334" s="86"/>
      <c r="AW334" s="86"/>
    </row>
    <row r="335">
      <c r="F335" s="86"/>
      <c r="K335" s="86"/>
      <c r="P335" s="86"/>
      <c r="S335" s="86"/>
      <c r="X335" s="86"/>
      <c r="AC335" s="86"/>
      <c r="AH335" s="86"/>
      <c r="AL335" s="87"/>
      <c r="AQ335" s="86"/>
      <c r="AW335" s="86"/>
    </row>
    <row r="336">
      <c r="F336" s="86"/>
      <c r="K336" s="86"/>
      <c r="P336" s="86"/>
      <c r="S336" s="86"/>
      <c r="X336" s="86"/>
      <c r="AC336" s="86"/>
      <c r="AH336" s="86"/>
      <c r="AL336" s="87"/>
      <c r="AQ336" s="86"/>
      <c r="AW336" s="86"/>
    </row>
    <row r="337">
      <c r="F337" s="86"/>
      <c r="K337" s="86"/>
      <c r="P337" s="86"/>
      <c r="S337" s="86"/>
      <c r="X337" s="86"/>
      <c r="AC337" s="86"/>
      <c r="AH337" s="86"/>
      <c r="AL337" s="87"/>
      <c r="AQ337" s="86"/>
      <c r="AW337" s="86"/>
    </row>
    <row r="338">
      <c r="F338" s="86"/>
      <c r="K338" s="86"/>
      <c r="P338" s="86"/>
      <c r="S338" s="86"/>
      <c r="X338" s="86"/>
      <c r="AC338" s="86"/>
      <c r="AH338" s="86"/>
      <c r="AL338" s="87"/>
      <c r="AQ338" s="86"/>
      <c r="AW338" s="86"/>
    </row>
    <row r="339">
      <c r="F339" s="86"/>
      <c r="K339" s="86"/>
      <c r="P339" s="86"/>
      <c r="S339" s="86"/>
      <c r="X339" s="86"/>
      <c r="AC339" s="86"/>
      <c r="AH339" s="86"/>
      <c r="AL339" s="87"/>
      <c r="AQ339" s="86"/>
      <c r="AW339" s="86"/>
    </row>
    <row r="340">
      <c r="F340" s="86"/>
      <c r="K340" s="86"/>
      <c r="P340" s="86"/>
      <c r="S340" s="86"/>
      <c r="X340" s="86"/>
      <c r="AC340" s="86"/>
      <c r="AH340" s="86"/>
      <c r="AL340" s="87"/>
      <c r="AQ340" s="86"/>
      <c r="AW340" s="86"/>
    </row>
    <row r="341">
      <c r="F341" s="86"/>
      <c r="K341" s="86"/>
      <c r="P341" s="86"/>
      <c r="S341" s="86"/>
      <c r="X341" s="86"/>
      <c r="AC341" s="86"/>
      <c r="AH341" s="86"/>
      <c r="AL341" s="87"/>
      <c r="AQ341" s="86"/>
      <c r="AW341" s="86"/>
    </row>
    <row r="342">
      <c r="F342" s="86"/>
      <c r="K342" s="86"/>
      <c r="P342" s="86"/>
      <c r="S342" s="86"/>
      <c r="X342" s="86"/>
      <c r="AC342" s="86"/>
      <c r="AH342" s="86"/>
      <c r="AL342" s="87"/>
      <c r="AQ342" s="86"/>
      <c r="AW342" s="86"/>
    </row>
    <row r="343">
      <c r="F343" s="86"/>
      <c r="K343" s="86"/>
      <c r="P343" s="86"/>
      <c r="S343" s="86"/>
      <c r="X343" s="86"/>
      <c r="AC343" s="86"/>
      <c r="AH343" s="86"/>
      <c r="AL343" s="87"/>
      <c r="AQ343" s="86"/>
      <c r="AW343" s="86"/>
    </row>
    <row r="344">
      <c r="F344" s="86"/>
      <c r="K344" s="86"/>
      <c r="P344" s="86"/>
      <c r="S344" s="86"/>
      <c r="X344" s="86"/>
      <c r="AC344" s="86"/>
      <c r="AH344" s="86"/>
      <c r="AL344" s="87"/>
      <c r="AQ344" s="86"/>
      <c r="AW344" s="86"/>
    </row>
    <row r="345">
      <c r="F345" s="86"/>
      <c r="K345" s="86"/>
      <c r="P345" s="86"/>
      <c r="S345" s="86"/>
      <c r="X345" s="86"/>
      <c r="AC345" s="86"/>
      <c r="AH345" s="86"/>
      <c r="AL345" s="87"/>
      <c r="AQ345" s="86"/>
      <c r="AW345" s="86"/>
    </row>
    <row r="346">
      <c r="F346" s="86"/>
      <c r="K346" s="86"/>
      <c r="P346" s="86"/>
      <c r="S346" s="86"/>
      <c r="X346" s="86"/>
      <c r="AC346" s="86"/>
      <c r="AH346" s="86"/>
      <c r="AL346" s="87"/>
      <c r="AQ346" s="86"/>
      <c r="AW346" s="86"/>
    </row>
    <row r="347">
      <c r="F347" s="86"/>
      <c r="K347" s="86"/>
      <c r="P347" s="86"/>
      <c r="S347" s="86"/>
      <c r="X347" s="86"/>
      <c r="AC347" s="86"/>
      <c r="AH347" s="86"/>
      <c r="AL347" s="87"/>
      <c r="AQ347" s="86"/>
      <c r="AW347" s="86"/>
    </row>
    <row r="348">
      <c r="F348" s="86"/>
      <c r="K348" s="86"/>
      <c r="P348" s="86"/>
      <c r="S348" s="86"/>
      <c r="X348" s="86"/>
      <c r="AC348" s="86"/>
      <c r="AH348" s="86"/>
      <c r="AL348" s="87"/>
      <c r="AQ348" s="86"/>
      <c r="AW348" s="86"/>
    </row>
    <row r="349">
      <c r="F349" s="86"/>
      <c r="K349" s="86"/>
      <c r="P349" s="86"/>
      <c r="S349" s="86"/>
      <c r="X349" s="86"/>
      <c r="AC349" s="86"/>
      <c r="AH349" s="86"/>
      <c r="AL349" s="87"/>
      <c r="AQ349" s="86"/>
      <c r="AW349" s="86"/>
    </row>
    <row r="350">
      <c r="F350" s="86"/>
      <c r="K350" s="86"/>
      <c r="P350" s="86"/>
      <c r="S350" s="86"/>
      <c r="X350" s="86"/>
      <c r="AC350" s="86"/>
      <c r="AH350" s="86"/>
      <c r="AL350" s="87"/>
      <c r="AQ350" s="86"/>
      <c r="AW350" s="86"/>
    </row>
    <row r="351">
      <c r="F351" s="86"/>
      <c r="K351" s="86"/>
      <c r="P351" s="86"/>
      <c r="S351" s="86"/>
      <c r="X351" s="86"/>
      <c r="AC351" s="86"/>
      <c r="AH351" s="86"/>
      <c r="AL351" s="87"/>
      <c r="AQ351" s="86"/>
      <c r="AW351" s="86"/>
    </row>
    <row r="352">
      <c r="F352" s="86"/>
      <c r="K352" s="86"/>
      <c r="P352" s="86"/>
      <c r="S352" s="86"/>
      <c r="X352" s="86"/>
      <c r="AC352" s="86"/>
      <c r="AH352" s="86"/>
      <c r="AL352" s="87"/>
      <c r="AQ352" s="86"/>
      <c r="AW352" s="86"/>
    </row>
    <row r="353">
      <c r="F353" s="86"/>
      <c r="K353" s="86"/>
      <c r="P353" s="86"/>
      <c r="S353" s="86"/>
      <c r="X353" s="86"/>
      <c r="AC353" s="86"/>
      <c r="AH353" s="86"/>
      <c r="AL353" s="87"/>
      <c r="AQ353" s="86"/>
      <c r="AW353" s="86"/>
    </row>
    <row r="354">
      <c r="F354" s="86"/>
      <c r="K354" s="86"/>
      <c r="P354" s="86"/>
      <c r="S354" s="86"/>
      <c r="X354" s="86"/>
      <c r="AC354" s="86"/>
      <c r="AH354" s="86"/>
      <c r="AL354" s="87"/>
      <c r="AQ354" s="86"/>
      <c r="AW354" s="86"/>
    </row>
    <row r="355">
      <c r="F355" s="86"/>
      <c r="K355" s="86"/>
      <c r="P355" s="86"/>
      <c r="S355" s="86"/>
      <c r="X355" s="86"/>
      <c r="AC355" s="86"/>
      <c r="AH355" s="86"/>
      <c r="AL355" s="87"/>
      <c r="AQ355" s="86"/>
      <c r="AW355" s="86"/>
    </row>
    <row r="356">
      <c r="F356" s="86"/>
      <c r="K356" s="86"/>
      <c r="P356" s="86"/>
      <c r="S356" s="86"/>
      <c r="X356" s="86"/>
      <c r="AC356" s="86"/>
      <c r="AH356" s="86"/>
      <c r="AL356" s="87"/>
      <c r="AQ356" s="86"/>
      <c r="AW356" s="86"/>
    </row>
    <row r="357">
      <c r="F357" s="86"/>
      <c r="K357" s="86"/>
      <c r="P357" s="86"/>
      <c r="S357" s="86"/>
      <c r="X357" s="86"/>
      <c r="AC357" s="86"/>
      <c r="AH357" s="86"/>
      <c r="AL357" s="87"/>
      <c r="AQ357" s="86"/>
      <c r="AW357" s="86"/>
    </row>
    <row r="358">
      <c r="F358" s="86"/>
      <c r="K358" s="86"/>
      <c r="P358" s="86"/>
      <c r="S358" s="86"/>
      <c r="X358" s="86"/>
      <c r="AC358" s="86"/>
      <c r="AH358" s="86"/>
      <c r="AL358" s="87"/>
      <c r="AQ358" s="86"/>
      <c r="AW358" s="86"/>
    </row>
    <row r="359">
      <c r="F359" s="86"/>
      <c r="K359" s="86"/>
      <c r="P359" s="86"/>
      <c r="S359" s="86"/>
      <c r="X359" s="86"/>
      <c r="AC359" s="86"/>
      <c r="AH359" s="86"/>
      <c r="AL359" s="87"/>
      <c r="AQ359" s="86"/>
      <c r="AW359" s="86"/>
    </row>
    <row r="360">
      <c r="F360" s="86"/>
      <c r="K360" s="86"/>
      <c r="P360" s="86"/>
      <c r="S360" s="86"/>
      <c r="X360" s="86"/>
      <c r="AC360" s="86"/>
      <c r="AH360" s="86"/>
      <c r="AL360" s="87"/>
      <c r="AQ360" s="86"/>
      <c r="AW360" s="86"/>
    </row>
    <row r="361">
      <c r="F361" s="86"/>
      <c r="K361" s="86"/>
      <c r="P361" s="86"/>
      <c r="S361" s="86"/>
      <c r="X361" s="86"/>
      <c r="AC361" s="86"/>
      <c r="AH361" s="86"/>
      <c r="AL361" s="87"/>
      <c r="AQ361" s="86"/>
      <c r="AW361" s="86"/>
    </row>
    <row r="362">
      <c r="F362" s="86"/>
      <c r="K362" s="86"/>
      <c r="P362" s="86"/>
      <c r="S362" s="86"/>
      <c r="X362" s="86"/>
      <c r="AC362" s="86"/>
      <c r="AH362" s="86"/>
      <c r="AL362" s="87"/>
      <c r="AQ362" s="86"/>
      <c r="AW362" s="86"/>
    </row>
    <row r="363">
      <c r="F363" s="86"/>
      <c r="K363" s="86"/>
      <c r="P363" s="86"/>
      <c r="S363" s="86"/>
      <c r="X363" s="86"/>
      <c r="AC363" s="86"/>
      <c r="AH363" s="86"/>
      <c r="AL363" s="87"/>
      <c r="AQ363" s="86"/>
      <c r="AW363" s="86"/>
    </row>
    <row r="364">
      <c r="F364" s="86"/>
      <c r="K364" s="86"/>
      <c r="P364" s="86"/>
      <c r="S364" s="86"/>
      <c r="X364" s="86"/>
      <c r="AC364" s="86"/>
      <c r="AH364" s="86"/>
      <c r="AL364" s="87"/>
      <c r="AQ364" s="86"/>
      <c r="AW364" s="86"/>
    </row>
    <row r="365">
      <c r="F365" s="86"/>
      <c r="K365" s="86"/>
      <c r="P365" s="86"/>
      <c r="S365" s="86"/>
      <c r="X365" s="86"/>
      <c r="AC365" s="86"/>
      <c r="AH365" s="86"/>
      <c r="AL365" s="87"/>
      <c r="AQ365" s="86"/>
      <c r="AW365" s="86"/>
    </row>
    <row r="366">
      <c r="F366" s="86"/>
      <c r="K366" s="86"/>
      <c r="P366" s="86"/>
      <c r="S366" s="86"/>
      <c r="X366" s="86"/>
      <c r="AC366" s="86"/>
      <c r="AH366" s="86"/>
      <c r="AL366" s="87"/>
      <c r="AQ366" s="86"/>
      <c r="AW366" s="86"/>
    </row>
    <row r="367">
      <c r="F367" s="86"/>
      <c r="K367" s="86"/>
      <c r="P367" s="86"/>
      <c r="S367" s="86"/>
      <c r="X367" s="86"/>
      <c r="AC367" s="86"/>
      <c r="AH367" s="86"/>
      <c r="AL367" s="87"/>
      <c r="AQ367" s="86"/>
      <c r="AW367" s="86"/>
    </row>
    <row r="368">
      <c r="F368" s="86"/>
      <c r="K368" s="86"/>
      <c r="P368" s="86"/>
      <c r="S368" s="86"/>
      <c r="X368" s="86"/>
      <c r="AC368" s="86"/>
      <c r="AH368" s="86"/>
      <c r="AL368" s="87"/>
      <c r="AQ368" s="86"/>
      <c r="AW368" s="86"/>
    </row>
    <row r="369">
      <c r="F369" s="86"/>
      <c r="K369" s="86"/>
      <c r="P369" s="86"/>
      <c r="S369" s="86"/>
      <c r="X369" s="86"/>
      <c r="AC369" s="86"/>
      <c r="AH369" s="86"/>
      <c r="AL369" s="87"/>
      <c r="AQ369" s="86"/>
      <c r="AW369" s="86"/>
    </row>
    <row r="370">
      <c r="F370" s="86"/>
      <c r="K370" s="86"/>
      <c r="P370" s="86"/>
      <c r="S370" s="86"/>
      <c r="X370" s="86"/>
      <c r="AC370" s="86"/>
      <c r="AH370" s="86"/>
      <c r="AL370" s="87"/>
      <c r="AQ370" s="86"/>
      <c r="AW370" s="86"/>
    </row>
    <row r="371">
      <c r="F371" s="86"/>
      <c r="K371" s="86"/>
      <c r="P371" s="86"/>
      <c r="S371" s="86"/>
      <c r="X371" s="86"/>
      <c r="AC371" s="86"/>
      <c r="AH371" s="86"/>
      <c r="AL371" s="87"/>
      <c r="AQ371" s="86"/>
      <c r="AW371" s="86"/>
    </row>
    <row r="372">
      <c r="F372" s="86"/>
      <c r="K372" s="86"/>
      <c r="P372" s="86"/>
      <c r="S372" s="86"/>
      <c r="X372" s="86"/>
      <c r="AC372" s="86"/>
      <c r="AH372" s="86"/>
      <c r="AL372" s="87"/>
      <c r="AQ372" s="86"/>
      <c r="AW372" s="86"/>
    </row>
    <row r="373">
      <c r="F373" s="86"/>
      <c r="K373" s="86"/>
      <c r="P373" s="86"/>
      <c r="S373" s="86"/>
      <c r="X373" s="86"/>
      <c r="AC373" s="86"/>
      <c r="AH373" s="86"/>
      <c r="AL373" s="87"/>
      <c r="AQ373" s="86"/>
      <c r="AW373" s="86"/>
    </row>
    <row r="374">
      <c r="F374" s="86"/>
      <c r="K374" s="86"/>
      <c r="P374" s="86"/>
      <c r="S374" s="86"/>
      <c r="X374" s="86"/>
      <c r="AC374" s="86"/>
      <c r="AH374" s="86"/>
      <c r="AL374" s="87"/>
      <c r="AQ374" s="86"/>
      <c r="AW374" s="86"/>
    </row>
    <row r="375">
      <c r="F375" s="86"/>
      <c r="K375" s="86"/>
      <c r="P375" s="86"/>
      <c r="S375" s="86"/>
      <c r="X375" s="86"/>
      <c r="AC375" s="86"/>
      <c r="AH375" s="86"/>
      <c r="AL375" s="87"/>
      <c r="AQ375" s="86"/>
      <c r="AW375" s="86"/>
    </row>
    <row r="376">
      <c r="F376" s="86"/>
      <c r="K376" s="86"/>
      <c r="P376" s="86"/>
      <c r="S376" s="86"/>
      <c r="X376" s="86"/>
      <c r="AC376" s="86"/>
      <c r="AH376" s="86"/>
      <c r="AL376" s="87"/>
      <c r="AQ376" s="86"/>
      <c r="AW376" s="86"/>
    </row>
    <row r="377">
      <c r="F377" s="86"/>
      <c r="K377" s="86"/>
      <c r="P377" s="86"/>
      <c r="S377" s="86"/>
      <c r="X377" s="86"/>
      <c r="AC377" s="86"/>
      <c r="AH377" s="86"/>
      <c r="AL377" s="87"/>
      <c r="AQ377" s="86"/>
      <c r="AW377" s="86"/>
    </row>
    <row r="378">
      <c r="F378" s="86"/>
      <c r="K378" s="86"/>
      <c r="P378" s="86"/>
      <c r="S378" s="86"/>
      <c r="X378" s="86"/>
      <c r="AC378" s="86"/>
      <c r="AH378" s="86"/>
      <c r="AL378" s="87"/>
      <c r="AQ378" s="86"/>
      <c r="AW378" s="86"/>
    </row>
    <row r="379">
      <c r="F379" s="86"/>
      <c r="K379" s="86"/>
      <c r="P379" s="86"/>
      <c r="S379" s="86"/>
      <c r="X379" s="86"/>
      <c r="AC379" s="86"/>
      <c r="AH379" s="86"/>
      <c r="AL379" s="87"/>
      <c r="AQ379" s="86"/>
      <c r="AW379" s="86"/>
    </row>
    <row r="380">
      <c r="F380" s="86"/>
      <c r="K380" s="86"/>
      <c r="P380" s="86"/>
      <c r="S380" s="86"/>
      <c r="X380" s="86"/>
      <c r="AC380" s="86"/>
      <c r="AH380" s="86"/>
      <c r="AL380" s="87"/>
      <c r="AQ380" s="86"/>
      <c r="AW380" s="86"/>
    </row>
    <row r="381">
      <c r="F381" s="86"/>
      <c r="K381" s="86"/>
      <c r="P381" s="86"/>
      <c r="S381" s="86"/>
      <c r="X381" s="86"/>
      <c r="AC381" s="86"/>
      <c r="AH381" s="86"/>
      <c r="AL381" s="87"/>
      <c r="AQ381" s="86"/>
      <c r="AW381" s="86"/>
    </row>
    <row r="382">
      <c r="F382" s="86"/>
      <c r="K382" s="86"/>
      <c r="P382" s="86"/>
      <c r="S382" s="86"/>
      <c r="X382" s="86"/>
      <c r="AC382" s="86"/>
      <c r="AH382" s="86"/>
      <c r="AL382" s="87"/>
      <c r="AQ382" s="86"/>
      <c r="AW382" s="86"/>
    </row>
    <row r="383">
      <c r="F383" s="86"/>
      <c r="K383" s="86"/>
      <c r="P383" s="86"/>
      <c r="S383" s="86"/>
      <c r="X383" s="86"/>
      <c r="AC383" s="86"/>
      <c r="AH383" s="86"/>
      <c r="AL383" s="87"/>
      <c r="AQ383" s="86"/>
      <c r="AW383" s="86"/>
    </row>
    <row r="384">
      <c r="F384" s="86"/>
      <c r="K384" s="86"/>
      <c r="P384" s="86"/>
      <c r="S384" s="86"/>
      <c r="X384" s="86"/>
      <c r="AC384" s="86"/>
      <c r="AH384" s="86"/>
      <c r="AL384" s="87"/>
      <c r="AQ384" s="86"/>
      <c r="AW384" s="86"/>
    </row>
    <row r="385">
      <c r="F385" s="86"/>
      <c r="K385" s="86"/>
      <c r="P385" s="86"/>
      <c r="S385" s="86"/>
      <c r="X385" s="86"/>
      <c r="AC385" s="86"/>
      <c r="AH385" s="86"/>
      <c r="AL385" s="87"/>
      <c r="AQ385" s="86"/>
      <c r="AW385" s="86"/>
    </row>
    <row r="386">
      <c r="F386" s="86"/>
      <c r="K386" s="86"/>
      <c r="P386" s="86"/>
      <c r="S386" s="86"/>
      <c r="X386" s="86"/>
      <c r="AC386" s="86"/>
      <c r="AH386" s="86"/>
      <c r="AL386" s="87"/>
      <c r="AQ386" s="86"/>
      <c r="AW386" s="86"/>
    </row>
    <row r="387">
      <c r="F387" s="86"/>
      <c r="K387" s="86"/>
      <c r="P387" s="86"/>
      <c r="S387" s="86"/>
      <c r="X387" s="86"/>
      <c r="AC387" s="86"/>
      <c r="AH387" s="86"/>
      <c r="AL387" s="87"/>
      <c r="AQ387" s="86"/>
      <c r="AW387" s="86"/>
    </row>
    <row r="388">
      <c r="F388" s="86"/>
      <c r="K388" s="86"/>
      <c r="P388" s="86"/>
      <c r="S388" s="86"/>
      <c r="X388" s="86"/>
      <c r="AC388" s="86"/>
      <c r="AH388" s="86"/>
      <c r="AL388" s="87"/>
      <c r="AQ388" s="86"/>
      <c r="AW388" s="86"/>
    </row>
    <row r="389">
      <c r="F389" s="86"/>
      <c r="K389" s="86"/>
      <c r="P389" s="86"/>
      <c r="S389" s="86"/>
      <c r="X389" s="86"/>
      <c r="AC389" s="86"/>
      <c r="AH389" s="86"/>
      <c r="AL389" s="87"/>
      <c r="AQ389" s="86"/>
      <c r="AW389" s="86"/>
    </row>
    <row r="390">
      <c r="F390" s="86"/>
      <c r="K390" s="86"/>
      <c r="P390" s="86"/>
      <c r="S390" s="86"/>
      <c r="X390" s="86"/>
      <c r="AC390" s="86"/>
      <c r="AH390" s="86"/>
      <c r="AL390" s="87"/>
      <c r="AQ390" s="86"/>
      <c r="AW390" s="86"/>
    </row>
    <row r="391">
      <c r="F391" s="86"/>
      <c r="K391" s="86"/>
      <c r="P391" s="86"/>
      <c r="S391" s="86"/>
      <c r="X391" s="86"/>
      <c r="AC391" s="86"/>
      <c r="AH391" s="86"/>
      <c r="AL391" s="87"/>
      <c r="AQ391" s="86"/>
      <c r="AW391" s="86"/>
    </row>
    <row r="392">
      <c r="F392" s="86"/>
      <c r="K392" s="86"/>
      <c r="P392" s="86"/>
      <c r="S392" s="86"/>
      <c r="X392" s="86"/>
      <c r="AC392" s="86"/>
      <c r="AH392" s="86"/>
      <c r="AL392" s="87"/>
      <c r="AQ392" s="86"/>
      <c r="AW392" s="86"/>
    </row>
    <row r="393">
      <c r="F393" s="86"/>
      <c r="K393" s="86"/>
      <c r="P393" s="86"/>
      <c r="S393" s="86"/>
      <c r="X393" s="86"/>
      <c r="AC393" s="86"/>
      <c r="AH393" s="86"/>
      <c r="AL393" s="87"/>
      <c r="AQ393" s="86"/>
      <c r="AW393" s="86"/>
    </row>
    <row r="394">
      <c r="F394" s="86"/>
      <c r="K394" s="86"/>
      <c r="P394" s="86"/>
      <c r="S394" s="86"/>
      <c r="X394" s="86"/>
      <c r="AC394" s="86"/>
      <c r="AH394" s="86"/>
      <c r="AL394" s="87"/>
      <c r="AQ394" s="86"/>
      <c r="AW394" s="86"/>
    </row>
    <row r="395">
      <c r="F395" s="86"/>
      <c r="K395" s="86"/>
      <c r="P395" s="86"/>
      <c r="S395" s="86"/>
      <c r="X395" s="86"/>
      <c r="AC395" s="86"/>
      <c r="AH395" s="86"/>
      <c r="AL395" s="87"/>
      <c r="AQ395" s="86"/>
      <c r="AW395" s="86"/>
    </row>
    <row r="396">
      <c r="F396" s="86"/>
      <c r="K396" s="86"/>
      <c r="P396" s="86"/>
      <c r="S396" s="86"/>
      <c r="X396" s="86"/>
      <c r="AC396" s="86"/>
      <c r="AH396" s="86"/>
      <c r="AL396" s="87"/>
      <c r="AQ396" s="86"/>
      <c r="AW396" s="86"/>
    </row>
    <row r="397">
      <c r="F397" s="86"/>
      <c r="K397" s="86"/>
      <c r="P397" s="86"/>
      <c r="S397" s="86"/>
      <c r="X397" s="86"/>
      <c r="AC397" s="86"/>
      <c r="AH397" s="86"/>
      <c r="AL397" s="87"/>
      <c r="AQ397" s="86"/>
      <c r="AW397" s="86"/>
    </row>
    <row r="398">
      <c r="F398" s="86"/>
      <c r="K398" s="86"/>
      <c r="P398" s="86"/>
      <c r="S398" s="86"/>
      <c r="X398" s="86"/>
      <c r="AC398" s="86"/>
      <c r="AH398" s="86"/>
      <c r="AL398" s="87"/>
      <c r="AQ398" s="86"/>
      <c r="AW398" s="86"/>
    </row>
    <row r="399">
      <c r="F399" s="86"/>
      <c r="K399" s="86"/>
      <c r="P399" s="86"/>
      <c r="S399" s="86"/>
      <c r="X399" s="86"/>
      <c r="AC399" s="86"/>
      <c r="AH399" s="86"/>
      <c r="AL399" s="87"/>
      <c r="AQ399" s="86"/>
      <c r="AW399" s="86"/>
    </row>
    <row r="400">
      <c r="F400" s="86"/>
      <c r="K400" s="86"/>
      <c r="P400" s="86"/>
      <c r="S400" s="86"/>
      <c r="X400" s="86"/>
      <c r="AC400" s="86"/>
      <c r="AH400" s="86"/>
      <c r="AL400" s="87"/>
      <c r="AQ400" s="86"/>
      <c r="AW400" s="86"/>
    </row>
    <row r="401">
      <c r="F401" s="86"/>
      <c r="K401" s="86"/>
      <c r="P401" s="86"/>
      <c r="S401" s="86"/>
      <c r="X401" s="86"/>
      <c r="AC401" s="86"/>
      <c r="AH401" s="86"/>
      <c r="AL401" s="87"/>
      <c r="AQ401" s="86"/>
      <c r="AW401" s="86"/>
    </row>
    <row r="402">
      <c r="F402" s="86"/>
      <c r="K402" s="86"/>
      <c r="P402" s="86"/>
      <c r="S402" s="86"/>
      <c r="X402" s="86"/>
      <c r="AC402" s="86"/>
      <c r="AH402" s="86"/>
      <c r="AL402" s="87"/>
      <c r="AQ402" s="86"/>
      <c r="AW402" s="86"/>
    </row>
    <row r="403">
      <c r="F403" s="86"/>
      <c r="K403" s="86"/>
      <c r="P403" s="86"/>
      <c r="S403" s="86"/>
      <c r="X403" s="86"/>
      <c r="AC403" s="86"/>
      <c r="AH403" s="86"/>
      <c r="AL403" s="87"/>
      <c r="AQ403" s="86"/>
      <c r="AW403" s="86"/>
    </row>
    <row r="404">
      <c r="F404" s="86"/>
      <c r="K404" s="86"/>
      <c r="P404" s="86"/>
      <c r="S404" s="86"/>
      <c r="X404" s="86"/>
      <c r="AC404" s="86"/>
      <c r="AH404" s="86"/>
      <c r="AL404" s="87"/>
      <c r="AQ404" s="86"/>
      <c r="AW404" s="86"/>
    </row>
    <row r="405">
      <c r="F405" s="86"/>
      <c r="K405" s="86"/>
      <c r="P405" s="86"/>
      <c r="S405" s="86"/>
      <c r="X405" s="86"/>
      <c r="AC405" s="86"/>
      <c r="AH405" s="86"/>
      <c r="AL405" s="87"/>
      <c r="AQ405" s="86"/>
      <c r="AW405" s="86"/>
    </row>
    <row r="406">
      <c r="F406" s="86"/>
      <c r="K406" s="86"/>
      <c r="P406" s="86"/>
      <c r="S406" s="86"/>
      <c r="X406" s="86"/>
      <c r="AC406" s="86"/>
      <c r="AH406" s="86"/>
      <c r="AL406" s="87"/>
      <c r="AQ406" s="86"/>
      <c r="AW406" s="86"/>
    </row>
    <row r="407">
      <c r="F407" s="86"/>
      <c r="K407" s="86"/>
      <c r="P407" s="86"/>
      <c r="S407" s="86"/>
      <c r="X407" s="86"/>
      <c r="AC407" s="86"/>
      <c r="AH407" s="86"/>
      <c r="AL407" s="87"/>
      <c r="AQ407" s="86"/>
      <c r="AW407" s="86"/>
    </row>
    <row r="408">
      <c r="F408" s="86"/>
      <c r="K408" s="86"/>
      <c r="P408" s="86"/>
      <c r="S408" s="86"/>
      <c r="X408" s="86"/>
      <c r="AC408" s="86"/>
      <c r="AH408" s="86"/>
      <c r="AL408" s="87"/>
      <c r="AQ408" s="86"/>
      <c r="AW408" s="86"/>
    </row>
    <row r="409">
      <c r="F409" s="86"/>
      <c r="K409" s="86"/>
      <c r="P409" s="86"/>
      <c r="S409" s="86"/>
      <c r="X409" s="86"/>
      <c r="AC409" s="86"/>
      <c r="AH409" s="86"/>
      <c r="AL409" s="87"/>
      <c r="AQ409" s="86"/>
      <c r="AW409" s="86"/>
    </row>
    <row r="410">
      <c r="F410" s="86"/>
      <c r="K410" s="86"/>
      <c r="P410" s="86"/>
      <c r="S410" s="86"/>
      <c r="X410" s="86"/>
      <c r="AC410" s="86"/>
      <c r="AH410" s="86"/>
      <c r="AL410" s="87"/>
      <c r="AQ410" s="86"/>
      <c r="AW410" s="86"/>
    </row>
    <row r="411">
      <c r="F411" s="86"/>
      <c r="K411" s="86"/>
      <c r="P411" s="86"/>
      <c r="S411" s="86"/>
      <c r="X411" s="86"/>
      <c r="AC411" s="86"/>
      <c r="AH411" s="86"/>
      <c r="AL411" s="87"/>
      <c r="AQ411" s="86"/>
      <c r="AW411" s="86"/>
    </row>
    <row r="412">
      <c r="F412" s="86"/>
      <c r="K412" s="86"/>
      <c r="P412" s="86"/>
      <c r="S412" s="86"/>
      <c r="X412" s="86"/>
      <c r="AC412" s="86"/>
      <c r="AH412" s="86"/>
      <c r="AL412" s="87"/>
      <c r="AQ412" s="86"/>
      <c r="AW412" s="86"/>
    </row>
    <row r="413">
      <c r="F413" s="86"/>
      <c r="K413" s="86"/>
      <c r="P413" s="86"/>
      <c r="S413" s="86"/>
      <c r="X413" s="86"/>
      <c r="AC413" s="86"/>
      <c r="AH413" s="86"/>
      <c r="AL413" s="87"/>
      <c r="AQ413" s="86"/>
      <c r="AW413" s="86"/>
    </row>
    <row r="414">
      <c r="F414" s="86"/>
      <c r="K414" s="86"/>
      <c r="P414" s="86"/>
      <c r="S414" s="86"/>
      <c r="X414" s="86"/>
      <c r="AC414" s="86"/>
      <c r="AH414" s="86"/>
      <c r="AL414" s="87"/>
      <c r="AQ414" s="86"/>
      <c r="AW414" s="86"/>
    </row>
    <row r="415">
      <c r="F415" s="86"/>
      <c r="K415" s="86"/>
      <c r="P415" s="86"/>
      <c r="S415" s="86"/>
      <c r="X415" s="86"/>
      <c r="AC415" s="86"/>
      <c r="AH415" s="86"/>
      <c r="AL415" s="87"/>
      <c r="AQ415" s="86"/>
      <c r="AW415" s="86"/>
    </row>
    <row r="416">
      <c r="F416" s="86"/>
      <c r="K416" s="86"/>
      <c r="P416" s="86"/>
      <c r="S416" s="86"/>
      <c r="X416" s="86"/>
      <c r="AC416" s="86"/>
      <c r="AH416" s="86"/>
      <c r="AL416" s="87"/>
      <c r="AQ416" s="86"/>
      <c r="AW416" s="86"/>
    </row>
    <row r="417">
      <c r="F417" s="86"/>
      <c r="K417" s="86"/>
      <c r="P417" s="86"/>
      <c r="S417" s="86"/>
      <c r="X417" s="86"/>
      <c r="AC417" s="86"/>
      <c r="AH417" s="86"/>
      <c r="AL417" s="87"/>
      <c r="AQ417" s="86"/>
      <c r="AW417" s="86"/>
    </row>
    <row r="418">
      <c r="F418" s="86"/>
      <c r="K418" s="86"/>
      <c r="P418" s="86"/>
      <c r="S418" s="86"/>
      <c r="X418" s="86"/>
      <c r="AC418" s="86"/>
      <c r="AH418" s="86"/>
      <c r="AL418" s="87"/>
      <c r="AQ418" s="86"/>
      <c r="AW418" s="86"/>
    </row>
    <row r="419">
      <c r="F419" s="86"/>
      <c r="K419" s="86"/>
      <c r="P419" s="86"/>
      <c r="S419" s="86"/>
      <c r="X419" s="86"/>
      <c r="AC419" s="86"/>
      <c r="AH419" s="86"/>
      <c r="AL419" s="87"/>
      <c r="AQ419" s="86"/>
      <c r="AW419" s="86"/>
    </row>
    <row r="420">
      <c r="F420" s="86"/>
      <c r="K420" s="86"/>
      <c r="P420" s="86"/>
      <c r="S420" s="86"/>
      <c r="X420" s="86"/>
      <c r="AC420" s="86"/>
      <c r="AH420" s="86"/>
      <c r="AL420" s="87"/>
      <c r="AQ420" s="86"/>
      <c r="AW420" s="86"/>
    </row>
    <row r="421">
      <c r="F421" s="86"/>
      <c r="K421" s="86"/>
      <c r="P421" s="86"/>
      <c r="S421" s="86"/>
      <c r="X421" s="86"/>
      <c r="AC421" s="86"/>
      <c r="AH421" s="86"/>
      <c r="AL421" s="87"/>
      <c r="AQ421" s="86"/>
      <c r="AW421" s="86"/>
    </row>
    <row r="422">
      <c r="F422" s="86"/>
      <c r="K422" s="86"/>
      <c r="P422" s="86"/>
      <c r="S422" s="86"/>
      <c r="X422" s="86"/>
      <c r="AC422" s="86"/>
      <c r="AH422" s="86"/>
      <c r="AL422" s="87"/>
      <c r="AQ422" s="86"/>
      <c r="AW422" s="86"/>
    </row>
    <row r="423">
      <c r="F423" s="86"/>
      <c r="K423" s="86"/>
      <c r="P423" s="86"/>
      <c r="S423" s="86"/>
      <c r="X423" s="86"/>
      <c r="AC423" s="86"/>
      <c r="AH423" s="86"/>
      <c r="AL423" s="87"/>
      <c r="AQ423" s="86"/>
      <c r="AW423" s="86"/>
    </row>
    <row r="424">
      <c r="F424" s="86"/>
      <c r="K424" s="86"/>
      <c r="P424" s="86"/>
      <c r="S424" s="86"/>
      <c r="X424" s="86"/>
      <c r="AC424" s="86"/>
      <c r="AH424" s="86"/>
      <c r="AL424" s="87"/>
      <c r="AQ424" s="86"/>
      <c r="AW424" s="86"/>
    </row>
    <row r="425">
      <c r="F425" s="86"/>
      <c r="K425" s="86"/>
      <c r="P425" s="86"/>
      <c r="S425" s="86"/>
      <c r="X425" s="86"/>
      <c r="AC425" s="86"/>
      <c r="AH425" s="86"/>
      <c r="AL425" s="87"/>
      <c r="AQ425" s="86"/>
      <c r="AW425" s="86"/>
    </row>
    <row r="426">
      <c r="F426" s="86"/>
      <c r="K426" s="86"/>
      <c r="P426" s="86"/>
      <c r="S426" s="86"/>
      <c r="X426" s="86"/>
      <c r="AC426" s="86"/>
      <c r="AH426" s="86"/>
      <c r="AL426" s="87"/>
      <c r="AQ426" s="86"/>
      <c r="AW426" s="86"/>
    </row>
    <row r="427">
      <c r="F427" s="86"/>
      <c r="K427" s="86"/>
      <c r="P427" s="86"/>
      <c r="S427" s="86"/>
      <c r="X427" s="86"/>
      <c r="AC427" s="86"/>
      <c r="AH427" s="86"/>
      <c r="AL427" s="87"/>
      <c r="AQ427" s="86"/>
      <c r="AW427" s="86"/>
    </row>
    <row r="428">
      <c r="F428" s="86"/>
      <c r="K428" s="86"/>
      <c r="P428" s="86"/>
      <c r="S428" s="86"/>
      <c r="X428" s="86"/>
      <c r="AC428" s="86"/>
      <c r="AH428" s="86"/>
      <c r="AL428" s="87"/>
      <c r="AQ428" s="86"/>
      <c r="AW428" s="86"/>
    </row>
    <row r="429">
      <c r="F429" s="86"/>
      <c r="K429" s="86"/>
      <c r="P429" s="86"/>
      <c r="S429" s="86"/>
      <c r="X429" s="86"/>
      <c r="AC429" s="86"/>
      <c r="AH429" s="86"/>
      <c r="AL429" s="87"/>
      <c r="AQ429" s="86"/>
      <c r="AW429" s="86"/>
    </row>
    <row r="430">
      <c r="F430" s="86"/>
      <c r="K430" s="86"/>
      <c r="P430" s="86"/>
      <c r="S430" s="86"/>
      <c r="X430" s="86"/>
      <c r="AC430" s="86"/>
      <c r="AH430" s="86"/>
      <c r="AL430" s="87"/>
      <c r="AQ430" s="86"/>
      <c r="AW430" s="86"/>
    </row>
    <row r="431">
      <c r="F431" s="86"/>
      <c r="K431" s="86"/>
      <c r="P431" s="86"/>
      <c r="S431" s="86"/>
      <c r="X431" s="86"/>
      <c r="AC431" s="86"/>
      <c r="AH431" s="86"/>
      <c r="AL431" s="87"/>
      <c r="AQ431" s="86"/>
      <c r="AW431" s="86"/>
    </row>
    <row r="432">
      <c r="F432" s="86"/>
      <c r="K432" s="86"/>
      <c r="P432" s="86"/>
      <c r="S432" s="86"/>
      <c r="X432" s="86"/>
      <c r="AC432" s="86"/>
      <c r="AH432" s="86"/>
      <c r="AL432" s="87"/>
      <c r="AQ432" s="86"/>
      <c r="AW432" s="86"/>
    </row>
    <row r="433">
      <c r="F433" s="86"/>
      <c r="K433" s="86"/>
      <c r="P433" s="86"/>
      <c r="S433" s="86"/>
      <c r="X433" s="86"/>
      <c r="AC433" s="86"/>
      <c r="AH433" s="86"/>
      <c r="AL433" s="87"/>
      <c r="AQ433" s="86"/>
      <c r="AW433" s="86"/>
    </row>
    <row r="434">
      <c r="F434" s="86"/>
      <c r="K434" s="86"/>
      <c r="P434" s="86"/>
      <c r="S434" s="86"/>
      <c r="X434" s="86"/>
      <c r="AC434" s="86"/>
      <c r="AH434" s="86"/>
      <c r="AL434" s="87"/>
      <c r="AQ434" s="86"/>
      <c r="AW434" s="86"/>
    </row>
    <row r="435">
      <c r="F435" s="86"/>
      <c r="K435" s="86"/>
      <c r="P435" s="86"/>
      <c r="S435" s="86"/>
      <c r="X435" s="86"/>
      <c r="AC435" s="86"/>
      <c r="AH435" s="86"/>
      <c r="AL435" s="87"/>
      <c r="AQ435" s="86"/>
      <c r="AW435" s="86"/>
    </row>
    <row r="436">
      <c r="F436" s="86"/>
      <c r="K436" s="86"/>
      <c r="P436" s="86"/>
      <c r="S436" s="86"/>
      <c r="X436" s="86"/>
      <c r="AC436" s="86"/>
      <c r="AH436" s="86"/>
      <c r="AL436" s="87"/>
      <c r="AQ436" s="86"/>
      <c r="AW436" s="86"/>
    </row>
    <row r="437">
      <c r="F437" s="86"/>
      <c r="K437" s="86"/>
      <c r="P437" s="86"/>
      <c r="S437" s="86"/>
      <c r="X437" s="86"/>
      <c r="AC437" s="86"/>
      <c r="AH437" s="86"/>
      <c r="AL437" s="87"/>
      <c r="AQ437" s="86"/>
      <c r="AW437" s="86"/>
    </row>
    <row r="438">
      <c r="F438" s="86"/>
      <c r="K438" s="86"/>
      <c r="P438" s="86"/>
      <c r="S438" s="86"/>
      <c r="X438" s="86"/>
      <c r="AC438" s="86"/>
      <c r="AH438" s="86"/>
      <c r="AL438" s="87"/>
      <c r="AQ438" s="86"/>
      <c r="AW438" s="86"/>
    </row>
    <row r="439">
      <c r="F439" s="86"/>
      <c r="K439" s="86"/>
      <c r="P439" s="86"/>
      <c r="S439" s="86"/>
      <c r="X439" s="86"/>
      <c r="AC439" s="86"/>
      <c r="AH439" s="86"/>
      <c r="AL439" s="87"/>
      <c r="AQ439" s="86"/>
      <c r="AW439" s="86"/>
    </row>
    <row r="440">
      <c r="F440" s="86"/>
      <c r="K440" s="86"/>
      <c r="P440" s="86"/>
      <c r="S440" s="86"/>
      <c r="X440" s="86"/>
      <c r="AC440" s="86"/>
      <c r="AH440" s="86"/>
      <c r="AL440" s="87"/>
      <c r="AQ440" s="86"/>
      <c r="AW440" s="86"/>
    </row>
    <row r="441">
      <c r="F441" s="86"/>
      <c r="K441" s="86"/>
      <c r="P441" s="86"/>
      <c r="S441" s="86"/>
      <c r="X441" s="86"/>
      <c r="AC441" s="86"/>
      <c r="AH441" s="86"/>
      <c r="AL441" s="87"/>
      <c r="AQ441" s="86"/>
      <c r="AW441" s="86"/>
    </row>
    <row r="442">
      <c r="F442" s="86"/>
      <c r="K442" s="86"/>
      <c r="P442" s="86"/>
      <c r="S442" s="86"/>
      <c r="X442" s="86"/>
      <c r="AC442" s="86"/>
      <c r="AH442" s="86"/>
      <c r="AL442" s="87"/>
      <c r="AQ442" s="86"/>
      <c r="AW442" s="86"/>
    </row>
    <row r="443">
      <c r="F443" s="86"/>
      <c r="K443" s="86"/>
      <c r="P443" s="86"/>
      <c r="S443" s="86"/>
      <c r="X443" s="86"/>
      <c r="AC443" s="86"/>
      <c r="AH443" s="86"/>
      <c r="AL443" s="87"/>
      <c r="AQ443" s="86"/>
      <c r="AW443" s="86"/>
    </row>
    <row r="444">
      <c r="F444" s="86"/>
      <c r="K444" s="86"/>
      <c r="P444" s="86"/>
      <c r="S444" s="86"/>
      <c r="X444" s="86"/>
      <c r="AC444" s="86"/>
      <c r="AH444" s="86"/>
      <c r="AL444" s="87"/>
      <c r="AQ444" s="86"/>
      <c r="AW444" s="86"/>
    </row>
    <row r="445">
      <c r="F445" s="86"/>
      <c r="K445" s="86"/>
      <c r="P445" s="86"/>
      <c r="S445" s="86"/>
      <c r="X445" s="86"/>
      <c r="AC445" s="86"/>
      <c r="AH445" s="86"/>
      <c r="AL445" s="87"/>
      <c r="AQ445" s="86"/>
      <c r="AW445" s="86"/>
    </row>
    <row r="446">
      <c r="F446" s="86"/>
      <c r="K446" s="86"/>
      <c r="P446" s="86"/>
      <c r="S446" s="86"/>
      <c r="X446" s="86"/>
      <c r="AC446" s="86"/>
      <c r="AH446" s="86"/>
      <c r="AL446" s="87"/>
      <c r="AQ446" s="86"/>
      <c r="AW446" s="86"/>
    </row>
    <row r="447">
      <c r="F447" s="86"/>
      <c r="K447" s="86"/>
      <c r="P447" s="86"/>
      <c r="S447" s="86"/>
      <c r="X447" s="86"/>
      <c r="AC447" s="86"/>
      <c r="AH447" s="86"/>
      <c r="AL447" s="87"/>
      <c r="AQ447" s="86"/>
      <c r="AW447" s="86"/>
    </row>
    <row r="448">
      <c r="F448" s="86"/>
      <c r="K448" s="86"/>
      <c r="P448" s="86"/>
      <c r="S448" s="86"/>
      <c r="X448" s="86"/>
      <c r="AC448" s="86"/>
      <c r="AH448" s="86"/>
      <c r="AL448" s="87"/>
      <c r="AQ448" s="86"/>
      <c r="AW448" s="86"/>
    </row>
    <row r="449">
      <c r="F449" s="86"/>
      <c r="K449" s="86"/>
      <c r="P449" s="86"/>
      <c r="S449" s="86"/>
      <c r="X449" s="86"/>
      <c r="AC449" s="86"/>
      <c r="AH449" s="86"/>
      <c r="AL449" s="87"/>
      <c r="AQ449" s="86"/>
      <c r="AW449" s="86"/>
    </row>
    <row r="450">
      <c r="F450" s="86"/>
      <c r="K450" s="86"/>
      <c r="P450" s="86"/>
      <c r="S450" s="86"/>
      <c r="X450" s="86"/>
      <c r="AC450" s="86"/>
      <c r="AH450" s="86"/>
      <c r="AL450" s="87"/>
      <c r="AQ450" s="86"/>
      <c r="AW450" s="86"/>
    </row>
    <row r="451">
      <c r="F451" s="86"/>
      <c r="K451" s="86"/>
      <c r="P451" s="86"/>
      <c r="S451" s="86"/>
      <c r="X451" s="86"/>
      <c r="AC451" s="86"/>
      <c r="AH451" s="86"/>
      <c r="AL451" s="87"/>
      <c r="AQ451" s="86"/>
      <c r="AW451" s="86"/>
    </row>
    <row r="452">
      <c r="F452" s="86"/>
      <c r="K452" s="86"/>
      <c r="P452" s="86"/>
      <c r="S452" s="86"/>
      <c r="X452" s="86"/>
      <c r="AC452" s="86"/>
      <c r="AH452" s="86"/>
      <c r="AL452" s="87"/>
      <c r="AQ452" s="86"/>
      <c r="AW452" s="86"/>
    </row>
    <row r="453">
      <c r="F453" s="86"/>
      <c r="K453" s="86"/>
      <c r="P453" s="86"/>
      <c r="S453" s="86"/>
      <c r="X453" s="86"/>
      <c r="AC453" s="86"/>
      <c r="AH453" s="86"/>
      <c r="AL453" s="87"/>
      <c r="AQ453" s="86"/>
      <c r="AW453" s="86"/>
    </row>
    <row r="454">
      <c r="F454" s="86"/>
      <c r="K454" s="86"/>
      <c r="P454" s="86"/>
      <c r="S454" s="86"/>
      <c r="X454" s="86"/>
      <c r="AC454" s="86"/>
      <c r="AH454" s="86"/>
      <c r="AL454" s="87"/>
      <c r="AQ454" s="86"/>
      <c r="AW454" s="86"/>
    </row>
    <row r="455">
      <c r="F455" s="86"/>
      <c r="K455" s="86"/>
      <c r="P455" s="86"/>
      <c r="S455" s="86"/>
      <c r="X455" s="86"/>
      <c r="AC455" s="86"/>
      <c r="AH455" s="86"/>
      <c r="AL455" s="87"/>
      <c r="AQ455" s="86"/>
      <c r="AW455" s="86"/>
    </row>
    <row r="456">
      <c r="F456" s="86"/>
      <c r="K456" s="86"/>
      <c r="P456" s="86"/>
      <c r="S456" s="86"/>
      <c r="X456" s="86"/>
      <c r="AC456" s="86"/>
      <c r="AH456" s="86"/>
      <c r="AL456" s="87"/>
      <c r="AQ456" s="86"/>
      <c r="AW456" s="86"/>
    </row>
    <row r="457">
      <c r="F457" s="86"/>
      <c r="K457" s="86"/>
      <c r="P457" s="86"/>
      <c r="S457" s="86"/>
      <c r="X457" s="86"/>
      <c r="AC457" s="86"/>
      <c r="AH457" s="86"/>
      <c r="AL457" s="87"/>
      <c r="AQ457" s="86"/>
      <c r="AW457" s="86"/>
    </row>
    <row r="458">
      <c r="F458" s="86"/>
      <c r="K458" s="86"/>
      <c r="P458" s="86"/>
      <c r="S458" s="86"/>
      <c r="X458" s="86"/>
      <c r="AC458" s="86"/>
      <c r="AH458" s="86"/>
      <c r="AL458" s="87"/>
      <c r="AQ458" s="86"/>
      <c r="AW458" s="86"/>
    </row>
    <row r="459">
      <c r="F459" s="86"/>
      <c r="K459" s="86"/>
      <c r="P459" s="86"/>
      <c r="S459" s="86"/>
      <c r="X459" s="86"/>
      <c r="AC459" s="86"/>
      <c r="AH459" s="86"/>
      <c r="AL459" s="87"/>
      <c r="AQ459" s="86"/>
      <c r="AW459" s="86"/>
    </row>
    <row r="460">
      <c r="F460" s="86"/>
      <c r="K460" s="86"/>
      <c r="P460" s="86"/>
      <c r="S460" s="86"/>
      <c r="X460" s="86"/>
      <c r="AC460" s="86"/>
      <c r="AH460" s="86"/>
      <c r="AL460" s="87"/>
      <c r="AQ460" s="86"/>
      <c r="AW460" s="86"/>
    </row>
    <row r="461">
      <c r="F461" s="86"/>
      <c r="K461" s="86"/>
      <c r="P461" s="86"/>
      <c r="S461" s="86"/>
      <c r="X461" s="86"/>
      <c r="AC461" s="86"/>
      <c r="AH461" s="86"/>
      <c r="AL461" s="87"/>
      <c r="AQ461" s="86"/>
      <c r="AW461" s="86"/>
    </row>
    <row r="462">
      <c r="F462" s="86"/>
      <c r="K462" s="86"/>
      <c r="P462" s="86"/>
      <c r="S462" s="86"/>
      <c r="X462" s="86"/>
      <c r="AC462" s="86"/>
      <c r="AH462" s="86"/>
      <c r="AL462" s="87"/>
      <c r="AQ462" s="86"/>
      <c r="AW462" s="86"/>
    </row>
    <row r="463">
      <c r="F463" s="86"/>
      <c r="K463" s="86"/>
      <c r="P463" s="86"/>
      <c r="S463" s="86"/>
      <c r="X463" s="86"/>
      <c r="AC463" s="86"/>
      <c r="AH463" s="86"/>
      <c r="AL463" s="87"/>
      <c r="AQ463" s="86"/>
      <c r="AW463" s="86"/>
    </row>
    <row r="464">
      <c r="F464" s="86"/>
      <c r="K464" s="86"/>
      <c r="P464" s="86"/>
      <c r="S464" s="86"/>
      <c r="X464" s="86"/>
      <c r="AC464" s="86"/>
      <c r="AH464" s="86"/>
      <c r="AL464" s="87"/>
      <c r="AQ464" s="86"/>
      <c r="AW464" s="86"/>
    </row>
    <row r="465">
      <c r="F465" s="86"/>
      <c r="K465" s="86"/>
      <c r="P465" s="86"/>
      <c r="S465" s="86"/>
      <c r="X465" s="86"/>
      <c r="AC465" s="86"/>
      <c r="AH465" s="86"/>
      <c r="AL465" s="87"/>
      <c r="AQ465" s="86"/>
      <c r="AW465" s="86"/>
    </row>
    <row r="466">
      <c r="F466" s="86"/>
      <c r="K466" s="86"/>
      <c r="P466" s="86"/>
      <c r="S466" s="86"/>
      <c r="X466" s="86"/>
      <c r="AC466" s="86"/>
      <c r="AH466" s="86"/>
      <c r="AL466" s="87"/>
      <c r="AQ466" s="86"/>
      <c r="AW466" s="86"/>
    </row>
    <row r="467">
      <c r="F467" s="86"/>
      <c r="K467" s="86"/>
      <c r="P467" s="86"/>
      <c r="S467" s="86"/>
      <c r="X467" s="86"/>
      <c r="AC467" s="86"/>
      <c r="AH467" s="86"/>
      <c r="AL467" s="87"/>
      <c r="AQ467" s="86"/>
      <c r="AW467" s="86"/>
    </row>
    <row r="468">
      <c r="F468" s="86"/>
      <c r="K468" s="86"/>
      <c r="P468" s="86"/>
      <c r="S468" s="86"/>
      <c r="X468" s="86"/>
      <c r="AC468" s="86"/>
      <c r="AH468" s="86"/>
      <c r="AL468" s="87"/>
      <c r="AQ468" s="86"/>
      <c r="AW468" s="86"/>
    </row>
    <row r="469">
      <c r="F469" s="86"/>
      <c r="K469" s="86"/>
      <c r="P469" s="86"/>
      <c r="S469" s="86"/>
      <c r="X469" s="86"/>
      <c r="AC469" s="86"/>
      <c r="AH469" s="86"/>
      <c r="AL469" s="87"/>
      <c r="AQ469" s="86"/>
      <c r="AW469" s="86"/>
    </row>
    <row r="470">
      <c r="F470" s="86"/>
      <c r="K470" s="86"/>
      <c r="P470" s="86"/>
      <c r="S470" s="86"/>
      <c r="X470" s="86"/>
      <c r="AC470" s="86"/>
      <c r="AH470" s="86"/>
      <c r="AL470" s="87"/>
      <c r="AQ470" s="86"/>
      <c r="AW470" s="86"/>
    </row>
    <row r="471">
      <c r="F471" s="86"/>
      <c r="K471" s="86"/>
      <c r="P471" s="86"/>
      <c r="S471" s="86"/>
      <c r="X471" s="86"/>
      <c r="AC471" s="86"/>
      <c r="AH471" s="86"/>
      <c r="AL471" s="87"/>
      <c r="AQ471" s="86"/>
      <c r="AW471" s="86"/>
    </row>
    <row r="472">
      <c r="F472" s="86"/>
      <c r="K472" s="86"/>
      <c r="P472" s="86"/>
      <c r="S472" s="86"/>
      <c r="X472" s="86"/>
      <c r="AC472" s="86"/>
      <c r="AH472" s="86"/>
      <c r="AL472" s="87"/>
      <c r="AQ472" s="86"/>
      <c r="AW472" s="86"/>
    </row>
    <row r="473">
      <c r="F473" s="86"/>
      <c r="K473" s="86"/>
      <c r="P473" s="86"/>
      <c r="S473" s="86"/>
      <c r="X473" s="86"/>
      <c r="AC473" s="86"/>
      <c r="AH473" s="86"/>
      <c r="AL473" s="87"/>
      <c r="AQ473" s="86"/>
      <c r="AW473" s="86"/>
    </row>
    <row r="474">
      <c r="F474" s="86"/>
      <c r="K474" s="86"/>
      <c r="P474" s="86"/>
      <c r="S474" s="86"/>
      <c r="X474" s="86"/>
      <c r="AC474" s="86"/>
      <c r="AH474" s="86"/>
      <c r="AL474" s="87"/>
      <c r="AQ474" s="86"/>
      <c r="AW474" s="86"/>
    </row>
    <row r="475">
      <c r="F475" s="86"/>
      <c r="K475" s="86"/>
      <c r="P475" s="86"/>
      <c r="S475" s="86"/>
      <c r="X475" s="86"/>
      <c r="AC475" s="86"/>
      <c r="AH475" s="86"/>
      <c r="AL475" s="87"/>
      <c r="AQ475" s="86"/>
      <c r="AW475" s="86"/>
    </row>
    <row r="476">
      <c r="F476" s="86"/>
      <c r="K476" s="86"/>
      <c r="P476" s="86"/>
      <c r="S476" s="86"/>
      <c r="X476" s="86"/>
      <c r="AC476" s="86"/>
      <c r="AH476" s="86"/>
      <c r="AL476" s="87"/>
      <c r="AQ476" s="86"/>
      <c r="AW476" s="86"/>
    </row>
    <row r="477">
      <c r="F477" s="86"/>
      <c r="K477" s="86"/>
      <c r="P477" s="86"/>
      <c r="S477" s="86"/>
      <c r="X477" s="86"/>
      <c r="AC477" s="86"/>
      <c r="AH477" s="86"/>
      <c r="AL477" s="87"/>
      <c r="AQ477" s="86"/>
      <c r="AW477" s="86"/>
    </row>
    <row r="478">
      <c r="F478" s="86"/>
      <c r="K478" s="86"/>
      <c r="P478" s="86"/>
      <c r="S478" s="86"/>
      <c r="X478" s="86"/>
      <c r="AC478" s="86"/>
      <c r="AH478" s="86"/>
      <c r="AL478" s="87"/>
      <c r="AQ478" s="86"/>
      <c r="AW478" s="86"/>
    </row>
    <row r="479">
      <c r="F479" s="86"/>
      <c r="K479" s="86"/>
      <c r="P479" s="86"/>
      <c r="S479" s="86"/>
      <c r="X479" s="86"/>
      <c r="AC479" s="86"/>
      <c r="AH479" s="86"/>
      <c r="AL479" s="87"/>
      <c r="AQ479" s="86"/>
      <c r="AW479" s="86"/>
    </row>
    <row r="480">
      <c r="F480" s="86"/>
      <c r="K480" s="86"/>
      <c r="P480" s="86"/>
      <c r="S480" s="86"/>
      <c r="X480" s="86"/>
      <c r="AC480" s="86"/>
      <c r="AH480" s="86"/>
      <c r="AL480" s="87"/>
      <c r="AQ480" s="86"/>
      <c r="AW480" s="86"/>
    </row>
    <row r="481">
      <c r="F481" s="86"/>
      <c r="K481" s="86"/>
      <c r="P481" s="86"/>
      <c r="S481" s="86"/>
      <c r="X481" s="86"/>
      <c r="AC481" s="86"/>
      <c r="AH481" s="86"/>
      <c r="AL481" s="87"/>
      <c r="AQ481" s="86"/>
      <c r="AW481" s="86"/>
    </row>
    <row r="482">
      <c r="F482" s="86"/>
      <c r="K482" s="86"/>
      <c r="P482" s="86"/>
      <c r="S482" s="86"/>
      <c r="X482" s="86"/>
      <c r="AC482" s="86"/>
      <c r="AH482" s="86"/>
      <c r="AL482" s="87"/>
      <c r="AQ482" s="86"/>
      <c r="AW482" s="86"/>
    </row>
    <row r="483">
      <c r="F483" s="86"/>
      <c r="K483" s="86"/>
      <c r="P483" s="86"/>
      <c r="S483" s="86"/>
      <c r="X483" s="86"/>
      <c r="AC483" s="86"/>
      <c r="AH483" s="86"/>
      <c r="AL483" s="87"/>
      <c r="AQ483" s="86"/>
      <c r="AW483" s="86"/>
    </row>
    <row r="484">
      <c r="F484" s="86"/>
      <c r="K484" s="86"/>
      <c r="P484" s="86"/>
      <c r="S484" s="86"/>
      <c r="X484" s="86"/>
      <c r="AC484" s="86"/>
      <c r="AH484" s="86"/>
      <c r="AL484" s="87"/>
      <c r="AQ484" s="86"/>
      <c r="AW484" s="86"/>
    </row>
    <row r="485">
      <c r="F485" s="86"/>
      <c r="K485" s="86"/>
      <c r="P485" s="86"/>
      <c r="S485" s="86"/>
      <c r="X485" s="86"/>
      <c r="AC485" s="86"/>
      <c r="AH485" s="86"/>
      <c r="AL485" s="87"/>
      <c r="AQ485" s="86"/>
      <c r="AW485" s="86"/>
    </row>
    <row r="486">
      <c r="F486" s="86"/>
      <c r="K486" s="86"/>
      <c r="P486" s="86"/>
      <c r="S486" s="86"/>
      <c r="X486" s="86"/>
      <c r="AC486" s="86"/>
      <c r="AH486" s="86"/>
      <c r="AL486" s="87"/>
      <c r="AQ486" s="86"/>
      <c r="AW486" s="86"/>
    </row>
    <row r="487">
      <c r="F487" s="86"/>
      <c r="K487" s="86"/>
      <c r="P487" s="86"/>
      <c r="S487" s="86"/>
      <c r="X487" s="86"/>
      <c r="AC487" s="86"/>
      <c r="AH487" s="86"/>
      <c r="AL487" s="87"/>
      <c r="AQ487" s="86"/>
      <c r="AW487" s="86"/>
    </row>
    <row r="488">
      <c r="F488" s="86"/>
      <c r="K488" s="86"/>
      <c r="P488" s="86"/>
      <c r="S488" s="86"/>
      <c r="X488" s="86"/>
      <c r="AC488" s="86"/>
      <c r="AH488" s="86"/>
      <c r="AL488" s="87"/>
      <c r="AQ488" s="86"/>
      <c r="AW488" s="86"/>
    </row>
    <row r="489">
      <c r="F489" s="86"/>
      <c r="K489" s="86"/>
      <c r="P489" s="86"/>
      <c r="S489" s="86"/>
      <c r="X489" s="86"/>
      <c r="AC489" s="86"/>
      <c r="AH489" s="86"/>
      <c r="AL489" s="87"/>
      <c r="AQ489" s="86"/>
      <c r="AW489" s="86"/>
    </row>
    <row r="490">
      <c r="F490" s="86"/>
      <c r="K490" s="86"/>
      <c r="P490" s="86"/>
      <c r="S490" s="86"/>
      <c r="X490" s="86"/>
      <c r="AC490" s="86"/>
      <c r="AH490" s="86"/>
      <c r="AL490" s="87"/>
      <c r="AQ490" s="86"/>
      <c r="AW490" s="86"/>
    </row>
    <row r="491">
      <c r="F491" s="86"/>
      <c r="K491" s="86"/>
      <c r="P491" s="86"/>
      <c r="S491" s="86"/>
      <c r="X491" s="86"/>
      <c r="AC491" s="86"/>
      <c r="AH491" s="86"/>
      <c r="AL491" s="87"/>
      <c r="AQ491" s="86"/>
      <c r="AW491" s="86"/>
    </row>
    <row r="492">
      <c r="F492" s="86"/>
      <c r="K492" s="86"/>
      <c r="P492" s="86"/>
      <c r="S492" s="86"/>
      <c r="X492" s="86"/>
      <c r="AC492" s="86"/>
      <c r="AH492" s="86"/>
      <c r="AL492" s="87"/>
      <c r="AQ492" s="86"/>
      <c r="AW492" s="86"/>
    </row>
    <row r="493">
      <c r="F493" s="86"/>
      <c r="K493" s="86"/>
      <c r="P493" s="86"/>
      <c r="S493" s="86"/>
      <c r="X493" s="86"/>
      <c r="AC493" s="86"/>
      <c r="AH493" s="86"/>
      <c r="AL493" s="87"/>
      <c r="AQ493" s="86"/>
      <c r="AW493" s="86"/>
    </row>
    <row r="494">
      <c r="F494" s="86"/>
      <c r="K494" s="86"/>
      <c r="P494" s="86"/>
      <c r="S494" s="86"/>
      <c r="X494" s="86"/>
      <c r="AC494" s="86"/>
      <c r="AH494" s="86"/>
      <c r="AL494" s="87"/>
      <c r="AQ494" s="86"/>
      <c r="AW494" s="86"/>
    </row>
    <row r="495">
      <c r="F495" s="86"/>
      <c r="K495" s="86"/>
      <c r="P495" s="86"/>
      <c r="S495" s="86"/>
      <c r="X495" s="86"/>
      <c r="AC495" s="86"/>
      <c r="AH495" s="86"/>
      <c r="AL495" s="87"/>
      <c r="AQ495" s="86"/>
      <c r="AW495" s="86"/>
    </row>
    <row r="496">
      <c r="F496" s="86"/>
      <c r="K496" s="86"/>
      <c r="P496" s="86"/>
      <c r="S496" s="86"/>
      <c r="X496" s="86"/>
      <c r="AC496" s="86"/>
      <c r="AH496" s="86"/>
      <c r="AL496" s="87"/>
      <c r="AQ496" s="86"/>
      <c r="AW496" s="86"/>
    </row>
    <row r="497">
      <c r="F497" s="86"/>
      <c r="K497" s="86"/>
      <c r="P497" s="86"/>
      <c r="S497" s="86"/>
      <c r="X497" s="86"/>
      <c r="AC497" s="86"/>
      <c r="AH497" s="86"/>
      <c r="AL497" s="87"/>
      <c r="AQ497" s="86"/>
      <c r="AW497" s="86"/>
    </row>
    <row r="498">
      <c r="F498" s="86"/>
      <c r="K498" s="86"/>
      <c r="P498" s="86"/>
      <c r="S498" s="86"/>
      <c r="X498" s="86"/>
      <c r="AC498" s="86"/>
      <c r="AH498" s="86"/>
      <c r="AL498" s="87"/>
      <c r="AQ498" s="86"/>
      <c r="AW498" s="86"/>
    </row>
    <row r="499">
      <c r="F499" s="86"/>
      <c r="K499" s="86"/>
      <c r="P499" s="86"/>
      <c r="S499" s="86"/>
      <c r="X499" s="86"/>
      <c r="AC499" s="86"/>
      <c r="AH499" s="86"/>
      <c r="AL499" s="87"/>
      <c r="AQ499" s="86"/>
      <c r="AW499" s="86"/>
    </row>
    <row r="500">
      <c r="F500" s="86"/>
      <c r="K500" s="86"/>
      <c r="P500" s="86"/>
      <c r="S500" s="86"/>
      <c r="X500" s="86"/>
      <c r="AC500" s="86"/>
      <c r="AH500" s="86"/>
      <c r="AL500" s="87"/>
      <c r="AQ500" s="86"/>
      <c r="AW500" s="86"/>
    </row>
    <row r="501">
      <c r="F501" s="86"/>
      <c r="K501" s="86"/>
      <c r="P501" s="86"/>
      <c r="S501" s="86"/>
      <c r="X501" s="86"/>
      <c r="AC501" s="86"/>
      <c r="AH501" s="86"/>
      <c r="AL501" s="87"/>
      <c r="AQ501" s="86"/>
      <c r="AW501" s="86"/>
    </row>
    <row r="502">
      <c r="F502" s="86"/>
      <c r="K502" s="86"/>
      <c r="P502" s="86"/>
      <c r="S502" s="86"/>
      <c r="X502" s="86"/>
      <c r="AC502" s="86"/>
      <c r="AH502" s="86"/>
      <c r="AL502" s="87"/>
      <c r="AQ502" s="86"/>
      <c r="AW502" s="86"/>
    </row>
    <row r="503">
      <c r="F503" s="86"/>
      <c r="K503" s="86"/>
      <c r="P503" s="86"/>
      <c r="S503" s="86"/>
      <c r="X503" s="86"/>
      <c r="AC503" s="86"/>
      <c r="AH503" s="86"/>
      <c r="AL503" s="87"/>
      <c r="AQ503" s="86"/>
      <c r="AW503" s="86"/>
    </row>
    <row r="504">
      <c r="F504" s="86"/>
      <c r="K504" s="86"/>
      <c r="P504" s="86"/>
      <c r="S504" s="86"/>
      <c r="X504" s="86"/>
      <c r="AC504" s="86"/>
      <c r="AH504" s="86"/>
      <c r="AL504" s="87"/>
      <c r="AQ504" s="86"/>
      <c r="AW504" s="86"/>
    </row>
    <row r="505">
      <c r="F505" s="86"/>
      <c r="K505" s="86"/>
      <c r="P505" s="86"/>
      <c r="S505" s="86"/>
      <c r="X505" s="86"/>
      <c r="AC505" s="86"/>
      <c r="AH505" s="86"/>
      <c r="AL505" s="87"/>
      <c r="AQ505" s="86"/>
      <c r="AW505" s="86"/>
    </row>
    <row r="506">
      <c r="F506" s="86"/>
      <c r="K506" s="86"/>
      <c r="P506" s="86"/>
      <c r="S506" s="86"/>
      <c r="X506" s="86"/>
      <c r="AC506" s="86"/>
      <c r="AH506" s="86"/>
      <c r="AL506" s="87"/>
      <c r="AQ506" s="86"/>
      <c r="AW506" s="86"/>
    </row>
    <row r="507">
      <c r="F507" s="86"/>
      <c r="K507" s="86"/>
      <c r="P507" s="86"/>
      <c r="S507" s="86"/>
      <c r="X507" s="86"/>
      <c r="AC507" s="86"/>
      <c r="AH507" s="86"/>
      <c r="AL507" s="87"/>
      <c r="AQ507" s="86"/>
      <c r="AW507" s="86"/>
    </row>
    <row r="508">
      <c r="F508" s="86"/>
      <c r="K508" s="86"/>
      <c r="P508" s="86"/>
      <c r="S508" s="86"/>
      <c r="X508" s="86"/>
      <c r="AC508" s="86"/>
      <c r="AH508" s="86"/>
      <c r="AL508" s="87"/>
      <c r="AQ508" s="86"/>
      <c r="AW508" s="86"/>
    </row>
    <row r="509">
      <c r="F509" s="86"/>
      <c r="K509" s="86"/>
      <c r="P509" s="86"/>
      <c r="S509" s="86"/>
      <c r="X509" s="86"/>
      <c r="AC509" s="86"/>
      <c r="AH509" s="86"/>
      <c r="AL509" s="87"/>
      <c r="AQ509" s="86"/>
      <c r="AW509" s="86"/>
    </row>
    <row r="510">
      <c r="F510" s="86"/>
      <c r="K510" s="86"/>
      <c r="P510" s="86"/>
      <c r="S510" s="86"/>
      <c r="X510" s="86"/>
      <c r="AC510" s="86"/>
      <c r="AH510" s="86"/>
      <c r="AL510" s="87"/>
      <c r="AQ510" s="86"/>
      <c r="AW510" s="86"/>
    </row>
    <row r="511">
      <c r="F511" s="86"/>
      <c r="K511" s="86"/>
      <c r="P511" s="86"/>
      <c r="S511" s="86"/>
      <c r="X511" s="86"/>
      <c r="AC511" s="86"/>
      <c r="AH511" s="86"/>
      <c r="AL511" s="87"/>
      <c r="AQ511" s="86"/>
      <c r="AW511" s="86"/>
    </row>
    <row r="512">
      <c r="F512" s="86"/>
      <c r="K512" s="86"/>
      <c r="P512" s="86"/>
      <c r="S512" s="86"/>
      <c r="X512" s="86"/>
      <c r="AC512" s="86"/>
      <c r="AH512" s="86"/>
      <c r="AL512" s="87"/>
      <c r="AQ512" s="86"/>
      <c r="AW512" s="86"/>
    </row>
    <row r="513">
      <c r="F513" s="86"/>
      <c r="K513" s="86"/>
      <c r="P513" s="86"/>
      <c r="S513" s="86"/>
      <c r="X513" s="86"/>
      <c r="AC513" s="86"/>
      <c r="AH513" s="86"/>
      <c r="AL513" s="87"/>
      <c r="AQ513" s="86"/>
      <c r="AW513" s="86"/>
    </row>
    <row r="514">
      <c r="F514" s="86"/>
      <c r="K514" s="86"/>
      <c r="P514" s="86"/>
      <c r="S514" s="86"/>
      <c r="X514" s="86"/>
      <c r="AC514" s="86"/>
      <c r="AH514" s="86"/>
      <c r="AL514" s="87"/>
      <c r="AQ514" s="86"/>
      <c r="AW514" s="86"/>
    </row>
    <row r="515">
      <c r="F515" s="86"/>
      <c r="K515" s="86"/>
      <c r="P515" s="86"/>
      <c r="S515" s="86"/>
      <c r="X515" s="86"/>
      <c r="AC515" s="86"/>
      <c r="AH515" s="86"/>
      <c r="AL515" s="87"/>
      <c r="AQ515" s="86"/>
      <c r="AW515" s="86"/>
    </row>
    <row r="516">
      <c r="F516" s="86"/>
      <c r="K516" s="86"/>
      <c r="P516" s="86"/>
      <c r="S516" s="86"/>
      <c r="X516" s="86"/>
      <c r="AC516" s="86"/>
      <c r="AH516" s="86"/>
      <c r="AL516" s="87"/>
      <c r="AQ516" s="86"/>
      <c r="AW516" s="86"/>
    </row>
    <row r="517">
      <c r="F517" s="86"/>
      <c r="K517" s="86"/>
      <c r="P517" s="86"/>
      <c r="S517" s="86"/>
      <c r="X517" s="86"/>
      <c r="AC517" s="86"/>
      <c r="AH517" s="86"/>
      <c r="AL517" s="87"/>
      <c r="AQ517" s="86"/>
      <c r="AW517" s="86"/>
    </row>
    <row r="518">
      <c r="F518" s="86"/>
      <c r="K518" s="86"/>
      <c r="P518" s="86"/>
      <c r="S518" s="86"/>
      <c r="X518" s="86"/>
      <c r="AC518" s="86"/>
      <c r="AH518" s="86"/>
      <c r="AL518" s="87"/>
      <c r="AQ518" s="86"/>
      <c r="AW518" s="86"/>
    </row>
    <row r="519">
      <c r="F519" s="86"/>
      <c r="K519" s="86"/>
      <c r="P519" s="86"/>
      <c r="S519" s="86"/>
      <c r="X519" s="86"/>
      <c r="AC519" s="86"/>
      <c r="AH519" s="86"/>
      <c r="AL519" s="87"/>
      <c r="AQ519" s="86"/>
      <c r="AW519" s="86"/>
    </row>
    <row r="520">
      <c r="F520" s="86"/>
      <c r="K520" s="86"/>
      <c r="P520" s="86"/>
      <c r="S520" s="86"/>
      <c r="X520" s="86"/>
      <c r="AC520" s="86"/>
      <c r="AH520" s="86"/>
      <c r="AL520" s="87"/>
      <c r="AQ520" s="86"/>
      <c r="AW520" s="86"/>
    </row>
    <row r="521">
      <c r="F521" s="86"/>
      <c r="K521" s="86"/>
      <c r="P521" s="86"/>
      <c r="S521" s="86"/>
      <c r="X521" s="86"/>
      <c r="AC521" s="86"/>
      <c r="AH521" s="86"/>
      <c r="AL521" s="87"/>
      <c r="AQ521" s="86"/>
      <c r="AW521" s="86"/>
    </row>
    <row r="522">
      <c r="F522" s="86"/>
      <c r="K522" s="86"/>
      <c r="P522" s="86"/>
      <c r="S522" s="86"/>
      <c r="X522" s="86"/>
      <c r="AC522" s="86"/>
      <c r="AH522" s="86"/>
      <c r="AL522" s="87"/>
      <c r="AQ522" s="86"/>
      <c r="AW522" s="86"/>
    </row>
    <row r="523">
      <c r="F523" s="86"/>
      <c r="K523" s="86"/>
      <c r="P523" s="86"/>
      <c r="S523" s="86"/>
      <c r="X523" s="86"/>
      <c r="AC523" s="86"/>
      <c r="AH523" s="86"/>
      <c r="AL523" s="87"/>
      <c r="AQ523" s="86"/>
      <c r="AW523" s="86"/>
    </row>
    <row r="524">
      <c r="F524" s="86"/>
      <c r="K524" s="86"/>
      <c r="P524" s="86"/>
      <c r="S524" s="86"/>
      <c r="X524" s="86"/>
      <c r="AC524" s="86"/>
      <c r="AH524" s="86"/>
      <c r="AL524" s="87"/>
      <c r="AQ524" s="86"/>
      <c r="AW524" s="86"/>
    </row>
    <row r="525">
      <c r="F525" s="86"/>
      <c r="K525" s="86"/>
      <c r="P525" s="86"/>
      <c r="S525" s="86"/>
      <c r="X525" s="86"/>
      <c r="AC525" s="86"/>
      <c r="AH525" s="86"/>
      <c r="AL525" s="87"/>
      <c r="AQ525" s="86"/>
      <c r="AW525" s="86"/>
    </row>
    <row r="526">
      <c r="F526" s="86"/>
      <c r="K526" s="86"/>
      <c r="P526" s="86"/>
      <c r="S526" s="86"/>
      <c r="X526" s="86"/>
      <c r="AC526" s="86"/>
      <c r="AH526" s="86"/>
      <c r="AL526" s="87"/>
      <c r="AQ526" s="86"/>
      <c r="AW526" s="86"/>
    </row>
    <row r="527">
      <c r="F527" s="86"/>
      <c r="K527" s="86"/>
      <c r="P527" s="86"/>
      <c r="S527" s="86"/>
      <c r="X527" s="86"/>
      <c r="AC527" s="86"/>
      <c r="AH527" s="86"/>
      <c r="AL527" s="87"/>
      <c r="AQ527" s="86"/>
      <c r="AW527" s="86"/>
    </row>
    <row r="528">
      <c r="F528" s="86"/>
      <c r="K528" s="86"/>
      <c r="P528" s="86"/>
      <c r="S528" s="86"/>
      <c r="X528" s="86"/>
      <c r="AC528" s="86"/>
      <c r="AH528" s="86"/>
      <c r="AL528" s="87"/>
      <c r="AQ528" s="86"/>
      <c r="AW528" s="86"/>
    </row>
    <row r="529">
      <c r="F529" s="86"/>
      <c r="K529" s="86"/>
      <c r="P529" s="86"/>
      <c r="S529" s="86"/>
      <c r="X529" s="86"/>
      <c r="AC529" s="86"/>
      <c r="AH529" s="86"/>
      <c r="AL529" s="87"/>
      <c r="AQ529" s="86"/>
      <c r="AW529" s="86"/>
    </row>
    <row r="530">
      <c r="F530" s="86"/>
      <c r="K530" s="86"/>
      <c r="P530" s="86"/>
      <c r="S530" s="86"/>
      <c r="X530" s="86"/>
      <c r="AC530" s="86"/>
      <c r="AH530" s="86"/>
      <c r="AL530" s="87"/>
      <c r="AQ530" s="86"/>
      <c r="AW530" s="86"/>
    </row>
    <row r="531">
      <c r="F531" s="86"/>
      <c r="K531" s="86"/>
      <c r="P531" s="86"/>
      <c r="S531" s="86"/>
      <c r="X531" s="86"/>
      <c r="AC531" s="86"/>
      <c r="AH531" s="86"/>
      <c r="AL531" s="87"/>
      <c r="AQ531" s="86"/>
      <c r="AW531" s="86"/>
    </row>
    <row r="532">
      <c r="F532" s="86"/>
      <c r="K532" s="86"/>
      <c r="P532" s="86"/>
      <c r="S532" s="86"/>
      <c r="X532" s="86"/>
      <c r="AC532" s="86"/>
      <c r="AH532" s="86"/>
      <c r="AL532" s="87"/>
      <c r="AQ532" s="86"/>
      <c r="AW532" s="86"/>
    </row>
    <row r="533">
      <c r="F533" s="86"/>
      <c r="K533" s="86"/>
      <c r="P533" s="86"/>
      <c r="S533" s="86"/>
      <c r="X533" s="86"/>
      <c r="AC533" s="86"/>
      <c r="AH533" s="86"/>
      <c r="AL533" s="87"/>
      <c r="AQ533" s="86"/>
      <c r="AW533" s="86"/>
    </row>
    <row r="534">
      <c r="F534" s="86"/>
      <c r="K534" s="86"/>
      <c r="P534" s="86"/>
      <c r="S534" s="86"/>
      <c r="X534" s="86"/>
      <c r="AC534" s="86"/>
      <c r="AH534" s="86"/>
      <c r="AL534" s="87"/>
      <c r="AQ534" s="86"/>
      <c r="AW534" s="86"/>
    </row>
    <row r="535">
      <c r="F535" s="86"/>
      <c r="K535" s="86"/>
      <c r="P535" s="86"/>
      <c r="S535" s="86"/>
      <c r="X535" s="86"/>
      <c r="AC535" s="86"/>
      <c r="AH535" s="86"/>
      <c r="AL535" s="87"/>
      <c r="AQ535" s="86"/>
      <c r="AW535" s="86"/>
    </row>
    <row r="536">
      <c r="F536" s="86"/>
      <c r="K536" s="86"/>
      <c r="P536" s="86"/>
      <c r="S536" s="86"/>
      <c r="X536" s="86"/>
      <c r="AC536" s="86"/>
      <c r="AH536" s="86"/>
      <c r="AL536" s="87"/>
      <c r="AQ536" s="86"/>
      <c r="AW536" s="86"/>
    </row>
    <row r="537">
      <c r="F537" s="86"/>
      <c r="K537" s="86"/>
      <c r="P537" s="86"/>
      <c r="S537" s="86"/>
      <c r="X537" s="86"/>
      <c r="AC537" s="86"/>
      <c r="AH537" s="86"/>
      <c r="AL537" s="87"/>
      <c r="AQ537" s="86"/>
      <c r="AW537" s="86"/>
    </row>
    <row r="538">
      <c r="F538" s="86"/>
      <c r="K538" s="86"/>
      <c r="P538" s="86"/>
      <c r="S538" s="86"/>
      <c r="X538" s="86"/>
      <c r="AC538" s="86"/>
      <c r="AH538" s="86"/>
      <c r="AL538" s="87"/>
      <c r="AQ538" s="86"/>
      <c r="AW538" s="86"/>
    </row>
    <row r="539">
      <c r="F539" s="86"/>
      <c r="K539" s="86"/>
      <c r="P539" s="86"/>
      <c r="S539" s="86"/>
      <c r="X539" s="86"/>
      <c r="AC539" s="86"/>
      <c r="AH539" s="86"/>
      <c r="AL539" s="87"/>
      <c r="AQ539" s="86"/>
      <c r="AW539" s="86"/>
    </row>
    <row r="540">
      <c r="F540" s="86"/>
      <c r="K540" s="86"/>
      <c r="P540" s="86"/>
      <c r="S540" s="86"/>
      <c r="X540" s="86"/>
      <c r="AC540" s="86"/>
      <c r="AH540" s="86"/>
      <c r="AL540" s="87"/>
      <c r="AQ540" s="86"/>
      <c r="AW540" s="86"/>
    </row>
    <row r="541">
      <c r="F541" s="86"/>
      <c r="K541" s="86"/>
      <c r="P541" s="86"/>
      <c r="S541" s="86"/>
      <c r="X541" s="86"/>
      <c r="AC541" s="86"/>
      <c r="AH541" s="86"/>
      <c r="AL541" s="87"/>
      <c r="AQ541" s="86"/>
      <c r="AW541" s="86"/>
    </row>
    <row r="542">
      <c r="F542" s="86"/>
      <c r="K542" s="86"/>
      <c r="P542" s="86"/>
      <c r="S542" s="86"/>
      <c r="X542" s="86"/>
      <c r="AC542" s="86"/>
      <c r="AH542" s="86"/>
      <c r="AL542" s="87"/>
      <c r="AQ542" s="86"/>
      <c r="AW542" s="86"/>
    </row>
    <row r="543">
      <c r="F543" s="86"/>
      <c r="K543" s="86"/>
      <c r="P543" s="86"/>
      <c r="S543" s="86"/>
      <c r="X543" s="86"/>
      <c r="AC543" s="86"/>
      <c r="AH543" s="86"/>
      <c r="AL543" s="87"/>
      <c r="AQ543" s="86"/>
      <c r="AW543" s="86"/>
    </row>
    <row r="544">
      <c r="F544" s="86"/>
      <c r="K544" s="86"/>
      <c r="P544" s="86"/>
      <c r="S544" s="86"/>
      <c r="X544" s="86"/>
      <c r="AC544" s="86"/>
      <c r="AH544" s="86"/>
      <c r="AL544" s="87"/>
      <c r="AQ544" s="86"/>
      <c r="AW544" s="86"/>
    </row>
    <row r="545">
      <c r="F545" s="86"/>
      <c r="K545" s="86"/>
      <c r="P545" s="86"/>
      <c r="S545" s="86"/>
      <c r="X545" s="86"/>
      <c r="AC545" s="86"/>
      <c r="AH545" s="86"/>
      <c r="AL545" s="87"/>
      <c r="AQ545" s="86"/>
      <c r="AW545" s="86"/>
    </row>
    <row r="546">
      <c r="F546" s="86"/>
      <c r="K546" s="86"/>
      <c r="P546" s="86"/>
      <c r="S546" s="86"/>
      <c r="X546" s="86"/>
      <c r="AC546" s="86"/>
      <c r="AH546" s="86"/>
      <c r="AL546" s="87"/>
      <c r="AQ546" s="86"/>
      <c r="AW546" s="86"/>
    </row>
    <row r="547">
      <c r="F547" s="86"/>
      <c r="K547" s="86"/>
      <c r="P547" s="86"/>
      <c r="S547" s="86"/>
      <c r="X547" s="86"/>
      <c r="AC547" s="86"/>
      <c r="AH547" s="86"/>
      <c r="AL547" s="87"/>
      <c r="AQ547" s="86"/>
      <c r="AW547" s="86"/>
    </row>
    <row r="548">
      <c r="F548" s="86"/>
      <c r="K548" s="86"/>
      <c r="P548" s="86"/>
      <c r="S548" s="86"/>
      <c r="X548" s="86"/>
      <c r="AC548" s="86"/>
      <c r="AH548" s="86"/>
      <c r="AL548" s="87"/>
      <c r="AQ548" s="86"/>
      <c r="AW548" s="86"/>
    </row>
    <row r="549">
      <c r="F549" s="86"/>
      <c r="K549" s="86"/>
      <c r="P549" s="86"/>
      <c r="S549" s="86"/>
      <c r="X549" s="86"/>
      <c r="AC549" s="86"/>
      <c r="AH549" s="86"/>
      <c r="AL549" s="87"/>
      <c r="AQ549" s="86"/>
      <c r="AW549" s="86"/>
    </row>
    <row r="550">
      <c r="F550" s="86"/>
      <c r="K550" s="86"/>
      <c r="P550" s="86"/>
      <c r="S550" s="86"/>
      <c r="X550" s="86"/>
      <c r="AC550" s="86"/>
      <c r="AH550" s="86"/>
      <c r="AL550" s="87"/>
      <c r="AQ550" s="86"/>
      <c r="AW550" s="86"/>
    </row>
    <row r="551">
      <c r="F551" s="86"/>
      <c r="K551" s="86"/>
      <c r="P551" s="86"/>
      <c r="S551" s="86"/>
      <c r="X551" s="86"/>
      <c r="AC551" s="86"/>
      <c r="AH551" s="86"/>
      <c r="AL551" s="87"/>
      <c r="AQ551" s="86"/>
      <c r="AW551" s="86"/>
    </row>
    <row r="552">
      <c r="F552" s="86"/>
      <c r="K552" s="86"/>
      <c r="P552" s="86"/>
      <c r="S552" s="86"/>
      <c r="X552" s="86"/>
      <c r="AC552" s="86"/>
      <c r="AH552" s="86"/>
      <c r="AL552" s="87"/>
      <c r="AQ552" s="86"/>
      <c r="AW552" s="86"/>
    </row>
    <row r="553">
      <c r="F553" s="86"/>
      <c r="K553" s="86"/>
      <c r="P553" s="86"/>
      <c r="S553" s="86"/>
      <c r="X553" s="86"/>
      <c r="AC553" s="86"/>
      <c r="AH553" s="86"/>
      <c r="AL553" s="87"/>
      <c r="AQ553" s="86"/>
      <c r="AW553" s="86"/>
    </row>
    <row r="554">
      <c r="F554" s="86"/>
      <c r="K554" s="86"/>
      <c r="P554" s="86"/>
      <c r="S554" s="86"/>
      <c r="X554" s="86"/>
      <c r="AC554" s="86"/>
      <c r="AH554" s="86"/>
      <c r="AL554" s="87"/>
      <c r="AQ554" s="86"/>
      <c r="AW554" s="86"/>
    </row>
    <row r="555">
      <c r="F555" s="86"/>
      <c r="K555" s="86"/>
      <c r="P555" s="86"/>
      <c r="S555" s="86"/>
      <c r="X555" s="86"/>
      <c r="AC555" s="86"/>
      <c r="AH555" s="86"/>
      <c r="AL555" s="87"/>
      <c r="AQ555" s="86"/>
      <c r="AW555" s="86"/>
    </row>
    <row r="556">
      <c r="F556" s="86"/>
      <c r="K556" s="86"/>
      <c r="P556" s="86"/>
      <c r="S556" s="86"/>
      <c r="X556" s="86"/>
      <c r="AC556" s="86"/>
      <c r="AH556" s="86"/>
      <c r="AL556" s="87"/>
      <c r="AQ556" s="86"/>
      <c r="AW556" s="86"/>
    </row>
    <row r="557">
      <c r="F557" s="86"/>
      <c r="K557" s="86"/>
      <c r="P557" s="86"/>
      <c r="S557" s="86"/>
      <c r="X557" s="86"/>
      <c r="AC557" s="86"/>
      <c r="AH557" s="86"/>
      <c r="AL557" s="87"/>
      <c r="AQ557" s="86"/>
      <c r="AW557" s="86"/>
    </row>
    <row r="558">
      <c r="F558" s="86"/>
      <c r="K558" s="86"/>
      <c r="P558" s="86"/>
      <c r="S558" s="86"/>
      <c r="X558" s="86"/>
      <c r="AC558" s="86"/>
      <c r="AH558" s="86"/>
      <c r="AL558" s="87"/>
      <c r="AQ558" s="86"/>
      <c r="AW558" s="86"/>
    </row>
    <row r="559">
      <c r="F559" s="86"/>
      <c r="K559" s="86"/>
      <c r="P559" s="86"/>
      <c r="S559" s="86"/>
      <c r="X559" s="86"/>
      <c r="AC559" s="86"/>
      <c r="AH559" s="86"/>
      <c r="AL559" s="87"/>
      <c r="AQ559" s="86"/>
      <c r="AW559" s="86"/>
    </row>
    <row r="560">
      <c r="F560" s="86"/>
      <c r="K560" s="86"/>
      <c r="P560" s="86"/>
      <c r="S560" s="86"/>
      <c r="X560" s="86"/>
      <c r="AC560" s="86"/>
      <c r="AH560" s="86"/>
      <c r="AL560" s="87"/>
      <c r="AQ560" s="86"/>
      <c r="AW560" s="86"/>
    </row>
    <row r="561">
      <c r="F561" s="86"/>
      <c r="K561" s="86"/>
      <c r="P561" s="86"/>
      <c r="S561" s="86"/>
      <c r="X561" s="86"/>
      <c r="AC561" s="86"/>
      <c r="AH561" s="86"/>
      <c r="AL561" s="87"/>
      <c r="AQ561" s="86"/>
      <c r="AW561" s="86"/>
    </row>
    <row r="562">
      <c r="F562" s="86"/>
      <c r="K562" s="86"/>
      <c r="P562" s="86"/>
      <c r="S562" s="86"/>
      <c r="X562" s="86"/>
      <c r="AC562" s="86"/>
      <c r="AH562" s="86"/>
      <c r="AL562" s="87"/>
      <c r="AQ562" s="86"/>
      <c r="AW562" s="86"/>
    </row>
    <row r="563">
      <c r="F563" s="86"/>
      <c r="K563" s="86"/>
      <c r="P563" s="86"/>
      <c r="S563" s="86"/>
      <c r="X563" s="86"/>
      <c r="AC563" s="86"/>
      <c r="AH563" s="86"/>
      <c r="AL563" s="87"/>
      <c r="AQ563" s="86"/>
      <c r="AW563" s="86"/>
    </row>
    <row r="564">
      <c r="F564" s="86"/>
      <c r="K564" s="86"/>
      <c r="P564" s="86"/>
      <c r="S564" s="86"/>
      <c r="X564" s="86"/>
      <c r="AC564" s="86"/>
      <c r="AH564" s="86"/>
      <c r="AL564" s="87"/>
      <c r="AQ564" s="86"/>
      <c r="AW564" s="86"/>
    </row>
    <row r="565">
      <c r="F565" s="86"/>
      <c r="K565" s="86"/>
      <c r="P565" s="86"/>
      <c r="S565" s="86"/>
      <c r="X565" s="86"/>
      <c r="AC565" s="86"/>
      <c r="AH565" s="86"/>
      <c r="AL565" s="87"/>
      <c r="AQ565" s="86"/>
      <c r="AW565" s="86"/>
    </row>
    <row r="566">
      <c r="F566" s="86"/>
      <c r="K566" s="86"/>
      <c r="P566" s="86"/>
      <c r="S566" s="86"/>
      <c r="X566" s="86"/>
      <c r="AC566" s="86"/>
      <c r="AH566" s="86"/>
      <c r="AL566" s="87"/>
      <c r="AQ566" s="86"/>
      <c r="AW566" s="86"/>
    </row>
    <row r="567">
      <c r="F567" s="86"/>
      <c r="K567" s="86"/>
      <c r="P567" s="86"/>
      <c r="S567" s="86"/>
      <c r="X567" s="86"/>
      <c r="AC567" s="86"/>
      <c r="AH567" s="86"/>
      <c r="AL567" s="87"/>
      <c r="AQ567" s="86"/>
      <c r="AW567" s="86"/>
    </row>
    <row r="568">
      <c r="F568" s="86"/>
      <c r="K568" s="86"/>
      <c r="P568" s="86"/>
      <c r="S568" s="86"/>
      <c r="X568" s="86"/>
      <c r="AC568" s="86"/>
      <c r="AH568" s="86"/>
      <c r="AL568" s="87"/>
      <c r="AQ568" s="86"/>
      <c r="AW568" s="86"/>
    </row>
    <row r="569">
      <c r="F569" s="86"/>
      <c r="K569" s="86"/>
      <c r="P569" s="86"/>
      <c r="S569" s="86"/>
      <c r="X569" s="86"/>
      <c r="AC569" s="86"/>
      <c r="AH569" s="86"/>
      <c r="AL569" s="87"/>
      <c r="AQ569" s="86"/>
      <c r="AW569" s="86"/>
    </row>
    <row r="570">
      <c r="F570" s="86"/>
      <c r="K570" s="86"/>
      <c r="P570" s="86"/>
      <c r="S570" s="86"/>
      <c r="X570" s="86"/>
      <c r="AC570" s="86"/>
      <c r="AH570" s="86"/>
      <c r="AL570" s="87"/>
      <c r="AQ570" s="86"/>
      <c r="AW570" s="86"/>
    </row>
    <row r="571">
      <c r="F571" s="86"/>
      <c r="K571" s="86"/>
      <c r="P571" s="86"/>
      <c r="S571" s="86"/>
      <c r="X571" s="86"/>
      <c r="AC571" s="86"/>
      <c r="AH571" s="86"/>
      <c r="AL571" s="87"/>
      <c r="AQ571" s="86"/>
      <c r="AW571" s="86"/>
    </row>
    <row r="572">
      <c r="F572" s="86"/>
      <c r="K572" s="86"/>
      <c r="P572" s="86"/>
      <c r="S572" s="86"/>
      <c r="X572" s="86"/>
      <c r="AC572" s="86"/>
      <c r="AH572" s="86"/>
      <c r="AL572" s="87"/>
      <c r="AQ572" s="86"/>
      <c r="AW572" s="86"/>
    </row>
    <row r="573">
      <c r="F573" s="86"/>
      <c r="K573" s="86"/>
      <c r="P573" s="86"/>
      <c r="S573" s="86"/>
      <c r="X573" s="86"/>
      <c r="AC573" s="86"/>
      <c r="AH573" s="86"/>
      <c r="AL573" s="87"/>
      <c r="AQ573" s="86"/>
      <c r="AW573" s="86"/>
    </row>
    <row r="574">
      <c r="F574" s="86"/>
      <c r="K574" s="86"/>
      <c r="P574" s="86"/>
      <c r="S574" s="86"/>
      <c r="X574" s="86"/>
      <c r="AC574" s="86"/>
      <c r="AH574" s="86"/>
      <c r="AL574" s="87"/>
      <c r="AQ574" s="86"/>
      <c r="AW574" s="86"/>
    </row>
    <row r="575">
      <c r="F575" s="86"/>
      <c r="K575" s="86"/>
      <c r="P575" s="86"/>
      <c r="S575" s="86"/>
      <c r="X575" s="86"/>
      <c r="AC575" s="86"/>
      <c r="AH575" s="86"/>
      <c r="AL575" s="87"/>
      <c r="AQ575" s="86"/>
      <c r="AW575" s="86"/>
    </row>
    <row r="576">
      <c r="F576" s="86"/>
      <c r="K576" s="86"/>
      <c r="P576" s="86"/>
      <c r="S576" s="86"/>
      <c r="X576" s="86"/>
      <c r="AC576" s="86"/>
      <c r="AH576" s="86"/>
      <c r="AL576" s="87"/>
      <c r="AQ576" s="86"/>
      <c r="AW576" s="86"/>
    </row>
    <row r="577">
      <c r="F577" s="86"/>
      <c r="K577" s="86"/>
      <c r="P577" s="86"/>
      <c r="S577" s="86"/>
      <c r="X577" s="86"/>
      <c r="AC577" s="86"/>
      <c r="AH577" s="86"/>
      <c r="AL577" s="87"/>
      <c r="AQ577" s="86"/>
      <c r="AW577" s="86"/>
    </row>
    <row r="578">
      <c r="F578" s="86"/>
      <c r="K578" s="86"/>
      <c r="P578" s="86"/>
      <c r="S578" s="86"/>
      <c r="X578" s="86"/>
      <c r="AC578" s="86"/>
      <c r="AH578" s="86"/>
      <c r="AL578" s="87"/>
      <c r="AQ578" s="86"/>
      <c r="AW578" s="86"/>
    </row>
    <row r="579">
      <c r="F579" s="86"/>
      <c r="K579" s="86"/>
      <c r="P579" s="86"/>
      <c r="S579" s="86"/>
      <c r="X579" s="86"/>
      <c r="AC579" s="86"/>
      <c r="AH579" s="86"/>
      <c r="AL579" s="87"/>
      <c r="AQ579" s="86"/>
      <c r="AW579" s="86"/>
    </row>
    <row r="580">
      <c r="F580" s="86"/>
      <c r="K580" s="86"/>
      <c r="P580" s="86"/>
      <c r="S580" s="86"/>
      <c r="X580" s="86"/>
      <c r="AC580" s="86"/>
      <c r="AH580" s="86"/>
      <c r="AL580" s="87"/>
      <c r="AQ580" s="86"/>
      <c r="AW580" s="86"/>
    </row>
    <row r="581">
      <c r="F581" s="86"/>
      <c r="K581" s="86"/>
      <c r="P581" s="86"/>
      <c r="S581" s="86"/>
      <c r="X581" s="86"/>
      <c r="AC581" s="86"/>
      <c r="AH581" s="86"/>
      <c r="AL581" s="87"/>
      <c r="AQ581" s="86"/>
      <c r="AW581" s="86"/>
    </row>
    <row r="582">
      <c r="F582" s="86"/>
      <c r="K582" s="86"/>
      <c r="P582" s="86"/>
      <c r="S582" s="86"/>
      <c r="X582" s="86"/>
      <c r="AC582" s="86"/>
      <c r="AH582" s="86"/>
      <c r="AL582" s="87"/>
      <c r="AQ582" s="86"/>
      <c r="AW582" s="86"/>
    </row>
    <row r="583">
      <c r="F583" s="86"/>
      <c r="K583" s="86"/>
      <c r="P583" s="86"/>
      <c r="S583" s="86"/>
      <c r="X583" s="86"/>
      <c r="AC583" s="86"/>
      <c r="AH583" s="86"/>
      <c r="AL583" s="87"/>
      <c r="AQ583" s="86"/>
      <c r="AW583" s="86"/>
    </row>
    <row r="584">
      <c r="F584" s="86"/>
      <c r="K584" s="86"/>
      <c r="P584" s="86"/>
      <c r="S584" s="86"/>
      <c r="X584" s="86"/>
      <c r="AC584" s="86"/>
      <c r="AH584" s="86"/>
      <c r="AL584" s="87"/>
      <c r="AQ584" s="86"/>
      <c r="AW584" s="86"/>
    </row>
    <row r="585">
      <c r="F585" s="86"/>
      <c r="K585" s="86"/>
      <c r="P585" s="86"/>
      <c r="S585" s="86"/>
      <c r="X585" s="86"/>
      <c r="AC585" s="86"/>
      <c r="AH585" s="86"/>
      <c r="AL585" s="87"/>
      <c r="AQ585" s="86"/>
      <c r="AW585" s="86"/>
    </row>
    <row r="586">
      <c r="F586" s="86"/>
      <c r="K586" s="86"/>
      <c r="P586" s="86"/>
      <c r="S586" s="86"/>
      <c r="X586" s="86"/>
      <c r="AC586" s="86"/>
      <c r="AH586" s="86"/>
      <c r="AL586" s="87"/>
      <c r="AQ586" s="86"/>
      <c r="AW586" s="86"/>
    </row>
    <row r="587">
      <c r="F587" s="86"/>
      <c r="K587" s="86"/>
      <c r="P587" s="86"/>
      <c r="S587" s="86"/>
      <c r="X587" s="86"/>
      <c r="AC587" s="86"/>
      <c r="AH587" s="86"/>
      <c r="AL587" s="87"/>
      <c r="AQ587" s="86"/>
      <c r="AW587" s="86"/>
    </row>
    <row r="588">
      <c r="F588" s="86"/>
      <c r="K588" s="86"/>
      <c r="P588" s="86"/>
      <c r="S588" s="86"/>
      <c r="X588" s="86"/>
      <c r="AC588" s="86"/>
      <c r="AH588" s="86"/>
      <c r="AL588" s="87"/>
      <c r="AQ588" s="86"/>
      <c r="AW588" s="86"/>
    </row>
    <row r="589">
      <c r="F589" s="86"/>
      <c r="K589" s="86"/>
      <c r="P589" s="86"/>
      <c r="S589" s="86"/>
      <c r="X589" s="86"/>
      <c r="AC589" s="86"/>
      <c r="AH589" s="86"/>
      <c r="AL589" s="87"/>
      <c r="AQ589" s="86"/>
      <c r="AW589" s="86"/>
    </row>
    <row r="590">
      <c r="F590" s="86"/>
      <c r="K590" s="86"/>
      <c r="P590" s="86"/>
      <c r="S590" s="86"/>
      <c r="X590" s="86"/>
      <c r="AC590" s="86"/>
      <c r="AH590" s="86"/>
      <c r="AL590" s="87"/>
      <c r="AQ590" s="86"/>
      <c r="AW590" s="86"/>
    </row>
    <row r="591">
      <c r="F591" s="86"/>
      <c r="K591" s="86"/>
      <c r="P591" s="86"/>
      <c r="S591" s="86"/>
      <c r="X591" s="86"/>
      <c r="AC591" s="86"/>
      <c r="AH591" s="86"/>
      <c r="AL591" s="87"/>
      <c r="AQ591" s="86"/>
      <c r="AW591" s="86"/>
    </row>
    <row r="592">
      <c r="F592" s="86"/>
      <c r="K592" s="86"/>
      <c r="P592" s="86"/>
      <c r="S592" s="86"/>
      <c r="X592" s="86"/>
      <c r="AC592" s="86"/>
      <c r="AH592" s="86"/>
      <c r="AL592" s="87"/>
      <c r="AQ592" s="86"/>
      <c r="AW592" s="86"/>
    </row>
    <row r="593">
      <c r="F593" s="86"/>
      <c r="K593" s="86"/>
      <c r="P593" s="86"/>
      <c r="S593" s="86"/>
      <c r="X593" s="86"/>
      <c r="AC593" s="86"/>
      <c r="AH593" s="86"/>
      <c r="AL593" s="87"/>
      <c r="AQ593" s="86"/>
      <c r="AW593" s="86"/>
    </row>
    <row r="594">
      <c r="F594" s="86"/>
      <c r="K594" s="86"/>
      <c r="P594" s="86"/>
      <c r="S594" s="86"/>
      <c r="X594" s="86"/>
      <c r="AC594" s="86"/>
      <c r="AH594" s="86"/>
      <c r="AL594" s="87"/>
      <c r="AQ594" s="86"/>
      <c r="AW594" s="86"/>
    </row>
    <row r="595">
      <c r="F595" s="86"/>
      <c r="K595" s="86"/>
      <c r="P595" s="86"/>
      <c r="S595" s="86"/>
      <c r="X595" s="86"/>
      <c r="AC595" s="86"/>
      <c r="AH595" s="86"/>
      <c r="AL595" s="87"/>
      <c r="AQ595" s="86"/>
      <c r="AW595" s="86"/>
    </row>
    <row r="596">
      <c r="F596" s="86"/>
      <c r="K596" s="86"/>
      <c r="P596" s="86"/>
      <c r="S596" s="86"/>
      <c r="X596" s="86"/>
      <c r="AC596" s="86"/>
      <c r="AH596" s="86"/>
      <c r="AL596" s="87"/>
      <c r="AQ596" s="86"/>
      <c r="AW596" s="86"/>
    </row>
    <row r="597">
      <c r="F597" s="86"/>
      <c r="K597" s="86"/>
      <c r="P597" s="86"/>
      <c r="S597" s="86"/>
      <c r="X597" s="86"/>
      <c r="AC597" s="86"/>
      <c r="AH597" s="86"/>
      <c r="AL597" s="87"/>
      <c r="AQ597" s="86"/>
      <c r="AW597" s="86"/>
    </row>
    <row r="598">
      <c r="F598" s="86"/>
      <c r="K598" s="86"/>
      <c r="P598" s="86"/>
      <c r="S598" s="86"/>
      <c r="X598" s="86"/>
      <c r="AC598" s="86"/>
      <c r="AH598" s="86"/>
      <c r="AL598" s="87"/>
      <c r="AQ598" s="86"/>
      <c r="AW598" s="86"/>
    </row>
    <row r="599">
      <c r="F599" s="86"/>
      <c r="K599" s="86"/>
      <c r="P599" s="86"/>
      <c r="S599" s="86"/>
      <c r="X599" s="86"/>
      <c r="AC599" s="86"/>
      <c r="AH599" s="86"/>
      <c r="AL599" s="87"/>
      <c r="AQ599" s="86"/>
      <c r="AW599" s="86"/>
    </row>
    <row r="600">
      <c r="F600" s="86"/>
      <c r="K600" s="86"/>
      <c r="P600" s="86"/>
      <c r="S600" s="86"/>
      <c r="X600" s="86"/>
      <c r="AC600" s="86"/>
      <c r="AH600" s="86"/>
      <c r="AL600" s="87"/>
      <c r="AQ600" s="86"/>
      <c r="AW600" s="86"/>
    </row>
    <row r="601">
      <c r="F601" s="86"/>
      <c r="K601" s="86"/>
      <c r="P601" s="86"/>
      <c r="S601" s="86"/>
      <c r="X601" s="86"/>
      <c r="AC601" s="86"/>
      <c r="AH601" s="86"/>
      <c r="AL601" s="87"/>
      <c r="AQ601" s="86"/>
      <c r="AW601" s="86"/>
    </row>
    <row r="602">
      <c r="F602" s="86"/>
      <c r="K602" s="86"/>
      <c r="P602" s="86"/>
      <c r="S602" s="86"/>
      <c r="X602" s="86"/>
      <c r="AC602" s="86"/>
      <c r="AH602" s="86"/>
      <c r="AL602" s="87"/>
      <c r="AQ602" s="86"/>
      <c r="AW602" s="86"/>
    </row>
    <row r="603">
      <c r="F603" s="86"/>
      <c r="K603" s="86"/>
      <c r="P603" s="86"/>
      <c r="S603" s="86"/>
      <c r="X603" s="86"/>
      <c r="AC603" s="86"/>
      <c r="AH603" s="86"/>
      <c r="AL603" s="87"/>
      <c r="AQ603" s="86"/>
      <c r="AW603" s="86"/>
    </row>
    <row r="604">
      <c r="F604" s="86"/>
      <c r="K604" s="86"/>
      <c r="P604" s="86"/>
      <c r="S604" s="86"/>
      <c r="X604" s="86"/>
      <c r="AC604" s="86"/>
      <c r="AH604" s="86"/>
      <c r="AL604" s="87"/>
      <c r="AQ604" s="86"/>
      <c r="AW604" s="86"/>
    </row>
    <row r="605">
      <c r="F605" s="86"/>
      <c r="K605" s="86"/>
      <c r="P605" s="86"/>
      <c r="S605" s="86"/>
      <c r="X605" s="86"/>
      <c r="AC605" s="86"/>
      <c r="AH605" s="86"/>
      <c r="AL605" s="87"/>
      <c r="AQ605" s="86"/>
      <c r="AW605" s="86"/>
    </row>
    <row r="606">
      <c r="F606" s="86"/>
      <c r="K606" s="86"/>
      <c r="P606" s="86"/>
      <c r="S606" s="86"/>
      <c r="X606" s="86"/>
      <c r="AC606" s="86"/>
      <c r="AH606" s="86"/>
      <c r="AL606" s="87"/>
      <c r="AQ606" s="86"/>
      <c r="AW606" s="86"/>
    </row>
    <row r="607">
      <c r="F607" s="86"/>
      <c r="K607" s="86"/>
      <c r="P607" s="86"/>
      <c r="S607" s="86"/>
      <c r="X607" s="86"/>
      <c r="AC607" s="86"/>
      <c r="AH607" s="86"/>
      <c r="AL607" s="87"/>
      <c r="AQ607" s="86"/>
      <c r="AW607" s="86"/>
    </row>
    <row r="608">
      <c r="F608" s="86"/>
      <c r="K608" s="86"/>
      <c r="P608" s="86"/>
      <c r="S608" s="86"/>
      <c r="X608" s="86"/>
      <c r="AC608" s="86"/>
      <c r="AH608" s="86"/>
      <c r="AL608" s="87"/>
      <c r="AQ608" s="86"/>
      <c r="AW608" s="86"/>
    </row>
    <row r="609">
      <c r="F609" s="86"/>
      <c r="K609" s="86"/>
      <c r="P609" s="86"/>
      <c r="S609" s="86"/>
      <c r="X609" s="86"/>
      <c r="AC609" s="86"/>
      <c r="AH609" s="86"/>
      <c r="AL609" s="87"/>
      <c r="AQ609" s="86"/>
      <c r="AW609" s="86"/>
    </row>
    <row r="610">
      <c r="F610" s="86"/>
      <c r="K610" s="86"/>
      <c r="P610" s="86"/>
      <c r="S610" s="86"/>
      <c r="X610" s="86"/>
      <c r="AC610" s="86"/>
      <c r="AH610" s="86"/>
      <c r="AL610" s="87"/>
      <c r="AQ610" s="86"/>
      <c r="AW610" s="86"/>
    </row>
    <row r="611">
      <c r="F611" s="86"/>
      <c r="K611" s="86"/>
      <c r="P611" s="86"/>
      <c r="S611" s="86"/>
      <c r="X611" s="86"/>
      <c r="AC611" s="86"/>
      <c r="AH611" s="86"/>
      <c r="AL611" s="87"/>
      <c r="AQ611" s="86"/>
      <c r="AW611" s="86"/>
    </row>
    <row r="612">
      <c r="F612" s="86"/>
      <c r="K612" s="86"/>
      <c r="P612" s="86"/>
      <c r="S612" s="86"/>
      <c r="X612" s="86"/>
      <c r="AC612" s="86"/>
      <c r="AH612" s="86"/>
      <c r="AL612" s="87"/>
      <c r="AQ612" s="86"/>
      <c r="AW612" s="86"/>
    </row>
    <row r="613">
      <c r="F613" s="86"/>
      <c r="K613" s="86"/>
      <c r="P613" s="86"/>
      <c r="S613" s="86"/>
      <c r="X613" s="86"/>
      <c r="AC613" s="86"/>
      <c r="AH613" s="86"/>
      <c r="AL613" s="87"/>
      <c r="AQ613" s="86"/>
      <c r="AW613" s="86"/>
    </row>
    <row r="614">
      <c r="F614" s="86"/>
      <c r="K614" s="86"/>
      <c r="P614" s="86"/>
      <c r="S614" s="86"/>
      <c r="X614" s="86"/>
      <c r="AC614" s="86"/>
      <c r="AH614" s="86"/>
      <c r="AL614" s="87"/>
      <c r="AQ614" s="86"/>
      <c r="AW614" s="86"/>
    </row>
    <row r="615">
      <c r="F615" s="86"/>
      <c r="K615" s="86"/>
      <c r="P615" s="86"/>
      <c r="S615" s="86"/>
      <c r="X615" s="86"/>
      <c r="AC615" s="86"/>
      <c r="AH615" s="86"/>
      <c r="AL615" s="87"/>
      <c r="AQ615" s="86"/>
      <c r="AW615" s="86"/>
    </row>
    <row r="616">
      <c r="F616" s="86"/>
      <c r="K616" s="86"/>
      <c r="P616" s="86"/>
      <c r="S616" s="86"/>
      <c r="X616" s="86"/>
      <c r="AC616" s="86"/>
      <c r="AH616" s="86"/>
      <c r="AL616" s="87"/>
      <c r="AQ616" s="86"/>
      <c r="AW616" s="86"/>
    </row>
    <row r="617">
      <c r="F617" s="86"/>
      <c r="K617" s="86"/>
      <c r="P617" s="86"/>
      <c r="S617" s="86"/>
      <c r="X617" s="86"/>
      <c r="AC617" s="86"/>
      <c r="AH617" s="86"/>
      <c r="AL617" s="87"/>
      <c r="AQ617" s="86"/>
      <c r="AW617" s="86"/>
    </row>
    <row r="618">
      <c r="F618" s="86"/>
      <c r="K618" s="86"/>
      <c r="P618" s="86"/>
      <c r="S618" s="86"/>
      <c r="X618" s="86"/>
      <c r="AC618" s="86"/>
      <c r="AH618" s="86"/>
      <c r="AL618" s="87"/>
      <c r="AQ618" s="86"/>
      <c r="AW618" s="86"/>
    </row>
    <row r="619">
      <c r="F619" s="86"/>
      <c r="K619" s="86"/>
      <c r="P619" s="86"/>
      <c r="S619" s="86"/>
      <c r="X619" s="86"/>
      <c r="AC619" s="86"/>
      <c r="AH619" s="86"/>
      <c r="AL619" s="87"/>
      <c r="AQ619" s="86"/>
      <c r="AW619" s="86"/>
    </row>
    <row r="620">
      <c r="F620" s="86"/>
      <c r="K620" s="86"/>
      <c r="P620" s="86"/>
      <c r="S620" s="86"/>
      <c r="X620" s="86"/>
      <c r="AC620" s="86"/>
      <c r="AH620" s="86"/>
      <c r="AL620" s="87"/>
      <c r="AQ620" s="86"/>
      <c r="AW620" s="86"/>
    </row>
    <row r="621">
      <c r="F621" s="86"/>
      <c r="K621" s="86"/>
      <c r="P621" s="86"/>
      <c r="S621" s="86"/>
      <c r="X621" s="86"/>
      <c r="AC621" s="86"/>
      <c r="AH621" s="86"/>
      <c r="AL621" s="87"/>
      <c r="AQ621" s="86"/>
      <c r="AW621" s="86"/>
    </row>
    <row r="622">
      <c r="F622" s="86"/>
      <c r="K622" s="86"/>
      <c r="P622" s="86"/>
      <c r="S622" s="86"/>
      <c r="X622" s="86"/>
      <c r="AC622" s="86"/>
      <c r="AH622" s="86"/>
      <c r="AL622" s="87"/>
      <c r="AQ622" s="86"/>
      <c r="AW622" s="86"/>
    </row>
    <row r="623">
      <c r="F623" s="86"/>
      <c r="K623" s="86"/>
      <c r="P623" s="86"/>
      <c r="S623" s="86"/>
      <c r="X623" s="86"/>
      <c r="AC623" s="86"/>
      <c r="AH623" s="86"/>
      <c r="AL623" s="87"/>
      <c r="AQ623" s="86"/>
      <c r="AW623" s="86"/>
    </row>
    <row r="624">
      <c r="F624" s="86"/>
      <c r="K624" s="86"/>
      <c r="P624" s="86"/>
      <c r="S624" s="86"/>
      <c r="X624" s="86"/>
      <c r="AC624" s="86"/>
      <c r="AH624" s="86"/>
      <c r="AL624" s="87"/>
      <c r="AQ624" s="86"/>
      <c r="AW624" s="86"/>
    </row>
    <row r="625">
      <c r="F625" s="86"/>
      <c r="K625" s="86"/>
      <c r="P625" s="86"/>
      <c r="S625" s="86"/>
      <c r="X625" s="86"/>
      <c r="AC625" s="86"/>
      <c r="AH625" s="86"/>
      <c r="AL625" s="87"/>
      <c r="AQ625" s="86"/>
      <c r="AW625" s="86"/>
    </row>
    <row r="626">
      <c r="F626" s="86"/>
      <c r="K626" s="86"/>
      <c r="P626" s="86"/>
      <c r="S626" s="86"/>
      <c r="X626" s="86"/>
      <c r="AC626" s="86"/>
      <c r="AH626" s="86"/>
      <c r="AL626" s="87"/>
      <c r="AQ626" s="86"/>
      <c r="AW626" s="86"/>
    </row>
    <row r="627">
      <c r="F627" s="86"/>
      <c r="K627" s="86"/>
      <c r="P627" s="86"/>
      <c r="S627" s="86"/>
      <c r="X627" s="86"/>
      <c r="AC627" s="86"/>
      <c r="AH627" s="86"/>
      <c r="AL627" s="87"/>
      <c r="AQ627" s="86"/>
      <c r="AW627" s="86"/>
    </row>
    <row r="628">
      <c r="F628" s="86"/>
      <c r="K628" s="86"/>
      <c r="P628" s="86"/>
      <c r="S628" s="86"/>
      <c r="X628" s="86"/>
      <c r="AC628" s="86"/>
      <c r="AH628" s="86"/>
      <c r="AL628" s="87"/>
      <c r="AQ628" s="86"/>
      <c r="AW628" s="86"/>
    </row>
    <row r="629">
      <c r="F629" s="86"/>
      <c r="K629" s="86"/>
      <c r="P629" s="86"/>
      <c r="S629" s="86"/>
      <c r="X629" s="86"/>
      <c r="AC629" s="86"/>
      <c r="AH629" s="86"/>
      <c r="AL629" s="87"/>
      <c r="AQ629" s="86"/>
      <c r="AW629" s="86"/>
    </row>
    <row r="630">
      <c r="F630" s="86"/>
      <c r="K630" s="86"/>
      <c r="P630" s="86"/>
      <c r="S630" s="86"/>
      <c r="X630" s="86"/>
      <c r="AC630" s="86"/>
      <c r="AH630" s="86"/>
      <c r="AL630" s="87"/>
      <c r="AQ630" s="86"/>
      <c r="AW630" s="86"/>
    </row>
    <row r="631">
      <c r="F631" s="86"/>
      <c r="K631" s="86"/>
      <c r="P631" s="86"/>
      <c r="S631" s="86"/>
      <c r="X631" s="86"/>
      <c r="AC631" s="86"/>
      <c r="AH631" s="86"/>
      <c r="AL631" s="87"/>
      <c r="AQ631" s="86"/>
      <c r="AW631" s="86"/>
    </row>
    <row r="632">
      <c r="F632" s="86"/>
      <c r="K632" s="86"/>
      <c r="P632" s="86"/>
      <c r="S632" s="86"/>
      <c r="X632" s="86"/>
      <c r="AC632" s="86"/>
      <c r="AH632" s="86"/>
      <c r="AL632" s="87"/>
      <c r="AQ632" s="86"/>
      <c r="AW632" s="86"/>
    </row>
    <row r="633">
      <c r="F633" s="86"/>
      <c r="K633" s="86"/>
      <c r="P633" s="86"/>
      <c r="S633" s="86"/>
      <c r="X633" s="86"/>
      <c r="AC633" s="86"/>
      <c r="AH633" s="86"/>
      <c r="AL633" s="87"/>
      <c r="AQ633" s="86"/>
      <c r="AW633" s="86"/>
    </row>
    <row r="634">
      <c r="F634" s="86"/>
      <c r="K634" s="86"/>
      <c r="P634" s="86"/>
      <c r="S634" s="86"/>
      <c r="X634" s="86"/>
      <c r="AC634" s="86"/>
      <c r="AH634" s="86"/>
      <c r="AL634" s="87"/>
      <c r="AQ634" s="86"/>
      <c r="AW634" s="86"/>
    </row>
    <row r="635">
      <c r="F635" s="86"/>
      <c r="K635" s="86"/>
      <c r="P635" s="86"/>
      <c r="S635" s="86"/>
      <c r="X635" s="86"/>
      <c r="AC635" s="86"/>
      <c r="AH635" s="86"/>
      <c r="AL635" s="87"/>
      <c r="AQ635" s="86"/>
      <c r="AW635" s="86"/>
    </row>
    <row r="636">
      <c r="F636" s="86"/>
      <c r="K636" s="86"/>
      <c r="P636" s="86"/>
      <c r="S636" s="86"/>
      <c r="X636" s="86"/>
      <c r="AC636" s="86"/>
      <c r="AH636" s="86"/>
      <c r="AL636" s="87"/>
      <c r="AQ636" s="86"/>
      <c r="AW636" s="86"/>
    </row>
    <row r="637">
      <c r="F637" s="86"/>
      <c r="K637" s="86"/>
      <c r="P637" s="86"/>
      <c r="S637" s="86"/>
      <c r="X637" s="86"/>
      <c r="AC637" s="86"/>
      <c r="AH637" s="86"/>
      <c r="AL637" s="87"/>
      <c r="AQ637" s="86"/>
      <c r="AW637" s="86"/>
    </row>
    <row r="638">
      <c r="F638" s="86"/>
      <c r="K638" s="86"/>
      <c r="P638" s="86"/>
      <c r="S638" s="86"/>
      <c r="X638" s="86"/>
      <c r="AC638" s="86"/>
      <c r="AH638" s="86"/>
      <c r="AL638" s="87"/>
      <c r="AQ638" s="86"/>
      <c r="AW638" s="86"/>
    </row>
    <row r="639">
      <c r="F639" s="86"/>
      <c r="K639" s="86"/>
      <c r="P639" s="86"/>
      <c r="S639" s="86"/>
      <c r="X639" s="86"/>
      <c r="AC639" s="86"/>
      <c r="AH639" s="86"/>
      <c r="AL639" s="87"/>
      <c r="AQ639" s="86"/>
      <c r="AW639" s="86"/>
    </row>
    <row r="640">
      <c r="F640" s="86"/>
      <c r="K640" s="86"/>
      <c r="P640" s="86"/>
      <c r="S640" s="86"/>
      <c r="X640" s="86"/>
      <c r="AC640" s="86"/>
      <c r="AH640" s="86"/>
      <c r="AL640" s="87"/>
      <c r="AQ640" s="86"/>
      <c r="AW640" s="86"/>
    </row>
    <row r="641">
      <c r="F641" s="86"/>
      <c r="K641" s="86"/>
      <c r="P641" s="86"/>
      <c r="S641" s="86"/>
      <c r="X641" s="86"/>
      <c r="AC641" s="86"/>
      <c r="AH641" s="86"/>
      <c r="AL641" s="87"/>
      <c r="AQ641" s="86"/>
      <c r="AW641" s="86"/>
    </row>
    <row r="642">
      <c r="F642" s="86"/>
      <c r="K642" s="86"/>
      <c r="P642" s="86"/>
      <c r="S642" s="86"/>
      <c r="X642" s="86"/>
      <c r="AC642" s="86"/>
      <c r="AH642" s="86"/>
      <c r="AL642" s="87"/>
      <c r="AQ642" s="86"/>
      <c r="AW642" s="86"/>
    </row>
    <row r="643">
      <c r="F643" s="86"/>
      <c r="K643" s="86"/>
      <c r="P643" s="86"/>
      <c r="S643" s="86"/>
      <c r="X643" s="86"/>
      <c r="AC643" s="86"/>
      <c r="AH643" s="86"/>
      <c r="AL643" s="87"/>
      <c r="AQ643" s="86"/>
      <c r="AW643" s="86"/>
    </row>
    <row r="644">
      <c r="F644" s="86"/>
      <c r="K644" s="86"/>
      <c r="P644" s="86"/>
      <c r="S644" s="86"/>
      <c r="X644" s="86"/>
      <c r="AC644" s="86"/>
      <c r="AH644" s="86"/>
      <c r="AL644" s="87"/>
      <c r="AQ644" s="86"/>
      <c r="AW644" s="86"/>
    </row>
    <row r="645">
      <c r="F645" s="86"/>
      <c r="K645" s="86"/>
      <c r="P645" s="86"/>
      <c r="S645" s="86"/>
      <c r="X645" s="86"/>
      <c r="AC645" s="86"/>
      <c r="AH645" s="86"/>
      <c r="AL645" s="87"/>
      <c r="AQ645" s="86"/>
      <c r="AW645" s="86"/>
    </row>
    <row r="646">
      <c r="F646" s="86"/>
      <c r="K646" s="86"/>
      <c r="P646" s="86"/>
      <c r="S646" s="86"/>
      <c r="X646" s="86"/>
      <c r="AC646" s="86"/>
      <c r="AH646" s="86"/>
      <c r="AL646" s="87"/>
      <c r="AQ646" s="86"/>
      <c r="AW646" s="86"/>
    </row>
    <row r="647">
      <c r="F647" s="86"/>
      <c r="K647" s="86"/>
      <c r="P647" s="86"/>
      <c r="S647" s="86"/>
      <c r="X647" s="86"/>
      <c r="AC647" s="86"/>
      <c r="AH647" s="86"/>
      <c r="AL647" s="87"/>
      <c r="AQ647" s="86"/>
      <c r="AW647" s="86"/>
    </row>
    <row r="648">
      <c r="F648" s="86"/>
      <c r="K648" s="86"/>
      <c r="P648" s="86"/>
      <c r="S648" s="86"/>
      <c r="X648" s="86"/>
      <c r="AC648" s="86"/>
      <c r="AH648" s="86"/>
      <c r="AL648" s="87"/>
      <c r="AQ648" s="86"/>
      <c r="AW648" s="86"/>
    </row>
    <row r="649">
      <c r="F649" s="86"/>
      <c r="K649" s="86"/>
      <c r="P649" s="86"/>
      <c r="S649" s="86"/>
      <c r="X649" s="86"/>
      <c r="AC649" s="86"/>
      <c r="AH649" s="86"/>
      <c r="AL649" s="87"/>
      <c r="AQ649" s="86"/>
      <c r="AW649" s="86"/>
    </row>
    <row r="650">
      <c r="F650" s="86"/>
      <c r="K650" s="86"/>
      <c r="P650" s="86"/>
      <c r="S650" s="86"/>
      <c r="X650" s="86"/>
      <c r="AC650" s="86"/>
      <c r="AH650" s="86"/>
      <c r="AL650" s="87"/>
      <c r="AQ650" s="86"/>
      <c r="AW650" s="86"/>
    </row>
    <row r="651">
      <c r="F651" s="86"/>
      <c r="K651" s="86"/>
      <c r="P651" s="86"/>
      <c r="S651" s="86"/>
      <c r="X651" s="86"/>
      <c r="AC651" s="86"/>
      <c r="AH651" s="86"/>
      <c r="AL651" s="87"/>
      <c r="AQ651" s="86"/>
      <c r="AW651" s="86"/>
    </row>
    <row r="652">
      <c r="F652" s="86"/>
      <c r="K652" s="86"/>
      <c r="P652" s="86"/>
      <c r="S652" s="86"/>
      <c r="X652" s="86"/>
      <c r="AC652" s="86"/>
      <c r="AH652" s="86"/>
      <c r="AL652" s="87"/>
      <c r="AQ652" s="86"/>
      <c r="AW652" s="86"/>
    </row>
    <row r="653">
      <c r="F653" s="86"/>
      <c r="K653" s="86"/>
      <c r="P653" s="86"/>
      <c r="S653" s="86"/>
      <c r="X653" s="86"/>
      <c r="AC653" s="86"/>
      <c r="AH653" s="86"/>
      <c r="AL653" s="87"/>
      <c r="AQ653" s="86"/>
      <c r="AW653" s="86"/>
    </row>
    <row r="654">
      <c r="F654" s="86"/>
      <c r="K654" s="86"/>
      <c r="P654" s="86"/>
      <c r="S654" s="86"/>
      <c r="X654" s="86"/>
      <c r="AC654" s="86"/>
      <c r="AH654" s="86"/>
      <c r="AL654" s="87"/>
      <c r="AQ654" s="86"/>
      <c r="AW654" s="86"/>
    </row>
    <row r="655">
      <c r="F655" s="86"/>
      <c r="K655" s="86"/>
      <c r="P655" s="86"/>
      <c r="S655" s="86"/>
      <c r="X655" s="86"/>
      <c r="AC655" s="86"/>
      <c r="AH655" s="86"/>
      <c r="AL655" s="87"/>
      <c r="AQ655" s="86"/>
      <c r="AW655" s="86"/>
    </row>
    <row r="656">
      <c r="F656" s="86"/>
      <c r="K656" s="86"/>
      <c r="P656" s="86"/>
      <c r="S656" s="86"/>
      <c r="X656" s="86"/>
      <c r="AC656" s="86"/>
      <c r="AH656" s="86"/>
      <c r="AL656" s="87"/>
      <c r="AQ656" s="86"/>
      <c r="AW656" s="86"/>
    </row>
    <row r="657">
      <c r="F657" s="86"/>
      <c r="K657" s="86"/>
      <c r="P657" s="86"/>
      <c r="S657" s="86"/>
      <c r="X657" s="86"/>
      <c r="AC657" s="86"/>
      <c r="AH657" s="86"/>
      <c r="AL657" s="87"/>
      <c r="AQ657" s="86"/>
      <c r="AW657" s="86"/>
    </row>
    <row r="658">
      <c r="F658" s="86"/>
      <c r="K658" s="86"/>
      <c r="P658" s="86"/>
      <c r="S658" s="86"/>
      <c r="X658" s="86"/>
      <c r="AC658" s="86"/>
      <c r="AH658" s="86"/>
      <c r="AL658" s="87"/>
      <c r="AQ658" s="86"/>
      <c r="AW658" s="86"/>
    </row>
    <row r="659">
      <c r="F659" s="86"/>
      <c r="K659" s="86"/>
      <c r="P659" s="86"/>
      <c r="S659" s="86"/>
      <c r="X659" s="86"/>
      <c r="AC659" s="86"/>
      <c r="AH659" s="86"/>
      <c r="AL659" s="87"/>
      <c r="AQ659" s="86"/>
      <c r="AW659" s="86"/>
    </row>
    <row r="660">
      <c r="F660" s="86"/>
      <c r="K660" s="86"/>
      <c r="P660" s="86"/>
      <c r="S660" s="86"/>
      <c r="X660" s="86"/>
      <c r="AC660" s="86"/>
      <c r="AH660" s="86"/>
      <c r="AL660" s="87"/>
      <c r="AQ660" s="86"/>
      <c r="AW660" s="86"/>
    </row>
    <row r="661">
      <c r="F661" s="86"/>
      <c r="K661" s="86"/>
      <c r="P661" s="86"/>
      <c r="S661" s="86"/>
      <c r="X661" s="86"/>
      <c r="AC661" s="86"/>
      <c r="AH661" s="86"/>
      <c r="AL661" s="87"/>
      <c r="AQ661" s="86"/>
      <c r="AW661" s="86"/>
    </row>
    <row r="662">
      <c r="F662" s="86"/>
      <c r="K662" s="86"/>
      <c r="P662" s="86"/>
      <c r="S662" s="86"/>
      <c r="X662" s="86"/>
      <c r="AC662" s="86"/>
      <c r="AH662" s="86"/>
      <c r="AL662" s="87"/>
      <c r="AQ662" s="86"/>
      <c r="AW662" s="86"/>
    </row>
    <row r="663">
      <c r="F663" s="86"/>
      <c r="K663" s="86"/>
      <c r="P663" s="86"/>
      <c r="S663" s="86"/>
      <c r="X663" s="86"/>
      <c r="AC663" s="86"/>
      <c r="AH663" s="86"/>
      <c r="AL663" s="87"/>
      <c r="AQ663" s="86"/>
      <c r="AW663" s="86"/>
    </row>
    <row r="664">
      <c r="F664" s="86"/>
      <c r="K664" s="86"/>
      <c r="P664" s="86"/>
      <c r="S664" s="86"/>
      <c r="X664" s="86"/>
      <c r="AC664" s="86"/>
      <c r="AH664" s="86"/>
      <c r="AL664" s="87"/>
      <c r="AQ664" s="86"/>
      <c r="AW664" s="86"/>
    </row>
    <row r="665">
      <c r="F665" s="86"/>
      <c r="K665" s="86"/>
      <c r="P665" s="86"/>
      <c r="S665" s="86"/>
      <c r="X665" s="86"/>
      <c r="AC665" s="86"/>
      <c r="AH665" s="86"/>
      <c r="AL665" s="87"/>
      <c r="AQ665" s="86"/>
      <c r="AW665" s="86"/>
    </row>
    <row r="666">
      <c r="F666" s="86"/>
      <c r="K666" s="86"/>
      <c r="P666" s="86"/>
      <c r="S666" s="86"/>
      <c r="X666" s="86"/>
      <c r="AC666" s="86"/>
      <c r="AH666" s="86"/>
      <c r="AL666" s="87"/>
      <c r="AQ666" s="86"/>
      <c r="AW666" s="86"/>
    </row>
    <row r="667">
      <c r="F667" s="86"/>
      <c r="K667" s="86"/>
      <c r="P667" s="86"/>
      <c r="S667" s="86"/>
      <c r="X667" s="86"/>
      <c r="AC667" s="86"/>
      <c r="AH667" s="86"/>
      <c r="AL667" s="87"/>
      <c r="AQ667" s="86"/>
      <c r="AW667" s="86"/>
    </row>
    <row r="668">
      <c r="F668" s="86"/>
      <c r="K668" s="86"/>
      <c r="P668" s="86"/>
      <c r="S668" s="86"/>
      <c r="X668" s="86"/>
      <c r="AC668" s="86"/>
      <c r="AH668" s="86"/>
      <c r="AL668" s="87"/>
      <c r="AQ668" s="86"/>
      <c r="AW668" s="86"/>
    </row>
    <row r="669">
      <c r="F669" s="86"/>
      <c r="K669" s="86"/>
      <c r="P669" s="86"/>
      <c r="S669" s="86"/>
      <c r="X669" s="86"/>
      <c r="AC669" s="86"/>
      <c r="AH669" s="86"/>
      <c r="AL669" s="87"/>
      <c r="AQ669" s="86"/>
      <c r="AW669" s="86"/>
    </row>
    <row r="670">
      <c r="F670" s="86"/>
      <c r="K670" s="86"/>
      <c r="P670" s="86"/>
      <c r="S670" s="86"/>
      <c r="X670" s="86"/>
      <c r="AC670" s="86"/>
      <c r="AH670" s="86"/>
      <c r="AL670" s="87"/>
      <c r="AQ670" s="86"/>
      <c r="AW670" s="86"/>
    </row>
    <row r="671">
      <c r="F671" s="86"/>
      <c r="K671" s="86"/>
      <c r="P671" s="86"/>
      <c r="S671" s="86"/>
      <c r="X671" s="86"/>
      <c r="AC671" s="86"/>
      <c r="AH671" s="86"/>
      <c r="AL671" s="87"/>
      <c r="AQ671" s="86"/>
      <c r="AW671" s="86"/>
    </row>
    <row r="672">
      <c r="F672" s="86"/>
      <c r="K672" s="86"/>
      <c r="P672" s="86"/>
      <c r="S672" s="86"/>
      <c r="X672" s="86"/>
      <c r="AC672" s="86"/>
      <c r="AH672" s="86"/>
      <c r="AL672" s="87"/>
      <c r="AQ672" s="86"/>
      <c r="AW672" s="86"/>
    </row>
    <row r="673">
      <c r="F673" s="86"/>
      <c r="K673" s="86"/>
      <c r="P673" s="86"/>
      <c r="S673" s="86"/>
      <c r="X673" s="86"/>
      <c r="AC673" s="86"/>
      <c r="AH673" s="86"/>
      <c r="AL673" s="87"/>
      <c r="AQ673" s="86"/>
      <c r="AW673" s="86"/>
    </row>
    <row r="674">
      <c r="F674" s="86"/>
      <c r="K674" s="86"/>
      <c r="P674" s="86"/>
      <c r="S674" s="86"/>
      <c r="X674" s="86"/>
      <c r="AC674" s="86"/>
      <c r="AH674" s="86"/>
      <c r="AL674" s="87"/>
      <c r="AQ674" s="86"/>
      <c r="AW674" s="86"/>
    </row>
    <row r="675">
      <c r="F675" s="86"/>
      <c r="K675" s="86"/>
      <c r="P675" s="86"/>
      <c r="S675" s="86"/>
      <c r="X675" s="86"/>
      <c r="AC675" s="86"/>
      <c r="AH675" s="86"/>
      <c r="AL675" s="87"/>
      <c r="AQ675" s="86"/>
      <c r="AW675" s="86"/>
    </row>
    <row r="676">
      <c r="F676" s="86"/>
      <c r="K676" s="86"/>
      <c r="P676" s="86"/>
      <c r="S676" s="86"/>
      <c r="X676" s="86"/>
      <c r="AC676" s="86"/>
      <c r="AH676" s="86"/>
      <c r="AL676" s="87"/>
      <c r="AQ676" s="86"/>
      <c r="AW676" s="86"/>
    </row>
    <row r="677">
      <c r="F677" s="86"/>
      <c r="K677" s="86"/>
      <c r="P677" s="86"/>
      <c r="S677" s="86"/>
      <c r="X677" s="86"/>
      <c r="AC677" s="86"/>
      <c r="AH677" s="86"/>
      <c r="AL677" s="87"/>
      <c r="AQ677" s="86"/>
      <c r="AW677" s="86"/>
    </row>
    <row r="678">
      <c r="F678" s="86"/>
      <c r="K678" s="86"/>
      <c r="P678" s="86"/>
      <c r="S678" s="86"/>
      <c r="X678" s="86"/>
      <c r="AC678" s="86"/>
      <c r="AH678" s="86"/>
      <c r="AL678" s="87"/>
      <c r="AQ678" s="86"/>
      <c r="AW678" s="86"/>
    </row>
    <row r="679">
      <c r="F679" s="86"/>
      <c r="K679" s="86"/>
      <c r="P679" s="86"/>
      <c r="S679" s="86"/>
      <c r="X679" s="86"/>
      <c r="AC679" s="86"/>
      <c r="AH679" s="86"/>
      <c r="AL679" s="87"/>
      <c r="AQ679" s="86"/>
      <c r="AW679" s="86"/>
    </row>
    <row r="680">
      <c r="F680" s="86"/>
      <c r="K680" s="86"/>
      <c r="P680" s="86"/>
      <c r="S680" s="86"/>
      <c r="X680" s="86"/>
      <c r="AC680" s="86"/>
      <c r="AH680" s="86"/>
      <c r="AL680" s="87"/>
      <c r="AQ680" s="86"/>
      <c r="AW680" s="86"/>
    </row>
    <row r="681">
      <c r="F681" s="86"/>
      <c r="K681" s="86"/>
      <c r="P681" s="86"/>
      <c r="S681" s="86"/>
      <c r="X681" s="86"/>
      <c r="AC681" s="86"/>
      <c r="AH681" s="86"/>
      <c r="AL681" s="87"/>
      <c r="AQ681" s="86"/>
      <c r="AW681" s="86"/>
    </row>
    <row r="682">
      <c r="F682" s="86"/>
      <c r="K682" s="86"/>
      <c r="P682" s="86"/>
      <c r="S682" s="86"/>
      <c r="X682" s="86"/>
      <c r="AC682" s="86"/>
      <c r="AH682" s="86"/>
      <c r="AL682" s="87"/>
      <c r="AQ682" s="86"/>
      <c r="AW682" s="86"/>
    </row>
    <row r="683">
      <c r="F683" s="86"/>
      <c r="K683" s="86"/>
      <c r="P683" s="86"/>
      <c r="S683" s="86"/>
      <c r="X683" s="86"/>
      <c r="AC683" s="86"/>
      <c r="AH683" s="86"/>
      <c r="AL683" s="87"/>
      <c r="AQ683" s="86"/>
      <c r="AW683" s="86"/>
    </row>
    <row r="684">
      <c r="F684" s="86"/>
      <c r="K684" s="86"/>
      <c r="P684" s="86"/>
      <c r="S684" s="86"/>
      <c r="X684" s="86"/>
      <c r="AC684" s="86"/>
      <c r="AH684" s="86"/>
      <c r="AL684" s="87"/>
      <c r="AQ684" s="86"/>
      <c r="AW684" s="86"/>
    </row>
    <row r="685">
      <c r="F685" s="86"/>
      <c r="K685" s="86"/>
      <c r="P685" s="86"/>
      <c r="S685" s="86"/>
      <c r="X685" s="86"/>
      <c r="AC685" s="86"/>
      <c r="AH685" s="86"/>
      <c r="AL685" s="87"/>
      <c r="AQ685" s="86"/>
      <c r="AW685" s="86"/>
    </row>
    <row r="686">
      <c r="F686" s="86"/>
      <c r="K686" s="86"/>
      <c r="P686" s="86"/>
      <c r="S686" s="86"/>
      <c r="X686" s="86"/>
      <c r="AC686" s="86"/>
      <c r="AH686" s="86"/>
      <c r="AL686" s="87"/>
      <c r="AQ686" s="86"/>
      <c r="AW686" s="86"/>
    </row>
    <row r="687">
      <c r="F687" s="86"/>
      <c r="K687" s="86"/>
      <c r="P687" s="86"/>
      <c r="S687" s="86"/>
      <c r="X687" s="86"/>
      <c r="AC687" s="86"/>
      <c r="AH687" s="86"/>
      <c r="AL687" s="87"/>
      <c r="AQ687" s="86"/>
      <c r="AW687" s="86"/>
    </row>
    <row r="688">
      <c r="F688" s="86"/>
      <c r="K688" s="86"/>
      <c r="P688" s="86"/>
      <c r="S688" s="86"/>
      <c r="X688" s="86"/>
      <c r="AC688" s="86"/>
      <c r="AH688" s="86"/>
      <c r="AL688" s="87"/>
      <c r="AQ688" s="86"/>
      <c r="AW688" s="86"/>
    </row>
    <row r="689">
      <c r="F689" s="86"/>
      <c r="K689" s="86"/>
      <c r="P689" s="86"/>
      <c r="S689" s="86"/>
      <c r="X689" s="86"/>
      <c r="AC689" s="86"/>
      <c r="AH689" s="86"/>
      <c r="AL689" s="87"/>
      <c r="AQ689" s="86"/>
      <c r="AW689" s="86"/>
    </row>
    <row r="690">
      <c r="F690" s="86"/>
      <c r="K690" s="86"/>
      <c r="P690" s="86"/>
      <c r="S690" s="86"/>
      <c r="X690" s="86"/>
      <c r="AC690" s="86"/>
      <c r="AH690" s="86"/>
      <c r="AL690" s="87"/>
      <c r="AQ690" s="86"/>
      <c r="AW690" s="86"/>
    </row>
    <row r="691">
      <c r="F691" s="86"/>
      <c r="K691" s="86"/>
      <c r="P691" s="86"/>
      <c r="S691" s="86"/>
      <c r="X691" s="86"/>
      <c r="AC691" s="86"/>
      <c r="AH691" s="86"/>
      <c r="AL691" s="87"/>
      <c r="AQ691" s="86"/>
      <c r="AW691" s="86"/>
    </row>
    <row r="692">
      <c r="F692" s="86"/>
      <c r="K692" s="86"/>
      <c r="P692" s="86"/>
      <c r="S692" s="86"/>
      <c r="X692" s="86"/>
      <c r="AC692" s="86"/>
      <c r="AH692" s="86"/>
      <c r="AL692" s="87"/>
      <c r="AQ692" s="86"/>
      <c r="AW692" s="86"/>
    </row>
    <row r="693">
      <c r="F693" s="86"/>
      <c r="K693" s="86"/>
      <c r="P693" s="86"/>
      <c r="S693" s="86"/>
      <c r="X693" s="86"/>
      <c r="AC693" s="86"/>
      <c r="AH693" s="86"/>
      <c r="AL693" s="87"/>
      <c r="AQ693" s="86"/>
      <c r="AW693" s="86"/>
    </row>
    <row r="694">
      <c r="F694" s="86"/>
      <c r="K694" s="86"/>
      <c r="P694" s="86"/>
      <c r="S694" s="86"/>
      <c r="X694" s="86"/>
      <c r="AC694" s="86"/>
      <c r="AH694" s="86"/>
      <c r="AL694" s="87"/>
      <c r="AQ694" s="86"/>
      <c r="AW694" s="86"/>
    </row>
    <row r="695">
      <c r="F695" s="86"/>
      <c r="K695" s="86"/>
      <c r="P695" s="86"/>
      <c r="S695" s="86"/>
      <c r="X695" s="86"/>
      <c r="AC695" s="86"/>
      <c r="AH695" s="86"/>
      <c r="AL695" s="87"/>
      <c r="AQ695" s="86"/>
      <c r="AW695" s="86"/>
    </row>
    <row r="696">
      <c r="F696" s="86"/>
      <c r="K696" s="86"/>
      <c r="P696" s="86"/>
      <c r="S696" s="86"/>
      <c r="X696" s="86"/>
      <c r="AC696" s="86"/>
      <c r="AH696" s="86"/>
      <c r="AL696" s="87"/>
      <c r="AQ696" s="86"/>
      <c r="AW696" s="86"/>
    </row>
    <row r="697">
      <c r="F697" s="86"/>
      <c r="K697" s="86"/>
      <c r="P697" s="86"/>
      <c r="S697" s="86"/>
      <c r="X697" s="86"/>
      <c r="AC697" s="86"/>
      <c r="AH697" s="86"/>
      <c r="AL697" s="87"/>
      <c r="AQ697" s="86"/>
      <c r="AW697" s="86"/>
    </row>
    <row r="698">
      <c r="F698" s="86"/>
      <c r="K698" s="86"/>
      <c r="P698" s="86"/>
      <c r="S698" s="86"/>
      <c r="X698" s="86"/>
      <c r="AC698" s="86"/>
      <c r="AH698" s="86"/>
      <c r="AL698" s="87"/>
      <c r="AQ698" s="86"/>
      <c r="AW698" s="86"/>
    </row>
    <row r="699">
      <c r="F699" s="86"/>
      <c r="K699" s="86"/>
      <c r="P699" s="86"/>
      <c r="S699" s="86"/>
      <c r="X699" s="86"/>
      <c r="AC699" s="86"/>
      <c r="AH699" s="86"/>
      <c r="AL699" s="87"/>
      <c r="AQ699" s="86"/>
      <c r="AW699" s="86"/>
    </row>
    <row r="700">
      <c r="F700" s="86"/>
      <c r="K700" s="86"/>
      <c r="P700" s="86"/>
      <c r="S700" s="86"/>
      <c r="X700" s="86"/>
      <c r="AC700" s="86"/>
      <c r="AH700" s="86"/>
      <c r="AL700" s="87"/>
      <c r="AQ700" s="86"/>
      <c r="AW700" s="86"/>
    </row>
    <row r="701">
      <c r="F701" s="86"/>
      <c r="K701" s="86"/>
      <c r="P701" s="86"/>
      <c r="S701" s="86"/>
      <c r="X701" s="86"/>
      <c r="AC701" s="86"/>
      <c r="AH701" s="86"/>
      <c r="AL701" s="87"/>
      <c r="AQ701" s="86"/>
      <c r="AW701" s="86"/>
    </row>
    <row r="702">
      <c r="F702" s="86"/>
      <c r="K702" s="86"/>
      <c r="P702" s="86"/>
      <c r="S702" s="86"/>
      <c r="X702" s="86"/>
      <c r="AC702" s="86"/>
      <c r="AH702" s="86"/>
      <c r="AL702" s="87"/>
      <c r="AQ702" s="86"/>
      <c r="AW702" s="86"/>
    </row>
    <row r="703">
      <c r="F703" s="86"/>
      <c r="K703" s="86"/>
      <c r="P703" s="86"/>
      <c r="S703" s="86"/>
      <c r="X703" s="86"/>
      <c r="AC703" s="86"/>
      <c r="AH703" s="86"/>
      <c r="AL703" s="87"/>
      <c r="AQ703" s="86"/>
      <c r="AW703" s="86"/>
    </row>
    <row r="704">
      <c r="F704" s="86"/>
      <c r="K704" s="86"/>
      <c r="P704" s="86"/>
      <c r="S704" s="86"/>
      <c r="X704" s="86"/>
      <c r="AC704" s="86"/>
      <c r="AH704" s="86"/>
      <c r="AL704" s="87"/>
      <c r="AQ704" s="86"/>
      <c r="AW704" s="86"/>
    </row>
    <row r="705">
      <c r="F705" s="86"/>
      <c r="K705" s="86"/>
      <c r="P705" s="86"/>
      <c r="S705" s="86"/>
      <c r="X705" s="86"/>
      <c r="AC705" s="86"/>
      <c r="AH705" s="86"/>
      <c r="AL705" s="87"/>
      <c r="AQ705" s="86"/>
      <c r="AW705" s="86"/>
    </row>
    <row r="706">
      <c r="F706" s="86"/>
      <c r="K706" s="86"/>
      <c r="P706" s="86"/>
      <c r="S706" s="86"/>
      <c r="X706" s="86"/>
      <c r="AC706" s="86"/>
      <c r="AH706" s="86"/>
      <c r="AL706" s="87"/>
      <c r="AQ706" s="86"/>
      <c r="AW706" s="86"/>
    </row>
    <row r="707">
      <c r="F707" s="86"/>
      <c r="K707" s="86"/>
      <c r="P707" s="86"/>
      <c r="S707" s="86"/>
      <c r="X707" s="86"/>
      <c r="AC707" s="86"/>
      <c r="AH707" s="86"/>
      <c r="AL707" s="87"/>
      <c r="AQ707" s="86"/>
      <c r="AW707" s="86"/>
    </row>
    <row r="708">
      <c r="F708" s="86"/>
      <c r="K708" s="86"/>
      <c r="P708" s="86"/>
      <c r="S708" s="86"/>
      <c r="X708" s="86"/>
      <c r="AC708" s="86"/>
      <c r="AH708" s="86"/>
      <c r="AL708" s="87"/>
      <c r="AQ708" s="86"/>
      <c r="AW708" s="86"/>
    </row>
    <row r="709">
      <c r="F709" s="86"/>
      <c r="K709" s="86"/>
      <c r="P709" s="86"/>
      <c r="S709" s="86"/>
      <c r="X709" s="86"/>
      <c r="AC709" s="86"/>
      <c r="AH709" s="86"/>
      <c r="AL709" s="87"/>
      <c r="AQ709" s="86"/>
      <c r="AW709" s="86"/>
    </row>
    <row r="710">
      <c r="F710" s="86"/>
      <c r="K710" s="86"/>
      <c r="P710" s="86"/>
      <c r="S710" s="86"/>
      <c r="X710" s="86"/>
      <c r="AC710" s="86"/>
      <c r="AH710" s="86"/>
      <c r="AL710" s="87"/>
      <c r="AQ710" s="86"/>
      <c r="AW710" s="86"/>
    </row>
    <row r="711">
      <c r="F711" s="86"/>
      <c r="K711" s="86"/>
      <c r="P711" s="86"/>
      <c r="S711" s="86"/>
      <c r="X711" s="86"/>
      <c r="AC711" s="86"/>
      <c r="AH711" s="86"/>
      <c r="AL711" s="87"/>
      <c r="AQ711" s="86"/>
      <c r="AW711" s="86"/>
    </row>
    <row r="712">
      <c r="F712" s="86"/>
      <c r="K712" s="86"/>
      <c r="P712" s="86"/>
      <c r="S712" s="86"/>
      <c r="X712" s="86"/>
      <c r="AC712" s="86"/>
      <c r="AH712" s="86"/>
      <c r="AL712" s="87"/>
      <c r="AQ712" s="86"/>
      <c r="AW712" s="86"/>
    </row>
    <row r="713">
      <c r="F713" s="86"/>
      <c r="K713" s="86"/>
      <c r="P713" s="86"/>
      <c r="S713" s="86"/>
      <c r="X713" s="86"/>
      <c r="AC713" s="86"/>
      <c r="AH713" s="86"/>
      <c r="AL713" s="87"/>
      <c r="AQ713" s="86"/>
      <c r="AW713" s="86"/>
    </row>
    <row r="714">
      <c r="F714" s="86"/>
      <c r="K714" s="86"/>
      <c r="P714" s="86"/>
      <c r="S714" s="86"/>
      <c r="X714" s="86"/>
      <c r="AC714" s="86"/>
      <c r="AH714" s="86"/>
      <c r="AL714" s="87"/>
      <c r="AQ714" s="86"/>
      <c r="AW714" s="86"/>
    </row>
    <row r="715">
      <c r="F715" s="86"/>
      <c r="K715" s="86"/>
      <c r="P715" s="86"/>
      <c r="S715" s="86"/>
      <c r="X715" s="86"/>
      <c r="AC715" s="86"/>
      <c r="AH715" s="86"/>
      <c r="AL715" s="87"/>
      <c r="AQ715" s="86"/>
      <c r="AW715" s="86"/>
    </row>
    <row r="716">
      <c r="F716" s="86"/>
      <c r="K716" s="86"/>
      <c r="P716" s="86"/>
      <c r="S716" s="86"/>
      <c r="X716" s="86"/>
      <c r="AC716" s="86"/>
      <c r="AH716" s="86"/>
      <c r="AL716" s="87"/>
      <c r="AQ716" s="86"/>
      <c r="AW716" s="86"/>
    </row>
    <row r="717">
      <c r="F717" s="86"/>
      <c r="K717" s="86"/>
      <c r="P717" s="86"/>
      <c r="S717" s="86"/>
      <c r="X717" s="86"/>
      <c r="AC717" s="86"/>
      <c r="AH717" s="86"/>
      <c r="AL717" s="87"/>
      <c r="AQ717" s="86"/>
      <c r="AW717" s="86"/>
    </row>
    <row r="718">
      <c r="F718" s="86"/>
      <c r="K718" s="86"/>
      <c r="P718" s="86"/>
      <c r="S718" s="86"/>
      <c r="X718" s="86"/>
      <c r="AC718" s="86"/>
      <c r="AH718" s="86"/>
      <c r="AL718" s="87"/>
      <c r="AQ718" s="86"/>
      <c r="AW718" s="86"/>
    </row>
    <row r="719">
      <c r="F719" s="86"/>
      <c r="K719" s="86"/>
      <c r="P719" s="86"/>
      <c r="S719" s="86"/>
      <c r="X719" s="86"/>
      <c r="AC719" s="86"/>
      <c r="AH719" s="86"/>
      <c r="AL719" s="87"/>
      <c r="AQ719" s="86"/>
      <c r="AW719" s="86"/>
    </row>
    <row r="720">
      <c r="F720" s="86"/>
      <c r="K720" s="86"/>
      <c r="P720" s="86"/>
      <c r="S720" s="86"/>
      <c r="X720" s="86"/>
      <c r="AC720" s="86"/>
      <c r="AH720" s="86"/>
      <c r="AL720" s="87"/>
      <c r="AQ720" s="86"/>
      <c r="AW720" s="86"/>
    </row>
    <row r="721">
      <c r="F721" s="86"/>
      <c r="K721" s="86"/>
      <c r="P721" s="86"/>
      <c r="S721" s="86"/>
      <c r="X721" s="86"/>
      <c r="AC721" s="86"/>
      <c r="AH721" s="86"/>
      <c r="AL721" s="87"/>
      <c r="AQ721" s="86"/>
      <c r="AW721" s="86"/>
    </row>
    <row r="722">
      <c r="F722" s="86"/>
      <c r="K722" s="86"/>
      <c r="P722" s="86"/>
      <c r="S722" s="86"/>
      <c r="X722" s="86"/>
      <c r="AC722" s="86"/>
      <c r="AH722" s="86"/>
      <c r="AL722" s="87"/>
      <c r="AQ722" s="86"/>
      <c r="AW722" s="86"/>
    </row>
    <row r="723">
      <c r="F723" s="86"/>
      <c r="K723" s="86"/>
      <c r="P723" s="86"/>
      <c r="S723" s="86"/>
      <c r="X723" s="86"/>
      <c r="AC723" s="86"/>
      <c r="AH723" s="86"/>
      <c r="AL723" s="87"/>
      <c r="AQ723" s="86"/>
      <c r="AW723" s="86"/>
    </row>
    <row r="724">
      <c r="F724" s="86"/>
      <c r="K724" s="86"/>
      <c r="P724" s="86"/>
      <c r="S724" s="86"/>
      <c r="X724" s="86"/>
      <c r="AC724" s="86"/>
      <c r="AH724" s="86"/>
      <c r="AL724" s="87"/>
      <c r="AQ724" s="86"/>
      <c r="AW724" s="86"/>
    </row>
    <row r="725">
      <c r="F725" s="86"/>
      <c r="K725" s="86"/>
      <c r="P725" s="86"/>
      <c r="S725" s="86"/>
      <c r="X725" s="86"/>
      <c r="AC725" s="86"/>
      <c r="AH725" s="86"/>
      <c r="AL725" s="87"/>
      <c r="AQ725" s="86"/>
      <c r="AW725" s="86"/>
    </row>
    <row r="726">
      <c r="F726" s="86"/>
      <c r="K726" s="86"/>
      <c r="P726" s="86"/>
      <c r="S726" s="86"/>
      <c r="X726" s="86"/>
      <c r="AC726" s="86"/>
      <c r="AH726" s="86"/>
      <c r="AL726" s="87"/>
      <c r="AQ726" s="86"/>
      <c r="AW726" s="86"/>
    </row>
    <row r="727">
      <c r="F727" s="86"/>
      <c r="K727" s="86"/>
      <c r="P727" s="86"/>
      <c r="S727" s="86"/>
      <c r="X727" s="86"/>
      <c r="AC727" s="86"/>
      <c r="AH727" s="86"/>
      <c r="AL727" s="87"/>
      <c r="AQ727" s="86"/>
      <c r="AW727" s="86"/>
    </row>
    <row r="728">
      <c r="F728" s="86"/>
      <c r="K728" s="86"/>
      <c r="P728" s="86"/>
      <c r="S728" s="86"/>
      <c r="X728" s="86"/>
      <c r="AC728" s="86"/>
      <c r="AH728" s="86"/>
      <c r="AL728" s="87"/>
      <c r="AQ728" s="86"/>
      <c r="AW728" s="86"/>
    </row>
    <row r="729">
      <c r="F729" s="86"/>
      <c r="K729" s="86"/>
      <c r="P729" s="86"/>
      <c r="S729" s="86"/>
      <c r="X729" s="86"/>
      <c r="AC729" s="86"/>
      <c r="AH729" s="86"/>
      <c r="AL729" s="87"/>
      <c r="AQ729" s="86"/>
      <c r="AW729" s="86"/>
    </row>
    <row r="730">
      <c r="F730" s="86"/>
      <c r="K730" s="86"/>
      <c r="P730" s="86"/>
      <c r="S730" s="86"/>
      <c r="X730" s="86"/>
      <c r="AC730" s="86"/>
      <c r="AH730" s="86"/>
      <c r="AL730" s="87"/>
      <c r="AQ730" s="86"/>
      <c r="AW730" s="86"/>
    </row>
    <row r="731">
      <c r="F731" s="86"/>
      <c r="K731" s="86"/>
      <c r="P731" s="86"/>
      <c r="S731" s="86"/>
      <c r="X731" s="86"/>
      <c r="AC731" s="86"/>
      <c r="AH731" s="86"/>
      <c r="AL731" s="87"/>
      <c r="AQ731" s="86"/>
      <c r="AW731" s="86"/>
    </row>
    <row r="732">
      <c r="F732" s="86"/>
      <c r="K732" s="86"/>
      <c r="P732" s="86"/>
      <c r="S732" s="86"/>
      <c r="X732" s="86"/>
      <c r="AC732" s="86"/>
      <c r="AH732" s="86"/>
      <c r="AL732" s="87"/>
      <c r="AQ732" s="86"/>
      <c r="AW732" s="86"/>
    </row>
    <row r="733">
      <c r="F733" s="86"/>
      <c r="K733" s="86"/>
      <c r="P733" s="86"/>
      <c r="S733" s="86"/>
      <c r="X733" s="86"/>
      <c r="AC733" s="86"/>
      <c r="AH733" s="86"/>
      <c r="AL733" s="87"/>
      <c r="AQ733" s="86"/>
      <c r="AW733" s="86"/>
    </row>
    <row r="734">
      <c r="F734" s="86"/>
      <c r="K734" s="86"/>
      <c r="P734" s="86"/>
      <c r="S734" s="86"/>
      <c r="X734" s="86"/>
      <c r="AC734" s="86"/>
      <c r="AH734" s="86"/>
      <c r="AL734" s="87"/>
      <c r="AQ734" s="86"/>
      <c r="AW734" s="86"/>
    </row>
    <row r="735">
      <c r="F735" s="86"/>
      <c r="K735" s="86"/>
      <c r="P735" s="86"/>
      <c r="S735" s="86"/>
      <c r="X735" s="86"/>
      <c r="AC735" s="86"/>
      <c r="AH735" s="86"/>
      <c r="AL735" s="87"/>
      <c r="AQ735" s="86"/>
      <c r="AW735" s="86"/>
    </row>
    <row r="736">
      <c r="F736" s="86"/>
      <c r="K736" s="86"/>
      <c r="P736" s="86"/>
      <c r="S736" s="86"/>
      <c r="X736" s="86"/>
      <c r="AC736" s="86"/>
      <c r="AH736" s="86"/>
      <c r="AL736" s="87"/>
      <c r="AQ736" s="86"/>
      <c r="AW736" s="86"/>
    </row>
    <row r="737">
      <c r="F737" s="86"/>
      <c r="K737" s="86"/>
      <c r="P737" s="86"/>
      <c r="S737" s="86"/>
      <c r="X737" s="86"/>
      <c r="AC737" s="86"/>
      <c r="AH737" s="86"/>
      <c r="AL737" s="87"/>
      <c r="AQ737" s="86"/>
      <c r="AW737" s="86"/>
    </row>
    <row r="738">
      <c r="F738" s="86"/>
      <c r="K738" s="86"/>
      <c r="P738" s="86"/>
      <c r="S738" s="86"/>
      <c r="X738" s="86"/>
      <c r="AC738" s="86"/>
      <c r="AH738" s="86"/>
      <c r="AL738" s="87"/>
      <c r="AQ738" s="86"/>
      <c r="AW738" s="86"/>
    </row>
    <row r="739">
      <c r="F739" s="86"/>
      <c r="K739" s="86"/>
      <c r="P739" s="86"/>
      <c r="S739" s="86"/>
      <c r="X739" s="86"/>
      <c r="AC739" s="86"/>
      <c r="AH739" s="86"/>
      <c r="AL739" s="87"/>
      <c r="AQ739" s="86"/>
      <c r="AW739" s="86"/>
    </row>
    <row r="740">
      <c r="F740" s="86"/>
      <c r="K740" s="86"/>
      <c r="P740" s="86"/>
      <c r="S740" s="86"/>
      <c r="X740" s="86"/>
      <c r="AC740" s="86"/>
      <c r="AH740" s="86"/>
      <c r="AL740" s="87"/>
      <c r="AQ740" s="86"/>
      <c r="AW740" s="86"/>
    </row>
    <row r="741">
      <c r="F741" s="86"/>
      <c r="K741" s="86"/>
      <c r="P741" s="86"/>
      <c r="S741" s="86"/>
      <c r="X741" s="86"/>
      <c r="AC741" s="86"/>
      <c r="AH741" s="86"/>
      <c r="AL741" s="87"/>
      <c r="AQ741" s="86"/>
      <c r="AW741" s="86"/>
    </row>
    <row r="742">
      <c r="F742" s="86"/>
      <c r="K742" s="86"/>
      <c r="P742" s="86"/>
      <c r="S742" s="86"/>
      <c r="X742" s="86"/>
      <c r="AC742" s="86"/>
      <c r="AH742" s="86"/>
      <c r="AL742" s="87"/>
      <c r="AQ742" s="86"/>
      <c r="AW742" s="86"/>
    </row>
    <row r="743">
      <c r="F743" s="86"/>
      <c r="K743" s="86"/>
      <c r="P743" s="86"/>
      <c r="S743" s="86"/>
      <c r="X743" s="86"/>
      <c r="AC743" s="86"/>
      <c r="AH743" s="86"/>
      <c r="AL743" s="87"/>
      <c r="AQ743" s="86"/>
      <c r="AW743" s="86"/>
    </row>
    <row r="744">
      <c r="F744" s="86"/>
      <c r="K744" s="86"/>
      <c r="P744" s="86"/>
      <c r="S744" s="86"/>
      <c r="X744" s="86"/>
      <c r="AC744" s="86"/>
      <c r="AH744" s="86"/>
      <c r="AL744" s="87"/>
      <c r="AQ744" s="86"/>
      <c r="AW744" s="86"/>
    </row>
    <row r="745">
      <c r="F745" s="86"/>
      <c r="K745" s="86"/>
      <c r="P745" s="86"/>
      <c r="S745" s="86"/>
      <c r="X745" s="86"/>
      <c r="AC745" s="86"/>
      <c r="AH745" s="86"/>
      <c r="AL745" s="87"/>
      <c r="AQ745" s="86"/>
      <c r="AW745" s="86"/>
    </row>
    <row r="746">
      <c r="F746" s="86"/>
      <c r="K746" s="86"/>
      <c r="P746" s="86"/>
      <c r="S746" s="86"/>
      <c r="X746" s="86"/>
      <c r="AC746" s="86"/>
      <c r="AH746" s="86"/>
      <c r="AL746" s="87"/>
      <c r="AQ746" s="86"/>
      <c r="AW746" s="86"/>
    </row>
    <row r="747">
      <c r="F747" s="86"/>
      <c r="K747" s="86"/>
      <c r="P747" s="86"/>
      <c r="S747" s="86"/>
      <c r="X747" s="86"/>
      <c r="AC747" s="86"/>
      <c r="AH747" s="86"/>
      <c r="AL747" s="87"/>
      <c r="AQ747" s="86"/>
      <c r="AW747" s="86"/>
    </row>
    <row r="748">
      <c r="F748" s="86"/>
      <c r="K748" s="86"/>
      <c r="P748" s="86"/>
      <c r="S748" s="86"/>
      <c r="X748" s="86"/>
      <c r="AC748" s="86"/>
      <c r="AH748" s="86"/>
      <c r="AL748" s="87"/>
      <c r="AQ748" s="86"/>
      <c r="AW748" s="86"/>
    </row>
    <row r="749">
      <c r="F749" s="86"/>
      <c r="K749" s="86"/>
      <c r="P749" s="86"/>
      <c r="S749" s="86"/>
      <c r="X749" s="86"/>
      <c r="AC749" s="86"/>
      <c r="AH749" s="86"/>
      <c r="AL749" s="87"/>
      <c r="AQ749" s="86"/>
      <c r="AW749" s="86"/>
    </row>
    <row r="750">
      <c r="F750" s="86"/>
      <c r="K750" s="86"/>
      <c r="P750" s="86"/>
      <c r="S750" s="86"/>
      <c r="X750" s="86"/>
      <c r="AC750" s="86"/>
      <c r="AH750" s="86"/>
      <c r="AL750" s="87"/>
      <c r="AQ750" s="86"/>
      <c r="AW750" s="86"/>
    </row>
    <row r="751">
      <c r="F751" s="86"/>
      <c r="K751" s="86"/>
      <c r="P751" s="86"/>
      <c r="S751" s="86"/>
      <c r="X751" s="86"/>
      <c r="AC751" s="86"/>
      <c r="AH751" s="86"/>
      <c r="AL751" s="87"/>
      <c r="AQ751" s="86"/>
      <c r="AW751" s="86"/>
    </row>
    <row r="752">
      <c r="F752" s="86"/>
      <c r="K752" s="86"/>
      <c r="P752" s="86"/>
      <c r="S752" s="86"/>
      <c r="X752" s="86"/>
      <c r="AC752" s="86"/>
      <c r="AH752" s="86"/>
      <c r="AL752" s="87"/>
      <c r="AQ752" s="86"/>
      <c r="AW752" s="86"/>
    </row>
    <row r="753">
      <c r="F753" s="86"/>
      <c r="K753" s="86"/>
      <c r="P753" s="86"/>
      <c r="S753" s="86"/>
      <c r="X753" s="86"/>
      <c r="AC753" s="86"/>
      <c r="AH753" s="86"/>
      <c r="AL753" s="87"/>
      <c r="AQ753" s="86"/>
      <c r="AW753" s="86"/>
    </row>
    <row r="754">
      <c r="F754" s="86"/>
      <c r="K754" s="86"/>
      <c r="P754" s="86"/>
      <c r="S754" s="86"/>
      <c r="X754" s="86"/>
      <c r="AC754" s="86"/>
      <c r="AH754" s="86"/>
      <c r="AL754" s="87"/>
      <c r="AQ754" s="86"/>
      <c r="AW754" s="86"/>
    </row>
    <row r="755">
      <c r="F755" s="86"/>
      <c r="K755" s="86"/>
      <c r="P755" s="86"/>
      <c r="S755" s="86"/>
      <c r="X755" s="86"/>
      <c r="AC755" s="86"/>
      <c r="AH755" s="86"/>
      <c r="AL755" s="87"/>
      <c r="AQ755" s="86"/>
      <c r="AW755" s="86"/>
    </row>
    <row r="756">
      <c r="F756" s="86"/>
      <c r="K756" s="86"/>
      <c r="P756" s="86"/>
      <c r="S756" s="86"/>
      <c r="X756" s="86"/>
      <c r="AC756" s="86"/>
      <c r="AH756" s="86"/>
      <c r="AL756" s="87"/>
      <c r="AQ756" s="86"/>
      <c r="AW756" s="86"/>
    </row>
    <row r="757">
      <c r="F757" s="86"/>
      <c r="K757" s="86"/>
      <c r="P757" s="86"/>
      <c r="S757" s="86"/>
      <c r="X757" s="86"/>
      <c r="AC757" s="86"/>
      <c r="AH757" s="86"/>
      <c r="AL757" s="87"/>
      <c r="AQ757" s="86"/>
      <c r="AW757" s="86"/>
    </row>
    <row r="758">
      <c r="F758" s="86"/>
      <c r="K758" s="86"/>
      <c r="P758" s="86"/>
      <c r="S758" s="86"/>
      <c r="X758" s="86"/>
      <c r="AC758" s="86"/>
      <c r="AH758" s="86"/>
      <c r="AL758" s="87"/>
      <c r="AQ758" s="86"/>
      <c r="AW758" s="86"/>
    </row>
    <row r="759">
      <c r="F759" s="86"/>
      <c r="K759" s="86"/>
      <c r="P759" s="86"/>
      <c r="S759" s="86"/>
      <c r="X759" s="86"/>
      <c r="AC759" s="86"/>
      <c r="AH759" s="86"/>
      <c r="AL759" s="87"/>
      <c r="AQ759" s="86"/>
      <c r="AW759" s="86"/>
    </row>
    <row r="760">
      <c r="F760" s="86"/>
      <c r="K760" s="86"/>
      <c r="P760" s="86"/>
      <c r="S760" s="86"/>
      <c r="X760" s="86"/>
      <c r="AC760" s="86"/>
      <c r="AH760" s="86"/>
      <c r="AL760" s="87"/>
      <c r="AQ760" s="86"/>
      <c r="AW760" s="86"/>
    </row>
    <row r="761">
      <c r="F761" s="86"/>
      <c r="K761" s="86"/>
      <c r="P761" s="86"/>
      <c r="S761" s="86"/>
      <c r="X761" s="86"/>
      <c r="AC761" s="86"/>
      <c r="AH761" s="86"/>
      <c r="AL761" s="87"/>
      <c r="AQ761" s="86"/>
      <c r="AW761" s="86"/>
    </row>
    <row r="762">
      <c r="F762" s="86"/>
      <c r="K762" s="86"/>
      <c r="P762" s="86"/>
      <c r="S762" s="86"/>
      <c r="X762" s="86"/>
      <c r="AC762" s="86"/>
      <c r="AH762" s="86"/>
      <c r="AL762" s="87"/>
      <c r="AQ762" s="86"/>
      <c r="AW762" s="86"/>
    </row>
    <row r="763">
      <c r="F763" s="86"/>
      <c r="K763" s="86"/>
      <c r="P763" s="86"/>
      <c r="S763" s="86"/>
      <c r="X763" s="86"/>
      <c r="AC763" s="86"/>
      <c r="AH763" s="86"/>
      <c r="AL763" s="87"/>
      <c r="AQ763" s="86"/>
      <c r="AW763" s="86"/>
    </row>
    <row r="764">
      <c r="F764" s="86"/>
      <c r="K764" s="86"/>
      <c r="P764" s="86"/>
      <c r="S764" s="86"/>
      <c r="X764" s="86"/>
      <c r="AC764" s="86"/>
      <c r="AH764" s="86"/>
      <c r="AL764" s="87"/>
      <c r="AQ764" s="86"/>
      <c r="AW764" s="86"/>
    </row>
    <row r="765">
      <c r="F765" s="86"/>
      <c r="K765" s="86"/>
      <c r="P765" s="86"/>
      <c r="S765" s="86"/>
      <c r="X765" s="86"/>
      <c r="AC765" s="86"/>
      <c r="AH765" s="86"/>
      <c r="AL765" s="87"/>
      <c r="AQ765" s="86"/>
      <c r="AW765" s="86"/>
    </row>
    <row r="766">
      <c r="F766" s="86"/>
      <c r="K766" s="86"/>
      <c r="P766" s="86"/>
      <c r="S766" s="86"/>
      <c r="X766" s="86"/>
      <c r="AC766" s="86"/>
      <c r="AH766" s="86"/>
      <c r="AL766" s="87"/>
      <c r="AQ766" s="86"/>
      <c r="AW766" s="86"/>
    </row>
    <row r="767">
      <c r="F767" s="86"/>
      <c r="K767" s="86"/>
      <c r="P767" s="86"/>
      <c r="S767" s="86"/>
      <c r="X767" s="86"/>
      <c r="AC767" s="86"/>
      <c r="AH767" s="86"/>
      <c r="AL767" s="87"/>
      <c r="AQ767" s="86"/>
      <c r="AW767" s="86"/>
    </row>
    <row r="768">
      <c r="F768" s="86"/>
      <c r="K768" s="86"/>
      <c r="P768" s="86"/>
      <c r="S768" s="86"/>
      <c r="X768" s="86"/>
      <c r="AC768" s="86"/>
      <c r="AH768" s="86"/>
      <c r="AL768" s="87"/>
      <c r="AQ768" s="86"/>
      <c r="AW768" s="86"/>
    </row>
    <row r="769">
      <c r="F769" s="86"/>
      <c r="K769" s="86"/>
      <c r="P769" s="86"/>
      <c r="S769" s="86"/>
      <c r="X769" s="86"/>
      <c r="AC769" s="86"/>
      <c r="AH769" s="86"/>
      <c r="AL769" s="87"/>
      <c r="AQ769" s="86"/>
      <c r="AW769" s="86"/>
    </row>
    <row r="770">
      <c r="F770" s="86"/>
      <c r="K770" s="86"/>
      <c r="P770" s="86"/>
      <c r="S770" s="86"/>
      <c r="X770" s="86"/>
      <c r="AC770" s="86"/>
      <c r="AH770" s="86"/>
      <c r="AL770" s="87"/>
      <c r="AQ770" s="86"/>
      <c r="AW770" s="86"/>
    </row>
    <row r="771">
      <c r="F771" s="86"/>
      <c r="K771" s="86"/>
      <c r="P771" s="86"/>
      <c r="S771" s="86"/>
      <c r="X771" s="86"/>
      <c r="AC771" s="86"/>
      <c r="AH771" s="86"/>
      <c r="AL771" s="87"/>
      <c r="AQ771" s="86"/>
      <c r="AW771" s="86"/>
    </row>
    <row r="772">
      <c r="F772" s="86"/>
      <c r="K772" s="86"/>
      <c r="P772" s="86"/>
      <c r="S772" s="86"/>
      <c r="X772" s="86"/>
      <c r="AC772" s="86"/>
      <c r="AH772" s="86"/>
      <c r="AL772" s="87"/>
      <c r="AQ772" s="86"/>
      <c r="AW772" s="86"/>
    </row>
    <row r="773">
      <c r="F773" s="86"/>
      <c r="K773" s="86"/>
      <c r="P773" s="86"/>
      <c r="S773" s="86"/>
      <c r="X773" s="86"/>
      <c r="AC773" s="86"/>
      <c r="AH773" s="86"/>
      <c r="AL773" s="87"/>
      <c r="AQ773" s="86"/>
      <c r="AW773" s="86"/>
    </row>
    <row r="774">
      <c r="F774" s="86"/>
      <c r="K774" s="86"/>
      <c r="P774" s="86"/>
      <c r="S774" s="86"/>
      <c r="X774" s="86"/>
      <c r="AC774" s="86"/>
      <c r="AH774" s="86"/>
      <c r="AL774" s="87"/>
      <c r="AQ774" s="86"/>
      <c r="AW774" s="86"/>
    </row>
    <row r="775">
      <c r="F775" s="86"/>
      <c r="K775" s="86"/>
      <c r="P775" s="86"/>
      <c r="S775" s="86"/>
      <c r="X775" s="86"/>
      <c r="AC775" s="86"/>
      <c r="AH775" s="86"/>
      <c r="AL775" s="87"/>
      <c r="AQ775" s="86"/>
      <c r="AW775" s="86"/>
    </row>
    <row r="776">
      <c r="F776" s="86"/>
      <c r="K776" s="86"/>
      <c r="P776" s="86"/>
      <c r="S776" s="86"/>
      <c r="X776" s="86"/>
      <c r="AC776" s="86"/>
      <c r="AH776" s="86"/>
      <c r="AL776" s="87"/>
      <c r="AQ776" s="86"/>
      <c r="AW776" s="86"/>
    </row>
    <row r="777">
      <c r="F777" s="86"/>
      <c r="K777" s="86"/>
      <c r="P777" s="86"/>
      <c r="S777" s="86"/>
      <c r="X777" s="86"/>
      <c r="AC777" s="86"/>
      <c r="AH777" s="86"/>
      <c r="AL777" s="87"/>
      <c r="AQ777" s="86"/>
      <c r="AW777" s="86"/>
    </row>
    <row r="778">
      <c r="F778" s="86"/>
      <c r="K778" s="86"/>
      <c r="P778" s="86"/>
      <c r="S778" s="86"/>
      <c r="X778" s="86"/>
      <c r="AC778" s="86"/>
      <c r="AH778" s="86"/>
      <c r="AL778" s="87"/>
      <c r="AQ778" s="86"/>
      <c r="AW778" s="86"/>
    </row>
    <row r="779">
      <c r="F779" s="86"/>
      <c r="K779" s="86"/>
      <c r="P779" s="86"/>
      <c r="S779" s="86"/>
      <c r="X779" s="86"/>
      <c r="AC779" s="86"/>
      <c r="AH779" s="86"/>
      <c r="AL779" s="87"/>
      <c r="AQ779" s="86"/>
      <c r="AW779" s="86"/>
    </row>
    <row r="780">
      <c r="F780" s="86"/>
      <c r="K780" s="86"/>
      <c r="P780" s="86"/>
      <c r="S780" s="86"/>
      <c r="X780" s="86"/>
      <c r="AC780" s="86"/>
      <c r="AH780" s="86"/>
      <c r="AL780" s="87"/>
      <c r="AQ780" s="86"/>
      <c r="AW780" s="86"/>
    </row>
    <row r="781">
      <c r="F781" s="86"/>
      <c r="K781" s="86"/>
      <c r="P781" s="86"/>
      <c r="S781" s="86"/>
      <c r="X781" s="86"/>
      <c r="AC781" s="86"/>
      <c r="AH781" s="86"/>
      <c r="AL781" s="87"/>
      <c r="AQ781" s="86"/>
      <c r="AW781" s="86"/>
    </row>
    <row r="782">
      <c r="F782" s="86"/>
      <c r="K782" s="86"/>
      <c r="P782" s="86"/>
      <c r="S782" s="86"/>
      <c r="X782" s="86"/>
      <c r="AC782" s="86"/>
      <c r="AH782" s="86"/>
      <c r="AL782" s="87"/>
      <c r="AQ782" s="86"/>
      <c r="AW782" s="86"/>
    </row>
    <row r="783">
      <c r="F783" s="86"/>
      <c r="K783" s="86"/>
      <c r="P783" s="86"/>
      <c r="S783" s="86"/>
      <c r="X783" s="86"/>
      <c r="AC783" s="86"/>
      <c r="AH783" s="86"/>
      <c r="AL783" s="87"/>
      <c r="AQ783" s="86"/>
      <c r="AW783" s="86"/>
    </row>
    <row r="784">
      <c r="F784" s="86"/>
      <c r="K784" s="86"/>
      <c r="P784" s="86"/>
      <c r="S784" s="86"/>
      <c r="X784" s="86"/>
      <c r="AC784" s="86"/>
      <c r="AH784" s="86"/>
      <c r="AL784" s="87"/>
      <c r="AQ784" s="86"/>
      <c r="AW784" s="86"/>
    </row>
    <row r="785">
      <c r="F785" s="86"/>
      <c r="K785" s="86"/>
      <c r="P785" s="86"/>
      <c r="S785" s="86"/>
      <c r="X785" s="86"/>
      <c r="AC785" s="86"/>
      <c r="AH785" s="86"/>
      <c r="AL785" s="87"/>
      <c r="AQ785" s="86"/>
      <c r="AW785" s="86"/>
    </row>
    <row r="786">
      <c r="F786" s="86"/>
      <c r="K786" s="86"/>
      <c r="P786" s="86"/>
      <c r="S786" s="86"/>
      <c r="X786" s="86"/>
      <c r="AC786" s="86"/>
      <c r="AH786" s="86"/>
      <c r="AL786" s="87"/>
      <c r="AQ786" s="86"/>
      <c r="AW786" s="86"/>
    </row>
    <row r="787">
      <c r="F787" s="86"/>
      <c r="K787" s="86"/>
      <c r="P787" s="86"/>
      <c r="S787" s="86"/>
      <c r="X787" s="86"/>
      <c r="AC787" s="86"/>
      <c r="AH787" s="86"/>
      <c r="AL787" s="87"/>
      <c r="AQ787" s="86"/>
      <c r="AW787" s="86"/>
    </row>
    <row r="788">
      <c r="F788" s="86"/>
      <c r="K788" s="86"/>
      <c r="P788" s="86"/>
      <c r="S788" s="86"/>
      <c r="X788" s="86"/>
      <c r="AC788" s="86"/>
      <c r="AH788" s="86"/>
      <c r="AL788" s="87"/>
      <c r="AQ788" s="86"/>
      <c r="AW788" s="86"/>
    </row>
    <row r="789">
      <c r="F789" s="86"/>
      <c r="K789" s="86"/>
      <c r="P789" s="86"/>
      <c r="S789" s="86"/>
      <c r="X789" s="86"/>
      <c r="AC789" s="86"/>
      <c r="AH789" s="86"/>
      <c r="AL789" s="87"/>
      <c r="AQ789" s="86"/>
      <c r="AW789" s="86"/>
    </row>
    <row r="790">
      <c r="F790" s="86"/>
      <c r="K790" s="86"/>
      <c r="P790" s="86"/>
      <c r="S790" s="86"/>
      <c r="X790" s="86"/>
      <c r="AC790" s="86"/>
      <c r="AH790" s="86"/>
      <c r="AL790" s="87"/>
      <c r="AQ790" s="86"/>
      <c r="AW790" s="86"/>
    </row>
    <row r="791">
      <c r="F791" s="86"/>
      <c r="K791" s="86"/>
      <c r="P791" s="86"/>
      <c r="S791" s="86"/>
      <c r="X791" s="86"/>
      <c r="AC791" s="86"/>
      <c r="AH791" s="86"/>
      <c r="AL791" s="87"/>
      <c r="AQ791" s="86"/>
      <c r="AW791" s="86"/>
    </row>
    <row r="792">
      <c r="F792" s="86"/>
      <c r="K792" s="86"/>
      <c r="P792" s="86"/>
      <c r="S792" s="86"/>
      <c r="X792" s="86"/>
      <c r="AC792" s="86"/>
      <c r="AH792" s="86"/>
      <c r="AL792" s="87"/>
      <c r="AQ792" s="86"/>
      <c r="AW792" s="86"/>
    </row>
    <row r="793">
      <c r="F793" s="86"/>
      <c r="K793" s="86"/>
      <c r="P793" s="86"/>
      <c r="S793" s="86"/>
      <c r="X793" s="86"/>
      <c r="AC793" s="86"/>
      <c r="AH793" s="86"/>
      <c r="AL793" s="87"/>
      <c r="AQ793" s="86"/>
      <c r="AW793" s="86"/>
    </row>
    <row r="794">
      <c r="F794" s="86"/>
      <c r="K794" s="86"/>
      <c r="P794" s="86"/>
      <c r="S794" s="86"/>
      <c r="X794" s="86"/>
      <c r="AC794" s="86"/>
      <c r="AH794" s="86"/>
      <c r="AL794" s="87"/>
      <c r="AQ794" s="86"/>
      <c r="AW794" s="86"/>
    </row>
    <row r="795">
      <c r="F795" s="86"/>
      <c r="K795" s="86"/>
      <c r="P795" s="86"/>
      <c r="S795" s="86"/>
      <c r="X795" s="86"/>
      <c r="AC795" s="86"/>
      <c r="AH795" s="86"/>
      <c r="AL795" s="87"/>
      <c r="AQ795" s="86"/>
      <c r="AW795" s="86"/>
    </row>
    <row r="796">
      <c r="F796" s="86"/>
      <c r="K796" s="86"/>
      <c r="P796" s="86"/>
      <c r="S796" s="86"/>
      <c r="X796" s="86"/>
      <c r="AC796" s="86"/>
      <c r="AH796" s="86"/>
      <c r="AL796" s="87"/>
      <c r="AQ796" s="86"/>
      <c r="AW796" s="86"/>
    </row>
    <row r="797">
      <c r="F797" s="86"/>
      <c r="K797" s="86"/>
      <c r="P797" s="86"/>
      <c r="S797" s="86"/>
      <c r="X797" s="86"/>
      <c r="AC797" s="86"/>
      <c r="AH797" s="86"/>
      <c r="AL797" s="87"/>
      <c r="AQ797" s="86"/>
      <c r="AW797" s="86"/>
    </row>
    <row r="798">
      <c r="F798" s="86"/>
      <c r="K798" s="86"/>
      <c r="P798" s="86"/>
      <c r="S798" s="86"/>
      <c r="X798" s="86"/>
      <c r="AC798" s="86"/>
      <c r="AH798" s="86"/>
      <c r="AL798" s="87"/>
      <c r="AQ798" s="86"/>
      <c r="AW798" s="86"/>
    </row>
    <row r="799">
      <c r="F799" s="86"/>
      <c r="K799" s="86"/>
      <c r="P799" s="86"/>
      <c r="S799" s="86"/>
      <c r="X799" s="86"/>
      <c r="AC799" s="86"/>
      <c r="AH799" s="86"/>
      <c r="AL799" s="87"/>
      <c r="AQ799" s="86"/>
      <c r="AW799" s="86"/>
    </row>
    <row r="800">
      <c r="F800" s="86"/>
      <c r="K800" s="86"/>
      <c r="P800" s="86"/>
      <c r="S800" s="86"/>
      <c r="X800" s="86"/>
      <c r="AC800" s="86"/>
      <c r="AH800" s="86"/>
      <c r="AL800" s="87"/>
      <c r="AQ800" s="86"/>
      <c r="AW800" s="86"/>
    </row>
    <row r="801">
      <c r="F801" s="86"/>
      <c r="K801" s="86"/>
      <c r="P801" s="86"/>
      <c r="S801" s="86"/>
      <c r="X801" s="86"/>
      <c r="AC801" s="86"/>
      <c r="AH801" s="86"/>
      <c r="AL801" s="87"/>
      <c r="AQ801" s="86"/>
      <c r="AW801" s="86"/>
    </row>
    <row r="802">
      <c r="F802" s="86"/>
      <c r="K802" s="86"/>
      <c r="P802" s="86"/>
      <c r="S802" s="86"/>
      <c r="X802" s="86"/>
      <c r="AC802" s="86"/>
      <c r="AH802" s="86"/>
      <c r="AL802" s="87"/>
      <c r="AQ802" s="86"/>
      <c r="AW802" s="86"/>
    </row>
    <row r="803">
      <c r="F803" s="86"/>
      <c r="K803" s="86"/>
      <c r="P803" s="86"/>
      <c r="S803" s="86"/>
      <c r="X803" s="86"/>
      <c r="AC803" s="86"/>
      <c r="AH803" s="86"/>
      <c r="AL803" s="87"/>
      <c r="AQ803" s="86"/>
      <c r="AW803" s="86"/>
    </row>
    <row r="804">
      <c r="F804" s="86"/>
      <c r="K804" s="86"/>
      <c r="P804" s="86"/>
      <c r="S804" s="86"/>
      <c r="X804" s="86"/>
      <c r="AC804" s="86"/>
      <c r="AH804" s="86"/>
      <c r="AL804" s="87"/>
      <c r="AQ804" s="86"/>
      <c r="AW804" s="86"/>
    </row>
    <row r="805">
      <c r="F805" s="86"/>
      <c r="K805" s="86"/>
      <c r="P805" s="86"/>
      <c r="S805" s="86"/>
      <c r="X805" s="86"/>
      <c r="AC805" s="86"/>
      <c r="AH805" s="86"/>
      <c r="AL805" s="87"/>
      <c r="AQ805" s="86"/>
      <c r="AW805" s="86"/>
    </row>
    <row r="806">
      <c r="F806" s="86"/>
      <c r="K806" s="86"/>
      <c r="P806" s="86"/>
      <c r="S806" s="86"/>
      <c r="X806" s="86"/>
      <c r="AC806" s="86"/>
      <c r="AH806" s="86"/>
      <c r="AL806" s="87"/>
      <c r="AQ806" s="86"/>
      <c r="AW806" s="86"/>
    </row>
    <row r="807">
      <c r="F807" s="86"/>
      <c r="K807" s="86"/>
      <c r="P807" s="86"/>
      <c r="S807" s="86"/>
      <c r="X807" s="86"/>
      <c r="AC807" s="86"/>
      <c r="AH807" s="86"/>
      <c r="AL807" s="87"/>
      <c r="AQ807" s="86"/>
      <c r="AW807" s="86"/>
    </row>
    <row r="808">
      <c r="F808" s="86"/>
      <c r="K808" s="86"/>
      <c r="P808" s="86"/>
      <c r="S808" s="86"/>
      <c r="X808" s="86"/>
      <c r="AC808" s="86"/>
      <c r="AH808" s="86"/>
      <c r="AL808" s="87"/>
      <c r="AQ808" s="86"/>
      <c r="AW808" s="86"/>
    </row>
    <row r="809">
      <c r="F809" s="86"/>
      <c r="K809" s="86"/>
      <c r="P809" s="86"/>
      <c r="S809" s="86"/>
      <c r="X809" s="86"/>
      <c r="AC809" s="86"/>
      <c r="AH809" s="86"/>
      <c r="AL809" s="87"/>
      <c r="AQ809" s="86"/>
      <c r="AW809" s="86"/>
    </row>
    <row r="810">
      <c r="F810" s="86"/>
      <c r="K810" s="86"/>
      <c r="P810" s="86"/>
      <c r="S810" s="86"/>
      <c r="X810" s="86"/>
      <c r="AC810" s="86"/>
      <c r="AH810" s="86"/>
      <c r="AL810" s="87"/>
      <c r="AQ810" s="86"/>
      <c r="AW810" s="86"/>
    </row>
    <row r="811">
      <c r="F811" s="86"/>
      <c r="K811" s="86"/>
      <c r="P811" s="86"/>
      <c r="S811" s="86"/>
      <c r="X811" s="86"/>
      <c r="AC811" s="86"/>
      <c r="AH811" s="86"/>
      <c r="AL811" s="87"/>
      <c r="AQ811" s="86"/>
      <c r="AW811" s="86"/>
    </row>
    <row r="812">
      <c r="F812" s="86"/>
      <c r="K812" s="86"/>
      <c r="P812" s="86"/>
      <c r="S812" s="86"/>
      <c r="X812" s="86"/>
      <c r="AC812" s="86"/>
      <c r="AH812" s="86"/>
      <c r="AL812" s="87"/>
      <c r="AQ812" s="86"/>
      <c r="AW812" s="86"/>
    </row>
    <row r="813">
      <c r="F813" s="86"/>
      <c r="K813" s="86"/>
      <c r="P813" s="86"/>
      <c r="S813" s="86"/>
      <c r="X813" s="86"/>
      <c r="AC813" s="86"/>
      <c r="AH813" s="86"/>
      <c r="AL813" s="87"/>
      <c r="AQ813" s="86"/>
      <c r="AW813" s="86"/>
    </row>
    <row r="814">
      <c r="F814" s="86"/>
      <c r="K814" s="86"/>
      <c r="P814" s="86"/>
      <c r="S814" s="86"/>
      <c r="X814" s="86"/>
      <c r="AC814" s="86"/>
      <c r="AH814" s="86"/>
      <c r="AL814" s="87"/>
      <c r="AQ814" s="86"/>
      <c r="AW814" s="86"/>
    </row>
    <row r="815">
      <c r="F815" s="86"/>
      <c r="K815" s="86"/>
      <c r="P815" s="86"/>
      <c r="S815" s="86"/>
      <c r="X815" s="86"/>
      <c r="AC815" s="86"/>
      <c r="AH815" s="86"/>
      <c r="AL815" s="87"/>
      <c r="AQ815" s="86"/>
      <c r="AW815" s="86"/>
    </row>
    <row r="816">
      <c r="F816" s="86"/>
      <c r="K816" s="86"/>
      <c r="P816" s="86"/>
      <c r="S816" s="86"/>
      <c r="X816" s="86"/>
      <c r="AC816" s="86"/>
      <c r="AH816" s="86"/>
      <c r="AL816" s="87"/>
      <c r="AQ816" s="86"/>
      <c r="AW816" s="86"/>
    </row>
    <row r="817">
      <c r="F817" s="86"/>
      <c r="K817" s="86"/>
      <c r="P817" s="86"/>
      <c r="S817" s="86"/>
      <c r="X817" s="86"/>
      <c r="AC817" s="86"/>
      <c r="AH817" s="86"/>
      <c r="AL817" s="87"/>
      <c r="AQ817" s="86"/>
      <c r="AW817" s="86"/>
    </row>
    <row r="818">
      <c r="F818" s="86"/>
      <c r="K818" s="86"/>
      <c r="P818" s="86"/>
      <c r="S818" s="86"/>
      <c r="X818" s="86"/>
      <c r="AC818" s="86"/>
      <c r="AH818" s="86"/>
      <c r="AL818" s="87"/>
      <c r="AQ818" s="86"/>
      <c r="AW818" s="86"/>
    </row>
    <row r="819">
      <c r="F819" s="86"/>
      <c r="K819" s="86"/>
      <c r="P819" s="86"/>
      <c r="S819" s="86"/>
      <c r="X819" s="86"/>
      <c r="AC819" s="86"/>
      <c r="AH819" s="86"/>
      <c r="AL819" s="87"/>
      <c r="AQ819" s="86"/>
      <c r="AW819" s="86"/>
    </row>
    <row r="820">
      <c r="F820" s="86"/>
      <c r="K820" s="86"/>
      <c r="P820" s="86"/>
      <c r="S820" s="86"/>
      <c r="X820" s="86"/>
      <c r="AC820" s="86"/>
      <c r="AH820" s="86"/>
      <c r="AL820" s="87"/>
      <c r="AQ820" s="86"/>
      <c r="AW820" s="86"/>
    </row>
    <row r="821">
      <c r="F821" s="86"/>
      <c r="K821" s="86"/>
      <c r="P821" s="86"/>
      <c r="S821" s="86"/>
      <c r="X821" s="86"/>
      <c r="AC821" s="86"/>
      <c r="AH821" s="86"/>
      <c r="AL821" s="87"/>
      <c r="AQ821" s="86"/>
      <c r="AW821" s="86"/>
    </row>
    <row r="822">
      <c r="F822" s="86"/>
      <c r="K822" s="86"/>
      <c r="P822" s="86"/>
      <c r="S822" s="86"/>
      <c r="X822" s="86"/>
      <c r="AC822" s="86"/>
      <c r="AH822" s="86"/>
      <c r="AL822" s="87"/>
      <c r="AQ822" s="86"/>
      <c r="AW822" s="86"/>
    </row>
    <row r="823">
      <c r="F823" s="86"/>
      <c r="K823" s="86"/>
      <c r="P823" s="86"/>
      <c r="S823" s="86"/>
      <c r="X823" s="86"/>
      <c r="AC823" s="86"/>
      <c r="AH823" s="86"/>
      <c r="AL823" s="87"/>
      <c r="AQ823" s="86"/>
      <c r="AW823" s="86"/>
    </row>
    <row r="824">
      <c r="F824" s="86"/>
      <c r="K824" s="86"/>
      <c r="P824" s="86"/>
      <c r="S824" s="86"/>
      <c r="X824" s="86"/>
      <c r="AC824" s="86"/>
      <c r="AH824" s="86"/>
      <c r="AL824" s="87"/>
      <c r="AQ824" s="86"/>
      <c r="AW824" s="86"/>
    </row>
    <row r="825">
      <c r="F825" s="86"/>
      <c r="K825" s="86"/>
      <c r="P825" s="86"/>
      <c r="S825" s="86"/>
      <c r="X825" s="86"/>
      <c r="AC825" s="86"/>
      <c r="AH825" s="86"/>
      <c r="AL825" s="87"/>
      <c r="AQ825" s="86"/>
      <c r="AW825" s="86"/>
    </row>
    <row r="826">
      <c r="F826" s="86"/>
      <c r="K826" s="86"/>
      <c r="P826" s="86"/>
      <c r="S826" s="86"/>
      <c r="X826" s="86"/>
      <c r="AC826" s="86"/>
      <c r="AH826" s="86"/>
      <c r="AL826" s="87"/>
      <c r="AQ826" s="86"/>
      <c r="AW826" s="86"/>
    </row>
    <row r="827">
      <c r="F827" s="86"/>
      <c r="K827" s="86"/>
      <c r="P827" s="86"/>
      <c r="S827" s="86"/>
      <c r="X827" s="86"/>
      <c r="AC827" s="86"/>
      <c r="AH827" s="86"/>
      <c r="AL827" s="87"/>
      <c r="AQ827" s="86"/>
      <c r="AW827" s="86"/>
    </row>
    <row r="828">
      <c r="F828" s="86"/>
      <c r="K828" s="86"/>
      <c r="P828" s="86"/>
      <c r="S828" s="86"/>
      <c r="X828" s="86"/>
      <c r="AC828" s="86"/>
      <c r="AH828" s="86"/>
      <c r="AL828" s="87"/>
      <c r="AQ828" s="86"/>
      <c r="AW828" s="86"/>
    </row>
    <row r="829">
      <c r="F829" s="86"/>
      <c r="K829" s="86"/>
      <c r="P829" s="86"/>
      <c r="S829" s="86"/>
      <c r="X829" s="86"/>
      <c r="AC829" s="86"/>
      <c r="AH829" s="86"/>
      <c r="AL829" s="87"/>
      <c r="AQ829" s="86"/>
      <c r="AW829" s="86"/>
    </row>
    <row r="830">
      <c r="F830" s="86"/>
      <c r="K830" s="86"/>
      <c r="P830" s="86"/>
      <c r="S830" s="86"/>
      <c r="X830" s="86"/>
      <c r="AC830" s="86"/>
      <c r="AH830" s="86"/>
      <c r="AL830" s="87"/>
      <c r="AQ830" s="86"/>
      <c r="AW830" s="86"/>
    </row>
    <row r="831">
      <c r="F831" s="86"/>
      <c r="K831" s="86"/>
      <c r="P831" s="86"/>
      <c r="S831" s="86"/>
      <c r="X831" s="86"/>
      <c r="AC831" s="86"/>
      <c r="AH831" s="86"/>
      <c r="AL831" s="87"/>
      <c r="AQ831" s="86"/>
      <c r="AW831" s="86"/>
    </row>
    <row r="832">
      <c r="F832" s="86"/>
      <c r="K832" s="86"/>
      <c r="P832" s="86"/>
      <c r="S832" s="86"/>
      <c r="X832" s="86"/>
      <c r="AC832" s="86"/>
      <c r="AH832" s="86"/>
      <c r="AL832" s="87"/>
      <c r="AQ832" s="86"/>
      <c r="AW832" s="86"/>
    </row>
    <row r="833">
      <c r="F833" s="86"/>
      <c r="K833" s="86"/>
      <c r="P833" s="86"/>
      <c r="S833" s="86"/>
      <c r="X833" s="86"/>
      <c r="AC833" s="86"/>
      <c r="AH833" s="86"/>
      <c r="AL833" s="87"/>
      <c r="AQ833" s="86"/>
      <c r="AW833" s="86"/>
    </row>
    <row r="834">
      <c r="F834" s="86"/>
      <c r="K834" s="86"/>
      <c r="P834" s="86"/>
      <c r="S834" s="86"/>
      <c r="X834" s="86"/>
      <c r="AC834" s="86"/>
      <c r="AH834" s="86"/>
      <c r="AL834" s="87"/>
      <c r="AQ834" s="86"/>
      <c r="AW834" s="86"/>
    </row>
    <row r="835">
      <c r="F835" s="86"/>
      <c r="K835" s="86"/>
      <c r="P835" s="86"/>
      <c r="S835" s="86"/>
      <c r="X835" s="86"/>
      <c r="AC835" s="86"/>
      <c r="AH835" s="86"/>
      <c r="AL835" s="87"/>
      <c r="AQ835" s="86"/>
      <c r="AW835" s="86"/>
    </row>
    <row r="836">
      <c r="F836" s="86"/>
      <c r="K836" s="86"/>
      <c r="P836" s="86"/>
      <c r="S836" s="86"/>
      <c r="X836" s="86"/>
      <c r="AC836" s="86"/>
      <c r="AH836" s="86"/>
      <c r="AL836" s="87"/>
      <c r="AQ836" s="86"/>
      <c r="AW836" s="86"/>
    </row>
    <row r="837">
      <c r="F837" s="86"/>
      <c r="K837" s="86"/>
      <c r="P837" s="86"/>
      <c r="S837" s="86"/>
      <c r="X837" s="86"/>
      <c r="AC837" s="86"/>
      <c r="AH837" s="86"/>
      <c r="AL837" s="87"/>
      <c r="AQ837" s="86"/>
      <c r="AW837" s="86"/>
    </row>
    <row r="838">
      <c r="F838" s="86"/>
      <c r="K838" s="86"/>
      <c r="P838" s="86"/>
      <c r="S838" s="86"/>
      <c r="X838" s="86"/>
      <c r="AC838" s="86"/>
      <c r="AH838" s="86"/>
      <c r="AL838" s="87"/>
      <c r="AQ838" s="86"/>
      <c r="AW838" s="86"/>
    </row>
    <row r="839">
      <c r="F839" s="86"/>
      <c r="K839" s="86"/>
      <c r="P839" s="86"/>
      <c r="S839" s="86"/>
      <c r="X839" s="86"/>
      <c r="AC839" s="86"/>
      <c r="AH839" s="86"/>
      <c r="AL839" s="87"/>
      <c r="AQ839" s="86"/>
      <c r="AW839" s="86"/>
    </row>
    <row r="840">
      <c r="F840" s="86"/>
      <c r="K840" s="86"/>
      <c r="P840" s="86"/>
      <c r="S840" s="86"/>
      <c r="X840" s="86"/>
      <c r="AC840" s="86"/>
      <c r="AH840" s="86"/>
      <c r="AL840" s="87"/>
      <c r="AQ840" s="86"/>
      <c r="AW840" s="86"/>
    </row>
    <row r="841">
      <c r="F841" s="86"/>
      <c r="K841" s="86"/>
      <c r="P841" s="86"/>
      <c r="S841" s="86"/>
      <c r="X841" s="86"/>
      <c r="AC841" s="86"/>
      <c r="AH841" s="86"/>
      <c r="AL841" s="87"/>
      <c r="AQ841" s="86"/>
      <c r="AW841" s="86"/>
    </row>
    <row r="842">
      <c r="F842" s="86"/>
      <c r="K842" s="86"/>
      <c r="P842" s="86"/>
      <c r="S842" s="86"/>
      <c r="X842" s="86"/>
      <c r="AC842" s="86"/>
      <c r="AH842" s="86"/>
      <c r="AL842" s="87"/>
      <c r="AQ842" s="86"/>
      <c r="AW842" s="86"/>
    </row>
    <row r="843">
      <c r="F843" s="86"/>
      <c r="K843" s="86"/>
      <c r="P843" s="86"/>
      <c r="S843" s="86"/>
      <c r="X843" s="86"/>
      <c r="AC843" s="86"/>
      <c r="AH843" s="86"/>
      <c r="AL843" s="87"/>
      <c r="AQ843" s="86"/>
      <c r="AW843" s="86"/>
    </row>
    <row r="844">
      <c r="F844" s="86"/>
      <c r="K844" s="86"/>
      <c r="P844" s="86"/>
      <c r="S844" s="86"/>
      <c r="X844" s="86"/>
      <c r="AC844" s="86"/>
      <c r="AH844" s="86"/>
      <c r="AL844" s="87"/>
      <c r="AQ844" s="86"/>
      <c r="AW844" s="86"/>
    </row>
    <row r="845">
      <c r="F845" s="86"/>
      <c r="K845" s="86"/>
      <c r="P845" s="86"/>
      <c r="S845" s="86"/>
      <c r="X845" s="86"/>
      <c r="AC845" s="86"/>
      <c r="AH845" s="86"/>
      <c r="AL845" s="87"/>
      <c r="AQ845" s="86"/>
      <c r="AW845" s="86"/>
    </row>
    <row r="846">
      <c r="F846" s="86"/>
      <c r="K846" s="86"/>
      <c r="P846" s="86"/>
      <c r="S846" s="86"/>
      <c r="X846" s="86"/>
      <c r="AC846" s="86"/>
      <c r="AH846" s="86"/>
      <c r="AL846" s="87"/>
      <c r="AQ846" s="86"/>
      <c r="AW846" s="86"/>
    </row>
    <row r="847">
      <c r="F847" s="86"/>
      <c r="K847" s="86"/>
      <c r="P847" s="86"/>
      <c r="S847" s="86"/>
      <c r="X847" s="86"/>
      <c r="AC847" s="86"/>
      <c r="AH847" s="86"/>
      <c r="AL847" s="87"/>
      <c r="AQ847" s="86"/>
      <c r="AW847" s="86"/>
    </row>
    <row r="848">
      <c r="F848" s="86"/>
      <c r="K848" s="86"/>
      <c r="P848" s="86"/>
      <c r="S848" s="86"/>
      <c r="X848" s="86"/>
      <c r="AC848" s="86"/>
      <c r="AH848" s="86"/>
      <c r="AL848" s="87"/>
      <c r="AQ848" s="86"/>
      <c r="AW848" s="86"/>
    </row>
    <row r="849">
      <c r="F849" s="86"/>
      <c r="K849" s="86"/>
      <c r="P849" s="86"/>
      <c r="S849" s="86"/>
      <c r="X849" s="86"/>
      <c r="AC849" s="86"/>
      <c r="AH849" s="86"/>
      <c r="AL849" s="87"/>
      <c r="AQ849" s="86"/>
      <c r="AW849" s="86"/>
    </row>
    <row r="850">
      <c r="F850" s="86"/>
      <c r="K850" s="86"/>
      <c r="P850" s="86"/>
      <c r="S850" s="86"/>
      <c r="X850" s="86"/>
      <c r="AC850" s="86"/>
      <c r="AH850" s="86"/>
      <c r="AL850" s="87"/>
      <c r="AQ850" s="86"/>
      <c r="AW850" s="86"/>
    </row>
    <row r="851">
      <c r="F851" s="86"/>
      <c r="K851" s="86"/>
      <c r="P851" s="86"/>
      <c r="S851" s="86"/>
      <c r="X851" s="86"/>
      <c r="AC851" s="86"/>
      <c r="AH851" s="86"/>
      <c r="AL851" s="87"/>
      <c r="AQ851" s="86"/>
      <c r="AW851" s="86"/>
    </row>
    <row r="852">
      <c r="F852" s="86"/>
      <c r="K852" s="86"/>
      <c r="P852" s="86"/>
      <c r="S852" s="86"/>
      <c r="X852" s="86"/>
      <c r="AC852" s="86"/>
      <c r="AH852" s="86"/>
      <c r="AL852" s="87"/>
      <c r="AQ852" s="86"/>
      <c r="AW852" s="86"/>
    </row>
    <row r="853">
      <c r="F853" s="86"/>
      <c r="K853" s="86"/>
      <c r="P853" s="86"/>
      <c r="S853" s="86"/>
      <c r="X853" s="86"/>
      <c r="AC853" s="86"/>
      <c r="AH853" s="86"/>
      <c r="AL853" s="87"/>
      <c r="AQ853" s="86"/>
      <c r="AW853" s="86"/>
    </row>
    <row r="854">
      <c r="F854" s="86"/>
      <c r="K854" s="86"/>
      <c r="P854" s="86"/>
      <c r="S854" s="86"/>
      <c r="X854" s="86"/>
      <c r="AC854" s="86"/>
      <c r="AH854" s="86"/>
      <c r="AL854" s="87"/>
      <c r="AQ854" s="86"/>
      <c r="AW854" s="86"/>
    </row>
    <row r="855">
      <c r="F855" s="86"/>
      <c r="K855" s="86"/>
      <c r="P855" s="86"/>
      <c r="S855" s="86"/>
      <c r="X855" s="86"/>
      <c r="AC855" s="86"/>
      <c r="AH855" s="86"/>
      <c r="AL855" s="87"/>
      <c r="AQ855" s="86"/>
      <c r="AW855" s="86"/>
    </row>
    <row r="856">
      <c r="F856" s="86"/>
      <c r="K856" s="86"/>
      <c r="P856" s="86"/>
      <c r="S856" s="86"/>
      <c r="X856" s="86"/>
      <c r="AC856" s="86"/>
      <c r="AH856" s="86"/>
      <c r="AL856" s="87"/>
      <c r="AQ856" s="86"/>
      <c r="AW856" s="86"/>
    </row>
    <row r="857">
      <c r="F857" s="86"/>
      <c r="K857" s="86"/>
      <c r="P857" s="86"/>
      <c r="S857" s="86"/>
      <c r="X857" s="86"/>
      <c r="AC857" s="86"/>
      <c r="AH857" s="86"/>
      <c r="AL857" s="87"/>
      <c r="AQ857" s="86"/>
      <c r="AW857" s="86"/>
    </row>
    <row r="858">
      <c r="F858" s="86"/>
      <c r="K858" s="86"/>
      <c r="P858" s="86"/>
      <c r="S858" s="86"/>
      <c r="X858" s="86"/>
      <c r="AC858" s="86"/>
      <c r="AH858" s="86"/>
      <c r="AL858" s="87"/>
      <c r="AQ858" s="86"/>
      <c r="AW858" s="86"/>
    </row>
    <row r="859">
      <c r="F859" s="86"/>
      <c r="K859" s="86"/>
      <c r="P859" s="86"/>
      <c r="S859" s="86"/>
      <c r="X859" s="86"/>
      <c r="AC859" s="86"/>
      <c r="AH859" s="86"/>
      <c r="AL859" s="87"/>
      <c r="AQ859" s="86"/>
      <c r="AW859" s="86"/>
    </row>
    <row r="860">
      <c r="F860" s="86"/>
      <c r="K860" s="86"/>
      <c r="P860" s="86"/>
      <c r="S860" s="86"/>
      <c r="X860" s="86"/>
      <c r="AC860" s="86"/>
      <c r="AH860" s="86"/>
      <c r="AL860" s="87"/>
      <c r="AQ860" s="86"/>
      <c r="AW860" s="86"/>
    </row>
    <row r="861">
      <c r="F861" s="86"/>
      <c r="K861" s="86"/>
      <c r="P861" s="86"/>
      <c r="S861" s="86"/>
      <c r="X861" s="86"/>
      <c r="AC861" s="86"/>
      <c r="AH861" s="86"/>
      <c r="AL861" s="87"/>
      <c r="AQ861" s="86"/>
      <c r="AW861" s="86"/>
    </row>
    <row r="862">
      <c r="F862" s="86"/>
      <c r="K862" s="86"/>
      <c r="P862" s="86"/>
      <c r="S862" s="86"/>
      <c r="X862" s="86"/>
      <c r="AC862" s="86"/>
      <c r="AH862" s="86"/>
      <c r="AL862" s="87"/>
      <c r="AQ862" s="86"/>
      <c r="AW862" s="86"/>
    </row>
    <row r="863">
      <c r="F863" s="86"/>
      <c r="K863" s="86"/>
      <c r="P863" s="86"/>
      <c r="S863" s="86"/>
      <c r="X863" s="86"/>
      <c r="AC863" s="86"/>
      <c r="AH863" s="86"/>
      <c r="AL863" s="87"/>
      <c r="AQ863" s="86"/>
      <c r="AW863" s="86"/>
    </row>
    <row r="864">
      <c r="F864" s="86"/>
      <c r="K864" s="86"/>
      <c r="P864" s="86"/>
      <c r="S864" s="86"/>
      <c r="X864" s="86"/>
      <c r="AC864" s="86"/>
      <c r="AH864" s="86"/>
      <c r="AL864" s="87"/>
      <c r="AQ864" s="86"/>
      <c r="AW864" s="86"/>
    </row>
    <row r="865">
      <c r="F865" s="86"/>
      <c r="K865" s="86"/>
      <c r="P865" s="86"/>
      <c r="S865" s="86"/>
      <c r="X865" s="86"/>
      <c r="AC865" s="86"/>
      <c r="AH865" s="86"/>
      <c r="AL865" s="87"/>
      <c r="AQ865" s="86"/>
      <c r="AW865" s="86"/>
    </row>
    <row r="866">
      <c r="F866" s="86"/>
      <c r="K866" s="86"/>
      <c r="P866" s="86"/>
      <c r="S866" s="86"/>
      <c r="X866" s="86"/>
      <c r="AC866" s="86"/>
      <c r="AH866" s="86"/>
      <c r="AL866" s="87"/>
      <c r="AQ866" s="86"/>
      <c r="AW866" s="86"/>
    </row>
    <row r="867">
      <c r="F867" s="86"/>
      <c r="K867" s="86"/>
      <c r="P867" s="86"/>
      <c r="S867" s="86"/>
      <c r="X867" s="86"/>
      <c r="AC867" s="86"/>
      <c r="AH867" s="86"/>
      <c r="AL867" s="87"/>
      <c r="AQ867" s="86"/>
      <c r="AW867" s="86"/>
    </row>
    <row r="868">
      <c r="F868" s="86"/>
      <c r="K868" s="86"/>
      <c r="P868" s="86"/>
      <c r="S868" s="86"/>
      <c r="X868" s="86"/>
      <c r="AC868" s="86"/>
      <c r="AH868" s="86"/>
      <c r="AL868" s="87"/>
      <c r="AQ868" s="86"/>
      <c r="AW868" s="86"/>
    </row>
    <row r="869">
      <c r="F869" s="86"/>
      <c r="K869" s="86"/>
      <c r="P869" s="86"/>
      <c r="S869" s="86"/>
      <c r="X869" s="86"/>
      <c r="AC869" s="86"/>
      <c r="AH869" s="86"/>
      <c r="AL869" s="87"/>
      <c r="AQ869" s="86"/>
      <c r="AW869" s="86"/>
    </row>
    <row r="870">
      <c r="F870" s="86"/>
      <c r="K870" s="86"/>
      <c r="P870" s="86"/>
      <c r="S870" s="86"/>
      <c r="X870" s="86"/>
      <c r="AC870" s="86"/>
      <c r="AH870" s="86"/>
      <c r="AL870" s="87"/>
      <c r="AQ870" s="86"/>
      <c r="AW870" s="86"/>
    </row>
    <row r="871">
      <c r="F871" s="86"/>
      <c r="K871" s="86"/>
      <c r="P871" s="86"/>
      <c r="S871" s="86"/>
      <c r="X871" s="86"/>
      <c r="AC871" s="86"/>
      <c r="AH871" s="86"/>
      <c r="AL871" s="87"/>
      <c r="AQ871" s="86"/>
      <c r="AW871" s="86"/>
    </row>
    <row r="872">
      <c r="F872" s="86"/>
      <c r="K872" s="86"/>
      <c r="P872" s="86"/>
      <c r="S872" s="86"/>
      <c r="X872" s="86"/>
      <c r="AC872" s="86"/>
      <c r="AH872" s="86"/>
      <c r="AL872" s="87"/>
      <c r="AQ872" s="86"/>
      <c r="AW872" s="86"/>
    </row>
    <row r="873">
      <c r="F873" s="86"/>
      <c r="K873" s="86"/>
      <c r="P873" s="86"/>
      <c r="S873" s="86"/>
      <c r="X873" s="86"/>
      <c r="AC873" s="86"/>
      <c r="AH873" s="86"/>
      <c r="AL873" s="87"/>
      <c r="AQ873" s="86"/>
      <c r="AW873" s="86"/>
    </row>
    <row r="874">
      <c r="F874" s="86"/>
      <c r="K874" s="86"/>
      <c r="P874" s="86"/>
      <c r="S874" s="86"/>
      <c r="X874" s="86"/>
      <c r="AC874" s="86"/>
      <c r="AH874" s="86"/>
      <c r="AL874" s="87"/>
      <c r="AQ874" s="86"/>
      <c r="AW874" s="86"/>
    </row>
    <row r="875">
      <c r="F875" s="86"/>
      <c r="K875" s="86"/>
      <c r="P875" s="86"/>
      <c r="S875" s="86"/>
      <c r="X875" s="86"/>
      <c r="AC875" s="86"/>
      <c r="AH875" s="86"/>
      <c r="AL875" s="87"/>
      <c r="AQ875" s="86"/>
      <c r="AW875" s="86"/>
    </row>
    <row r="876">
      <c r="F876" s="86"/>
      <c r="K876" s="86"/>
      <c r="P876" s="86"/>
      <c r="S876" s="86"/>
      <c r="X876" s="86"/>
      <c r="AC876" s="86"/>
      <c r="AH876" s="86"/>
      <c r="AL876" s="87"/>
      <c r="AQ876" s="86"/>
      <c r="AW876" s="86"/>
    </row>
    <row r="877">
      <c r="F877" s="86"/>
      <c r="K877" s="86"/>
      <c r="P877" s="86"/>
      <c r="S877" s="86"/>
      <c r="X877" s="86"/>
      <c r="AC877" s="86"/>
      <c r="AH877" s="86"/>
      <c r="AL877" s="87"/>
      <c r="AQ877" s="86"/>
      <c r="AW877" s="86"/>
    </row>
    <row r="878">
      <c r="F878" s="86"/>
      <c r="K878" s="86"/>
      <c r="P878" s="86"/>
      <c r="S878" s="86"/>
      <c r="X878" s="86"/>
      <c r="AC878" s="86"/>
      <c r="AH878" s="86"/>
      <c r="AL878" s="87"/>
      <c r="AQ878" s="86"/>
      <c r="AW878" s="86"/>
    </row>
    <row r="879">
      <c r="F879" s="86"/>
      <c r="K879" s="86"/>
      <c r="P879" s="86"/>
      <c r="S879" s="86"/>
      <c r="X879" s="86"/>
      <c r="AC879" s="86"/>
      <c r="AH879" s="86"/>
      <c r="AL879" s="87"/>
      <c r="AQ879" s="86"/>
      <c r="AW879" s="86"/>
    </row>
    <row r="880">
      <c r="F880" s="86"/>
      <c r="K880" s="86"/>
      <c r="P880" s="86"/>
      <c r="S880" s="86"/>
      <c r="X880" s="86"/>
      <c r="AC880" s="86"/>
      <c r="AH880" s="86"/>
      <c r="AL880" s="87"/>
      <c r="AQ880" s="86"/>
      <c r="AW880" s="86"/>
    </row>
    <row r="881">
      <c r="F881" s="86"/>
      <c r="K881" s="86"/>
      <c r="P881" s="86"/>
      <c r="S881" s="86"/>
      <c r="X881" s="86"/>
      <c r="AC881" s="86"/>
      <c r="AH881" s="86"/>
      <c r="AL881" s="87"/>
      <c r="AQ881" s="86"/>
      <c r="AW881" s="86"/>
    </row>
    <row r="882">
      <c r="F882" s="86"/>
      <c r="K882" s="86"/>
      <c r="P882" s="86"/>
      <c r="S882" s="86"/>
      <c r="X882" s="86"/>
      <c r="AC882" s="86"/>
      <c r="AH882" s="86"/>
      <c r="AL882" s="87"/>
      <c r="AQ882" s="86"/>
      <c r="AW882" s="86"/>
    </row>
    <row r="883">
      <c r="F883" s="86"/>
      <c r="K883" s="86"/>
      <c r="P883" s="86"/>
      <c r="S883" s="86"/>
      <c r="X883" s="86"/>
      <c r="AC883" s="86"/>
      <c r="AH883" s="86"/>
      <c r="AL883" s="87"/>
      <c r="AQ883" s="86"/>
      <c r="AW883" s="86"/>
    </row>
    <row r="884">
      <c r="F884" s="86"/>
      <c r="K884" s="86"/>
      <c r="P884" s="86"/>
      <c r="S884" s="86"/>
      <c r="X884" s="86"/>
      <c r="AC884" s="86"/>
      <c r="AH884" s="86"/>
      <c r="AL884" s="87"/>
      <c r="AQ884" s="86"/>
      <c r="AW884" s="86"/>
    </row>
    <row r="885">
      <c r="F885" s="86"/>
      <c r="K885" s="86"/>
      <c r="P885" s="86"/>
      <c r="S885" s="86"/>
      <c r="X885" s="86"/>
      <c r="AC885" s="86"/>
      <c r="AH885" s="86"/>
      <c r="AL885" s="87"/>
      <c r="AQ885" s="86"/>
      <c r="AW885" s="86"/>
    </row>
    <row r="886">
      <c r="F886" s="86"/>
      <c r="K886" s="86"/>
      <c r="P886" s="86"/>
      <c r="S886" s="86"/>
      <c r="X886" s="86"/>
      <c r="AC886" s="86"/>
      <c r="AH886" s="86"/>
      <c r="AL886" s="87"/>
      <c r="AQ886" s="86"/>
      <c r="AW886" s="86"/>
    </row>
    <row r="887">
      <c r="F887" s="86"/>
      <c r="K887" s="86"/>
      <c r="P887" s="86"/>
      <c r="S887" s="86"/>
      <c r="X887" s="86"/>
      <c r="AC887" s="86"/>
      <c r="AH887" s="86"/>
      <c r="AL887" s="87"/>
      <c r="AQ887" s="86"/>
      <c r="AW887" s="86"/>
    </row>
    <row r="888">
      <c r="F888" s="86"/>
      <c r="K888" s="86"/>
      <c r="P888" s="86"/>
      <c r="S888" s="86"/>
      <c r="X888" s="86"/>
      <c r="AC888" s="86"/>
      <c r="AH888" s="86"/>
      <c r="AL888" s="87"/>
      <c r="AQ888" s="86"/>
      <c r="AW888" s="86"/>
    </row>
    <row r="889">
      <c r="F889" s="86"/>
      <c r="K889" s="86"/>
      <c r="P889" s="86"/>
      <c r="S889" s="86"/>
      <c r="X889" s="86"/>
      <c r="AC889" s="86"/>
      <c r="AH889" s="86"/>
      <c r="AL889" s="87"/>
      <c r="AQ889" s="86"/>
      <c r="AW889" s="86"/>
    </row>
    <row r="890">
      <c r="F890" s="86"/>
      <c r="K890" s="86"/>
      <c r="P890" s="86"/>
      <c r="S890" s="86"/>
      <c r="X890" s="86"/>
      <c r="AC890" s="86"/>
      <c r="AH890" s="86"/>
      <c r="AL890" s="87"/>
      <c r="AQ890" s="86"/>
      <c r="AW890" s="86"/>
    </row>
    <row r="891">
      <c r="F891" s="86"/>
      <c r="K891" s="86"/>
      <c r="P891" s="86"/>
      <c r="S891" s="86"/>
      <c r="X891" s="86"/>
      <c r="AC891" s="86"/>
      <c r="AH891" s="86"/>
      <c r="AL891" s="87"/>
      <c r="AQ891" s="86"/>
      <c r="AW891" s="86"/>
    </row>
    <row r="892">
      <c r="F892" s="86"/>
      <c r="K892" s="86"/>
      <c r="P892" s="86"/>
      <c r="S892" s="86"/>
      <c r="X892" s="86"/>
      <c r="AC892" s="86"/>
      <c r="AH892" s="86"/>
      <c r="AL892" s="87"/>
      <c r="AQ892" s="86"/>
      <c r="AW892" s="86"/>
    </row>
    <row r="893">
      <c r="F893" s="86"/>
      <c r="K893" s="86"/>
      <c r="P893" s="86"/>
      <c r="S893" s="86"/>
      <c r="X893" s="86"/>
      <c r="AC893" s="86"/>
      <c r="AH893" s="86"/>
      <c r="AL893" s="87"/>
      <c r="AQ893" s="86"/>
      <c r="AW893" s="86"/>
    </row>
    <row r="894">
      <c r="F894" s="86"/>
      <c r="K894" s="86"/>
      <c r="P894" s="86"/>
      <c r="S894" s="86"/>
      <c r="X894" s="86"/>
      <c r="AC894" s="86"/>
      <c r="AH894" s="86"/>
      <c r="AL894" s="87"/>
      <c r="AQ894" s="86"/>
      <c r="AW894" s="86"/>
    </row>
    <row r="895">
      <c r="F895" s="86"/>
      <c r="K895" s="86"/>
      <c r="P895" s="86"/>
      <c r="S895" s="86"/>
      <c r="X895" s="86"/>
      <c r="AC895" s="86"/>
      <c r="AH895" s="86"/>
      <c r="AL895" s="87"/>
      <c r="AQ895" s="86"/>
      <c r="AW895" s="86"/>
    </row>
    <row r="896">
      <c r="F896" s="86"/>
      <c r="K896" s="86"/>
      <c r="P896" s="86"/>
      <c r="S896" s="86"/>
      <c r="X896" s="86"/>
      <c r="AC896" s="86"/>
      <c r="AH896" s="86"/>
      <c r="AL896" s="87"/>
      <c r="AQ896" s="86"/>
      <c r="AW896" s="86"/>
    </row>
    <row r="897">
      <c r="F897" s="86"/>
      <c r="K897" s="86"/>
      <c r="P897" s="86"/>
      <c r="S897" s="86"/>
      <c r="X897" s="86"/>
      <c r="AC897" s="86"/>
      <c r="AH897" s="86"/>
      <c r="AL897" s="87"/>
      <c r="AQ897" s="86"/>
      <c r="AW897" s="86"/>
    </row>
    <row r="898">
      <c r="F898" s="86"/>
      <c r="K898" s="86"/>
      <c r="P898" s="86"/>
      <c r="S898" s="86"/>
      <c r="X898" s="86"/>
      <c r="AC898" s="86"/>
      <c r="AH898" s="86"/>
      <c r="AL898" s="87"/>
      <c r="AQ898" s="86"/>
      <c r="AW898" s="86"/>
    </row>
    <row r="899">
      <c r="F899" s="86"/>
      <c r="K899" s="86"/>
      <c r="P899" s="86"/>
      <c r="S899" s="86"/>
      <c r="X899" s="86"/>
      <c r="AC899" s="86"/>
      <c r="AH899" s="86"/>
      <c r="AL899" s="87"/>
      <c r="AQ899" s="86"/>
      <c r="AW899" s="86"/>
    </row>
    <row r="900">
      <c r="F900" s="86"/>
      <c r="K900" s="86"/>
      <c r="P900" s="86"/>
      <c r="S900" s="86"/>
      <c r="X900" s="86"/>
      <c r="AC900" s="86"/>
      <c r="AH900" s="86"/>
      <c r="AL900" s="87"/>
      <c r="AQ900" s="86"/>
      <c r="AW900" s="86"/>
    </row>
    <row r="901">
      <c r="F901" s="86"/>
      <c r="K901" s="86"/>
      <c r="P901" s="86"/>
      <c r="S901" s="86"/>
      <c r="X901" s="86"/>
      <c r="AC901" s="86"/>
      <c r="AH901" s="86"/>
      <c r="AL901" s="87"/>
      <c r="AQ901" s="86"/>
      <c r="AW901" s="86"/>
    </row>
    <row r="902">
      <c r="F902" s="86"/>
      <c r="K902" s="86"/>
      <c r="P902" s="86"/>
      <c r="S902" s="86"/>
      <c r="X902" s="86"/>
      <c r="AC902" s="86"/>
      <c r="AH902" s="86"/>
      <c r="AL902" s="87"/>
      <c r="AQ902" s="86"/>
      <c r="AW902" s="86"/>
    </row>
    <row r="903">
      <c r="F903" s="86"/>
      <c r="K903" s="86"/>
      <c r="P903" s="86"/>
      <c r="S903" s="86"/>
      <c r="X903" s="86"/>
      <c r="AC903" s="86"/>
      <c r="AH903" s="86"/>
      <c r="AL903" s="87"/>
      <c r="AQ903" s="86"/>
      <c r="AW903" s="86"/>
    </row>
    <row r="904">
      <c r="F904" s="86"/>
      <c r="K904" s="86"/>
      <c r="P904" s="86"/>
      <c r="S904" s="86"/>
      <c r="X904" s="86"/>
      <c r="AC904" s="86"/>
      <c r="AH904" s="86"/>
      <c r="AL904" s="87"/>
      <c r="AQ904" s="86"/>
      <c r="AW904" s="86"/>
    </row>
    <row r="905">
      <c r="F905" s="86"/>
      <c r="K905" s="86"/>
      <c r="P905" s="86"/>
      <c r="S905" s="86"/>
      <c r="X905" s="86"/>
      <c r="AC905" s="86"/>
      <c r="AH905" s="86"/>
      <c r="AL905" s="87"/>
      <c r="AQ905" s="86"/>
      <c r="AW905" s="86"/>
    </row>
    <row r="906">
      <c r="F906" s="86"/>
      <c r="K906" s="86"/>
      <c r="P906" s="86"/>
      <c r="S906" s="86"/>
      <c r="X906" s="86"/>
      <c r="AC906" s="86"/>
      <c r="AH906" s="86"/>
      <c r="AL906" s="87"/>
      <c r="AQ906" s="86"/>
      <c r="AW906" s="86"/>
    </row>
    <row r="907">
      <c r="F907" s="86"/>
      <c r="K907" s="86"/>
      <c r="P907" s="86"/>
      <c r="S907" s="86"/>
      <c r="X907" s="86"/>
      <c r="AC907" s="86"/>
      <c r="AH907" s="86"/>
      <c r="AL907" s="87"/>
      <c r="AQ907" s="86"/>
      <c r="AW907" s="86"/>
    </row>
    <row r="908">
      <c r="F908" s="86"/>
      <c r="K908" s="86"/>
      <c r="P908" s="86"/>
      <c r="S908" s="86"/>
      <c r="X908" s="86"/>
      <c r="AC908" s="86"/>
      <c r="AH908" s="86"/>
      <c r="AL908" s="87"/>
      <c r="AQ908" s="86"/>
      <c r="AW908" s="86"/>
    </row>
    <row r="909">
      <c r="F909" s="86"/>
      <c r="K909" s="86"/>
      <c r="P909" s="86"/>
      <c r="S909" s="86"/>
      <c r="X909" s="86"/>
      <c r="AC909" s="86"/>
      <c r="AH909" s="86"/>
      <c r="AL909" s="87"/>
      <c r="AQ909" s="86"/>
      <c r="AW909" s="86"/>
    </row>
    <row r="910">
      <c r="F910" s="86"/>
      <c r="K910" s="86"/>
      <c r="P910" s="86"/>
      <c r="S910" s="86"/>
      <c r="X910" s="86"/>
      <c r="AC910" s="86"/>
      <c r="AH910" s="86"/>
      <c r="AL910" s="87"/>
      <c r="AQ910" s="86"/>
      <c r="AW910" s="86"/>
    </row>
    <row r="911">
      <c r="F911" s="86"/>
      <c r="K911" s="86"/>
      <c r="P911" s="86"/>
      <c r="S911" s="86"/>
      <c r="X911" s="86"/>
      <c r="AC911" s="86"/>
      <c r="AH911" s="86"/>
      <c r="AL911" s="87"/>
      <c r="AQ911" s="86"/>
      <c r="AW911" s="86"/>
    </row>
    <row r="912">
      <c r="F912" s="86"/>
      <c r="K912" s="86"/>
      <c r="P912" s="86"/>
      <c r="S912" s="86"/>
      <c r="X912" s="86"/>
      <c r="AC912" s="86"/>
      <c r="AH912" s="86"/>
      <c r="AL912" s="87"/>
      <c r="AQ912" s="86"/>
      <c r="AW912" s="86"/>
    </row>
    <row r="913">
      <c r="F913" s="86"/>
      <c r="K913" s="86"/>
      <c r="P913" s="86"/>
      <c r="S913" s="86"/>
      <c r="X913" s="86"/>
      <c r="AC913" s="86"/>
      <c r="AH913" s="86"/>
      <c r="AL913" s="87"/>
      <c r="AQ913" s="86"/>
      <c r="AW913" s="86"/>
    </row>
    <row r="914">
      <c r="F914" s="86"/>
      <c r="K914" s="86"/>
      <c r="P914" s="86"/>
      <c r="S914" s="86"/>
      <c r="X914" s="86"/>
      <c r="AC914" s="86"/>
      <c r="AH914" s="86"/>
      <c r="AL914" s="87"/>
      <c r="AQ914" s="86"/>
      <c r="AW914" s="86"/>
    </row>
    <row r="915">
      <c r="F915" s="86"/>
      <c r="K915" s="86"/>
      <c r="P915" s="86"/>
      <c r="S915" s="86"/>
      <c r="X915" s="86"/>
      <c r="AC915" s="86"/>
      <c r="AH915" s="86"/>
      <c r="AL915" s="87"/>
      <c r="AQ915" s="86"/>
      <c r="AW915" s="86"/>
    </row>
    <row r="916">
      <c r="F916" s="86"/>
      <c r="K916" s="86"/>
      <c r="P916" s="86"/>
      <c r="S916" s="86"/>
      <c r="X916" s="86"/>
      <c r="AC916" s="86"/>
      <c r="AH916" s="86"/>
      <c r="AL916" s="87"/>
      <c r="AQ916" s="86"/>
      <c r="AW916" s="86"/>
    </row>
    <row r="917">
      <c r="F917" s="86"/>
      <c r="K917" s="86"/>
      <c r="P917" s="86"/>
      <c r="S917" s="86"/>
      <c r="X917" s="86"/>
      <c r="AC917" s="86"/>
      <c r="AH917" s="86"/>
      <c r="AL917" s="87"/>
      <c r="AQ917" s="86"/>
      <c r="AW917" s="86"/>
    </row>
    <row r="918">
      <c r="F918" s="86"/>
      <c r="K918" s="86"/>
      <c r="P918" s="86"/>
      <c r="S918" s="86"/>
      <c r="X918" s="86"/>
      <c r="AC918" s="86"/>
      <c r="AH918" s="86"/>
      <c r="AL918" s="87"/>
      <c r="AQ918" s="86"/>
      <c r="AW918" s="86"/>
    </row>
    <row r="919">
      <c r="F919" s="86"/>
      <c r="K919" s="86"/>
      <c r="P919" s="86"/>
      <c r="S919" s="86"/>
      <c r="X919" s="86"/>
      <c r="AC919" s="86"/>
      <c r="AH919" s="86"/>
      <c r="AL919" s="87"/>
      <c r="AQ919" s="86"/>
      <c r="AW919" s="86"/>
    </row>
    <row r="920">
      <c r="F920" s="86"/>
      <c r="K920" s="86"/>
      <c r="P920" s="86"/>
      <c r="S920" s="86"/>
      <c r="X920" s="86"/>
      <c r="AC920" s="86"/>
      <c r="AH920" s="86"/>
      <c r="AL920" s="87"/>
      <c r="AQ920" s="86"/>
      <c r="AW920" s="86"/>
    </row>
    <row r="921">
      <c r="F921" s="86"/>
      <c r="K921" s="86"/>
      <c r="P921" s="86"/>
      <c r="S921" s="86"/>
      <c r="X921" s="86"/>
      <c r="AC921" s="86"/>
      <c r="AH921" s="86"/>
      <c r="AL921" s="87"/>
      <c r="AQ921" s="86"/>
      <c r="AW921" s="86"/>
    </row>
    <row r="922">
      <c r="F922" s="86"/>
      <c r="K922" s="86"/>
      <c r="P922" s="86"/>
      <c r="S922" s="86"/>
      <c r="X922" s="86"/>
      <c r="AC922" s="86"/>
      <c r="AH922" s="86"/>
      <c r="AL922" s="87"/>
      <c r="AQ922" s="86"/>
      <c r="AW922" s="86"/>
    </row>
    <row r="923">
      <c r="F923" s="86"/>
      <c r="K923" s="86"/>
      <c r="P923" s="86"/>
      <c r="S923" s="86"/>
      <c r="X923" s="86"/>
      <c r="AC923" s="86"/>
      <c r="AH923" s="86"/>
      <c r="AL923" s="87"/>
      <c r="AQ923" s="86"/>
      <c r="AW923" s="86"/>
    </row>
    <row r="924">
      <c r="F924" s="86"/>
      <c r="K924" s="86"/>
      <c r="P924" s="86"/>
      <c r="S924" s="86"/>
      <c r="X924" s="86"/>
      <c r="AC924" s="86"/>
      <c r="AH924" s="86"/>
      <c r="AL924" s="87"/>
      <c r="AQ924" s="86"/>
      <c r="AW924" s="86"/>
    </row>
    <row r="925">
      <c r="F925" s="86"/>
      <c r="K925" s="86"/>
      <c r="P925" s="86"/>
      <c r="S925" s="86"/>
      <c r="X925" s="86"/>
      <c r="AC925" s="86"/>
      <c r="AH925" s="86"/>
      <c r="AL925" s="87"/>
      <c r="AQ925" s="86"/>
      <c r="AW925" s="86"/>
    </row>
    <row r="926">
      <c r="F926" s="86"/>
      <c r="K926" s="86"/>
      <c r="P926" s="86"/>
      <c r="S926" s="86"/>
      <c r="X926" s="86"/>
      <c r="AC926" s="86"/>
      <c r="AH926" s="86"/>
      <c r="AL926" s="87"/>
      <c r="AQ926" s="86"/>
      <c r="AW926" s="86"/>
    </row>
    <row r="927">
      <c r="F927" s="86"/>
      <c r="K927" s="86"/>
      <c r="P927" s="86"/>
      <c r="S927" s="86"/>
      <c r="X927" s="86"/>
      <c r="AC927" s="86"/>
      <c r="AH927" s="86"/>
      <c r="AL927" s="87"/>
      <c r="AQ927" s="86"/>
      <c r="AW927" s="86"/>
    </row>
    <row r="928">
      <c r="F928" s="86"/>
      <c r="K928" s="86"/>
      <c r="P928" s="86"/>
      <c r="S928" s="86"/>
      <c r="X928" s="86"/>
      <c r="AC928" s="86"/>
      <c r="AH928" s="86"/>
      <c r="AL928" s="87"/>
      <c r="AQ928" s="86"/>
      <c r="AW928" s="86"/>
    </row>
    <row r="929">
      <c r="F929" s="86"/>
      <c r="K929" s="86"/>
      <c r="P929" s="86"/>
      <c r="S929" s="86"/>
      <c r="X929" s="86"/>
      <c r="AC929" s="86"/>
      <c r="AH929" s="86"/>
      <c r="AL929" s="87"/>
      <c r="AQ929" s="86"/>
      <c r="AW929" s="86"/>
    </row>
    <row r="930">
      <c r="F930" s="86"/>
      <c r="K930" s="86"/>
      <c r="P930" s="86"/>
      <c r="S930" s="86"/>
      <c r="X930" s="86"/>
      <c r="AC930" s="86"/>
      <c r="AH930" s="86"/>
      <c r="AL930" s="87"/>
      <c r="AQ930" s="86"/>
      <c r="AW930" s="86"/>
    </row>
    <row r="931">
      <c r="F931" s="86"/>
      <c r="K931" s="86"/>
      <c r="P931" s="86"/>
      <c r="S931" s="86"/>
      <c r="X931" s="86"/>
      <c r="AC931" s="86"/>
      <c r="AH931" s="86"/>
      <c r="AL931" s="87"/>
      <c r="AQ931" s="86"/>
      <c r="AW931" s="86"/>
    </row>
    <row r="932">
      <c r="F932" s="86"/>
      <c r="K932" s="86"/>
      <c r="P932" s="86"/>
      <c r="S932" s="86"/>
      <c r="X932" s="86"/>
      <c r="AC932" s="86"/>
      <c r="AH932" s="86"/>
      <c r="AL932" s="87"/>
      <c r="AQ932" s="86"/>
      <c r="AW932" s="86"/>
    </row>
    <row r="933">
      <c r="F933" s="86"/>
      <c r="K933" s="86"/>
      <c r="P933" s="86"/>
      <c r="S933" s="86"/>
      <c r="X933" s="86"/>
      <c r="AC933" s="86"/>
      <c r="AH933" s="86"/>
      <c r="AL933" s="87"/>
      <c r="AQ933" s="86"/>
      <c r="AW933" s="86"/>
    </row>
    <row r="934">
      <c r="F934" s="86"/>
      <c r="K934" s="86"/>
      <c r="P934" s="86"/>
      <c r="S934" s="86"/>
      <c r="X934" s="86"/>
      <c r="AC934" s="86"/>
      <c r="AH934" s="86"/>
      <c r="AL934" s="87"/>
      <c r="AQ934" s="86"/>
      <c r="AW934" s="86"/>
    </row>
    <row r="935">
      <c r="F935" s="86"/>
      <c r="K935" s="86"/>
      <c r="P935" s="86"/>
      <c r="S935" s="86"/>
      <c r="X935" s="86"/>
      <c r="AC935" s="86"/>
      <c r="AH935" s="86"/>
      <c r="AL935" s="87"/>
      <c r="AQ935" s="86"/>
      <c r="AW935" s="86"/>
    </row>
    <row r="936">
      <c r="F936" s="86"/>
      <c r="K936" s="86"/>
      <c r="P936" s="86"/>
      <c r="S936" s="86"/>
      <c r="X936" s="86"/>
      <c r="AC936" s="86"/>
      <c r="AH936" s="86"/>
      <c r="AL936" s="87"/>
      <c r="AQ936" s="86"/>
      <c r="AW936" s="86"/>
    </row>
    <row r="937">
      <c r="F937" s="86"/>
      <c r="K937" s="86"/>
      <c r="P937" s="86"/>
      <c r="S937" s="86"/>
      <c r="X937" s="86"/>
      <c r="AC937" s="86"/>
      <c r="AH937" s="86"/>
      <c r="AL937" s="87"/>
      <c r="AQ937" s="86"/>
      <c r="AW937" s="86"/>
    </row>
    <row r="938">
      <c r="F938" s="86"/>
      <c r="K938" s="86"/>
      <c r="P938" s="86"/>
      <c r="S938" s="86"/>
      <c r="X938" s="86"/>
      <c r="AC938" s="86"/>
      <c r="AH938" s="86"/>
      <c r="AL938" s="87"/>
      <c r="AQ938" s="86"/>
      <c r="AW938" s="86"/>
    </row>
    <row r="939">
      <c r="F939" s="86"/>
      <c r="K939" s="86"/>
      <c r="P939" s="86"/>
      <c r="S939" s="86"/>
      <c r="X939" s="86"/>
      <c r="AC939" s="86"/>
      <c r="AH939" s="86"/>
      <c r="AL939" s="87"/>
      <c r="AQ939" s="86"/>
      <c r="AW939" s="86"/>
    </row>
    <row r="940">
      <c r="F940" s="86"/>
      <c r="K940" s="86"/>
      <c r="P940" s="86"/>
      <c r="S940" s="86"/>
      <c r="X940" s="86"/>
      <c r="AC940" s="86"/>
      <c r="AH940" s="86"/>
      <c r="AL940" s="87"/>
      <c r="AQ940" s="86"/>
      <c r="AW940" s="86"/>
    </row>
    <row r="941">
      <c r="F941" s="86"/>
      <c r="K941" s="86"/>
      <c r="P941" s="86"/>
      <c r="S941" s="86"/>
      <c r="X941" s="86"/>
      <c r="AC941" s="86"/>
      <c r="AH941" s="86"/>
      <c r="AL941" s="87"/>
      <c r="AQ941" s="86"/>
      <c r="AW941" s="86"/>
    </row>
    <row r="942">
      <c r="F942" s="86"/>
      <c r="K942" s="86"/>
      <c r="P942" s="86"/>
      <c r="S942" s="86"/>
      <c r="X942" s="86"/>
      <c r="AC942" s="86"/>
      <c r="AH942" s="86"/>
      <c r="AL942" s="87"/>
      <c r="AQ942" s="86"/>
      <c r="AW942" s="86"/>
    </row>
    <row r="943">
      <c r="F943" s="86"/>
      <c r="K943" s="86"/>
      <c r="P943" s="86"/>
      <c r="S943" s="86"/>
      <c r="X943" s="86"/>
      <c r="AC943" s="86"/>
      <c r="AH943" s="86"/>
      <c r="AL943" s="87"/>
      <c r="AQ943" s="86"/>
      <c r="AW943" s="86"/>
    </row>
    <row r="944">
      <c r="F944" s="86"/>
      <c r="K944" s="86"/>
      <c r="P944" s="86"/>
      <c r="S944" s="86"/>
      <c r="X944" s="86"/>
      <c r="AC944" s="86"/>
      <c r="AH944" s="86"/>
      <c r="AL944" s="87"/>
      <c r="AQ944" s="86"/>
      <c r="AW944" s="86"/>
    </row>
    <row r="945">
      <c r="F945" s="86"/>
      <c r="K945" s="86"/>
      <c r="P945" s="86"/>
      <c r="S945" s="86"/>
      <c r="X945" s="86"/>
      <c r="AC945" s="86"/>
      <c r="AH945" s="86"/>
      <c r="AL945" s="87"/>
      <c r="AQ945" s="86"/>
      <c r="AW945" s="86"/>
    </row>
    <row r="946">
      <c r="F946" s="86"/>
      <c r="K946" s="86"/>
      <c r="P946" s="86"/>
      <c r="S946" s="86"/>
      <c r="X946" s="86"/>
      <c r="AC946" s="86"/>
      <c r="AH946" s="86"/>
      <c r="AL946" s="87"/>
      <c r="AQ946" s="86"/>
      <c r="AW946" s="86"/>
    </row>
    <row r="947">
      <c r="F947" s="86"/>
      <c r="K947" s="86"/>
      <c r="P947" s="86"/>
      <c r="S947" s="86"/>
      <c r="X947" s="86"/>
      <c r="AC947" s="86"/>
      <c r="AH947" s="86"/>
      <c r="AL947" s="87"/>
      <c r="AQ947" s="86"/>
      <c r="AW947" s="86"/>
    </row>
    <row r="948">
      <c r="F948" s="86"/>
      <c r="K948" s="86"/>
      <c r="P948" s="86"/>
      <c r="S948" s="86"/>
      <c r="X948" s="86"/>
      <c r="AC948" s="86"/>
      <c r="AH948" s="86"/>
      <c r="AL948" s="87"/>
      <c r="AQ948" s="86"/>
      <c r="AW948" s="86"/>
    </row>
    <row r="949">
      <c r="F949" s="86"/>
      <c r="K949" s="86"/>
      <c r="P949" s="86"/>
      <c r="S949" s="86"/>
      <c r="X949" s="86"/>
      <c r="AC949" s="86"/>
      <c r="AH949" s="86"/>
      <c r="AL949" s="87"/>
      <c r="AQ949" s="86"/>
      <c r="AW949" s="86"/>
    </row>
    <row r="950">
      <c r="F950" s="86"/>
      <c r="K950" s="86"/>
      <c r="P950" s="86"/>
      <c r="S950" s="86"/>
      <c r="X950" s="86"/>
      <c r="AC950" s="86"/>
      <c r="AH950" s="86"/>
      <c r="AL950" s="87"/>
      <c r="AQ950" s="86"/>
      <c r="AW950" s="86"/>
    </row>
    <row r="951">
      <c r="F951" s="86"/>
      <c r="K951" s="86"/>
      <c r="P951" s="86"/>
      <c r="S951" s="86"/>
      <c r="X951" s="86"/>
      <c r="AC951" s="86"/>
      <c r="AH951" s="86"/>
      <c r="AL951" s="87"/>
      <c r="AQ951" s="86"/>
      <c r="AW951" s="86"/>
    </row>
    <row r="952">
      <c r="F952" s="86"/>
      <c r="K952" s="86"/>
      <c r="P952" s="86"/>
      <c r="S952" s="86"/>
      <c r="X952" s="86"/>
      <c r="AC952" s="86"/>
      <c r="AH952" s="86"/>
      <c r="AL952" s="87"/>
      <c r="AQ952" s="86"/>
      <c r="AW952" s="86"/>
    </row>
    <row r="953">
      <c r="F953" s="86"/>
      <c r="K953" s="86"/>
      <c r="P953" s="86"/>
      <c r="S953" s="86"/>
      <c r="X953" s="86"/>
      <c r="AC953" s="86"/>
      <c r="AH953" s="86"/>
      <c r="AL953" s="87"/>
      <c r="AQ953" s="86"/>
      <c r="AW953" s="86"/>
    </row>
    <row r="954">
      <c r="F954" s="86"/>
      <c r="K954" s="86"/>
      <c r="P954" s="86"/>
      <c r="S954" s="86"/>
      <c r="X954" s="86"/>
      <c r="AC954" s="86"/>
      <c r="AH954" s="86"/>
      <c r="AL954" s="87"/>
      <c r="AQ954" s="86"/>
      <c r="AW954" s="86"/>
    </row>
    <row r="955">
      <c r="F955" s="86"/>
      <c r="K955" s="86"/>
      <c r="P955" s="86"/>
      <c r="S955" s="86"/>
      <c r="X955" s="86"/>
      <c r="AC955" s="86"/>
      <c r="AH955" s="86"/>
      <c r="AL955" s="87"/>
      <c r="AQ955" s="86"/>
      <c r="AW955" s="86"/>
    </row>
    <row r="956">
      <c r="F956" s="86"/>
      <c r="K956" s="86"/>
      <c r="P956" s="86"/>
      <c r="S956" s="86"/>
      <c r="X956" s="86"/>
      <c r="AC956" s="86"/>
      <c r="AH956" s="86"/>
      <c r="AL956" s="87"/>
      <c r="AQ956" s="86"/>
      <c r="AW956" s="86"/>
    </row>
    <row r="957">
      <c r="F957" s="86"/>
      <c r="K957" s="86"/>
      <c r="P957" s="86"/>
      <c r="S957" s="86"/>
      <c r="X957" s="86"/>
      <c r="AC957" s="86"/>
      <c r="AH957" s="86"/>
      <c r="AL957" s="87"/>
      <c r="AQ957" s="86"/>
      <c r="AW957" s="86"/>
    </row>
    <row r="958">
      <c r="F958" s="86"/>
      <c r="K958" s="86"/>
      <c r="P958" s="86"/>
      <c r="S958" s="86"/>
      <c r="X958" s="86"/>
      <c r="AC958" s="86"/>
      <c r="AH958" s="86"/>
      <c r="AL958" s="87"/>
      <c r="AQ958" s="86"/>
      <c r="AW958" s="86"/>
    </row>
    <row r="959">
      <c r="F959" s="86"/>
      <c r="K959" s="86"/>
      <c r="P959" s="86"/>
      <c r="S959" s="86"/>
      <c r="X959" s="86"/>
      <c r="AC959" s="86"/>
      <c r="AH959" s="86"/>
      <c r="AL959" s="87"/>
      <c r="AQ959" s="86"/>
      <c r="AW959" s="86"/>
    </row>
    <row r="960">
      <c r="F960" s="86"/>
      <c r="K960" s="86"/>
      <c r="P960" s="86"/>
      <c r="S960" s="86"/>
      <c r="X960" s="86"/>
      <c r="AC960" s="86"/>
      <c r="AH960" s="86"/>
      <c r="AL960" s="87"/>
      <c r="AQ960" s="86"/>
      <c r="AW960" s="86"/>
    </row>
    <row r="961">
      <c r="F961" s="86"/>
      <c r="K961" s="86"/>
      <c r="P961" s="86"/>
      <c r="S961" s="86"/>
      <c r="X961" s="86"/>
      <c r="AC961" s="86"/>
      <c r="AH961" s="86"/>
      <c r="AL961" s="87"/>
      <c r="AQ961" s="86"/>
      <c r="AW961" s="86"/>
    </row>
    <row r="962">
      <c r="F962" s="86"/>
      <c r="K962" s="86"/>
      <c r="P962" s="86"/>
      <c r="S962" s="86"/>
      <c r="X962" s="86"/>
      <c r="AC962" s="86"/>
      <c r="AH962" s="86"/>
      <c r="AL962" s="87"/>
      <c r="AQ962" s="86"/>
      <c r="AW962" s="86"/>
    </row>
    <row r="963">
      <c r="F963" s="86"/>
      <c r="K963" s="86"/>
      <c r="P963" s="86"/>
      <c r="S963" s="86"/>
      <c r="X963" s="86"/>
      <c r="AC963" s="86"/>
      <c r="AH963" s="86"/>
      <c r="AL963" s="87"/>
      <c r="AQ963" s="86"/>
      <c r="AW963" s="86"/>
    </row>
    <row r="964">
      <c r="F964" s="86"/>
      <c r="K964" s="86"/>
      <c r="P964" s="86"/>
      <c r="S964" s="86"/>
      <c r="X964" s="86"/>
      <c r="AC964" s="86"/>
      <c r="AH964" s="86"/>
      <c r="AL964" s="87"/>
      <c r="AQ964" s="86"/>
      <c r="AW964" s="86"/>
    </row>
    <row r="965">
      <c r="F965" s="86"/>
      <c r="K965" s="86"/>
      <c r="P965" s="86"/>
      <c r="S965" s="86"/>
      <c r="X965" s="86"/>
      <c r="AC965" s="86"/>
      <c r="AH965" s="86"/>
      <c r="AL965" s="87"/>
      <c r="AQ965" s="86"/>
      <c r="AW965" s="86"/>
    </row>
    <row r="966">
      <c r="F966" s="86"/>
      <c r="K966" s="86"/>
      <c r="P966" s="86"/>
      <c r="S966" s="86"/>
      <c r="X966" s="86"/>
      <c r="AC966" s="86"/>
      <c r="AH966" s="86"/>
      <c r="AL966" s="87"/>
      <c r="AQ966" s="86"/>
      <c r="AW966" s="86"/>
    </row>
    <row r="967">
      <c r="F967" s="86"/>
      <c r="K967" s="86"/>
      <c r="P967" s="86"/>
      <c r="S967" s="86"/>
      <c r="X967" s="86"/>
      <c r="AC967" s="86"/>
      <c r="AH967" s="86"/>
      <c r="AL967" s="87"/>
      <c r="AQ967" s="86"/>
      <c r="AW967" s="86"/>
    </row>
    <row r="968">
      <c r="F968" s="86"/>
      <c r="K968" s="86"/>
      <c r="P968" s="86"/>
      <c r="S968" s="86"/>
      <c r="X968" s="86"/>
      <c r="AC968" s="86"/>
      <c r="AH968" s="86"/>
      <c r="AL968" s="87"/>
      <c r="AQ968" s="86"/>
      <c r="AW968" s="86"/>
    </row>
    <row r="969">
      <c r="F969" s="86"/>
      <c r="K969" s="86"/>
      <c r="P969" s="86"/>
      <c r="S969" s="86"/>
      <c r="X969" s="86"/>
      <c r="AC969" s="86"/>
      <c r="AH969" s="86"/>
      <c r="AL969" s="87"/>
      <c r="AQ969" s="86"/>
      <c r="AW969" s="86"/>
    </row>
    <row r="970">
      <c r="F970" s="86"/>
      <c r="K970" s="86"/>
      <c r="P970" s="86"/>
      <c r="S970" s="86"/>
      <c r="X970" s="86"/>
      <c r="AC970" s="86"/>
      <c r="AH970" s="86"/>
      <c r="AL970" s="87"/>
      <c r="AQ970" s="86"/>
      <c r="AW970" s="86"/>
    </row>
    <row r="971">
      <c r="F971" s="86"/>
      <c r="K971" s="86"/>
      <c r="P971" s="86"/>
      <c r="S971" s="86"/>
      <c r="X971" s="86"/>
      <c r="AC971" s="86"/>
      <c r="AH971" s="86"/>
      <c r="AL971" s="87"/>
      <c r="AQ971" s="86"/>
      <c r="AW971" s="86"/>
    </row>
    <row r="972">
      <c r="F972" s="86"/>
      <c r="K972" s="86"/>
      <c r="P972" s="86"/>
      <c r="S972" s="86"/>
      <c r="X972" s="86"/>
      <c r="AC972" s="86"/>
      <c r="AH972" s="86"/>
      <c r="AL972" s="87"/>
      <c r="AQ972" s="86"/>
      <c r="AW972" s="86"/>
    </row>
    <row r="973">
      <c r="F973" s="86"/>
      <c r="K973" s="86"/>
      <c r="P973" s="86"/>
      <c r="S973" s="86"/>
      <c r="X973" s="86"/>
      <c r="AC973" s="86"/>
      <c r="AH973" s="86"/>
      <c r="AL973" s="87"/>
      <c r="AQ973" s="86"/>
      <c r="AW973" s="86"/>
    </row>
    <row r="974">
      <c r="F974" s="86"/>
      <c r="K974" s="86"/>
      <c r="P974" s="86"/>
      <c r="S974" s="86"/>
      <c r="X974" s="86"/>
      <c r="AC974" s="86"/>
      <c r="AH974" s="86"/>
      <c r="AL974" s="87"/>
      <c r="AQ974" s="86"/>
      <c r="AW974" s="86"/>
    </row>
    <row r="975">
      <c r="F975" s="86"/>
      <c r="K975" s="86"/>
      <c r="P975" s="86"/>
      <c r="S975" s="86"/>
      <c r="X975" s="86"/>
      <c r="AC975" s="86"/>
      <c r="AH975" s="86"/>
      <c r="AL975" s="87"/>
      <c r="AQ975" s="86"/>
      <c r="AW975" s="86"/>
    </row>
    <row r="976">
      <c r="F976" s="86"/>
      <c r="K976" s="86"/>
      <c r="P976" s="86"/>
      <c r="S976" s="86"/>
      <c r="X976" s="86"/>
      <c r="AC976" s="86"/>
      <c r="AH976" s="86"/>
      <c r="AL976" s="87"/>
      <c r="AQ976" s="86"/>
      <c r="AW976" s="86"/>
    </row>
    <row r="977">
      <c r="F977" s="86"/>
      <c r="K977" s="86"/>
      <c r="P977" s="86"/>
      <c r="S977" s="86"/>
      <c r="X977" s="86"/>
      <c r="AC977" s="86"/>
      <c r="AH977" s="86"/>
      <c r="AL977" s="87"/>
      <c r="AQ977" s="86"/>
      <c r="AW977" s="86"/>
    </row>
    <row r="978">
      <c r="F978" s="86"/>
      <c r="K978" s="86"/>
      <c r="P978" s="86"/>
      <c r="S978" s="86"/>
      <c r="X978" s="86"/>
      <c r="AC978" s="86"/>
      <c r="AH978" s="86"/>
      <c r="AL978" s="87"/>
      <c r="AQ978" s="86"/>
      <c r="AW978" s="86"/>
    </row>
    <row r="979">
      <c r="F979" s="86"/>
      <c r="K979" s="86"/>
      <c r="P979" s="86"/>
      <c r="S979" s="86"/>
      <c r="X979" s="86"/>
      <c r="AC979" s="86"/>
      <c r="AH979" s="86"/>
      <c r="AL979" s="87"/>
      <c r="AQ979" s="86"/>
      <c r="AW979" s="86"/>
    </row>
    <row r="980">
      <c r="F980" s="86"/>
      <c r="K980" s="86"/>
      <c r="P980" s="86"/>
      <c r="S980" s="86"/>
      <c r="X980" s="86"/>
      <c r="AC980" s="86"/>
      <c r="AH980" s="86"/>
      <c r="AL980" s="87"/>
      <c r="AQ980" s="86"/>
      <c r="AW980" s="86"/>
    </row>
    <row r="981">
      <c r="F981" s="86"/>
      <c r="K981" s="86"/>
      <c r="P981" s="86"/>
      <c r="S981" s="86"/>
      <c r="X981" s="86"/>
      <c r="AC981" s="86"/>
      <c r="AH981" s="86"/>
      <c r="AL981" s="87"/>
      <c r="AQ981" s="86"/>
      <c r="AW981" s="86"/>
    </row>
    <row r="982">
      <c r="F982" s="86"/>
      <c r="K982" s="86"/>
      <c r="P982" s="86"/>
      <c r="S982" s="86"/>
      <c r="X982" s="86"/>
      <c r="AC982" s="86"/>
      <c r="AH982" s="86"/>
      <c r="AL982" s="87"/>
      <c r="AQ982" s="86"/>
      <c r="AW982" s="86"/>
    </row>
    <row r="983">
      <c r="F983" s="86"/>
      <c r="K983" s="86"/>
      <c r="P983" s="86"/>
      <c r="S983" s="86"/>
      <c r="X983" s="86"/>
      <c r="AC983" s="86"/>
      <c r="AH983" s="86"/>
      <c r="AL983" s="87"/>
      <c r="AQ983" s="86"/>
      <c r="AW983" s="86"/>
    </row>
    <row r="984">
      <c r="F984" s="86"/>
      <c r="K984" s="86"/>
      <c r="P984" s="86"/>
      <c r="S984" s="86"/>
      <c r="X984" s="86"/>
      <c r="AC984" s="86"/>
      <c r="AH984" s="86"/>
      <c r="AL984" s="87"/>
      <c r="AQ984" s="86"/>
      <c r="AW984" s="86"/>
    </row>
    <row r="985">
      <c r="F985" s="86"/>
      <c r="K985" s="86"/>
      <c r="P985" s="86"/>
      <c r="S985" s="86"/>
      <c r="X985" s="86"/>
      <c r="AC985" s="86"/>
      <c r="AH985" s="86"/>
      <c r="AL985" s="87"/>
      <c r="AQ985" s="86"/>
      <c r="AW985" s="86"/>
    </row>
    <row r="986">
      <c r="F986" s="86"/>
      <c r="K986" s="86"/>
      <c r="P986" s="86"/>
      <c r="S986" s="86"/>
      <c r="X986" s="86"/>
      <c r="AC986" s="86"/>
      <c r="AH986" s="86"/>
      <c r="AL986" s="87"/>
      <c r="AQ986" s="86"/>
      <c r="AW986" s="86"/>
    </row>
    <row r="987">
      <c r="F987" s="86"/>
      <c r="K987" s="86"/>
      <c r="P987" s="86"/>
      <c r="S987" s="86"/>
      <c r="X987" s="86"/>
      <c r="AC987" s="86"/>
      <c r="AH987" s="86"/>
      <c r="AL987" s="87"/>
      <c r="AQ987" s="86"/>
      <c r="AW987" s="86"/>
    </row>
    <row r="988">
      <c r="F988" s="86"/>
      <c r="K988" s="86"/>
      <c r="P988" s="86"/>
      <c r="S988" s="86"/>
      <c r="X988" s="86"/>
      <c r="AC988" s="86"/>
      <c r="AH988" s="86"/>
      <c r="AL988" s="87"/>
      <c r="AQ988" s="86"/>
      <c r="AW988" s="86"/>
    </row>
    <row r="989">
      <c r="F989" s="86"/>
      <c r="K989" s="86"/>
      <c r="P989" s="86"/>
      <c r="S989" s="86"/>
      <c r="X989" s="86"/>
      <c r="AC989" s="86"/>
      <c r="AH989" s="86"/>
      <c r="AL989" s="87"/>
      <c r="AQ989" s="86"/>
      <c r="AW989" s="86"/>
    </row>
    <row r="990">
      <c r="F990" s="86"/>
      <c r="K990" s="86"/>
      <c r="P990" s="86"/>
      <c r="S990" s="86"/>
      <c r="X990" s="86"/>
      <c r="AC990" s="86"/>
      <c r="AH990" s="86"/>
      <c r="AL990" s="87"/>
      <c r="AQ990" s="86"/>
      <c r="AW990" s="86"/>
    </row>
    <row r="991">
      <c r="F991" s="86"/>
      <c r="K991" s="86"/>
      <c r="P991" s="86"/>
      <c r="S991" s="86"/>
      <c r="X991" s="86"/>
      <c r="AC991" s="86"/>
      <c r="AH991" s="86"/>
      <c r="AL991" s="87"/>
      <c r="AQ991" s="86"/>
      <c r="AW991" s="86"/>
    </row>
    <row r="992">
      <c r="F992" s="86"/>
      <c r="K992" s="86"/>
      <c r="P992" s="86"/>
      <c r="S992" s="86"/>
      <c r="X992" s="86"/>
      <c r="AC992" s="86"/>
      <c r="AH992" s="86"/>
      <c r="AL992" s="87"/>
      <c r="AQ992" s="86"/>
      <c r="AW992" s="86"/>
    </row>
    <row r="993">
      <c r="F993" s="86"/>
      <c r="K993" s="86"/>
      <c r="P993" s="86"/>
      <c r="S993" s="86"/>
      <c r="X993" s="86"/>
      <c r="AC993" s="86"/>
      <c r="AH993" s="86"/>
      <c r="AL993" s="87"/>
      <c r="AQ993" s="86"/>
      <c r="AW993" s="86"/>
    </row>
    <row r="994">
      <c r="F994" s="86"/>
      <c r="K994" s="86"/>
      <c r="P994" s="86"/>
      <c r="S994" s="86"/>
      <c r="X994" s="86"/>
      <c r="AC994" s="86"/>
      <c r="AH994" s="86"/>
      <c r="AL994" s="87"/>
      <c r="AQ994" s="86"/>
      <c r="AW994" s="86"/>
    </row>
    <row r="995">
      <c r="F995" s="86"/>
      <c r="K995" s="86"/>
      <c r="P995" s="86"/>
      <c r="S995" s="86"/>
      <c r="X995" s="86"/>
      <c r="AC995" s="86"/>
      <c r="AH995" s="86"/>
      <c r="AL995" s="87"/>
      <c r="AQ995" s="86"/>
      <c r="AW995" s="86"/>
    </row>
    <row r="996">
      <c r="F996" s="86"/>
      <c r="K996" s="86"/>
      <c r="P996" s="86"/>
      <c r="S996" s="86"/>
      <c r="X996" s="86"/>
      <c r="AC996" s="86"/>
      <c r="AH996" s="86"/>
      <c r="AL996" s="87"/>
      <c r="AQ996" s="86"/>
      <c r="AW996" s="86"/>
    </row>
    <row r="997">
      <c r="F997" s="86"/>
      <c r="K997" s="86"/>
      <c r="P997" s="86"/>
      <c r="S997" s="86"/>
      <c r="X997" s="86"/>
      <c r="AC997" s="86"/>
      <c r="AH997" s="86"/>
      <c r="AL997" s="87"/>
      <c r="AQ997" s="86"/>
      <c r="AW997" s="86"/>
    </row>
    <row r="998">
      <c r="F998" s="86"/>
      <c r="K998" s="86"/>
      <c r="P998" s="86"/>
      <c r="S998" s="86"/>
      <c r="X998" s="86"/>
      <c r="AC998" s="86"/>
      <c r="AH998" s="86"/>
      <c r="AL998" s="87"/>
      <c r="AQ998" s="86"/>
      <c r="AW998" s="86"/>
    </row>
    <row r="999">
      <c r="F999" s="86"/>
      <c r="K999" s="86"/>
      <c r="P999" s="86"/>
      <c r="S999" s="86"/>
      <c r="X999" s="86"/>
      <c r="AC999" s="86"/>
      <c r="AH999" s="86"/>
      <c r="AL999" s="87"/>
      <c r="AQ999" s="86"/>
      <c r="AW999" s="86"/>
    </row>
    <row r="1000">
      <c r="F1000" s="86"/>
      <c r="K1000" s="86"/>
      <c r="P1000" s="86"/>
      <c r="S1000" s="86"/>
      <c r="X1000" s="86"/>
      <c r="AC1000" s="86"/>
      <c r="AH1000" s="86"/>
      <c r="AL1000" s="87"/>
      <c r="AQ1000" s="86"/>
      <c r="AW1000" s="86"/>
    </row>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13.57"/>
    <col customWidth="1" min="2" max="2" width="18.86"/>
    <col customWidth="1" min="3" max="3" width="16.29"/>
    <col customWidth="1" min="4" max="4" width="23.57"/>
    <col customWidth="1" min="5" max="5" width="8.71"/>
    <col customWidth="1" min="6" max="6" width="17.86"/>
    <col customWidth="1" min="7" max="7" width="8.71"/>
    <col customWidth="1" min="8" max="8" width="27.29"/>
    <col customWidth="1" min="9" max="9" width="33.71"/>
    <col customWidth="1" min="10" max="17" width="8.71"/>
    <col customWidth="1" min="18" max="18" width="18.86"/>
    <col customWidth="1" min="19" max="25" width="8.71"/>
    <col customWidth="1" min="26" max="26" width="45.14"/>
  </cols>
  <sheetData>
    <row r="1">
      <c r="A1" s="130" t="s">
        <v>687</v>
      </c>
      <c r="B1" s="130" t="s">
        <v>688</v>
      </c>
      <c r="C1" s="130" t="s">
        <v>689</v>
      </c>
      <c r="D1" s="130" t="s">
        <v>690</v>
      </c>
      <c r="E1" s="130" t="s">
        <v>691</v>
      </c>
      <c r="F1" s="130" t="s">
        <v>692</v>
      </c>
      <c r="G1" s="130" t="s">
        <v>693</v>
      </c>
      <c r="H1" s="130" t="s">
        <v>694</v>
      </c>
      <c r="I1" s="130" t="s">
        <v>695</v>
      </c>
      <c r="J1" s="130" t="s">
        <v>696</v>
      </c>
      <c r="K1" s="130" t="s">
        <v>697</v>
      </c>
      <c r="L1" s="130" t="s">
        <v>698</v>
      </c>
      <c r="M1" s="130" t="s">
        <v>699</v>
      </c>
      <c r="N1" s="130" t="s">
        <v>700</v>
      </c>
      <c r="O1" s="130" t="s">
        <v>701</v>
      </c>
      <c r="P1" s="130" t="s">
        <v>702</v>
      </c>
      <c r="Q1" s="130" t="s">
        <v>703</v>
      </c>
      <c r="R1" s="131" t="s">
        <v>704</v>
      </c>
      <c r="S1" s="130" t="s">
        <v>705</v>
      </c>
      <c r="T1" s="130" t="s">
        <v>706</v>
      </c>
      <c r="U1" s="130" t="s">
        <v>707</v>
      </c>
      <c r="V1" s="130" t="s">
        <v>708</v>
      </c>
      <c r="W1" s="130" t="s">
        <v>709</v>
      </c>
      <c r="X1" s="130" t="s">
        <v>710</v>
      </c>
      <c r="Y1" s="130" t="s">
        <v>711</v>
      </c>
      <c r="Z1" s="132" t="s">
        <v>712</v>
      </c>
    </row>
    <row r="2">
      <c r="A2" s="130" t="s">
        <v>713</v>
      </c>
      <c r="B2" s="130" t="s">
        <v>714</v>
      </c>
      <c r="C2" s="130" t="s">
        <v>715</v>
      </c>
      <c r="D2" s="130" t="s">
        <v>716</v>
      </c>
      <c r="E2" s="130" t="s">
        <v>691</v>
      </c>
      <c r="F2" s="130" t="s">
        <v>692</v>
      </c>
      <c r="G2" s="130" t="s">
        <v>693</v>
      </c>
      <c r="H2" s="130" t="s">
        <v>717</v>
      </c>
      <c r="I2" s="130" t="s">
        <v>718</v>
      </c>
      <c r="J2" s="130" t="s">
        <v>719</v>
      </c>
      <c r="K2" s="130" t="s">
        <v>720</v>
      </c>
      <c r="L2" s="130" t="s">
        <v>721</v>
      </c>
      <c r="M2" s="130" t="s">
        <v>722</v>
      </c>
      <c r="N2" s="130" t="s">
        <v>723</v>
      </c>
      <c r="O2" s="130" t="s">
        <v>724</v>
      </c>
      <c r="P2" s="130" t="s">
        <v>725</v>
      </c>
      <c r="Q2" s="130" t="s">
        <v>726</v>
      </c>
      <c r="R2" s="131" t="s">
        <v>727</v>
      </c>
      <c r="S2" s="130" t="s">
        <v>728</v>
      </c>
      <c r="T2" s="130" t="s">
        <v>729</v>
      </c>
      <c r="U2" s="130" t="s">
        <v>730</v>
      </c>
      <c r="V2" s="130" t="s">
        <v>731</v>
      </c>
      <c r="W2" s="130" t="s">
        <v>732</v>
      </c>
      <c r="X2" s="130" t="s">
        <v>733</v>
      </c>
      <c r="Y2" s="130" t="s">
        <v>734</v>
      </c>
      <c r="Z2" s="132" t="s">
        <v>735</v>
      </c>
    </row>
    <row r="3">
      <c r="A3" s="133">
        <v>44642.91479166667</v>
      </c>
      <c r="B3" s="133">
        <v>44642.91504629629</v>
      </c>
      <c r="C3" s="134" t="s">
        <v>716</v>
      </c>
      <c r="D3" s="134" t="s">
        <v>736</v>
      </c>
      <c r="E3" s="76">
        <v>100.0</v>
      </c>
      <c r="F3" s="76">
        <v>21.0</v>
      </c>
      <c r="G3" s="134" t="s">
        <v>737</v>
      </c>
      <c r="H3" s="133">
        <v>44642.91505271991</v>
      </c>
      <c r="I3" s="134" t="s">
        <v>738</v>
      </c>
      <c r="J3" s="134" t="s">
        <v>739</v>
      </c>
      <c r="K3" s="134" t="s">
        <v>739</v>
      </c>
      <c r="L3" s="134" t="s">
        <v>739</v>
      </c>
      <c r="M3" s="134" t="s">
        <v>739</v>
      </c>
      <c r="N3" s="76">
        <v>40.11199951171875</v>
      </c>
      <c r="O3" s="76">
        <v>-88.23650360107422</v>
      </c>
      <c r="P3" s="134" t="s">
        <v>740</v>
      </c>
      <c r="Q3" s="134" t="s">
        <v>741</v>
      </c>
      <c r="R3" s="135" t="s">
        <v>742</v>
      </c>
      <c r="S3" s="134" t="s">
        <v>742</v>
      </c>
      <c r="T3" s="134" t="s">
        <v>742</v>
      </c>
      <c r="U3" s="134" t="s">
        <v>742</v>
      </c>
      <c r="V3" s="134" t="s">
        <v>742</v>
      </c>
      <c r="W3" s="134" t="s">
        <v>742</v>
      </c>
      <c r="X3" s="134" t="s">
        <v>742</v>
      </c>
      <c r="Y3" s="134" t="s">
        <v>742</v>
      </c>
      <c r="Z3" s="136" t="s">
        <v>739</v>
      </c>
    </row>
    <row r="4">
      <c r="A4" s="133">
        <v>44648.525196759256</v>
      </c>
      <c r="B4" s="133">
        <v>44648.63574074074</v>
      </c>
      <c r="C4" s="134" t="s">
        <v>716</v>
      </c>
      <c r="D4" s="134" t="s">
        <v>743</v>
      </c>
      <c r="E4" s="76">
        <v>100.0</v>
      </c>
      <c r="F4" s="76">
        <v>9551.0</v>
      </c>
      <c r="G4" s="134" t="s">
        <v>737</v>
      </c>
      <c r="H4" s="133">
        <v>44648.63575271991</v>
      </c>
      <c r="I4" s="134" t="s">
        <v>744</v>
      </c>
      <c r="J4" s="134" t="s">
        <v>739</v>
      </c>
      <c r="K4" s="134" t="s">
        <v>739</v>
      </c>
      <c r="L4" s="134" t="s">
        <v>739</v>
      </c>
      <c r="M4" s="134" t="s">
        <v>739</v>
      </c>
      <c r="N4" s="76">
        <v>40.104705810546875</v>
      </c>
      <c r="O4" s="76">
        <v>-88.2061996459961</v>
      </c>
      <c r="P4" s="134" t="s">
        <v>740</v>
      </c>
      <c r="Q4" s="134" t="s">
        <v>741</v>
      </c>
      <c r="R4" s="135">
        <v>21.0</v>
      </c>
      <c r="S4" s="134" t="s">
        <v>745</v>
      </c>
      <c r="T4" s="134" t="s">
        <v>746</v>
      </c>
      <c r="U4" s="134" t="s">
        <v>404</v>
      </c>
      <c r="V4" s="134" t="s">
        <v>747</v>
      </c>
      <c r="W4" s="134" t="s">
        <v>748</v>
      </c>
      <c r="X4" s="134" t="s">
        <v>404</v>
      </c>
      <c r="Y4" s="134" t="s">
        <v>749</v>
      </c>
      <c r="Z4" s="136" t="s">
        <v>750</v>
      </c>
    </row>
    <row r="5">
      <c r="A5" s="133">
        <v>44650.57944444445</v>
      </c>
      <c r="B5" s="133">
        <v>44650.59101851852</v>
      </c>
      <c r="C5" s="134" t="s">
        <v>716</v>
      </c>
      <c r="D5" s="134" t="s">
        <v>751</v>
      </c>
      <c r="E5" s="76">
        <v>100.0</v>
      </c>
      <c r="F5" s="76">
        <v>1000.0</v>
      </c>
      <c r="G5" s="134" t="s">
        <v>737</v>
      </c>
      <c r="H5" s="133">
        <v>44650.59102857639</v>
      </c>
      <c r="I5" s="134" t="s">
        <v>752</v>
      </c>
      <c r="J5" s="134" t="s">
        <v>739</v>
      </c>
      <c r="K5" s="134" t="s">
        <v>739</v>
      </c>
      <c r="L5" s="134" t="s">
        <v>739</v>
      </c>
      <c r="M5" s="134" t="s">
        <v>739</v>
      </c>
      <c r="N5" s="76">
        <v>40.11199951171875</v>
      </c>
      <c r="O5" s="76">
        <v>-88.23650360107422</v>
      </c>
      <c r="P5" s="134" t="s">
        <v>740</v>
      </c>
      <c r="Q5" s="134" t="s">
        <v>741</v>
      </c>
      <c r="R5" s="135">
        <v>15.0</v>
      </c>
      <c r="S5" s="134" t="s">
        <v>753</v>
      </c>
      <c r="T5" s="134" t="s">
        <v>754</v>
      </c>
      <c r="U5" s="134" t="s">
        <v>394</v>
      </c>
      <c r="V5" s="134" t="s">
        <v>404</v>
      </c>
      <c r="W5" s="134" t="s">
        <v>755</v>
      </c>
      <c r="X5" s="134" t="s">
        <v>404</v>
      </c>
      <c r="Y5" s="134" t="s">
        <v>756</v>
      </c>
      <c r="Z5" s="136" t="s">
        <v>757</v>
      </c>
    </row>
    <row r="6">
      <c r="A6" s="133">
        <v>44650.594513888886</v>
      </c>
      <c r="B6" s="133">
        <v>44650.59746527778</v>
      </c>
      <c r="C6" s="134" t="s">
        <v>716</v>
      </c>
      <c r="D6" s="134" t="s">
        <v>751</v>
      </c>
      <c r="E6" s="76">
        <v>100.0</v>
      </c>
      <c r="F6" s="76">
        <v>255.0</v>
      </c>
      <c r="G6" s="134" t="s">
        <v>737</v>
      </c>
      <c r="H6" s="133">
        <v>44650.597478090276</v>
      </c>
      <c r="I6" s="134" t="s">
        <v>758</v>
      </c>
      <c r="J6" s="134" t="s">
        <v>739</v>
      </c>
      <c r="K6" s="134" t="s">
        <v>739</v>
      </c>
      <c r="L6" s="134" t="s">
        <v>739</v>
      </c>
      <c r="M6" s="134" t="s">
        <v>739</v>
      </c>
      <c r="N6" s="76">
        <v>40.11199951171875</v>
      </c>
      <c r="O6" s="76">
        <v>-88.23650360107422</v>
      </c>
      <c r="P6" s="134" t="s">
        <v>740</v>
      </c>
      <c r="Q6" s="134" t="s">
        <v>741</v>
      </c>
      <c r="R6" s="135">
        <v>17.0</v>
      </c>
      <c r="S6" s="134" t="s">
        <v>404</v>
      </c>
      <c r="T6" s="134" t="s">
        <v>759</v>
      </c>
      <c r="U6" s="134" t="s">
        <v>37</v>
      </c>
      <c r="V6" s="134" t="s">
        <v>746</v>
      </c>
      <c r="W6" s="134" t="s">
        <v>760</v>
      </c>
      <c r="X6" s="134" t="s">
        <v>745</v>
      </c>
      <c r="Y6" s="134" t="s">
        <v>761</v>
      </c>
      <c r="Z6" s="136" t="s">
        <v>762</v>
      </c>
    </row>
    <row r="7">
      <c r="A7" s="133">
        <v>44650.59835648148</v>
      </c>
      <c r="B7" s="133">
        <v>44650.60097222222</v>
      </c>
      <c r="C7" s="134" t="s">
        <v>716</v>
      </c>
      <c r="D7" s="134" t="s">
        <v>763</v>
      </c>
      <c r="E7" s="76">
        <v>100.0</v>
      </c>
      <c r="F7" s="76">
        <v>225.0</v>
      </c>
      <c r="G7" s="134" t="s">
        <v>737</v>
      </c>
      <c r="H7" s="133">
        <v>44650.600979490744</v>
      </c>
      <c r="I7" s="134" t="s">
        <v>764</v>
      </c>
      <c r="J7" s="134" t="s">
        <v>739</v>
      </c>
      <c r="K7" s="134" t="s">
        <v>739</v>
      </c>
      <c r="L7" s="134" t="s">
        <v>739</v>
      </c>
      <c r="M7" s="134" t="s">
        <v>739</v>
      </c>
      <c r="N7" s="76">
        <v>40.11199951171875</v>
      </c>
      <c r="O7" s="76">
        <v>-88.23650360107422</v>
      </c>
      <c r="P7" s="134" t="s">
        <v>740</v>
      </c>
      <c r="Q7" s="134" t="s">
        <v>741</v>
      </c>
      <c r="R7" s="135">
        <v>18.0</v>
      </c>
      <c r="S7" s="134" t="s">
        <v>765</v>
      </c>
      <c r="T7" s="134" t="s">
        <v>766</v>
      </c>
      <c r="U7" s="134" t="s">
        <v>394</v>
      </c>
      <c r="V7" s="134" t="s">
        <v>767</v>
      </c>
      <c r="W7" s="134" t="s">
        <v>768</v>
      </c>
      <c r="X7" s="134" t="s">
        <v>765</v>
      </c>
      <c r="Y7" s="134" t="s">
        <v>769</v>
      </c>
      <c r="Z7" s="136" t="s">
        <v>770</v>
      </c>
    </row>
    <row r="8">
      <c r="A8" s="133">
        <v>44654.53408564815</v>
      </c>
      <c r="B8" s="133">
        <v>44654.56040509259</v>
      </c>
      <c r="C8" s="134" t="s">
        <v>716</v>
      </c>
      <c r="D8" s="134" t="s">
        <v>771</v>
      </c>
      <c r="E8" s="76">
        <v>100.0</v>
      </c>
      <c r="F8" s="76">
        <v>2273.0</v>
      </c>
      <c r="G8" s="134" t="s">
        <v>737</v>
      </c>
      <c r="H8" s="133">
        <v>44654.56041012731</v>
      </c>
      <c r="I8" s="134" t="s">
        <v>772</v>
      </c>
      <c r="J8" s="134" t="s">
        <v>739</v>
      </c>
      <c r="K8" s="134" t="s">
        <v>739</v>
      </c>
      <c r="L8" s="134" t="s">
        <v>739</v>
      </c>
      <c r="M8" s="134" t="s">
        <v>739</v>
      </c>
      <c r="N8" s="76">
        <v>40.11199951171875</v>
      </c>
      <c r="O8" s="76">
        <v>-88.23650360107422</v>
      </c>
      <c r="P8" s="134" t="s">
        <v>740</v>
      </c>
      <c r="Q8" s="134" t="s">
        <v>741</v>
      </c>
      <c r="R8" s="135">
        <v>16.0</v>
      </c>
      <c r="S8" s="134" t="s">
        <v>773</v>
      </c>
      <c r="T8" s="134" t="s">
        <v>774</v>
      </c>
      <c r="U8" s="134" t="s">
        <v>396</v>
      </c>
      <c r="V8" s="134" t="s">
        <v>775</v>
      </c>
      <c r="W8" s="134" t="s">
        <v>776</v>
      </c>
      <c r="X8" s="134" t="s">
        <v>765</v>
      </c>
      <c r="Y8" s="134" t="s">
        <v>777</v>
      </c>
      <c r="Z8" s="136" t="s">
        <v>778</v>
      </c>
    </row>
    <row r="9">
      <c r="A9" s="133">
        <v>44654.56141203704</v>
      </c>
      <c r="B9" s="133">
        <v>44654.56423611111</v>
      </c>
      <c r="C9" s="134" t="s">
        <v>716</v>
      </c>
      <c r="D9" s="134" t="s">
        <v>771</v>
      </c>
      <c r="E9" s="76">
        <v>100.0</v>
      </c>
      <c r="F9" s="76">
        <v>243.0</v>
      </c>
      <c r="G9" s="134" t="s">
        <v>737</v>
      </c>
      <c r="H9" s="133">
        <v>44654.56424150463</v>
      </c>
      <c r="I9" s="134" t="s">
        <v>779</v>
      </c>
      <c r="J9" s="134" t="s">
        <v>739</v>
      </c>
      <c r="K9" s="134" t="s">
        <v>739</v>
      </c>
      <c r="L9" s="134" t="s">
        <v>739</v>
      </c>
      <c r="M9" s="134" t="s">
        <v>739</v>
      </c>
      <c r="N9" s="76">
        <v>40.11199951171875</v>
      </c>
      <c r="O9" s="76">
        <v>-88.23650360107422</v>
      </c>
      <c r="P9" s="134" t="s">
        <v>740</v>
      </c>
      <c r="Q9" s="134" t="s">
        <v>741</v>
      </c>
      <c r="R9" s="135">
        <v>19.0</v>
      </c>
      <c r="S9" s="134" t="s">
        <v>780</v>
      </c>
      <c r="T9" s="134" t="s">
        <v>781</v>
      </c>
      <c r="U9" s="134" t="s">
        <v>395</v>
      </c>
      <c r="V9" s="134" t="s">
        <v>753</v>
      </c>
      <c r="W9" s="134" t="s">
        <v>782</v>
      </c>
      <c r="X9" s="134" t="s">
        <v>404</v>
      </c>
      <c r="Y9" s="134" t="s">
        <v>783</v>
      </c>
      <c r="Z9" s="136" t="s">
        <v>784</v>
      </c>
    </row>
    <row r="10">
      <c r="A10" s="133">
        <v>44658.62056712963</v>
      </c>
      <c r="B10" s="133">
        <v>44658.6259375</v>
      </c>
      <c r="C10" s="134" t="s">
        <v>716</v>
      </c>
      <c r="D10" s="134" t="s">
        <v>785</v>
      </c>
      <c r="E10" s="76">
        <v>100.0</v>
      </c>
      <c r="F10" s="76">
        <v>463.0</v>
      </c>
      <c r="G10" s="134" t="s">
        <v>737</v>
      </c>
      <c r="H10" s="133">
        <v>44658.62594657407</v>
      </c>
      <c r="I10" s="134" t="s">
        <v>786</v>
      </c>
      <c r="J10" s="134" t="s">
        <v>739</v>
      </c>
      <c r="K10" s="134" t="s">
        <v>739</v>
      </c>
      <c r="L10" s="134" t="s">
        <v>739</v>
      </c>
      <c r="M10" s="134" t="s">
        <v>739</v>
      </c>
      <c r="N10" s="76">
        <v>40.112</v>
      </c>
      <c r="O10" s="76">
        <v>-88.2365</v>
      </c>
      <c r="P10" s="134" t="s">
        <v>740</v>
      </c>
      <c r="Q10" s="134" t="s">
        <v>741</v>
      </c>
      <c r="R10" s="135">
        <v>32.0</v>
      </c>
      <c r="S10" s="134" t="s">
        <v>765</v>
      </c>
      <c r="T10" s="134" t="s">
        <v>787</v>
      </c>
      <c r="U10" s="134" t="s">
        <v>765</v>
      </c>
      <c r="V10" s="134" t="s">
        <v>788</v>
      </c>
      <c r="W10" s="134" t="s">
        <v>789</v>
      </c>
      <c r="X10" s="134" t="s">
        <v>788</v>
      </c>
      <c r="Y10" s="134" t="s">
        <v>790</v>
      </c>
      <c r="Z10" s="136" t="s">
        <v>791</v>
      </c>
    </row>
    <row r="11">
      <c r="A11" s="133">
        <v>44658.70920138889</v>
      </c>
      <c r="B11" s="133">
        <v>44658.74505787037</v>
      </c>
      <c r="C11" s="134" t="s">
        <v>716</v>
      </c>
      <c r="D11" s="134" t="s">
        <v>792</v>
      </c>
      <c r="E11" s="76">
        <v>100.0</v>
      </c>
      <c r="F11" s="76">
        <v>3097.0</v>
      </c>
      <c r="G11" s="134" t="s">
        <v>737</v>
      </c>
      <c r="H11" s="133">
        <v>44658.74507105324</v>
      </c>
      <c r="I11" s="134" t="s">
        <v>793</v>
      </c>
      <c r="J11" s="134" t="s">
        <v>739</v>
      </c>
      <c r="K11" s="134" t="s">
        <v>739</v>
      </c>
      <c r="L11" s="134" t="s">
        <v>739</v>
      </c>
      <c r="M11" s="134" t="s">
        <v>739</v>
      </c>
      <c r="N11" s="76">
        <v>40.112</v>
      </c>
      <c r="O11" s="76">
        <v>-88.2365</v>
      </c>
      <c r="P11" s="134" t="s">
        <v>740</v>
      </c>
      <c r="Q11" s="134" t="s">
        <v>741</v>
      </c>
      <c r="R11" s="135">
        <v>33.0</v>
      </c>
      <c r="S11" s="134" t="s">
        <v>780</v>
      </c>
      <c r="T11" s="134" t="s">
        <v>775</v>
      </c>
      <c r="U11" s="134" t="s">
        <v>745</v>
      </c>
      <c r="V11" s="134" t="s">
        <v>794</v>
      </c>
      <c r="W11" s="134" t="s">
        <v>795</v>
      </c>
      <c r="X11" s="134" t="s">
        <v>775</v>
      </c>
      <c r="Y11" s="134" t="s">
        <v>796</v>
      </c>
      <c r="Z11" s="136" t="s">
        <v>797</v>
      </c>
    </row>
    <row r="12">
      <c r="A12" s="133">
        <v>44659.62311342593</v>
      </c>
      <c r="B12" s="133">
        <v>44659.73423611111</v>
      </c>
      <c r="C12" s="134" t="s">
        <v>716</v>
      </c>
      <c r="D12" s="134" t="s">
        <v>798</v>
      </c>
      <c r="E12" s="76">
        <v>100.0</v>
      </c>
      <c r="F12" s="76">
        <v>9601.0</v>
      </c>
      <c r="G12" s="134" t="s">
        <v>737</v>
      </c>
      <c r="H12" s="133">
        <v>44659.734244872685</v>
      </c>
      <c r="I12" s="134" t="s">
        <v>799</v>
      </c>
      <c r="J12" s="134" t="s">
        <v>739</v>
      </c>
      <c r="K12" s="134" t="s">
        <v>739</v>
      </c>
      <c r="L12" s="134" t="s">
        <v>739</v>
      </c>
      <c r="M12" s="134" t="s">
        <v>739</v>
      </c>
      <c r="N12" s="76">
        <v>40.104705810546875</v>
      </c>
      <c r="O12" s="76">
        <v>-88.2061996459961</v>
      </c>
      <c r="P12" s="134" t="s">
        <v>740</v>
      </c>
      <c r="Q12" s="134" t="s">
        <v>741</v>
      </c>
      <c r="R12" s="135">
        <v>34.0</v>
      </c>
      <c r="S12" s="134" t="s">
        <v>794</v>
      </c>
      <c r="T12" s="134" t="s">
        <v>781</v>
      </c>
      <c r="U12" s="134" t="s">
        <v>753</v>
      </c>
      <c r="V12" s="134" t="s">
        <v>794</v>
      </c>
      <c r="W12" s="134" t="s">
        <v>800</v>
      </c>
      <c r="X12" s="134" t="s">
        <v>787</v>
      </c>
      <c r="Y12" s="134" t="s">
        <v>801</v>
      </c>
      <c r="Z12" s="136" t="s">
        <v>802</v>
      </c>
    </row>
    <row r="13">
      <c r="A13" s="133">
        <v>44660.525092592594</v>
      </c>
      <c r="B13" s="133">
        <v>44660.6225462963</v>
      </c>
      <c r="C13" s="134" t="s">
        <v>716</v>
      </c>
      <c r="D13" s="134" t="s">
        <v>798</v>
      </c>
      <c r="E13" s="76">
        <v>100.0</v>
      </c>
      <c r="F13" s="76">
        <v>8420.0</v>
      </c>
      <c r="G13" s="134" t="s">
        <v>737</v>
      </c>
      <c r="H13" s="133">
        <v>44660.62256094907</v>
      </c>
      <c r="I13" s="134" t="s">
        <v>803</v>
      </c>
      <c r="J13" s="134" t="s">
        <v>739</v>
      </c>
      <c r="K13" s="134" t="s">
        <v>739</v>
      </c>
      <c r="L13" s="134" t="s">
        <v>739</v>
      </c>
      <c r="M13" s="134" t="s">
        <v>739</v>
      </c>
      <c r="N13" s="76">
        <v>40.104705810546875</v>
      </c>
      <c r="O13" s="76">
        <v>-88.2061996459961</v>
      </c>
      <c r="P13" s="134" t="s">
        <v>740</v>
      </c>
      <c r="Q13" s="134" t="s">
        <v>741</v>
      </c>
      <c r="R13" s="135">
        <v>27.0</v>
      </c>
      <c r="S13" s="134" t="s">
        <v>780</v>
      </c>
      <c r="T13" s="134" t="s">
        <v>774</v>
      </c>
      <c r="U13" s="134" t="s">
        <v>745</v>
      </c>
      <c r="V13" s="134" t="s">
        <v>753</v>
      </c>
      <c r="W13" s="134" t="s">
        <v>804</v>
      </c>
      <c r="X13" s="134" t="s">
        <v>753</v>
      </c>
      <c r="Y13" s="134" t="s">
        <v>805</v>
      </c>
      <c r="Z13" s="136" t="s">
        <v>806</v>
      </c>
    </row>
    <row r="14">
      <c r="A14" s="133">
        <v>44663.64494212963</v>
      </c>
      <c r="B14" s="133">
        <v>44663.6794212963</v>
      </c>
      <c r="C14" s="134" t="s">
        <v>716</v>
      </c>
      <c r="D14" s="134" t="s">
        <v>807</v>
      </c>
      <c r="E14" s="76">
        <v>100.0</v>
      </c>
      <c r="F14" s="76">
        <v>2978.0</v>
      </c>
      <c r="G14" s="134" t="s">
        <v>737</v>
      </c>
      <c r="H14" s="133">
        <v>44663.679428344905</v>
      </c>
      <c r="I14" s="134" t="s">
        <v>808</v>
      </c>
      <c r="J14" s="134" t="s">
        <v>739</v>
      </c>
      <c r="K14" s="134" t="s">
        <v>739</v>
      </c>
      <c r="L14" s="134" t="s">
        <v>739</v>
      </c>
      <c r="M14" s="134" t="s">
        <v>739</v>
      </c>
      <c r="N14" s="76">
        <v>40.11199951171875</v>
      </c>
      <c r="O14" s="76">
        <v>-88.23650360107422</v>
      </c>
      <c r="P14" s="134" t="s">
        <v>740</v>
      </c>
      <c r="Q14" s="134" t="s">
        <v>741</v>
      </c>
      <c r="R14" s="135">
        <v>25.0</v>
      </c>
      <c r="S14" s="134" t="s">
        <v>773</v>
      </c>
      <c r="T14" s="134" t="s">
        <v>809</v>
      </c>
      <c r="U14" s="134" t="s">
        <v>395</v>
      </c>
      <c r="V14" s="134" t="s">
        <v>396</v>
      </c>
      <c r="W14" s="134" t="s">
        <v>810</v>
      </c>
      <c r="X14" s="134" t="s">
        <v>404</v>
      </c>
      <c r="Y14" s="134" t="s">
        <v>811</v>
      </c>
      <c r="Z14" s="136" t="s">
        <v>812</v>
      </c>
    </row>
    <row r="15">
      <c r="A15" s="133">
        <v>44665.510347222225</v>
      </c>
      <c r="B15" s="133">
        <v>44665.60921296296</v>
      </c>
      <c r="C15" s="134" t="s">
        <v>716</v>
      </c>
      <c r="D15" s="134" t="s">
        <v>807</v>
      </c>
      <c r="E15" s="76">
        <v>100.0</v>
      </c>
      <c r="F15" s="76">
        <v>8542.0</v>
      </c>
      <c r="G15" s="134" t="s">
        <v>737</v>
      </c>
      <c r="H15" s="133">
        <v>44665.60922266204</v>
      </c>
      <c r="I15" s="134" t="s">
        <v>813</v>
      </c>
      <c r="J15" s="134" t="s">
        <v>739</v>
      </c>
      <c r="K15" s="134" t="s">
        <v>739</v>
      </c>
      <c r="L15" s="134" t="s">
        <v>739</v>
      </c>
      <c r="M15" s="134" t="s">
        <v>739</v>
      </c>
      <c r="N15" s="76">
        <v>40.112</v>
      </c>
      <c r="O15" s="76">
        <v>-88.2365</v>
      </c>
      <c r="P15" s="134" t="s">
        <v>740</v>
      </c>
      <c r="Q15" s="134" t="s">
        <v>741</v>
      </c>
      <c r="R15" s="135">
        <v>29.0</v>
      </c>
      <c r="S15" s="134" t="s">
        <v>765</v>
      </c>
      <c r="T15" s="134" t="s">
        <v>781</v>
      </c>
      <c r="U15" s="134" t="s">
        <v>394</v>
      </c>
      <c r="V15" s="134" t="s">
        <v>765</v>
      </c>
      <c r="W15" s="134" t="s">
        <v>814</v>
      </c>
      <c r="X15" s="134" t="s">
        <v>765</v>
      </c>
      <c r="Y15" s="134" t="s">
        <v>815</v>
      </c>
      <c r="Z15" s="136" t="s">
        <v>816</v>
      </c>
    </row>
    <row r="16">
      <c r="A16" s="133">
        <v>44665.64200231482</v>
      </c>
      <c r="B16" s="133">
        <v>44665.74453703704</v>
      </c>
      <c r="C16" s="134" t="s">
        <v>716</v>
      </c>
      <c r="D16" s="134" t="s">
        <v>792</v>
      </c>
      <c r="E16" s="76">
        <v>100.0</v>
      </c>
      <c r="F16" s="76">
        <v>8858.0</v>
      </c>
      <c r="G16" s="134" t="s">
        <v>737</v>
      </c>
      <c r="H16" s="133">
        <v>44665.74454810185</v>
      </c>
      <c r="I16" s="134" t="s">
        <v>817</v>
      </c>
      <c r="J16" s="134" t="s">
        <v>739</v>
      </c>
      <c r="K16" s="134" t="s">
        <v>739</v>
      </c>
      <c r="L16" s="134" t="s">
        <v>739</v>
      </c>
      <c r="M16" s="134" t="s">
        <v>739</v>
      </c>
      <c r="N16" s="76">
        <v>40.1047</v>
      </c>
      <c r="O16" s="76">
        <v>-88.2062</v>
      </c>
      <c r="P16" s="134" t="s">
        <v>740</v>
      </c>
      <c r="Q16" s="134" t="s">
        <v>741</v>
      </c>
      <c r="R16" s="135">
        <v>39.0</v>
      </c>
      <c r="S16" s="134" t="s">
        <v>765</v>
      </c>
      <c r="T16" s="134" t="s">
        <v>818</v>
      </c>
      <c r="U16" s="134" t="s">
        <v>787</v>
      </c>
      <c r="V16" s="134" t="s">
        <v>794</v>
      </c>
      <c r="W16" s="134" t="s">
        <v>819</v>
      </c>
      <c r="X16" s="134" t="s">
        <v>794</v>
      </c>
      <c r="Y16" s="134" t="s">
        <v>820</v>
      </c>
      <c r="Z16" s="136" t="s">
        <v>821</v>
      </c>
    </row>
    <row r="17">
      <c r="A17" s="133">
        <v>44666.56402777778</v>
      </c>
      <c r="B17" s="133">
        <v>44666.615949074076</v>
      </c>
      <c r="C17" s="134" t="s">
        <v>716</v>
      </c>
      <c r="D17" s="134" t="s">
        <v>807</v>
      </c>
      <c r="E17" s="76">
        <v>100.0</v>
      </c>
      <c r="F17" s="76">
        <v>4485.0</v>
      </c>
      <c r="G17" s="134" t="s">
        <v>737</v>
      </c>
      <c r="H17" s="133">
        <v>44666.615958229166</v>
      </c>
      <c r="I17" s="134" t="s">
        <v>822</v>
      </c>
      <c r="J17" s="134" t="s">
        <v>739</v>
      </c>
      <c r="K17" s="134" t="s">
        <v>739</v>
      </c>
      <c r="L17" s="134" t="s">
        <v>739</v>
      </c>
      <c r="M17" s="134" t="s">
        <v>739</v>
      </c>
      <c r="N17" s="76">
        <v>40.112</v>
      </c>
      <c r="O17" s="76">
        <v>-88.2365</v>
      </c>
      <c r="P17" s="134" t="s">
        <v>740</v>
      </c>
      <c r="Q17" s="134" t="s">
        <v>741</v>
      </c>
      <c r="R17" s="135">
        <v>28.0</v>
      </c>
      <c r="S17" s="134" t="s">
        <v>787</v>
      </c>
      <c r="T17" s="134" t="s">
        <v>787</v>
      </c>
      <c r="U17" s="134" t="s">
        <v>746</v>
      </c>
      <c r="V17" s="134" t="s">
        <v>787</v>
      </c>
      <c r="W17" s="134" t="s">
        <v>823</v>
      </c>
      <c r="X17" s="134" t="s">
        <v>824</v>
      </c>
      <c r="Y17" s="134" t="s">
        <v>825</v>
      </c>
      <c r="Z17" s="136" t="s">
        <v>826</v>
      </c>
    </row>
    <row r="18">
      <c r="A18" s="133">
        <v>44667.609606481485</v>
      </c>
      <c r="B18" s="133">
        <v>44667.63815972222</v>
      </c>
      <c r="C18" s="134" t="s">
        <v>716</v>
      </c>
      <c r="D18" s="134" t="s">
        <v>798</v>
      </c>
      <c r="E18" s="76">
        <v>100.0</v>
      </c>
      <c r="F18" s="76">
        <v>2466.0</v>
      </c>
      <c r="G18" s="134" t="s">
        <v>737</v>
      </c>
      <c r="H18" s="133">
        <v>44667.638163125</v>
      </c>
      <c r="I18" s="134" t="s">
        <v>827</v>
      </c>
      <c r="J18" s="134" t="s">
        <v>739</v>
      </c>
      <c r="K18" s="134" t="s">
        <v>739</v>
      </c>
      <c r="L18" s="134" t="s">
        <v>739</v>
      </c>
      <c r="M18" s="134" t="s">
        <v>739</v>
      </c>
      <c r="N18" s="76">
        <v>40.1047</v>
      </c>
      <c r="O18" s="76">
        <v>-88.2062</v>
      </c>
      <c r="P18" s="134" t="s">
        <v>740</v>
      </c>
      <c r="Q18" s="134" t="s">
        <v>741</v>
      </c>
      <c r="R18" s="135">
        <v>37.0</v>
      </c>
      <c r="S18" s="134" t="s">
        <v>824</v>
      </c>
      <c r="T18" s="134" t="s">
        <v>787</v>
      </c>
      <c r="U18" s="134" t="s">
        <v>773</v>
      </c>
      <c r="V18" s="134" t="s">
        <v>745</v>
      </c>
      <c r="W18" s="134" t="s">
        <v>828</v>
      </c>
      <c r="X18" s="134" t="s">
        <v>746</v>
      </c>
      <c r="Y18" s="134" t="s">
        <v>829</v>
      </c>
      <c r="Z18" s="136" t="s">
        <v>830</v>
      </c>
    </row>
    <row r="19">
      <c r="A19" s="133">
        <v>44673.57209490741</v>
      </c>
      <c r="B19" s="133">
        <v>44673.63717592593</v>
      </c>
      <c r="C19" s="134" t="s">
        <v>716</v>
      </c>
      <c r="D19" s="134" t="s">
        <v>798</v>
      </c>
      <c r="E19" s="76">
        <v>100.0</v>
      </c>
      <c r="F19" s="76">
        <v>5623.0</v>
      </c>
      <c r="G19" s="134" t="s">
        <v>737</v>
      </c>
      <c r="H19" s="133">
        <v>44673.637193703704</v>
      </c>
      <c r="I19" s="134" t="s">
        <v>831</v>
      </c>
      <c r="J19" s="134" t="s">
        <v>739</v>
      </c>
      <c r="K19" s="134" t="s">
        <v>739</v>
      </c>
      <c r="L19" s="134" t="s">
        <v>739</v>
      </c>
      <c r="M19" s="134" t="s">
        <v>739</v>
      </c>
      <c r="N19" s="76">
        <v>40.1047</v>
      </c>
      <c r="O19" s="76">
        <v>-88.2062</v>
      </c>
      <c r="P19" s="134" t="s">
        <v>740</v>
      </c>
      <c r="Q19" s="134" t="s">
        <v>741</v>
      </c>
      <c r="R19" s="135">
        <v>50.0</v>
      </c>
      <c r="S19" s="134" t="s">
        <v>765</v>
      </c>
      <c r="T19" s="134" t="s">
        <v>832</v>
      </c>
      <c r="U19" s="134" t="s">
        <v>824</v>
      </c>
      <c r="V19" s="134" t="s">
        <v>787</v>
      </c>
      <c r="W19" s="134" t="s">
        <v>833</v>
      </c>
      <c r="X19" s="134" t="s">
        <v>396</v>
      </c>
      <c r="Y19" s="134" t="s">
        <v>834</v>
      </c>
      <c r="Z19" s="136" t="s">
        <v>835</v>
      </c>
    </row>
    <row r="20">
      <c r="A20" s="133">
        <v>44673.63736111111</v>
      </c>
      <c r="B20" s="133">
        <v>44673.71962962963</v>
      </c>
      <c r="C20" s="134" t="s">
        <v>716</v>
      </c>
      <c r="D20" s="134" t="s">
        <v>798</v>
      </c>
      <c r="E20" s="76">
        <v>100.0</v>
      </c>
      <c r="F20" s="76">
        <v>7107.0</v>
      </c>
      <c r="G20" s="134" t="s">
        <v>737</v>
      </c>
      <c r="H20" s="133">
        <v>44673.71964001157</v>
      </c>
      <c r="I20" s="134" t="s">
        <v>836</v>
      </c>
      <c r="J20" s="134" t="s">
        <v>739</v>
      </c>
      <c r="K20" s="134" t="s">
        <v>739</v>
      </c>
      <c r="L20" s="134" t="s">
        <v>739</v>
      </c>
      <c r="M20" s="134" t="s">
        <v>739</v>
      </c>
      <c r="N20" s="76">
        <v>40.1047</v>
      </c>
      <c r="O20" s="76">
        <v>-88.2062</v>
      </c>
      <c r="P20" s="134" t="s">
        <v>740</v>
      </c>
      <c r="Q20" s="134" t="s">
        <v>741</v>
      </c>
      <c r="R20" s="135">
        <v>43.0</v>
      </c>
      <c r="S20" s="134" t="s">
        <v>753</v>
      </c>
      <c r="T20" s="134" t="s">
        <v>832</v>
      </c>
      <c r="U20" s="134" t="s">
        <v>765</v>
      </c>
      <c r="V20" s="134" t="s">
        <v>753</v>
      </c>
      <c r="W20" s="134" t="s">
        <v>837</v>
      </c>
      <c r="X20" s="134" t="s">
        <v>773</v>
      </c>
      <c r="Y20" s="134" t="s">
        <v>838</v>
      </c>
      <c r="Z20" s="136" t="s">
        <v>839</v>
      </c>
    </row>
    <row r="21">
      <c r="A21" s="133">
        <v>44676.585486111115</v>
      </c>
      <c r="B21" s="133">
        <v>44676.66175925926</v>
      </c>
      <c r="C21" s="134" t="s">
        <v>716</v>
      </c>
      <c r="D21" s="134" t="s">
        <v>798</v>
      </c>
      <c r="E21" s="76">
        <v>100.0</v>
      </c>
      <c r="F21" s="76">
        <v>6589.0</v>
      </c>
      <c r="G21" s="134" t="s">
        <v>737</v>
      </c>
      <c r="H21" s="133">
        <v>44676.661767997684</v>
      </c>
      <c r="I21" s="134" t="s">
        <v>840</v>
      </c>
      <c r="J21" s="134" t="s">
        <v>739</v>
      </c>
      <c r="K21" s="134" t="s">
        <v>739</v>
      </c>
      <c r="L21" s="134" t="s">
        <v>739</v>
      </c>
      <c r="M21" s="134" t="s">
        <v>739</v>
      </c>
      <c r="N21" s="76">
        <v>40.1047</v>
      </c>
      <c r="O21" s="76">
        <v>-88.2062</v>
      </c>
      <c r="P21" s="134" t="s">
        <v>740</v>
      </c>
      <c r="Q21" s="134" t="s">
        <v>741</v>
      </c>
      <c r="R21" s="135">
        <v>48.0</v>
      </c>
      <c r="S21" s="134" t="s">
        <v>780</v>
      </c>
      <c r="T21" s="134" t="s">
        <v>841</v>
      </c>
      <c r="U21" s="134" t="s">
        <v>765</v>
      </c>
      <c r="V21" s="134" t="s">
        <v>773</v>
      </c>
      <c r="W21" s="134" t="s">
        <v>842</v>
      </c>
      <c r="X21" s="134" t="s">
        <v>767</v>
      </c>
      <c r="Y21" s="134" t="s">
        <v>843</v>
      </c>
      <c r="Z21" s="136" t="s">
        <v>844</v>
      </c>
    </row>
    <row r="22">
      <c r="A22" s="133">
        <v>44677.63065972222</v>
      </c>
      <c r="B22" s="133">
        <v>44677.65320601852</v>
      </c>
      <c r="C22" s="134" t="s">
        <v>716</v>
      </c>
      <c r="D22" s="134" t="s">
        <v>845</v>
      </c>
      <c r="E22" s="76">
        <v>100.0</v>
      </c>
      <c r="F22" s="76">
        <v>1947.0</v>
      </c>
      <c r="G22" s="134" t="s">
        <v>737</v>
      </c>
      <c r="H22" s="133">
        <v>44677.653212847224</v>
      </c>
      <c r="I22" s="134" t="s">
        <v>846</v>
      </c>
      <c r="J22" s="134" t="s">
        <v>739</v>
      </c>
      <c r="K22" s="134" t="s">
        <v>739</v>
      </c>
      <c r="L22" s="134" t="s">
        <v>739</v>
      </c>
      <c r="M22" s="134" t="s">
        <v>739</v>
      </c>
      <c r="N22" s="76">
        <v>40.112</v>
      </c>
      <c r="O22" s="76">
        <v>-88.2365</v>
      </c>
      <c r="P22" s="134" t="s">
        <v>740</v>
      </c>
      <c r="Q22" s="134" t="s">
        <v>741</v>
      </c>
      <c r="R22" s="135">
        <v>47.0</v>
      </c>
      <c r="S22" s="134" t="s">
        <v>746</v>
      </c>
      <c r="T22" s="134" t="s">
        <v>847</v>
      </c>
      <c r="U22" s="134" t="s">
        <v>46</v>
      </c>
      <c r="V22" s="134" t="s">
        <v>780</v>
      </c>
      <c r="W22" s="134" t="s">
        <v>848</v>
      </c>
      <c r="X22" s="134" t="s">
        <v>780</v>
      </c>
      <c r="Y22" s="134" t="s">
        <v>849</v>
      </c>
      <c r="Z22" s="136" t="s">
        <v>850</v>
      </c>
    </row>
    <row r="23">
      <c r="A23" s="133">
        <v>44679.55899305556</v>
      </c>
      <c r="B23" s="133">
        <v>44679.61179398148</v>
      </c>
      <c r="C23" s="134" t="s">
        <v>716</v>
      </c>
      <c r="D23" s="134" t="s">
        <v>798</v>
      </c>
      <c r="E23" s="76">
        <v>100.0</v>
      </c>
      <c r="F23" s="76">
        <v>4562.0</v>
      </c>
      <c r="G23" s="134" t="s">
        <v>737</v>
      </c>
      <c r="H23" s="133">
        <v>44679.611808773145</v>
      </c>
      <c r="I23" s="134" t="s">
        <v>851</v>
      </c>
      <c r="J23" s="134" t="s">
        <v>739</v>
      </c>
      <c r="K23" s="134" t="s">
        <v>739</v>
      </c>
      <c r="L23" s="134" t="s">
        <v>739</v>
      </c>
      <c r="M23" s="134" t="s">
        <v>739</v>
      </c>
      <c r="N23" s="76">
        <v>40.112</v>
      </c>
      <c r="O23" s="76">
        <v>-88.2365</v>
      </c>
      <c r="P23" s="134" t="s">
        <v>740</v>
      </c>
      <c r="Q23" s="134" t="s">
        <v>741</v>
      </c>
      <c r="R23" s="135">
        <v>41.0</v>
      </c>
      <c r="S23" s="134" t="s">
        <v>824</v>
      </c>
      <c r="T23" s="134" t="s">
        <v>852</v>
      </c>
      <c r="U23" s="134" t="s">
        <v>745</v>
      </c>
      <c r="V23" s="134" t="s">
        <v>404</v>
      </c>
      <c r="W23" s="134" t="s">
        <v>853</v>
      </c>
      <c r="X23" s="134" t="s">
        <v>824</v>
      </c>
      <c r="Y23" s="134" t="s">
        <v>854</v>
      </c>
      <c r="Z23" s="136" t="s">
        <v>855</v>
      </c>
    </row>
    <row r="24">
      <c r="A24" s="133">
        <v>44679.66868055556</v>
      </c>
      <c r="B24" s="133">
        <v>44679.72690972222</v>
      </c>
      <c r="C24" s="134" t="s">
        <v>716</v>
      </c>
      <c r="D24" s="134" t="s">
        <v>798</v>
      </c>
      <c r="E24" s="76">
        <v>100.0</v>
      </c>
      <c r="F24" s="76">
        <v>5031.0</v>
      </c>
      <c r="G24" s="134" t="s">
        <v>737</v>
      </c>
      <c r="H24" s="133">
        <v>44679.72692394676</v>
      </c>
      <c r="I24" s="134" t="s">
        <v>856</v>
      </c>
      <c r="J24" s="134" t="s">
        <v>739</v>
      </c>
      <c r="K24" s="134" t="s">
        <v>739</v>
      </c>
      <c r="L24" s="134" t="s">
        <v>739</v>
      </c>
      <c r="M24" s="134" t="s">
        <v>739</v>
      </c>
      <c r="N24" s="76">
        <v>40.112</v>
      </c>
      <c r="O24" s="76">
        <v>-88.2365</v>
      </c>
      <c r="P24" s="134" t="s">
        <v>740</v>
      </c>
      <c r="Q24" s="134" t="s">
        <v>741</v>
      </c>
      <c r="R24" s="135">
        <v>52.0</v>
      </c>
      <c r="S24" s="134" t="s">
        <v>824</v>
      </c>
      <c r="T24" s="134" t="s">
        <v>774</v>
      </c>
      <c r="U24" s="134" t="s">
        <v>788</v>
      </c>
      <c r="V24" s="134" t="s">
        <v>788</v>
      </c>
      <c r="W24" s="134" t="s">
        <v>857</v>
      </c>
      <c r="X24" s="134" t="s">
        <v>773</v>
      </c>
      <c r="Y24" s="134" t="s">
        <v>858</v>
      </c>
      <c r="Z24" s="136" t="s">
        <v>859</v>
      </c>
    </row>
    <row r="25">
      <c r="A25" s="133">
        <v>44680.6253125</v>
      </c>
      <c r="B25" s="133">
        <v>44680.723287037035</v>
      </c>
      <c r="C25" s="134" t="s">
        <v>716</v>
      </c>
      <c r="D25" s="134" t="s">
        <v>798</v>
      </c>
      <c r="E25" s="76">
        <v>100.0</v>
      </c>
      <c r="F25" s="76">
        <v>8464.0</v>
      </c>
      <c r="G25" s="134" t="s">
        <v>737</v>
      </c>
      <c r="H25" s="133">
        <v>44680.72329611111</v>
      </c>
      <c r="I25" s="134" t="s">
        <v>860</v>
      </c>
      <c r="J25" s="134" t="s">
        <v>739</v>
      </c>
      <c r="K25" s="134" t="s">
        <v>739</v>
      </c>
      <c r="L25" s="134" t="s">
        <v>739</v>
      </c>
      <c r="M25" s="134" t="s">
        <v>739</v>
      </c>
      <c r="N25" s="76">
        <v>40.112</v>
      </c>
      <c r="O25" s="76">
        <v>-88.2365</v>
      </c>
      <c r="P25" s="134" t="s">
        <v>740</v>
      </c>
      <c r="Q25" s="134" t="s">
        <v>741</v>
      </c>
      <c r="R25" s="135">
        <v>53.0</v>
      </c>
      <c r="S25" s="134" t="s">
        <v>404</v>
      </c>
      <c r="T25" s="134" t="s">
        <v>396</v>
      </c>
      <c r="U25" s="134" t="s">
        <v>787</v>
      </c>
      <c r="V25" s="134" t="s">
        <v>787</v>
      </c>
      <c r="W25" s="134" t="s">
        <v>861</v>
      </c>
      <c r="X25" s="134" t="s">
        <v>404</v>
      </c>
      <c r="Y25" s="134" t="s">
        <v>862</v>
      </c>
      <c r="Z25" s="136" t="s">
        <v>863</v>
      </c>
    </row>
    <row r="26">
      <c r="A26" s="133">
        <v>44681.54828703704</v>
      </c>
      <c r="B26" s="133">
        <v>44681.62553240741</v>
      </c>
      <c r="C26" s="134" t="s">
        <v>716</v>
      </c>
      <c r="D26" s="134" t="s">
        <v>864</v>
      </c>
      <c r="E26" s="76">
        <v>100.0</v>
      </c>
      <c r="F26" s="76">
        <v>6673.0</v>
      </c>
      <c r="G26" s="134" t="s">
        <v>737</v>
      </c>
      <c r="H26" s="133">
        <v>44681.62553826389</v>
      </c>
      <c r="I26" s="134" t="s">
        <v>865</v>
      </c>
      <c r="J26" s="134" t="s">
        <v>739</v>
      </c>
      <c r="K26" s="134" t="s">
        <v>739</v>
      </c>
      <c r="L26" s="134" t="s">
        <v>739</v>
      </c>
      <c r="M26" s="134" t="s">
        <v>739</v>
      </c>
      <c r="N26" s="76">
        <v>40.112</v>
      </c>
      <c r="O26" s="76">
        <v>-88.2365</v>
      </c>
      <c r="P26" s="134" t="s">
        <v>740</v>
      </c>
      <c r="Q26" s="134" t="s">
        <v>741</v>
      </c>
      <c r="R26" s="135">
        <v>49.0</v>
      </c>
      <c r="S26" s="134" t="s">
        <v>824</v>
      </c>
      <c r="T26" s="134" t="s">
        <v>866</v>
      </c>
      <c r="U26" s="134" t="s">
        <v>765</v>
      </c>
      <c r="V26" s="134" t="s">
        <v>404</v>
      </c>
      <c r="W26" s="134" t="s">
        <v>867</v>
      </c>
      <c r="X26" s="134" t="s">
        <v>746</v>
      </c>
      <c r="Y26" s="134" t="s">
        <v>868</v>
      </c>
      <c r="Z26" s="136" t="s">
        <v>869</v>
      </c>
    </row>
    <row r="27">
      <c r="A27" s="133">
        <v>44698.585960648146</v>
      </c>
      <c r="B27" s="133">
        <v>44698.61976851852</v>
      </c>
      <c r="C27" s="134" t="s">
        <v>716</v>
      </c>
      <c r="D27" s="134" t="s">
        <v>870</v>
      </c>
      <c r="E27" s="76">
        <v>100.0</v>
      </c>
      <c r="F27" s="76">
        <v>2920.0</v>
      </c>
      <c r="G27" s="134" t="s">
        <v>737</v>
      </c>
      <c r="H27" s="133">
        <v>44698.61977366898</v>
      </c>
      <c r="I27" s="134" t="s">
        <v>871</v>
      </c>
      <c r="J27" s="134" t="s">
        <v>739</v>
      </c>
      <c r="K27" s="134" t="s">
        <v>739</v>
      </c>
      <c r="L27" s="134" t="s">
        <v>739</v>
      </c>
      <c r="M27" s="134" t="s">
        <v>739</v>
      </c>
      <c r="N27" s="76">
        <v>37.751</v>
      </c>
      <c r="O27" s="76">
        <v>-97.822</v>
      </c>
      <c r="P27" s="134" t="s">
        <v>740</v>
      </c>
      <c r="Q27" s="134" t="s">
        <v>741</v>
      </c>
      <c r="R27" s="135">
        <v>30.0</v>
      </c>
      <c r="S27" s="134" t="s">
        <v>872</v>
      </c>
      <c r="T27" s="134" t="s">
        <v>873</v>
      </c>
      <c r="U27" s="134" t="s">
        <v>794</v>
      </c>
      <c r="V27" s="134" t="s">
        <v>753</v>
      </c>
      <c r="W27" s="134" t="s">
        <v>874</v>
      </c>
      <c r="X27" s="134" t="s">
        <v>787</v>
      </c>
      <c r="Y27" s="134" t="s">
        <v>875</v>
      </c>
      <c r="Z27" s="136" t="s">
        <v>876</v>
      </c>
    </row>
    <row r="28">
      <c r="A28" s="133">
        <v>44699.55207175926</v>
      </c>
      <c r="B28" s="133">
        <v>44699.613020833334</v>
      </c>
      <c r="C28" s="134" t="s">
        <v>716</v>
      </c>
      <c r="D28" s="134" t="s">
        <v>877</v>
      </c>
      <c r="E28" s="76">
        <v>100.0</v>
      </c>
      <c r="F28" s="76">
        <v>5265.0</v>
      </c>
      <c r="G28" s="134" t="s">
        <v>737</v>
      </c>
      <c r="H28" s="133">
        <v>44699.61303371528</v>
      </c>
      <c r="I28" s="134" t="s">
        <v>878</v>
      </c>
      <c r="J28" s="134" t="s">
        <v>739</v>
      </c>
      <c r="K28" s="134" t="s">
        <v>739</v>
      </c>
      <c r="L28" s="134" t="s">
        <v>739</v>
      </c>
      <c r="M28" s="134" t="s">
        <v>739</v>
      </c>
      <c r="N28" s="76">
        <v>40.112</v>
      </c>
      <c r="O28" s="76">
        <v>-88.2365</v>
      </c>
      <c r="P28" s="134" t="s">
        <v>740</v>
      </c>
      <c r="Q28" s="134" t="s">
        <v>741</v>
      </c>
      <c r="R28" s="135">
        <v>54.0</v>
      </c>
      <c r="S28" s="134" t="s">
        <v>753</v>
      </c>
      <c r="T28" s="134" t="s">
        <v>879</v>
      </c>
      <c r="U28" s="134" t="s">
        <v>404</v>
      </c>
      <c r="V28" s="134" t="s">
        <v>753</v>
      </c>
      <c r="W28" s="134" t="s">
        <v>880</v>
      </c>
      <c r="X28" s="134" t="s">
        <v>794</v>
      </c>
      <c r="Y28" s="134" t="s">
        <v>881</v>
      </c>
      <c r="Z28" s="136" t="s">
        <v>882</v>
      </c>
    </row>
    <row r="29">
      <c r="A29" s="133">
        <v>44705.512025462966</v>
      </c>
      <c r="B29" s="133">
        <v>44705.60925925926</v>
      </c>
      <c r="C29" s="134" t="s">
        <v>716</v>
      </c>
      <c r="D29" s="134" t="s">
        <v>743</v>
      </c>
      <c r="E29" s="76">
        <v>100.0</v>
      </c>
      <c r="F29" s="76">
        <v>8400.0</v>
      </c>
      <c r="G29" s="134" t="s">
        <v>737</v>
      </c>
      <c r="H29" s="133">
        <v>44705.60926724537</v>
      </c>
      <c r="I29" s="134" t="s">
        <v>883</v>
      </c>
      <c r="J29" s="134" t="s">
        <v>739</v>
      </c>
      <c r="K29" s="134" t="s">
        <v>739</v>
      </c>
      <c r="L29" s="134" t="s">
        <v>739</v>
      </c>
      <c r="M29" s="134" t="s">
        <v>739</v>
      </c>
      <c r="N29" s="76">
        <v>40.1047</v>
      </c>
      <c r="O29" s="76">
        <v>-88.2062</v>
      </c>
      <c r="P29" s="134" t="s">
        <v>740</v>
      </c>
      <c r="Q29" s="134" t="s">
        <v>741</v>
      </c>
      <c r="R29" s="135">
        <v>56.0</v>
      </c>
      <c r="S29" s="134" t="s">
        <v>775</v>
      </c>
      <c r="T29" s="134" t="s">
        <v>402</v>
      </c>
      <c r="U29" s="134" t="s">
        <v>747</v>
      </c>
      <c r="V29" s="134" t="s">
        <v>404</v>
      </c>
      <c r="W29" s="134" t="s">
        <v>884</v>
      </c>
      <c r="X29" s="134" t="s">
        <v>395</v>
      </c>
      <c r="Y29" s="134" t="s">
        <v>885</v>
      </c>
      <c r="Z29" s="136" t="s">
        <v>886</v>
      </c>
    </row>
    <row r="30">
      <c r="A30" s="133">
        <v>44705.661840277775</v>
      </c>
      <c r="B30" s="133">
        <v>44705.70993055555</v>
      </c>
      <c r="C30" s="134" t="s">
        <v>716</v>
      </c>
      <c r="D30" s="134" t="s">
        <v>798</v>
      </c>
      <c r="E30" s="76">
        <v>100.0</v>
      </c>
      <c r="F30" s="76">
        <v>4154.0</v>
      </c>
      <c r="G30" s="134" t="s">
        <v>737</v>
      </c>
      <c r="H30" s="133">
        <v>44705.70994353009</v>
      </c>
      <c r="I30" s="134" t="s">
        <v>887</v>
      </c>
      <c r="J30" s="134" t="s">
        <v>739</v>
      </c>
      <c r="K30" s="134" t="s">
        <v>739</v>
      </c>
      <c r="L30" s="134" t="s">
        <v>739</v>
      </c>
      <c r="M30" s="134" t="s">
        <v>739</v>
      </c>
      <c r="N30" s="76">
        <v>40.1047</v>
      </c>
      <c r="O30" s="76">
        <v>-88.2062</v>
      </c>
      <c r="P30" s="134" t="s">
        <v>740</v>
      </c>
      <c r="Q30" s="134" t="s">
        <v>741</v>
      </c>
      <c r="R30" s="135">
        <v>57.0</v>
      </c>
      <c r="S30" s="134" t="s">
        <v>773</v>
      </c>
      <c r="T30" s="134" t="s">
        <v>879</v>
      </c>
      <c r="U30" s="134" t="s">
        <v>765</v>
      </c>
      <c r="V30" s="134" t="s">
        <v>780</v>
      </c>
      <c r="W30" s="134" t="s">
        <v>888</v>
      </c>
      <c r="X30" s="134" t="s">
        <v>775</v>
      </c>
      <c r="Y30" s="134" t="s">
        <v>889</v>
      </c>
      <c r="Z30" s="136" t="s">
        <v>890</v>
      </c>
    </row>
    <row r="31">
      <c r="A31" s="133">
        <v>44706.54761574074</v>
      </c>
      <c r="B31" s="133">
        <v>44706.59768518519</v>
      </c>
      <c r="C31" s="134" t="s">
        <v>716</v>
      </c>
      <c r="D31" s="134" t="s">
        <v>798</v>
      </c>
      <c r="E31" s="76">
        <v>100.0</v>
      </c>
      <c r="F31" s="76">
        <v>4326.0</v>
      </c>
      <c r="G31" s="134" t="s">
        <v>737</v>
      </c>
      <c r="H31" s="133">
        <v>44706.59769834491</v>
      </c>
      <c r="I31" s="134" t="s">
        <v>891</v>
      </c>
      <c r="J31" s="134" t="s">
        <v>739</v>
      </c>
      <c r="K31" s="134" t="s">
        <v>739</v>
      </c>
      <c r="L31" s="134" t="s">
        <v>739</v>
      </c>
      <c r="M31" s="134" t="s">
        <v>739</v>
      </c>
      <c r="N31" s="76">
        <v>40.1047</v>
      </c>
      <c r="O31" s="76">
        <v>-88.2062</v>
      </c>
      <c r="P31" s="134" t="s">
        <v>740</v>
      </c>
      <c r="Q31" s="134" t="s">
        <v>741</v>
      </c>
      <c r="R31" s="135">
        <v>61.0</v>
      </c>
      <c r="S31" s="134" t="s">
        <v>794</v>
      </c>
      <c r="T31" s="134" t="s">
        <v>892</v>
      </c>
      <c r="U31" s="134" t="s">
        <v>787</v>
      </c>
      <c r="V31" s="134" t="s">
        <v>787</v>
      </c>
      <c r="W31" s="134" t="s">
        <v>893</v>
      </c>
      <c r="X31" s="134" t="s">
        <v>765</v>
      </c>
      <c r="Y31" s="134" t="s">
        <v>894</v>
      </c>
      <c r="Z31" s="136" t="s">
        <v>895</v>
      </c>
    </row>
    <row r="32">
      <c r="A32" s="133">
        <v>44706.66527777778</v>
      </c>
      <c r="B32" s="133">
        <v>44706.73423611111</v>
      </c>
      <c r="C32" s="134" t="s">
        <v>716</v>
      </c>
      <c r="D32" s="134" t="s">
        <v>798</v>
      </c>
      <c r="E32" s="76">
        <v>100.0</v>
      </c>
      <c r="F32" s="76">
        <v>5958.0</v>
      </c>
      <c r="G32" s="134" t="s">
        <v>737</v>
      </c>
      <c r="H32" s="133">
        <v>44706.73424855324</v>
      </c>
      <c r="I32" s="134" t="s">
        <v>896</v>
      </c>
      <c r="J32" s="134" t="s">
        <v>739</v>
      </c>
      <c r="K32" s="134" t="s">
        <v>739</v>
      </c>
      <c r="L32" s="134" t="s">
        <v>739</v>
      </c>
      <c r="M32" s="134" t="s">
        <v>739</v>
      </c>
      <c r="N32" s="76">
        <v>40.1047</v>
      </c>
      <c r="O32" s="76">
        <v>-88.2062</v>
      </c>
      <c r="P32" s="134" t="s">
        <v>740</v>
      </c>
      <c r="Q32" s="134" t="s">
        <v>741</v>
      </c>
      <c r="R32" s="135">
        <v>55.0</v>
      </c>
      <c r="S32" s="134" t="s">
        <v>780</v>
      </c>
      <c r="T32" s="134" t="s">
        <v>897</v>
      </c>
      <c r="U32" s="134" t="s">
        <v>753</v>
      </c>
      <c r="V32" s="134" t="s">
        <v>872</v>
      </c>
      <c r="W32" s="134" t="s">
        <v>898</v>
      </c>
      <c r="X32" s="134" t="s">
        <v>899</v>
      </c>
      <c r="Y32" s="134" t="s">
        <v>900</v>
      </c>
      <c r="Z32" s="136" t="s">
        <v>901</v>
      </c>
    </row>
    <row r="33">
      <c r="A33" s="133">
        <v>44707.56418981482</v>
      </c>
      <c r="B33" s="133">
        <v>44707.61524305555</v>
      </c>
      <c r="C33" s="134" t="s">
        <v>716</v>
      </c>
      <c r="D33" s="134" t="s">
        <v>877</v>
      </c>
      <c r="E33" s="76">
        <v>100.0</v>
      </c>
      <c r="F33" s="76">
        <v>4411.0</v>
      </c>
      <c r="G33" s="134" t="s">
        <v>737</v>
      </c>
      <c r="H33" s="133">
        <v>44707.61525162037</v>
      </c>
      <c r="I33" s="134" t="s">
        <v>902</v>
      </c>
      <c r="J33" s="134" t="s">
        <v>739</v>
      </c>
      <c r="K33" s="134" t="s">
        <v>739</v>
      </c>
      <c r="L33" s="134" t="s">
        <v>739</v>
      </c>
      <c r="M33" s="134" t="s">
        <v>739</v>
      </c>
      <c r="N33" s="76">
        <v>40.1047</v>
      </c>
      <c r="O33" s="76">
        <v>-88.2062</v>
      </c>
      <c r="P33" s="134" t="s">
        <v>740</v>
      </c>
      <c r="Q33" s="134" t="s">
        <v>741</v>
      </c>
      <c r="R33" s="135">
        <v>59.0</v>
      </c>
      <c r="S33" s="134" t="s">
        <v>745</v>
      </c>
      <c r="T33" s="134" t="s">
        <v>832</v>
      </c>
      <c r="U33" s="134" t="s">
        <v>745</v>
      </c>
      <c r="V33" s="134" t="s">
        <v>402</v>
      </c>
      <c r="W33" s="134" t="s">
        <v>903</v>
      </c>
      <c r="X33" s="134" t="s">
        <v>794</v>
      </c>
      <c r="Y33" s="134" t="s">
        <v>904</v>
      </c>
      <c r="Z33" s="136" t="s">
        <v>201</v>
      </c>
    </row>
    <row r="34">
      <c r="A34" s="133">
        <v>44712.50440972222</v>
      </c>
      <c r="B34" s="133">
        <v>44712.61329861111</v>
      </c>
      <c r="C34" s="134" t="s">
        <v>716</v>
      </c>
      <c r="D34" s="134" t="s">
        <v>743</v>
      </c>
      <c r="E34" s="76">
        <v>100.0</v>
      </c>
      <c r="F34" s="76">
        <v>9407.0</v>
      </c>
      <c r="G34" s="134" t="s">
        <v>737</v>
      </c>
      <c r="H34" s="133">
        <v>44712.613313333335</v>
      </c>
      <c r="I34" s="134" t="s">
        <v>905</v>
      </c>
      <c r="J34" s="134" t="s">
        <v>739</v>
      </c>
      <c r="K34" s="134" t="s">
        <v>739</v>
      </c>
      <c r="L34" s="134" t="s">
        <v>739</v>
      </c>
      <c r="M34" s="134" t="s">
        <v>739</v>
      </c>
      <c r="N34" s="76">
        <v>40.1047</v>
      </c>
      <c r="O34" s="76">
        <v>-88.2062</v>
      </c>
      <c r="P34" s="134" t="s">
        <v>740</v>
      </c>
      <c r="Q34" s="134" t="s">
        <v>741</v>
      </c>
      <c r="R34" s="135" t="s">
        <v>906</v>
      </c>
      <c r="S34" s="134" t="s">
        <v>794</v>
      </c>
      <c r="T34" s="134" t="s">
        <v>404</v>
      </c>
      <c r="U34" s="134" t="s">
        <v>787</v>
      </c>
      <c r="V34" s="134" t="s">
        <v>753</v>
      </c>
      <c r="W34" s="134" t="s">
        <v>907</v>
      </c>
      <c r="X34" s="134" t="s">
        <v>824</v>
      </c>
      <c r="Y34" s="134" t="s">
        <v>908</v>
      </c>
      <c r="Z34" s="136" t="s">
        <v>909</v>
      </c>
    </row>
    <row r="35">
      <c r="A35" s="133">
        <v>44712.61987268519</v>
      </c>
      <c r="B35" s="133">
        <v>44712.71666666667</v>
      </c>
      <c r="C35" s="134" t="s">
        <v>716</v>
      </c>
      <c r="D35" s="134" t="s">
        <v>743</v>
      </c>
      <c r="E35" s="76">
        <v>100.0</v>
      </c>
      <c r="F35" s="76">
        <v>8363.0</v>
      </c>
      <c r="G35" s="134" t="s">
        <v>737</v>
      </c>
      <c r="H35" s="133">
        <v>44712.71668136574</v>
      </c>
      <c r="I35" s="134" t="s">
        <v>910</v>
      </c>
      <c r="J35" s="134" t="s">
        <v>739</v>
      </c>
      <c r="K35" s="134" t="s">
        <v>739</v>
      </c>
      <c r="L35" s="134" t="s">
        <v>739</v>
      </c>
      <c r="M35" s="134" t="s">
        <v>739</v>
      </c>
      <c r="N35" s="76">
        <v>40.1047</v>
      </c>
      <c r="O35" s="76">
        <v>-88.2062</v>
      </c>
      <c r="P35" s="134" t="s">
        <v>740</v>
      </c>
      <c r="Q35" s="134" t="s">
        <v>741</v>
      </c>
      <c r="R35" s="135" t="s">
        <v>911</v>
      </c>
      <c r="S35" s="134" t="s">
        <v>794</v>
      </c>
      <c r="T35" s="134" t="s">
        <v>912</v>
      </c>
      <c r="U35" s="134" t="s">
        <v>746</v>
      </c>
      <c r="V35" s="134" t="s">
        <v>747</v>
      </c>
      <c r="W35" s="134" t="s">
        <v>913</v>
      </c>
      <c r="X35" s="134" t="s">
        <v>824</v>
      </c>
      <c r="Y35" s="134" t="s">
        <v>914</v>
      </c>
      <c r="Z35" s="136" t="s">
        <v>915</v>
      </c>
    </row>
    <row r="36">
      <c r="A36" s="133">
        <v>44713.57378472222</v>
      </c>
      <c r="B36" s="133">
        <v>44713.62741898148</v>
      </c>
      <c r="C36" s="134" t="s">
        <v>716</v>
      </c>
      <c r="D36" s="134" t="s">
        <v>916</v>
      </c>
      <c r="E36" s="76">
        <v>100.0</v>
      </c>
      <c r="F36" s="76">
        <v>4633.0</v>
      </c>
      <c r="G36" s="134" t="s">
        <v>737</v>
      </c>
      <c r="H36" s="133">
        <v>44713.627426631945</v>
      </c>
      <c r="I36" s="134" t="s">
        <v>917</v>
      </c>
      <c r="J36" s="134" t="s">
        <v>739</v>
      </c>
      <c r="K36" s="134" t="s">
        <v>739</v>
      </c>
      <c r="L36" s="134" t="s">
        <v>739</v>
      </c>
      <c r="M36" s="134" t="s">
        <v>739</v>
      </c>
      <c r="N36" s="76">
        <v>40.1047</v>
      </c>
      <c r="O36" s="76">
        <v>-88.2062</v>
      </c>
      <c r="P36" s="134" t="s">
        <v>740</v>
      </c>
      <c r="Q36" s="134" t="s">
        <v>741</v>
      </c>
      <c r="R36" s="135">
        <v>58.0</v>
      </c>
      <c r="S36" s="134" t="s">
        <v>780</v>
      </c>
      <c r="T36" s="134" t="s">
        <v>753</v>
      </c>
      <c r="U36" s="134" t="s">
        <v>775</v>
      </c>
      <c r="V36" s="134" t="s">
        <v>753</v>
      </c>
      <c r="W36" s="134" t="s">
        <v>918</v>
      </c>
      <c r="X36" s="134" t="s">
        <v>767</v>
      </c>
      <c r="Y36" s="134" t="s">
        <v>919</v>
      </c>
      <c r="Z36" s="136" t="s">
        <v>920</v>
      </c>
    </row>
    <row r="37">
      <c r="A37" s="133">
        <v>44713.659004629626</v>
      </c>
      <c r="B37" s="133">
        <v>44713.71606481481</v>
      </c>
      <c r="C37" s="134" t="s">
        <v>716</v>
      </c>
      <c r="D37" s="134" t="s">
        <v>916</v>
      </c>
      <c r="E37" s="76">
        <v>100.0</v>
      </c>
      <c r="F37" s="76">
        <v>4930.0</v>
      </c>
      <c r="G37" s="134" t="s">
        <v>737</v>
      </c>
      <c r="H37" s="133">
        <v>44713.71607607639</v>
      </c>
      <c r="I37" s="134" t="s">
        <v>921</v>
      </c>
      <c r="J37" s="134" t="s">
        <v>739</v>
      </c>
      <c r="K37" s="134" t="s">
        <v>739</v>
      </c>
      <c r="L37" s="134" t="s">
        <v>739</v>
      </c>
      <c r="M37" s="134" t="s">
        <v>739</v>
      </c>
      <c r="N37" s="76">
        <v>40.1047</v>
      </c>
      <c r="O37" s="76">
        <v>-88.2062</v>
      </c>
      <c r="P37" s="134" t="s">
        <v>740</v>
      </c>
      <c r="Q37" s="134" t="s">
        <v>741</v>
      </c>
      <c r="R37" s="135">
        <v>66.0</v>
      </c>
      <c r="S37" s="134" t="s">
        <v>765</v>
      </c>
      <c r="T37" s="134" t="s">
        <v>922</v>
      </c>
      <c r="U37" s="134" t="s">
        <v>746</v>
      </c>
      <c r="V37" s="134" t="s">
        <v>773</v>
      </c>
      <c r="W37" s="134" t="s">
        <v>923</v>
      </c>
      <c r="X37" s="134" t="s">
        <v>775</v>
      </c>
      <c r="Y37" s="134" t="s">
        <v>924</v>
      </c>
      <c r="Z37" s="136" t="s">
        <v>925</v>
      </c>
    </row>
    <row r="38">
      <c r="A38" s="133">
        <v>44714.568032407406</v>
      </c>
      <c r="B38" s="133">
        <v>44714.62112268519</v>
      </c>
      <c r="C38" s="134" t="s">
        <v>716</v>
      </c>
      <c r="D38" s="134" t="s">
        <v>877</v>
      </c>
      <c r="E38" s="76">
        <v>100.0</v>
      </c>
      <c r="F38" s="76">
        <v>4586.0</v>
      </c>
      <c r="G38" s="134" t="s">
        <v>737</v>
      </c>
      <c r="H38" s="133">
        <v>44714.621129722225</v>
      </c>
      <c r="I38" s="134" t="s">
        <v>926</v>
      </c>
      <c r="J38" s="134" t="s">
        <v>739</v>
      </c>
      <c r="K38" s="134" t="s">
        <v>739</v>
      </c>
      <c r="L38" s="134" t="s">
        <v>739</v>
      </c>
      <c r="M38" s="134" t="s">
        <v>739</v>
      </c>
      <c r="N38" s="76">
        <v>40.112</v>
      </c>
      <c r="O38" s="76">
        <v>-88.2365</v>
      </c>
      <c r="P38" s="134" t="s">
        <v>740</v>
      </c>
      <c r="Q38" s="134" t="s">
        <v>741</v>
      </c>
      <c r="R38" s="135">
        <v>65.0</v>
      </c>
      <c r="S38" s="134" t="s">
        <v>765</v>
      </c>
      <c r="T38" s="134" t="s">
        <v>927</v>
      </c>
      <c r="U38" s="134" t="s">
        <v>745</v>
      </c>
      <c r="V38" s="134" t="s">
        <v>773</v>
      </c>
      <c r="W38" s="134" t="s">
        <v>928</v>
      </c>
      <c r="X38" s="134" t="s">
        <v>773</v>
      </c>
      <c r="Y38" s="134" t="s">
        <v>929</v>
      </c>
      <c r="Z38" s="136" t="s">
        <v>930</v>
      </c>
    </row>
    <row r="39">
      <c r="A39" s="133">
        <v>44719.60607638889</v>
      </c>
      <c r="B39" s="133">
        <v>44719.61373842593</v>
      </c>
      <c r="C39" s="134" t="s">
        <v>716</v>
      </c>
      <c r="D39" s="134" t="s">
        <v>743</v>
      </c>
      <c r="E39" s="76">
        <v>100.0</v>
      </c>
      <c r="F39" s="76">
        <v>661.0</v>
      </c>
      <c r="G39" s="134" t="s">
        <v>737</v>
      </c>
      <c r="H39" s="133">
        <v>44719.61374497685</v>
      </c>
      <c r="I39" s="134" t="s">
        <v>931</v>
      </c>
      <c r="J39" s="134" t="s">
        <v>739</v>
      </c>
      <c r="K39" s="134" t="s">
        <v>739</v>
      </c>
      <c r="L39" s="134" t="s">
        <v>739</v>
      </c>
      <c r="M39" s="134" t="s">
        <v>739</v>
      </c>
      <c r="N39" s="76">
        <v>40.1047</v>
      </c>
      <c r="O39" s="76">
        <v>-88.2062</v>
      </c>
      <c r="P39" s="134" t="s">
        <v>740</v>
      </c>
      <c r="Q39" s="134" t="s">
        <v>741</v>
      </c>
      <c r="R39" s="135">
        <v>69.0</v>
      </c>
      <c r="S39" s="134" t="s">
        <v>746</v>
      </c>
      <c r="T39" s="134" t="s">
        <v>932</v>
      </c>
      <c r="U39" s="134" t="s">
        <v>824</v>
      </c>
      <c r="V39" s="134" t="s">
        <v>933</v>
      </c>
      <c r="W39" s="134" t="s">
        <v>934</v>
      </c>
      <c r="X39" s="134" t="s">
        <v>767</v>
      </c>
      <c r="Y39" s="134" t="s">
        <v>935</v>
      </c>
      <c r="Z39" s="136" t="s">
        <v>936</v>
      </c>
    </row>
    <row r="40">
      <c r="A40" s="133">
        <v>44719.64569444444</v>
      </c>
      <c r="B40" s="133">
        <v>44719.71383101852</v>
      </c>
      <c r="C40" s="134" t="s">
        <v>716</v>
      </c>
      <c r="D40" s="134" t="s">
        <v>743</v>
      </c>
      <c r="E40" s="76">
        <v>100.0</v>
      </c>
      <c r="F40" s="76">
        <v>5887.0</v>
      </c>
      <c r="G40" s="134" t="s">
        <v>737</v>
      </c>
      <c r="H40" s="133">
        <v>44719.713843275465</v>
      </c>
      <c r="I40" s="134" t="s">
        <v>937</v>
      </c>
      <c r="J40" s="134" t="s">
        <v>739</v>
      </c>
      <c r="K40" s="134" t="s">
        <v>739</v>
      </c>
      <c r="L40" s="134" t="s">
        <v>739</v>
      </c>
      <c r="M40" s="134" t="s">
        <v>739</v>
      </c>
      <c r="N40" s="76">
        <v>40.1047</v>
      </c>
      <c r="O40" s="76">
        <v>-88.2062</v>
      </c>
      <c r="P40" s="134" t="s">
        <v>740</v>
      </c>
      <c r="Q40" s="134" t="s">
        <v>741</v>
      </c>
      <c r="R40" s="135">
        <v>70.0</v>
      </c>
      <c r="S40" s="134" t="s">
        <v>794</v>
      </c>
      <c r="T40" s="134" t="s">
        <v>938</v>
      </c>
      <c r="U40" s="134" t="s">
        <v>404</v>
      </c>
      <c r="V40" s="134" t="s">
        <v>794</v>
      </c>
      <c r="W40" s="134" t="s">
        <v>939</v>
      </c>
      <c r="X40" s="134" t="s">
        <v>404</v>
      </c>
      <c r="Y40" s="134" t="s">
        <v>940</v>
      </c>
      <c r="Z40" s="136" t="s">
        <v>941</v>
      </c>
    </row>
    <row r="41">
      <c r="A41" s="133">
        <v>44720.57209490741</v>
      </c>
      <c r="B41" s="133">
        <v>44720.63292824074</v>
      </c>
      <c r="C41" s="134" t="s">
        <v>716</v>
      </c>
      <c r="D41" s="134" t="s">
        <v>798</v>
      </c>
      <c r="E41" s="76">
        <v>100.0</v>
      </c>
      <c r="F41" s="76">
        <v>5256.0</v>
      </c>
      <c r="G41" s="134" t="s">
        <v>737</v>
      </c>
      <c r="H41" s="133">
        <v>44720.632942916665</v>
      </c>
      <c r="I41" s="134" t="s">
        <v>942</v>
      </c>
      <c r="J41" s="134" t="s">
        <v>739</v>
      </c>
      <c r="K41" s="134" t="s">
        <v>739</v>
      </c>
      <c r="L41" s="134" t="s">
        <v>739</v>
      </c>
      <c r="M41" s="134" t="s">
        <v>739</v>
      </c>
      <c r="N41" s="76">
        <v>40.112</v>
      </c>
      <c r="O41" s="76">
        <v>-88.2365</v>
      </c>
      <c r="P41" s="134" t="s">
        <v>740</v>
      </c>
      <c r="Q41" s="134" t="s">
        <v>741</v>
      </c>
      <c r="R41" s="135">
        <v>67.0</v>
      </c>
      <c r="S41" s="134" t="s">
        <v>824</v>
      </c>
      <c r="T41" s="134" t="s">
        <v>832</v>
      </c>
      <c r="U41" s="134" t="s">
        <v>787</v>
      </c>
      <c r="V41" s="134" t="s">
        <v>765</v>
      </c>
      <c r="W41" s="134" t="s">
        <v>943</v>
      </c>
      <c r="X41" s="134" t="s">
        <v>404</v>
      </c>
      <c r="Y41" s="134" t="s">
        <v>944</v>
      </c>
      <c r="Z41" s="136" t="s">
        <v>945</v>
      </c>
    </row>
    <row r="42">
      <c r="A42" s="133">
        <v>44721.515081018515</v>
      </c>
      <c r="B42" s="133">
        <v>44721.62585648148</v>
      </c>
      <c r="C42" s="134" t="s">
        <v>716</v>
      </c>
      <c r="D42" s="134" t="s">
        <v>877</v>
      </c>
      <c r="E42" s="76">
        <v>100.0</v>
      </c>
      <c r="F42" s="76">
        <v>9571.0</v>
      </c>
      <c r="G42" s="134" t="s">
        <v>737</v>
      </c>
      <c r="H42" s="133">
        <v>44721.625863518515</v>
      </c>
      <c r="I42" s="134" t="s">
        <v>946</v>
      </c>
      <c r="J42" s="134" t="s">
        <v>739</v>
      </c>
      <c r="K42" s="134" t="s">
        <v>739</v>
      </c>
      <c r="L42" s="134" t="s">
        <v>739</v>
      </c>
      <c r="M42" s="134" t="s">
        <v>739</v>
      </c>
      <c r="N42" s="76">
        <v>40.112</v>
      </c>
      <c r="O42" s="76">
        <v>-88.2365</v>
      </c>
      <c r="P42" s="134" t="s">
        <v>740</v>
      </c>
      <c r="Q42" s="134" t="s">
        <v>741</v>
      </c>
      <c r="R42" s="135">
        <v>71.0</v>
      </c>
      <c r="S42" s="134" t="s">
        <v>794</v>
      </c>
      <c r="T42" s="134" t="s">
        <v>781</v>
      </c>
      <c r="U42" s="134" t="s">
        <v>747</v>
      </c>
      <c r="V42" s="134" t="s">
        <v>404</v>
      </c>
      <c r="W42" s="134" t="s">
        <v>947</v>
      </c>
      <c r="X42" s="134" t="s">
        <v>402</v>
      </c>
      <c r="Y42" s="134" t="s">
        <v>948</v>
      </c>
      <c r="Z42" s="136" t="s">
        <v>949</v>
      </c>
    </row>
    <row r="43">
      <c r="A43" s="133">
        <v>44721.626608796294</v>
      </c>
      <c r="B43" s="133">
        <v>44721.7215625</v>
      </c>
      <c r="C43" s="134" t="s">
        <v>716</v>
      </c>
      <c r="D43" s="134" t="s">
        <v>877</v>
      </c>
      <c r="E43" s="76">
        <v>100.0</v>
      </c>
      <c r="F43" s="76">
        <v>8204.0</v>
      </c>
      <c r="G43" s="134" t="s">
        <v>737</v>
      </c>
      <c r="H43" s="133">
        <v>44721.721577986114</v>
      </c>
      <c r="I43" s="134" t="s">
        <v>950</v>
      </c>
      <c r="J43" s="134" t="s">
        <v>739</v>
      </c>
      <c r="K43" s="134" t="s">
        <v>739</v>
      </c>
      <c r="L43" s="134" t="s">
        <v>739</v>
      </c>
      <c r="M43" s="134" t="s">
        <v>739</v>
      </c>
      <c r="N43" s="76">
        <v>40.112</v>
      </c>
      <c r="O43" s="76">
        <v>-88.2365</v>
      </c>
      <c r="P43" s="134" t="s">
        <v>740</v>
      </c>
      <c r="Q43" s="134" t="s">
        <v>741</v>
      </c>
      <c r="R43" s="135">
        <v>72.0</v>
      </c>
      <c r="S43" s="134" t="s">
        <v>780</v>
      </c>
      <c r="T43" s="134" t="s">
        <v>832</v>
      </c>
      <c r="U43" s="134" t="s">
        <v>404</v>
      </c>
      <c r="V43" s="134" t="s">
        <v>794</v>
      </c>
      <c r="W43" s="134" t="s">
        <v>951</v>
      </c>
      <c r="X43" s="134" t="s">
        <v>824</v>
      </c>
      <c r="Y43" s="134" t="s">
        <v>952</v>
      </c>
      <c r="Z43" s="136" t="s">
        <v>953</v>
      </c>
    </row>
    <row r="44">
      <c r="A44" s="133">
        <v>44726.50369212963</v>
      </c>
      <c r="B44" s="133">
        <v>44726.61431712963</v>
      </c>
      <c r="C44" s="134" t="s">
        <v>716</v>
      </c>
      <c r="D44" s="134" t="s">
        <v>743</v>
      </c>
      <c r="E44" s="76">
        <v>100.0</v>
      </c>
      <c r="F44" s="76">
        <v>9557.0</v>
      </c>
      <c r="G44" s="134" t="s">
        <v>737</v>
      </c>
      <c r="H44" s="133">
        <v>44726.614331400466</v>
      </c>
      <c r="I44" s="134" t="s">
        <v>954</v>
      </c>
      <c r="J44" s="134" t="s">
        <v>739</v>
      </c>
      <c r="K44" s="134" t="s">
        <v>739</v>
      </c>
      <c r="L44" s="134" t="s">
        <v>739</v>
      </c>
      <c r="M44" s="134" t="s">
        <v>739</v>
      </c>
      <c r="N44" s="76">
        <v>40.1047</v>
      </c>
      <c r="O44" s="76">
        <v>-88.2062</v>
      </c>
      <c r="P44" s="134" t="s">
        <v>740</v>
      </c>
      <c r="Q44" s="134" t="s">
        <v>741</v>
      </c>
      <c r="R44" s="135">
        <v>73.0</v>
      </c>
      <c r="S44" s="134" t="s">
        <v>794</v>
      </c>
      <c r="T44" s="134" t="s">
        <v>759</v>
      </c>
      <c r="U44" s="134" t="s">
        <v>402</v>
      </c>
      <c r="V44" s="134" t="s">
        <v>404</v>
      </c>
      <c r="W44" s="134" t="s">
        <v>955</v>
      </c>
      <c r="X44" s="134" t="s">
        <v>746</v>
      </c>
      <c r="Y44" s="134" t="s">
        <v>956</v>
      </c>
      <c r="Z44" s="136" t="s">
        <v>957</v>
      </c>
    </row>
    <row r="45">
      <c r="A45" s="133">
        <v>44727.5733912037</v>
      </c>
      <c r="B45" s="133">
        <v>44727.63377314815</v>
      </c>
      <c r="C45" s="134" t="s">
        <v>716</v>
      </c>
      <c r="D45" s="134" t="s">
        <v>798</v>
      </c>
      <c r="E45" s="76">
        <v>100.0</v>
      </c>
      <c r="F45" s="76">
        <v>5216.0</v>
      </c>
      <c r="G45" s="134" t="s">
        <v>737</v>
      </c>
      <c r="H45" s="133">
        <v>44727.63378295139</v>
      </c>
      <c r="I45" s="134" t="s">
        <v>958</v>
      </c>
      <c r="J45" s="134" t="s">
        <v>739</v>
      </c>
      <c r="K45" s="134" t="s">
        <v>739</v>
      </c>
      <c r="L45" s="134" t="s">
        <v>739</v>
      </c>
      <c r="M45" s="134" t="s">
        <v>739</v>
      </c>
      <c r="N45" s="76">
        <v>40.112</v>
      </c>
      <c r="O45" s="76">
        <v>-88.2365</v>
      </c>
      <c r="P45" s="134" t="s">
        <v>740</v>
      </c>
      <c r="Q45" s="134" t="s">
        <v>741</v>
      </c>
      <c r="R45" s="135">
        <v>75.0</v>
      </c>
      <c r="S45" s="134" t="s">
        <v>773</v>
      </c>
      <c r="T45" s="134" t="s">
        <v>959</v>
      </c>
      <c r="U45" s="134" t="s">
        <v>765</v>
      </c>
      <c r="V45" s="134" t="s">
        <v>765</v>
      </c>
      <c r="W45" s="134" t="s">
        <v>960</v>
      </c>
      <c r="X45" s="134" t="s">
        <v>824</v>
      </c>
      <c r="Y45" s="134" t="s">
        <v>961</v>
      </c>
      <c r="Z45" s="136" t="s">
        <v>962</v>
      </c>
    </row>
    <row r="46">
      <c r="A46" s="133">
        <v>44727.66956018518</v>
      </c>
      <c r="B46" s="133">
        <v>44727.72686342592</v>
      </c>
      <c r="C46" s="134" t="s">
        <v>716</v>
      </c>
      <c r="D46" s="134" t="s">
        <v>798</v>
      </c>
      <c r="E46" s="76">
        <v>100.0</v>
      </c>
      <c r="F46" s="76">
        <v>4950.0</v>
      </c>
      <c r="G46" s="134" t="s">
        <v>737</v>
      </c>
      <c r="H46" s="133">
        <v>44727.72686913195</v>
      </c>
      <c r="I46" s="134" t="s">
        <v>963</v>
      </c>
      <c r="J46" s="134" t="s">
        <v>739</v>
      </c>
      <c r="K46" s="134" t="s">
        <v>739</v>
      </c>
      <c r="L46" s="134" t="s">
        <v>739</v>
      </c>
      <c r="M46" s="134" t="s">
        <v>739</v>
      </c>
      <c r="N46" s="76">
        <v>40.112</v>
      </c>
      <c r="O46" s="76">
        <v>-88.2365</v>
      </c>
      <c r="P46" s="134" t="s">
        <v>740</v>
      </c>
      <c r="Q46" s="134" t="s">
        <v>741</v>
      </c>
      <c r="R46" s="135">
        <v>79.0</v>
      </c>
      <c r="S46" s="134" t="s">
        <v>765</v>
      </c>
      <c r="T46" s="134" t="s">
        <v>964</v>
      </c>
      <c r="U46" s="134" t="s">
        <v>746</v>
      </c>
      <c r="V46" s="134" t="s">
        <v>794</v>
      </c>
      <c r="W46" s="134" t="s">
        <v>965</v>
      </c>
      <c r="X46" s="134" t="s">
        <v>773</v>
      </c>
      <c r="Y46" s="134" t="s">
        <v>966</v>
      </c>
      <c r="Z46" s="136" t="s">
        <v>967</v>
      </c>
    </row>
    <row r="47">
      <c r="A47" s="133">
        <v>44728.72326388889</v>
      </c>
      <c r="B47" s="133">
        <v>44728.72452546296</v>
      </c>
      <c r="C47" s="134" t="s">
        <v>716</v>
      </c>
      <c r="D47" s="134" t="s">
        <v>877</v>
      </c>
      <c r="E47" s="76">
        <v>100.0</v>
      </c>
      <c r="F47" s="76">
        <v>108.0</v>
      </c>
      <c r="G47" s="134" t="s">
        <v>737</v>
      </c>
      <c r="H47" s="133">
        <v>44728.724533113425</v>
      </c>
      <c r="I47" s="134" t="s">
        <v>968</v>
      </c>
      <c r="J47" s="134" t="s">
        <v>739</v>
      </c>
      <c r="K47" s="134" t="s">
        <v>739</v>
      </c>
      <c r="L47" s="134" t="s">
        <v>739</v>
      </c>
      <c r="M47" s="134" t="s">
        <v>739</v>
      </c>
      <c r="N47" s="76">
        <v>40.112</v>
      </c>
      <c r="O47" s="76">
        <v>-88.2365</v>
      </c>
      <c r="P47" s="134" t="s">
        <v>740</v>
      </c>
      <c r="Q47" s="134" t="s">
        <v>741</v>
      </c>
      <c r="R47" s="135">
        <v>81.0</v>
      </c>
      <c r="S47" s="134" t="s">
        <v>753</v>
      </c>
      <c r="T47" s="134" t="s">
        <v>832</v>
      </c>
      <c r="U47" s="134" t="s">
        <v>402</v>
      </c>
      <c r="V47" s="134" t="s">
        <v>824</v>
      </c>
      <c r="W47" s="134" t="s">
        <v>969</v>
      </c>
      <c r="X47" s="134" t="s">
        <v>787</v>
      </c>
      <c r="Y47" s="134" t="s">
        <v>970</v>
      </c>
      <c r="Z47" s="136" t="s">
        <v>971</v>
      </c>
    </row>
    <row r="48">
      <c r="A48" s="133">
        <v>44733.517800925925</v>
      </c>
      <c r="B48" s="133">
        <v>44733.62107638889</v>
      </c>
      <c r="C48" s="134" t="s">
        <v>716</v>
      </c>
      <c r="D48" s="134" t="s">
        <v>877</v>
      </c>
      <c r="E48" s="76">
        <v>100.0</v>
      </c>
      <c r="F48" s="76">
        <v>8923.0</v>
      </c>
      <c r="G48" s="134" t="s">
        <v>737</v>
      </c>
      <c r="H48" s="133">
        <v>44733.62108862268</v>
      </c>
      <c r="I48" s="134" t="s">
        <v>972</v>
      </c>
      <c r="J48" s="134" t="s">
        <v>739</v>
      </c>
      <c r="K48" s="134" t="s">
        <v>739</v>
      </c>
      <c r="L48" s="134" t="s">
        <v>739</v>
      </c>
      <c r="M48" s="134" t="s">
        <v>739</v>
      </c>
      <c r="N48" s="76">
        <v>40.1047</v>
      </c>
      <c r="O48" s="76">
        <v>-88.2062</v>
      </c>
      <c r="P48" s="134" t="s">
        <v>740</v>
      </c>
      <c r="Q48" s="134" t="s">
        <v>741</v>
      </c>
      <c r="R48" s="135">
        <v>77.0</v>
      </c>
      <c r="S48" s="134" t="s">
        <v>402</v>
      </c>
      <c r="T48" s="134" t="s">
        <v>396</v>
      </c>
      <c r="U48" s="134" t="s">
        <v>787</v>
      </c>
      <c r="V48" s="134" t="s">
        <v>746</v>
      </c>
      <c r="W48" s="134" t="s">
        <v>973</v>
      </c>
      <c r="X48" s="134" t="s">
        <v>745</v>
      </c>
      <c r="Y48" s="134" t="s">
        <v>974</v>
      </c>
      <c r="Z48" s="136" t="s">
        <v>975</v>
      </c>
    </row>
    <row r="49">
      <c r="A49" s="133">
        <v>44734.57606481481</v>
      </c>
      <c r="B49" s="133">
        <v>44734.61167824074</v>
      </c>
      <c r="C49" s="134" t="s">
        <v>716</v>
      </c>
      <c r="D49" s="134" t="s">
        <v>798</v>
      </c>
      <c r="E49" s="76">
        <v>100.0</v>
      </c>
      <c r="F49" s="76">
        <v>3076.0</v>
      </c>
      <c r="G49" s="134" t="s">
        <v>737</v>
      </c>
      <c r="H49" s="133">
        <v>44734.61168581019</v>
      </c>
      <c r="I49" s="134" t="s">
        <v>976</v>
      </c>
      <c r="J49" s="134" t="s">
        <v>739</v>
      </c>
      <c r="K49" s="134" t="s">
        <v>739</v>
      </c>
      <c r="L49" s="134" t="s">
        <v>739</v>
      </c>
      <c r="M49" s="134" t="s">
        <v>739</v>
      </c>
      <c r="N49" s="76">
        <v>40.1047</v>
      </c>
      <c r="O49" s="76">
        <v>-88.2062</v>
      </c>
      <c r="P49" s="134" t="s">
        <v>740</v>
      </c>
      <c r="Q49" s="134" t="s">
        <v>741</v>
      </c>
      <c r="R49" s="135">
        <v>78.0</v>
      </c>
      <c r="S49" s="134" t="s">
        <v>775</v>
      </c>
      <c r="T49" s="134" t="s">
        <v>927</v>
      </c>
      <c r="U49" s="134" t="s">
        <v>787</v>
      </c>
      <c r="V49" s="134" t="s">
        <v>787</v>
      </c>
      <c r="W49" s="134" t="s">
        <v>977</v>
      </c>
      <c r="X49" s="134" t="s">
        <v>787</v>
      </c>
      <c r="Y49" s="134" t="s">
        <v>978</v>
      </c>
      <c r="Z49" s="136" t="s">
        <v>979</v>
      </c>
    </row>
    <row r="50">
      <c r="A50" s="133">
        <v>44734.67833333334</v>
      </c>
      <c r="B50" s="133">
        <v>44734.71659722222</v>
      </c>
      <c r="C50" s="134" t="s">
        <v>716</v>
      </c>
      <c r="D50" s="134" t="s">
        <v>798</v>
      </c>
      <c r="E50" s="76">
        <v>100.0</v>
      </c>
      <c r="F50" s="76">
        <v>3306.0</v>
      </c>
      <c r="G50" s="134" t="s">
        <v>737</v>
      </c>
      <c r="H50" s="133">
        <v>44734.71660085648</v>
      </c>
      <c r="I50" s="134" t="s">
        <v>980</v>
      </c>
      <c r="J50" s="134" t="s">
        <v>739</v>
      </c>
      <c r="K50" s="134" t="s">
        <v>739</v>
      </c>
      <c r="L50" s="134" t="s">
        <v>739</v>
      </c>
      <c r="M50" s="134" t="s">
        <v>739</v>
      </c>
      <c r="N50" s="76">
        <v>40.1047</v>
      </c>
      <c r="O50" s="76">
        <v>-88.2062</v>
      </c>
      <c r="P50" s="134" t="s">
        <v>740</v>
      </c>
      <c r="Q50" s="134" t="s">
        <v>741</v>
      </c>
      <c r="R50" s="135">
        <v>74.0</v>
      </c>
      <c r="S50" s="134" t="s">
        <v>746</v>
      </c>
      <c r="T50" s="134" t="s">
        <v>981</v>
      </c>
      <c r="U50" s="134" t="s">
        <v>780</v>
      </c>
      <c r="V50" s="134" t="s">
        <v>753</v>
      </c>
      <c r="W50" s="134" t="s">
        <v>982</v>
      </c>
      <c r="X50" s="134" t="s">
        <v>787</v>
      </c>
      <c r="Y50" s="134" t="s">
        <v>983</v>
      </c>
      <c r="Z50" s="136" t="s">
        <v>984</v>
      </c>
    </row>
    <row r="51">
      <c r="A51" s="133">
        <v>44735.52646990741</v>
      </c>
      <c r="B51" s="133">
        <v>44735.61704861111</v>
      </c>
      <c r="C51" s="134" t="s">
        <v>716</v>
      </c>
      <c r="D51" s="134" t="s">
        <v>877</v>
      </c>
      <c r="E51" s="76">
        <v>100.0</v>
      </c>
      <c r="F51" s="76">
        <v>7826.0</v>
      </c>
      <c r="G51" s="134" t="s">
        <v>737</v>
      </c>
      <c r="H51" s="133">
        <v>44735.61706142361</v>
      </c>
      <c r="I51" s="134" t="s">
        <v>985</v>
      </c>
      <c r="J51" s="134" t="s">
        <v>739</v>
      </c>
      <c r="K51" s="134" t="s">
        <v>739</v>
      </c>
      <c r="L51" s="134" t="s">
        <v>739</v>
      </c>
      <c r="M51" s="134" t="s">
        <v>739</v>
      </c>
      <c r="N51" s="76">
        <v>40.1047</v>
      </c>
      <c r="O51" s="76">
        <v>-88.2062</v>
      </c>
      <c r="P51" s="134" t="s">
        <v>740</v>
      </c>
      <c r="Q51" s="134" t="s">
        <v>741</v>
      </c>
      <c r="R51" s="135">
        <v>83.0</v>
      </c>
      <c r="S51" s="134" t="s">
        <v>775</v>
      </c>
      <c r="T51" s="134" t="s">
        <v>986</v>
      </c>
      <c r="U51" s="134" t="s">
        <v>404</v>
      </c>
      <c r="V51" s="134" t="s">
        <v>987</v>
      </c>
      <c r="W51" s="134" t="s">
        <v>988</v>
      </c>
      <c r="X51" s="134" t="s">
        <v>933</v>
      </c>
      <c r="Y51" s="134" t="s">
        <v>989</v>
      </c>
      <c r="Z51" s="136" t="s">
        <v>990</v>
      </c>
    </row>
    <row r="52">
      <c r="A52" s="133">
        <v>44735.67701388889</v>
      </c>
      <c r="B52" s="133">
        <v>44735.73502314815</v>
      </c>
      <c r="C52" s="134" t="s">
        <v>716</v>
      </c>
      <c r="D52" s="134" t="s">
        <v>877</v>
      </c>
      <c r="E52" s="76">
        <v>100.0</v>
      </c>
      <c r="F52" s="76">
        <v>5012.0</v>
      </c>
      <c r="G52" s="134" t="s">
        <v>737</v>
      </c>
      <c r="H52" s="133">
        <v>44735.73503045139</v>
      </c>
      <c r="I52" s="134" t="s">
        <v>991</v>
      </c>
      <c r="J52" s="134" t="s">
        <v>739</v>
      </c>
      <c r="K52" s="134" t="s">
        <v>739</v>
      </c>
      <c r="L52" s="134" t="s">
        <v>739</v>
      </c>
      <c r="M52" s="134" t="s">
        <v>739</v>
      </c>
      <c r="N52" s="76">
        <v>40.1047</v>
      </c>
      <c r="O52" s="76">
        <v>-88.2062</v>
      </c>
      <c r="P52" s="134" t="s">
        <v>740</v>
      </c>
      <c r="Q52" s="134" t="s">
        <v>741</v>
      </c>
      <c r="R52" s="135">
        <v>84.0</v>
      </c>
      <c r="S52" s="134" t="s">
        <v>794</v>
      </c>
      <c r="T52" s="134" t="s">
        <v>781</v>
      </c>
      <c r="U52" s="134" t="s">
        <v>746</v>
      </c>
      <c r="V52" s="134" t="s">
        <v>787</v>
      </c>
      <c r="W52" s="134" t="s">
        <v>992</v>
      </c>
      <c r="X52" s="134" t="s">
        <v>765</v>
      </c>
      <c r="Y52" s="134" t="s">
        <v>993</v>
      </c>
      <c r="Z52" s="136" t="s">
        <v>330</v>
      </c>
    </row>
    <row r="53">
      <c r="A53" s="133">
        <v>44740.51243055556</v>
      </c>
      <c r="B53" s="133">
        <v>44740.63238425926</v>
      </c>
      <c r="C53" s="134" t="s">
        <v>716</v>
      </c>
      <c r="D53" s="134" t="s">
        <v>743</v>
      </c>
      <c r="E53" s="76">
        <v>100.0</v>
      </c>
      <c r="F53" s="76">
        <v>10363.0</v>
      </c>
      <c r="G53" s="134" t="s">
        <v>737</v>
      </c>
      <c r="H53" s="133">
        <v>44740.632389039354</v>
      </c>
      <c r="I53" s="134" t="s">
        <v>994</v>
      </c>
      <c r="J53" s="134" t="s">
        <v>739</v>
      </c>
      <c r="K53" s="134" t="s">
        <v>739</v>
      </c>
      <c r="L53" s="134" t="s">
        <v>739</v>
      </c>
      <c r="M53" s="134" t="s">
        <v>739</v>
      </c>
      <c r="N53" s="76">
        <v>40.112</v>
      </c>
      <c r="O53" s="76">
        <v>-88.2365</v>
      </c>
      <c r="P53" s="134" t="s">
        <v>740</v>
      </c>
      <c r="Q53" s="134" t="s">
        <v>741</v>
      </c>
      <c r="R53" s="135">
        <v>82.0</v>
      </c>
      <c r="S53" s="134" t="s">
        <v>775</v>
      </c>
      <c r="T53" s="134" t="s">
        <v>745</v>
      </c>
      <c r="U53" s="134" t="s">
        <v>787</v>
      </c>
      <c r="V53" s="134" t="s">
        <v>794</v>
      </c>
      <c r="W53" s="134" t="s">
        <v>995</v>
      </c>
      <c r="X53" s="134" t="s">
        <v>753</v>
      </c>
      <c r="Y53" s="134" t="s">
        <v>996</v>
      </c>
      <c r="Z53" s="136" t="s">
        <v>997</v>
      </c>
    </row>
    <row r="54">
      <c r="A54" s="133">
        <v>44740.63366898148</v>
      </c>
      <c r="B54" s="133">
        <v>44740.71591435185</v>
      </c>
      <c r="C54" s="134" t="s">
        <v>716</v>
      </c>
      <c r="D54" s="134" t="s">
        <v>743</v>
      </c>
      <c r="E54" s="76">
        <v>100.0</v>
      </c>
      <c r="F54" s="76">
        <v>7106.0</v>
      </c>
      <c r="G54" s="134" t="s">
        <v>737</v>
      </c>
      <c r="H54" s="133">
        <v>44740.71592753472</v>
      </c>
      <c r="I54" s="134" t="s">
        <v>998</v>
      </c>
      <c r="J54" s="134" t="s">
        <v>739</v>
      </c>
      <c r="K54" s="134" t="s">
        <v>739</v>
      </c>
      <c r="L54" s="134" t="s">
        <v>739</v>
      </c>
      <c r="M54" s="134" t="s">
        <v>739</v>
      </c>
      <c r="N54" s="76">
        <v>40.112</v>
      </c>
      <c r="O54" s="76">
        <v>-88.2365</v>
      </c>
      <c r="P54" s="134" t="s">
        <v>740</v>
      </c>
      <c r="Q54" s="134" t="s">
        <v>741</v>
      </c>
      <c r="R54" s="135">
        <v>87.0</v>
      </c>
      <c r="S54" s="134" t="s">
        <v>780</v>
      </c>
      <c r="T54" s="134" t="s">
        <v>832</v>
      </c>
      <c r="U54" s="134" t="s">
        <v>404</v>
      </c>
      <c r="V54" s="134" t="s">
        <v>775</v>
      </c>
      <c r="W54" s="134" t="s">
        <v>999</v>
      </c>
      <c r="X54" s="134" t="s">
        <v>794</v>
      </c>
      <c r="Y54" s="134" t="s">
        <v>1000</v>
      </c>
      <c r="Z54" s="136" t="s">
        <v>1001</v>
      </c>
    </row>
    <row r="55">
      <c r="A55" s="133">
        <v>44741.57518518518</v>
      </c>
      <c r="B55" s="133">
        <v>44741.659537037034</v>
      </c>
      <c r="C55" s="134" t="s">
        <v>716</v>
      </c>
      <c r="D55" s="134" t="s">
        <v>798</v>
      </c>
      <c r="E55" s="76">
        <v>100.0</v>
      </c>
      <c r="F55" s="76">
        <v>7287.0</v>
      </c>
      <c r="G55" s="134" t="s">
        <v>737</v>
      </c>
      <c r="H55" s="133">
        <v>44741.65954244213</v>
      </c>
      <c r="I55" s="134" t="s">
        <v>1002</v>
      </c>
      <c r="J55" s="134" t="s">
        <v>739</v>
      </c>
      <c r="K55" s="134" t="s">
        <v>739</v>
      </c>
      <c r="L55" s="134" t="s">
        <v>739</v>
      </c>
      <c r="M55" s="134" t="s">
        <v>739</v>
      </c>
      <c r="N55" s="76">
        <v>40.1047</v>
      </c>
      <c r="O55" s="76">
        <v>-88.2062</v>
      </c>
      <c r="P55" s="134" t="s">
        <v>740</v>
      </c>
      <c r="Q55" s="134" t="s">
        <v>741</v>
      </c>
      <c r="R55" s="135">
        <v>76.0</v>
      </c>
      <c r="S55" s="134" t="s">
        <v>775</v>
      </c>
      <c r="T55" s="134" t="s">
        <v>1003</v>
      </c>
      <c r="U55" s="134" t="s">
        <v>753</v>
      </c>
      <c r="V55" s="134" t="s">
        <v>767</v>
      </c>
      <c r="W55" s="134" t="s">
        <v>1004</v>
      </c>
      <c r="X55" s="134" t="s">
        <v>787</v>
      </c>
      <c r="Y55" s="134" t="s">
        <v>1005</v>
      </c>
      <c r="Z55" s="136" t="s">
        <v>1006</v>
      </c>
    </row>
    <row r="56">
      <c r="A56" s="133">
        <v>44741.65991898148</v>
      </c>
      <c r="B56" s="133">
        <v>44741.710381944446</v>
      </c>
      <c r="C56" s="134" t="s">
        <v>716</v>
      </c>
      <c r="D56" s="134" t="s">
        <v>798</v>
      </c>
      <c r="E56" s="76">
        <v>100.0</v>
      </c>
      <c r="F56" s="76">
        <v>4359.0</v>
      </c>
      <c r="G56" s="134" t="s">
        <v>737</v>
      </c>
      <c r="H56" s="133">
        <v>44741.71039273148</v>
      </c>
      <c r="I56" s="134" t="s">
        <v>1007</v>
      </c>
      <c r="J56" s="134" t="s">
        <v>739</v>
      </c>
      <c r="K56" s="134" t="s">
        <v>739</v>
      </c>
      <c r="L56" s="134" t="s">
        <v>739</v>
      </c>
      <c r="M56" s="134" t="s">
        <v>739</v>
      </c>
      <c r="N56" s="76">
        <v>40.1047</v>
      </c>
      <c r="O56" s="76">
        <v>-88.2062</v>
      </c>
      <c r="P56" s="134" t="s">
        <v>740</v>
      </c>
      <c r="Q56" s="134" t="s">
        <v>741</v>
      </c>
      <c r="R56" s="135">
        <v>80.0</v>
      </c>
      <c r="S56" s="134" t="s">
        <v>794</v>
      </c>
      <c r="T56" s="134" t="s">
        <v>774</v>
      </c>
      <c r="U56" s="134" t="s">
        <v>746</v>
      </c>
      <c r="V56" s="134" t="s">
        <v>788</v>
      </c>
      <c r="W56" s="134" t="s">
        <v>1008</v>
      </c>
      <c r="X56" s="134" t="s">
        <v>767</v>
      </c>
      <c r="Y56" s="134" t="s">
        <v>1009</v>
      </c>
      <c r="Z56" s="136" t="s">
        <v>1010</v>
      </c>
    </row>
    <row r="57">
      <c r="A57" s="133">
        <v>44742.52128472222</v>
      </c>
      <c r="B57" s="133">
        <v>44742.63275462963</v>
      </c>
      <c r="C57" s="134" t="s">
        <v>716</v>
      </c>
      <c r="D57" s="134" t="s">
        <v>743</v>
      </c>
      <c r="E57" s="76">
        <v>100.0</v>
      </c>
      <c r="F57" s="76">
        <v>9630.0</v>
      </c>
      <c r="G57" s="134" t="s">
        <v>737</v>
      </c>
      <c r="H57" s="133">
        <v>44742.63276630787</v>
      </c>
      <c r="I57" s="134" t="s">
        <v>1011</v>
      </c>
      <c r="J57" s="134" t="s">
        <v>739</v>
      </c>
      <c r="K57" s="134" t="s">
        <v>739</v>
      </c>
      <c r="L57" s="134" t="s">
        <v>739</v>
      </c>
      <c r="M57" s="134" t="s">
        <v>739</v>
      </c>
      <c r="N57" s="76">
        <v>40.112</v>
      </c>
      <c r="O57" s="76">
        <v>-88.2365</v>
      </c>
      <c r="P57" s="134" t="s">
        <v>740</v>
      </c>
      <c r="Q57" s="134" t="s">
        <v>741</v>
      </c>
      <c r="R57" s="135">
        <v>85.0</v>
      </c>
      <c r="S57" s="134" t="s">
        <v>787</v>
      </c>
      <c r="T57" s="134" t="s">
        <v>787</v>
      </c>
      <c r="U57" s="134" t="s">
        <v>746</v>
      </c>
      <c r="V57" s="134" t="s">
        <v>794</v>
      </c>
      <c r="W57" s="134" t="s">
        <v>1012</v>
      </c>
      <c r="X57" s="134" t="s">
        <v>767</v>
      </c>
      <c r="Y57" s="134" t="s">
        <v>1013</v>
      </c>
      <c r="Z57" s="136" t="s">
        <v>1014</v>
      </c>
    </row>
    <row r="58">
      <c r="A58" s="133">
        <v>44742.63321759259</v>
      </c>
      <c r="B58" s="133">
        <v>44742.73107638889</v>
      </c>
      <c r="C58" s="134" t="s">
        <v>716</v>
      </c>
      <c r="D58" s="134" t="s">
        <v>743</v>
      </c>
      <c r="E58" s="76">
        <v>100.0</v>
      </c>
      <c r="F58" s="76">
        <v>8454.0</v>
      </c>
      <c r="G58" s="134" t="s">
        <v>737</v>
      </c>
      <c r="H58" s="133">
        <v>44742.731090381945</v>
      </c>
      <c r="I58" s="134" t="s">
        <v>1015</v>
      </c>
      <c r="J58" s="134" t="s">
        <v>739</v>
      </c>
      <c r="K58" s="134" t="s">
        <v>739</v>
      </c>
      <c r="L58" s="134" t="s">
        <v>739</v>
      </c>
      <c r="M58" s="134" t="s">
        <v>739</v>
      </c>
      <c r="N58" s="76">
        <v>40.112</v>
      </c>
      <c r="O58" s="76">
        <v>-88.2365</v>
      </c>
      <c r="P58" s="134" t="s">
        <v>740</v>
      </c>
      <c r="Q58" s="134" t="s">
        <v>741</v>
      </c>
      <c r="R58" s="135">
        <v>86.0</v>
      </c>
      <c r="S58" s="134" t="s">
        <v>746</v>
      </c>
      <c r="T58" s="134" t="s">
        <v>873</v>
      </c>
      <c r="U58" s="134" t="s">
        <v>745</v>
      </c>
      <c r="V58" s="134" t="s">
        <v>794</v>
      </c>
      <c r="W58" s="134" t="s">
        <v>1016</v>
      </c>
      <c r="X58" s="134" t="s">
        <v>746</v>
      </c>
      <c r="Y58" s="134" t="s">
        <v>1017</v>
      </c>
      <c r="Z58" s="136" t="s">
        <v>1018</v>
      </c>
    </row>
    <row r="59">
      <c r="A59" s="133">
        <v>44748.55734953703</v>
      </c>
      <c r="B59" s="133">
        <v>44748.60438657407</v>
      </c>
      <c r="C59" s="134" t="s">
        <v>716</v>
      </c>
      <c r="D59" s="134" t="s">
        <v>798</v>
      </c>
      <c r="E59" s="76">
        <v>100.0</v>
      </c>
      <c r="F59" s="76">
        <v>4063.0</v>
      </c>
      <c r="G59" s="134" t="s">
        <v>737</v>
      </c>
      <c r="H59" s="133">
        <v>44748.60439050926</v>
      </c>
      <c r="I59" s="134" t="s">
        <v>1019</v>
      </c>
      <c r="J59" s="134" t="s">
        <v>739</v>
      </c>
      <c r="K59" s="134" t="s">
        <v>739</v>
      </c>
      <c r="L59" s="134" t="s">
        <v>739</v>
      </c>
      <c r="M59" s="134" t="s">
        <v>739</v>
      </c>
      <c r="N59" s="76">
        <v>40.112</v>
      </c>
      <c r="O59" s="76">
        <v>-88.2365</v>
      </c>
      <c r="P59" s="134" t="s">
        <v>740</v>
      </c>
      <c r="Q59" s="134" t="s">
        <v>741</v>
      </c>
      <c r="R59" s="135">
        <v>88.0</v>
      </c>
      <c r="S59" s="134" t="s">
        <v>794</v>
      </c>
      <c r="T59" s="134" t="s">
        <v>1020</v>
      </c>
      <c r="U59" s="134" t="s">
        <v>824</v>
      </c>
      <c r="V59" s="134" t="s">
        <v>753</v>
      </c>
      <c r="W59" s="134" t="s">
        <v>1021</v>
      </c>
      <c r="X59" s="134" t="s">
        <v>824</v>
      </c>
      <c r="Y59" s="134" t="s">
        <v>1022</v>
      </c>
      <c r="Z59" s="136" t="s">
        <v>1023</v>
      </c>
    </row>
    <row r="60">
      <c r="A60" s="133">
        <v>44749.66585648148</v>
      </c>
      <c r="B60" s="133">
        <v>44749.723449074074</v>
      </c>
      <c r="C60" s="134" t="s">
        <v>716</v>
      </c>
      <c r="D60" s="134" t="s">
        <v>798</v>
      </c>
      <c r="E60" s="76">
        <v>100.0</v>
      </c>
      <c r="F60" s="76">
        <v>4976.0</v>
      </c>
      <c r="G60" s="134" t="s">
        <v>737</v>
      </c>
      <c r="H60" s="133">
        <v>44749.72345848379</v>
      </c>
      <c r="I60" s="134" t="s">
        <v>1024</v>
      </c>
      <c r="J60" s="134" t="s">
        <v>739</v>
      </c>
      <c r="K60" s="134" t="s">
        <v>739</v>
      </c>
      <c r="L60" s="134" t="s">
        <v>739</v>
      </c>
      <c r="M60" s="134" t="s">
        <v>739</v>
      </c>
      <c r="N60" s="76">
        <v>40.112</v>
      </c>
      <c r="O60" s="76">
        <v>-88.2365</v>
      </c>
      <c r="P60" s="134" t="s">
        <v>740</v>
      </c>
      <c r="Q60" s="134" t="s">
        <v>741</v>
      </c>
      <c r="R60" s="135">
        <v>92.0</v>
      </c>
      <c r="S60" s="134" t="s">
        <v>753</v>
      </c>
      <c r="T60" s="134" t="s">
        <v>1025</v>
      </c>
      <c r="U60" s="134" t="s">
        <v>747</v>
      </c>
      <c r="V60" s="134" t="s">
        <v>773</v>
      </c>
      <c r="W60" s="134" t="s">
        <v>1026</v>
      </c>
      <c r="X60" s="134" t="s">
        <v>780</v>
      </c>
      <c r="Y60" s="134" t="s">
        <v>1027</v>
      </c>
      <c r="Z60" s="136" t="s">
        <v>1028</v>
      </c>
    </row>
    <row r="61">
      <c r="A61" s="133">
        <v>44754.50126157407</v>
      </c>
      <c r="B61" s="133">
        <v>44754.52916666667</v>
      </c>
      <c r="C61" s="134" t="s">
        <v>716</v>
      </c>
      <c r="D61" s="134" t="s">
        <v>743</v>
      </c>
      <c r="E61" s="76">
        <v>100.0</v>
      </c>
      <c r="F61" s="76">
        <v>2411.0</v>
      </c>
      <c r="G61" s="134" t="s">
        <v>737</v>
      </c>
      <c r="H61" s="133">
        <v>44754.529173310184</v>
      </c>
      <c r="I61" s="134" t="s">
        <v>1029</v>
      </c>
      <c r="J61" s="134" t="s">
        <v>739</v>
      </c>
      <c r="K61" s="134" t="s">
        <v>739</v>
      </c>
      <c r="L61" s="134" t="s">
        <v>739</v>
      </c>
      <c r="M61" s="134" t="s">
        <v>739</v>
      </c>
      <c r="N61" s="76">
        <v>40.112</v>
      </c>
      <c r="O61" s="76">
        <v>-88.2365</v>
      </c>
      <c r="P61" s="134" t="s">
        <v>740</v>
      </c>
      <c r="Q61" s="134" t="s">
        <v>741</v>
      </c>
      <c r="R61" s="135">
        <v>23.0</v>
      </c>
      <c r="S61" s="134" t="s">
        <v>933</v>
      </c>
      <c r="T61" s="134" t="s">
        <v>866</v>
      </c>
      <c r="U61" s="134" t="s">
        <v>404</v>
      </c>
      <c r="V61" s="134" t="s">
        <v>788</v>
      </c>
      <c r="W61" s="134" t="s">
        <v>1030</v>
      </c>
      <c r="X61" s="134" t="s">
        <v>746</v>
      </c>
      <c r="Y61" s="134" t="s">
        <v>1031</v>
      </c>
      <c r="Z61" s="136" t="s">
        <v>1032</v>
      </c>
    </row>
    <row r="62">
      <c r="A62" s="133">
        <v>44754.529398148145</v>
      </c>
      <c r="B62" s="133">
        <v>44754.53103009259</v>
      </c>
      <c r="C62" s="134" t="s">
        <v>716</v>
      </c>
      <c r="D62" s="134" t="s">
        <v>743</v>
      </c>
      <c r="E62" s="76">
        <v>100.0</v>
      </c>
      <c r="F62" s="76">
        <v>141.0</v>
      </c>
      <c r="G62" s="134" t="s">
        <v>737</v>
      </c>
      <c r="H62" s="133">
        <v>44754.53105055555</v>
      </c>
      <c r="I62" s="134" t="s">
        <v>1033</v>
      </c>
      <c r="J62" s="134" t="s">
        <v>739</v>
      </c>
      <c r="K62" s="134" t="s">
        <v>739</v>
      </c>
      <c r="L62" s="134" t="s">
        <v>739</v>
      </c>
      <c r="M62" s="134" t="s">
        <v>739</v>
      </c>
      <c r="N62" s="76">
        <v>40.112</v>
      </c>
      <c r="O62" s="76">
        <v>-88.2365</v>
      </c>
      <c r="P62" s="134" t="s">
        <v>740</v>
      </c>
      <c r="Q62" s="134" t="s">
        <v>741</v>
      </c>
      <c r="R62" s="135">
        <v>22.0</v>
      </c>
      <c r="S62" s="134" t="s">
        <v>753</v>
      </c>
      <c r="T62" s="134" t="s">
        <v>927</v>
      </c>
      <c r="U62" s="134" t="s">
        <v>746</v>
      </c>
      <c r="V62" s="134" t="s">
        <v>765</v>
      </c>
      <c r="W62" s="134" t="s">
        <v>1034</v>
      </c>
      <c r="X62" s="134" t="s">
        <v>794</v>
      </c>
      <c r="Y62" s="134" t="s">
        <v>1035</v>
      </c>
      <c r="Z62" s="136" t="s">
        <v>1036</v>
      </c>
    </row>
    <row r="63">
      <c r="A63" s="133">
        <v>44754.53150462963</v>
      </c>
      <c r="B63" s="133">
        <v>44754.53266203704</v>
      </c>
      <c r="C63" s="134" t="s">
        <v>716</v>
      </c>
      <c r="D63" s="134" t="s">
        <v>743</v>
      </c>
      <c r="E63" s="76">
        <v>100.0</v>
      </c>
      <c r="F63" s="76">
        <v>99.0</v>
      </c>
      <c r="G63" s="134" t="s">
        <v>737</v>
      </c>
      <c r="H63" s="133">
        <v>44754.5326662963</v>
      </c>
      <c r="I63" s="134" t="s">
        <v>1037</v>
      </c>
      <c r="J63" s="134" t="s">
        <v>739</v>
      </c>
      <c r="K63" s="134" t="s">
        <v>739</v>
      </c>
      <c r="L63" s="134" t="s">
        <v>739</v>
      </c>
      <c r="M63" s="134" t="s">
        <v>739</v>
      </c>
      <c r="N63" s="76">
        <v>40.112</v>
      </c>
      <c r="O63" s="76">
        <v>-88.2365</v>
      </c>
      <c r="P63" s="134" t="s">
        <v>740</v>
      </c>
      <c r="Q63" s="134" t="s">
        <v>741</v>
      </c>
      <c r="R63" s="135">
        <v>24.0</v>
      </c>
      <c r="S63" s="134" t="s">
        <v>775</v>
      </c>
      <c r="T63" s="134" t="s">
        <v>832</v>
      </c>
      <c r="U63" s="134" t="s">
        <v>404</v>
      </c>
      <c r="V63" s="134" t="s">
        <v>767</v>
      </c>
      <c r="W63" s="134" t="s">
        <v>1038</v>
      </c>
      <c r="X63" s="134" t="s">
        <v>753</v>
      </c>
      <c r="Y63" s="134" t="s">
        <v>1039</v>
      </c>
      <c r="Z63" s="136" t="s">
        <v>1040</v>
      </c>
    </row>
    <row r="64">
      <c r="A64" s="133">
        <v>44754.62873842593</v>
      </c>
      <c r="B64" s="133">
        <v>44754.63940972222</v>
      </c>
      <c r="C64" s="134" t="s">
        <v>716</v>
      </c>
      <c r="D64" s="134" t="s">
        <v>743</v>
      </c>
      <c r="E64" s="76">
        <v>100.0</v>
      </c>
      <c r="F64" s="76">
        <v>921.0</v>
      </c>
      <c r="G64" s="134" t="s">
        <v>737</v>
      </c>
      <c r="H64" s="133">
        <v>44754.639416875</v>
      </c>
      <c r="I64" s="134" t="s">
        <v>1041</v>
      </c>
      <c r="J64" s="134" t="s">
        <v>739</v>
      </c>
      <c r="K64" s="134" t="s">
        <v>739</v>
      </c>
      <c r="L64" s="134" t="s">
        <v>739</v>
      </c>
      <c r="M64" s="134" t="s">
        <v>739</v>
      </c>
      <c r="N64" s="76">
        <v>40.112</v>
      </c>
      <c r="O64" s="76">
        <v>-88.2365</v>
      </c>
      <c r="P64" s="134" t="s">
        <v>740</v>
      </c>
      <c r="Q64" s="134" t="s">
        <v>741</v>
      </c>
      <c r="R64" s="135">
        <v>91.0</v>
      </c>
      <c r="S64" s="134" t="s">
        <v>824</v>
      </c>
      <c r="T64" s="134" t="s">
        <v>747</v>
      </c>
      <c r="U64" s="134" t="s">
        <v>404</v>
      </c>
      <c r="V64" s="134" t="s">
        <v>746</v>
      </c>
      <c r="W64" s="134" t="s">
        <v>1042</v>
      </c>
      <c r="X64" s="134" t="s">
        <v>404</v>
      </c>
      <c r="Y64" s="134" t="s">
        <v>1043</v>
      </c>
      <c r="Z64" s="136" t="s">
        <v>1044</v>
      </c>
    </row>
    <row r="65">
      <c r="A65" s="133">
        <v>44756.63774305556</v>
      </c>
      <c r="B65" s="133">
        <v>44756.74407407407</v>
      </c>
      <c r="C65" s="134" t="s">
        <v>716</v>
      </c>
      <c r="D65" s="134" t="s">
        <v>798</v>
      </c>
      <c r="E65" s="76">
        <v>100.0</v>
      </c>
      <c r="F65" s="76">
        <v>9187.0</v>
      </c>
      <c r="G65" s="134" t="s">
        <v>737</v>
      </c>
      <c r="H65" s="133">
        <v>44756.74408174768</v>
      </c>
      <c r="I65" s="134" t="s">
        <v>1045</v>
      </c>
      <c r="J65" s="134" t="s">
        <v>739</v>
      </c>
      <c r="K65" s="134" t="s">
        <v>739</v>
      </c>
      <c r="L65" s="134" t="s">
        <v>739</v>
      </c>
      <c r="M65" s="134" t="s">
        <v>739</v>
      </c>
      <c r="N65" s="76">
        <v>40.112</v>
      </c>
      <c r="O65" s="76">
        <v>-88.2365</v>
      </c>
      <c r="P65" s="134" t="s">
        <v>740</v>
      </c>
      <c r="Q65" s="134" t="s">
        <v>741</v>
      </c>
      <c r="R65" s="135">
        <v>94.0</v>
      </c>
      <c r="S65" s="134" t="s">
        <v>787</v>
      </c>
      <c r="T65" s="134" t="s">
        <v>781</v>
      </c>
      <c r="U65" s="134" t="s">
        <v>747</v>
      </c>
      <c r="V65" s="134" t="s">
        <v>775</v>
      </c>
      <c r="W65" s="134" t="s">
        <v>1046</v>
      </c>
      <c r="X65" s="134" t="s">
        <v>787</v>
      </c>
      <c r="Y65" s="134" t="s">
        <v>1047</v>
      </c>
      <c r="Z65" s="136" t="s">
        <v>1048</v>
      </c>
    </row>
    <row r="66">
      <c r="A66" s="133">
        <v>44761.51128472222</v>
      </c>
      <c r="B66" s="133">
        <v>44761.61090277778</v>
      </c>
      <c r="C66" s="134" t="s">
        <v>716</v>
      </c>
      <c r="D66" s="134" t="s">
        <v>743</v>
      </c>
      <c r="E66" s="76">
        <v>100.0</v>
      </c>
      <c r="F66" s="76">
        <v>8607.0</v>
      </c>
      <c r="G66" s="134" t="s">
        <v>737</v>
      </c>
      <c r="H66" s="133">
        <v>44761.61091488426</v>
      </c>
      <c r="I66" s="134" t="s">
        <v>1049</v>
      </c>
      <c r="J66" s="134" t="s">
        <v>739</v>
      </c>
      <c r="K66" s="134" t="s">
        <v>739</v>
      </c>
      <c r="L66" s="134" t="s">
        <v>739</v>
      </c>
      <c r="M66" s="134" t="s">
        <v>739</v>
      </c>
      <c r="N66" s="76">
        <v>40.1016</v>
      </c>
      <c r="O66" s="76">
        <v>-88.2822</v>
      </c>
      <c r="P66" s="134" t="s">
        <v>740</v>
      </c>
      <c r="Q66" s="134" t="s">
        <v>741</v>
      </c>
      <c r="R66" s="135">
        <v>89.0</v>
      </c>
      <c r="S66" s="134" t="s">
        <v>765</v>
      </c>
      <c r="T66" s="134" t="s">
        <v>1025</v>
      </c>
      <c r="U66" s="134" t="s">
        <v>404</v>
      </c>
      <c r="V66" s="134" t="s">
        <v>753</v>
      </c>
      <c r="W66" s="134" t="s">
        <v>1050</v>
      </c>
      <c r="X66" s="134" t="s">
        <v>765</v>
      </c>
      <c r="Y66" s="134" t="s">
        <v>1051</v>
      </c>
      <c r="Z66" s="136" t="s">
        <v>1052</v>
      </c>
    </row>
    <row r="67">
      <c r="A67" s="133">
        <v>44763.56982638889</v>
      </c>
      <c r="B67" s="133">
        <v>44763.65335648148</v>
      </c>
      <c r="C67" s="134" t="s">
        <v>716</v>
      </c>
      <c r="D67" s="134" t="s">
        <v>798</v>
      </c>
      <c r="E67" s="76">
        <v>100.0</v>
      </c>
      <c r="F67" s="76">
        <v>7216.0</v>
      </c>
      <c r="G67" s="134" t="s">
        <v>737</v>
      </c>
      <c r="H67" s="133">
        <v>44763.65336628472</v>
      </c>
      <c r="I67" s="134" t="s">
        <v>1053</v>
      </c>
      <c r="J67" s="134" t="s">
        <v>739</v>
      </c>
      <c r="K67" s="134" t="s">
        <v>739</v>
      </c>
      <c r="L67" s="134" t="s">
        <v>739</v>
      </c>
      <c r="M67" s="134" t="s">
        <v>739</v>
      </c>
      <c r="N67" s="76">
        <v>40.1047</v>
      </c>
      <c r="O67" s="76">
        <v>-88.2062</v>
      </c>
      <c r="P67" s="134" t="s">
        <v>740</v>
      </c>
      <c r="Q67" s="134" t="s">
        <v>741</v>
      </c>
      <c r="R67" s="135">
        <v>95.0</v>
      </c>
      <c r="S67" s="134" t="s">
        <v>746</v>
      </c>
      <c r="T67" s="134" t="s">
        <v>879</v>
      </c>
      <c r="U67" s="134" t="s">
        <v>780</v>
      </c>
      <c r="V67" s="134" t="s">
        <v>780</v>
      </c>
      <c r="W67" s="134" t="s">
        <v>1054</v>
      </c>
      <c r="X67" s="134" t="s">
        <v>780</v>
      </c>
      <c r="Y67" s="134" t="s">
        <v>1055</v>
      </c>
      <c r="Z67" s="136" t="s">
        <v>1056</v>
      </c>
    </row>
    <row r="68">
      <c r="A68" s="133">
        <v>44769.58008101852</v>
      </c>
      <c r="B68" s="133">
        <v>44769.6547337963</v>
      </c>
      <c r="C68" s="134" t="s">
        <v>716</v>
      </c>
      <c r="D68" s="134" t="s">
        <v>798</v>
      </c>
      <c r="E68" s="76">
        <v>100.0</v>
      </c>
      <c r="F68" s="76">
        <v>6449.0</v>
      </c>
      <c r="G68" s="134" t="s">
        <v>737</v>
      </c>
      <c r="H68" s="133">
        <v>44769.654742060186</v>
      </c>
      <c r="I68" s="134" t="s">
        <v>1057</v>
      </c>
      <c r="J68" s="134" t="s">
        <v>739</v>
      </c>
      <c r="K68" s="134" t="s">
        <v>739</v>
      </c>
      <c r="L68" s="134" t="s">
        <v>739</v>
      </c>
      <c r="M68" s="134" t="s">
        <v>739</v>
      </c>
      <c r="N68" s="76">
        <v>40.1047</v>
      </c>
      <c r="O68" s="76">
        <v>-88.2062</v>
      </c>
      <c r="P68" s="134" t="s">
        <v>740</v>
      </c>
      <c r="Q68" s="134" t="s">
        <v>741</v>
      </c>
      <c r="R68" s="135">
        <v>90.0</v>
      </c>
      <c r="S68" s="134" t="s">
        <v>794</v>
      </c>
      <c r="T68" s="134" t="s">
        <v>866</v>
      </c>
      <c r="U68" s="134" t="s">
        <v>765</v>
      </c>
      <c r="V68" s="134" t="s">
        <v>780</v>
      </c>
      <c r="W68" s="134" t="s">
        <v>1058</v>
      </c>
      <c r="X68" s="134" t="s">
        <v>787</v>
      </c>
      <c r="Y68" s="134" t="s">
        <v>1059</v>
      </c>
      <c r="Z68" s="136" t="s">
        <v>1060</v>
      </c>
    </row>
    <row r="69">
      <c r="R69" s="137"/>
      <c r="Z69" s="77"/>
    </row>
    <row r="70">
      <c r="R70" s="137"/>
      <c r="Z70" s="77"/>
    </row>
    <row r="71">
      <c r="R71" s="137"/>
      <c r="Z71" s="77"/>
    </row>
    <row r="72">
      <c r="R72" s="137"/>
      <c r="Z72" s="77"/>
    </row>
    <row r="73">
      <c r="R73" s="137"/>
      <c r="Z73" s="77"/>
    </row>
    <row r="74">
      <c r="R74" s="137"/>
      <c r="Z74" s="77"/>
    </row>
    <row r="75">
      <c r="R75" s="137"/>
      <c r="Z75" s="77"/>
    </row>
    <row r="76">
      <c r="R76" s="137"/>
      <c r="Z76" s="77"/>
    </row>
    <row r="77">
      <c r="R77" s="137"/>
      <c r="Z77" s="77"/>
    </row>
    <row r="78">
      <c r="R78" s="137"/>
      <c r="Z78" s="77"/>
    </row>
    <row r="79">
      <c r="R79" s="137"/>
      <c r="Z79" s="77"/>
    </row>
    <row r="80">
      <c r="R80" s="137"/>
      <c r="Z80" s="77"/>
    </row>
    <row r="81">
      <c r="R81" s="137"/>
      <c r="Z81" s="77"/>
    </row>
    <row r="82">
      <c r="R82" s="137"/>
      <c r="Z82" s="77"/>
    </row>
    <row r="83">
      <c r="R83" s="137"/>
      <c r="Z83" s="77"/>
    </row>
    <row r="84">
      <c r="R84" s="137"/>
      <c r="Z84" s="77"/>
    </row>
    <row r="85">
      <c r="R85" s="137"/>
      <c r="Z85" s="77"/>
    </row>
    <row r="86">
      <c r="R86" s="137"/>
      <c r="Z86" s="77"/>
    </row>
    <row r="87">
      <c r="R87" s="137"/>
      <c r="Z87" s="77"/>
    </row>
    <row r="88">
      <c r="R88" s="137"/>
      <c r="Z88" s="77"/>
    </row>
    <row r="89">
      <c r="R89" s="137"/>
      <c r="Z89" s="77"/>
    </row>
    <row r="90">
      <c r="R90" s="137"/>
      <c r="Z90" s="77"/>
    </row>
    <row r="91">
      <c r="R91" s="137"/>
      <c r="Z91" s="77"/>
    </row>
    <row r="92">
      <c r="R92" s="137"/>
      <c r="Z92" s="77"/>
    </row>
    <row r="93">
      <c r="R93" s="137"/>
      <c r="Z93" s="77"/>
    </row>
    <row r="94">
      <c r="R94" s="137"/>
      <c r="Z94" s="77"/>
    </row>
    <row r="95">
      <c r="R95" s="137"/>
      <c r="Z95" s="77"/>
    </row>
    <row r="96">
      <c r="R96" s="137"/>
      <c r="Z96" s="77"/>
    </row>
    <row r="97">
      <c r="R97" s="137"/>
      <c r="Z97" s="77"/>
    </row>
    <row r="98">
      <c r="R98" s="137"/>
      <c r="Z98" s="77"/>
    </row>
    <row r="99">
      <c r="R99" s="137"/>
      <c r="Z99" s="77"/>
    </row>
    <row r="100">
      <c r="R100" s="137"/>
      <c r="Z100" s="77"/>
    </row>
    <row r="101">
      <c r="R101" s="137"/>
      <c r="Z101" s="77"/>
    </row>
    <row r="102">
      <c r="R102" s="137"/>
      <c r="Z102" s="77"/>
    </row>
    <row r="103">
      <c r="R103" s="137"/>
      <c r="Z103" s="77"/>
    </row>
    <row r="104">
      <c r="R104" s="137"/>
      <c r="Z104" s="77"/>
    </row>
    <row r="105">
      <c r="R105" s="137"/>
      <c r="Z105" s="77"/>
    </row>
    <row r="106">
      <c r="R106" s="137"/>
      <c r="Z106" s="77"/>
    </row>
    <row r="107">
      <c r="R107" s="137"/>
      <c r="Z107" s="77"/>
    </row>
    <row r="108">
      <c r="R108" s="137"/>
      <c r="Z108" s="77"/>
    </row>
    <row r="109">
      <c r="R109" s="137"/>
      <c r="Z109" s="77"/>
    </row>
    <row r="110">
      <c r="R110" s="137"/>
      <c r="Z110" s="77"/>
    </row>
    <row r="111">
      <c r="R111" s="137"/>
      <c r="Z111" s="77"/>
    </row>
    <row r="112">
      <c r="R112" s="137"/>
      <c r="Z112" s="77"/>
    </row>
    <row r="113">
      <c r="R113" s="137"/>
      <c r="Z113" s="77"/>
    </row>
    <row r="114">
      <c r="R114" s="137"/>
      <c r="Z114" s="77"/>
    </row>
    <row r="115">
      <c r="R115" s="137"/>
      <c r="Z115" s="77"/>
    </row>
    <row r="116">
      <c r="R116" s="137"/>
      <c r="Z116" s="77"/>
    </row>
    <row r="117">
      <c r="R117" s="137"/>
      <c r="Z117" s="77"/>
    </row>
    <row r="118">
      <c r="R118" s="137"/>
      <c r="Z118" s="77"/>
    </row>
    <row r="119">
      <c r="R119" s="137"/>
      <c r="Z119" s="77"/>
    </row>
    <row r="120">
      <c r="R120" s="137"/>
      <c r="Z120" s="77"/>
    </row>
    <row r="121">
      <c r="R121" s="137"/>
      <c r="Z121" s="77"/>
    </row>
    <row r="122">
      <c r="R122" s="137"/>
      <c r="Z122" s="77"/>
    </row>
    <row r="123">
      <c r="R123" s="137"/>
      <c r="Z123" s="77"/>
    </row>
    <row r="124">
      <c r="R124" s="137"/>
      <c r="Z124" s="77"/>
    </row>
    <row r="125">
      <c r="R125" s="137"/>
      <c r="Z125" s="77"/>
    </row>
    <row r="126">
      <c r="R126" s="137"/>
      <c r="Z126" s="77"/>
    </row>
    <row r="127">
      <c r="R127" s="137"/>
      <c r="Z127" s="77"/>
    </row>
    <row r="128">
      <c r="R128" s="137"/>
      <c r="Z128" s="77"/>
    </row>
    <row r="129">
      <c r="R129" s="137"/>
      <c r="Z129" s="77"/>
    </row>
    <row r="130">
      <c r="R130" s="137"/>
      <c r="Z130" s="77"/>
    </row>
    <row r="131">
      <c r="R131" s="137"/>
      <c r="Z131" s="77"/>
    </row>
    <row r="132">
      <c r="R132" s="137"/>
      <c r="Z132" s="77"/>
    </row>
    <row r="133">
      <c r="R133" s="137"/>
      <c r="Z133" s="77"/>
    </row>
    <row r="134">
      <c r="R134" s="137"/>
      <c r="Z134" s="77"/>
    </row>
    <row r="135">
      <c r="R135" s="137"/>
      <c r="Z135" s="77"/>
    </row>
    <row r="136">
      <c r="R136" s="137"/>
      <c r="Z136" s="77"/>
    </row>
    <row r="137">
      <c r="R137" s="137"/>
      <c r="Z137" s="77"/>
    </row>
    <row r="138">
      <c r="R138" s="137"/>
      <c r="Z138" s="77"/>
    </row>
    <row r="139">
      <c r="R139" s="137"/>
      <c r="Z139" s="77"/>
    </row>
    <row r="140">
      <c r="R140" s="137"/>
      <c r="Z140" s="77"/>
    </row>
    <row r="141">
      <c r="R141" s="137"/>
      <c r="Z141" s="77"/>
    </row>
    <row r="142">
      <c r="R142" s="137"/>
      <c r="Z142" s="77"/>
    </row>
    <row r="143">
      <c r="R143" s="137"/>
      <c r="Z143" s="77"/>
    </row>
    <row r="144">
      <c r="R144" s="137"/>
      <c r="Z144" s="77"/>
    </row>
    <row r="145">
      <c r="R145" s="137"/>
      <c r="Z145" s="77"/>
    </row>
    <row r="146">
      <c r="R146" s="137"/>
      <c r="Z146" s="77"/>
    </row>
    <row r="147">
      <c r="R147" s="137"/>
      <c r="Z147" s="77"/>
    </row>
    <row r="148">
      <c r="R148" s="137"/>
      <c r="Z148" s="77"/>
    </row>
    <row r="149">
      <c r="R149" s="137"/>
      <c r="Z149" s="77"/>
    </row>
    <row r="150">
      <c r="R150" s="137"/>
      <c r="Z150" s="77"/>
    </row>
    <row r="151">
      <c r="R151" s="137"/>
      <c r="Z151" s="77"/>
    </row>
    <row r="152">
      <c r="R152" s="137"/>
      <c r="Z152" s="77"/>
    </row>
    <row r="153">
      <c r="R153" s="137"/>
      <c r="Z153" s="77"/>
    </row>
    <row r="154">
      <c r="R154" s="137"/>
      <c r="Z154" s="77"/>
    </row>
    <row r="155">
      <c r="R155" s="137"/>
      <c r="Z155" s="77"/>
    </row>
    <row r="156">
      <c r="R156" s="137"/>
      <c r="Z156" s="77"/>
    </row>
    <row r="157">
      <c r="R157" s="137"/>
      <c r="Z157" s="77"/>
    </row>
    <row r="158">
      <c r="R158" s="137"/>
      <c r="Z158" s="77"/>
    </row>
    <row r="159">
      <c r="R159" s="137"/>
      <c r="Z159" s="77"/>
    </row>
    <row r="160">
      <c r="R160" s="137"/>
      <c r="Z160" s="77"/>
    </row>
    <row r="161">
      <c r="R161" s="137"/>
      <c r="Z161" s="77"/>
    </row>
    <row r="162">
      <c r="R162" s="137"/>
      <c r="Z162" s="77"/>
    </row>
    <row r="163">
      <c r="R163" s="137"/>
      <c r="Z163" s="77"/>
    </row>
    <row r="164">
      <c r="R164" s="137"/>
      <c r="Z164" s="77"/>
    </row>
    <row r="165">
      <c r="R165" s="137"/>
      <c r="Z165" s="77"/>
    </row>
    <row r="166">
      <c r="R166" s="137"/>
      <c r="Z166" s="77"/>
    </row>
    <row r="167">
      <c r="R167" s="137"/>
      <c r="Z167" s="77"/>
    </row>
    <row r="168">
      <c r="R168" s="137"/>
      <c r="Z168" s="77"/>
    </row>
    <row r="169">
      <c r="R169" s="137"/>
      <c r="Z169" s="77"/>
    </row>
    <row r="170">
      <c r="R170" s="137"/>
      <c r="Z170" s="77"/>
    </row>
    <row r="171">
      <c r="R171" s="137"/>
      <c r="Z171" s="77"/>
    </row>
    <row r="172">
      <c r="R172" s="137"/>
      <c r="Z172" s="77"/>
    </row>
    <row r="173">
      <c r="R173" s="137"/>
      <c r="Z173" s="77"/>
    </row>
    <row r="174">
      <c r="R174" s="137"/>
      <c r="Z174" s="77"/>
    </row>
    <row r="175">
      <c r="R175" s="137"/>
      <c r="Z175" s="77"/>
    </row>
    <row r="176">
      <c r="R176" s="137"/>
      <c r="Z176" s="77"/>
    </row>
    <row r="177">
      <c r="R177" s="137"/>
      <c r="Z177" s="77"/>
    </row>
    <row r="178">
      <c r="R178" s="137"/>
      <c r="Z178" s="77"/>
    </row>
    <row r="179">
      <c r="R179" s="137"/>
      <c r="Z179" s="77"/>
    </row>
    <row r="180">
      <c r="R180" s="137"/>
      <c r="Z180" s="77"/>
    </row>
    <row r="181">
      <c r="R181" s="137"/>
      <c r="Z181" s="77"/>
    </row>
    <row r="182">
      <c r="R182" s="137"/>
      <c r="Z182" s="77"/>
    </row>
    <row r="183">
      <c r="R183" s="137"/>
      <c r="Z183" s="77"/>
    </row>
    <row r="184">
      <c r="R184" s="137"/>
      <c r="Z184" s="77"/>
    </row>
    <row r="185">
      <c r="R185" s="137"/>
      <c r="Z185" s="77"/>
    </row>
    <row r="186">
      <c r="R186" s="137"/>
      <c r="Z186" s="77"/>
    </row>
    <row r="187">
      <c r="R187" s="137"/>
      <c r="Z187" s="77"/>
    </row>
    <row r="188">
      <c r="R188" s="137"/>
      <c r="Z188" s="77"/>
    </row>
    <row r="189">
      <c r="R189" s="137"/>
      <c r="Z189" s="77"/>
    </row>
    <row r="190">
      <c r="R190" s="137"/>
      <c r="Z190" s="77"/>
    </row>
    <row r="191">
      <c r="R191" s="137"/>
      <c r="Z191" s="77"/>
    </row>
    <row r="192">
      <c r="R192" s="137"/>
      <c r="Z192" s="77"/>
    </row>
    <row r="193">
      <c r="R193" s="137"/>
      <c r="Z193" s="77"/>
    </row>
    <row r="194">
      <c r="R194" s="137"/>
      <c r="Z194" s="77"/>
    </row>
    <row r="195">
      <c r="R195" s="137"/>
      <c r="Z195" s="77"/>
    </row>
    <row r="196">
      <c r="R196" s="137"/>
      <c r="Z196" s="77"/>
    </row>
    <row r="197">
      <c r="R197" s="137"/>
      <c r="Z197" s="77"/>
    </row>
    <row r="198">
      <c r="R198" s="137"/>
      <c r="Z198" s="77"/>
    </row>
    <row r="199">
      <c r="R199" s="137"/>
      <c r="Z199" s="77"/>
    </row>
    <row r="200">
      <c r="R200" s="137"/>
      <c r="Z200" s="77"/>
    </row>
    <row r="201">
      <c r="R201" s="137"/>
      <c r="Z201" s="77"/>
    </row>
    <row r="202">
      <c r="R202" s="137"/>
      <c r="Z202" s="77"/>
    </row>
    <row r="203">
      <c r="R203" s="137"/>
      <c r="Z203" s="77"/>
    </row>
    <row r="204">
      <c r="R204" s="137"/>
      <c r="Z204" s="77"/>
    </row>
    <row r="205">
      <c r="R205" s="137"/>
      <c r="Z205" s="77"/>
    </row>
    <row r="206">
      <c r="R206" s="137"/>
      <c r="Z206" s="77"/>
    </row>
    <row r="207">
      <c r="R207" s="137"/>
      <c r="Z207" s="77"/>
    </row>
    <row r="208">
      <c r="R208" s="137"/>
      <c r="Z208" s="77"/>
    </row>
    <row r="209">
      <c r="R209" s="137"/>
      <c r="Z209" s="77"/>
    </row>
    <row r="210">
      <c r="R210" s="137"/>
      <c r="Z210" s="77"/>
    </row>
    <row r="211">
      <c r="R211" s="137"/>
      <c r="Z211" s="77"/>
    </row>
    <row r="212">
      <c r="R212" s="137"/>
      <c r="Z212" s="77"/>
    </row>
    <row r="213">
      <c r="R213" s="137"/>
      <c r="Z213" s="77"/>
    </row>
    <row r="214">
      <c r="R214" s="137"/>
      <c r="Z214" s="77"/>
    </row>
    <row r="215">
      <c r="R215" s="137"/>
      <c r="Z215" s="77"/>
    </row>
    <row r="216">
      <c r="R216" s="137"/>
      <c r="Z216" s="77"/>
    </row>
    <row r="217">
      <c r="R217" s="137"/>
      <c r="Z217" s="77"/>
    </row>
    <row r="218">
      <c r="R218" s="137"/>
      <c r="Z218" s="77"/>
    </row>
    <row r="219">
      <c r="R219" s="137"/>
      <c r="Z219" s="77"/>
    </row>
    <row r="220">
      <c r="R220" s="137"/>
      <c r="Z220" s="77"/>
    </row>
    <row r="221">
      <c r="R221" s="137"/>
      <c r="Z221" s="77"/>
    </row>
    <row r="222">
      <c r="R222" s="137"/>
      <c r="Z222" s="77"/>
    </row>
    <row r="223">
      <c r="R223" s="137"/>
      <c r="Z223" s="77"/>
    </row>
    <row r="224">
      <c r="R224" s="137"/>
      <c r="Z224" s="77"/>
    </row>
    <row r="225">
      <c r="R225" s="137"/>
      <c r="Z225" s="77"/>
    </row>
    <row r="226">
      <c r="R226" s="137"/>
      <c r="Z226" s="77"/>
    </row>
    <row r="227">
      <c r="R227" s="137"/>
      <c r="Z227" s="77"/>
    </row>
    <row r="228">
      <c r="R228" s="137"/>
      <c r="Z228" s="77"/>
    </row>
    <row r="229">
      <c r="R229" s="137"/>
      <c r="Z229" s="77"/>
    </row>
    <row r="230">
      <c r="R230" s="137"/>
      <c r="Z230" s="77"/>
    </row>
    <row r="231">
      <c r="R231" s="137"/>
      <c r="Z231" s="77"/>
    </row>
    <row r="232">
      <c r="R232" s="137"/>
      <c r="Z232" s="77"/>
    </row>
    <row r="233">
      <c r="R233" s="137"/>
      <c r="Z233" s="77"/>
    </row>
    <row r="234">
      <c r="R234" s="137"/>
      <c r="Z234" s="77"/>
    </row>
    <row r="235">
      <c r="R235" s="137"/>
      <c r="Z235" s="77"/>
    </row>
    <row r="236">
      <c r="R236" s="137"/>
      <c r="Z236" s="77"/>
    </row>
    <row r="237">
      <c r="R237" s="137"/>
      <c r="Z237" s="77"/>
    </row>
    <row r="238">
      <c r="R238" s="137"/>
      <c r="Z238" s="77"/>
    </row>
    <row r="239">
      <c r="R239" s="137"/>
      <c r="Z239" s="77"/>
    </row>
    <row r="240">
      <c r="R240" s="137"/>
      <c r="Z240" s="77"/>
    </row>
    <row r="241">
      <c r="R241" s="137"/>
      <c r="Z241" s="77"/>
    </row>
    <row r="242">
      <c r="R242" s="137"/>
      <c r="Z242" s="77"/>
    </row>
    <row r="243">
      <c r="R243" s="137"/>
      <c r="Z243" s="77"/>
    </row>
    <row r="244">
      <c r="R244" s="137"/>
      <c r="Z244" s="77"/>
    </row>
    <row r="245">
      <c r="R245" s="137"/>
      <c r="Z245" s="77"/>
    </row>
    <row r="246">
      <c r="R246" s="137"/>
      <c r="Z246" s="77"/>
    </row>
    <row r="247">
      <c r="R247" s="137"/>
      <c r="Z247" s="77"/>
    </row>
    <row r="248">
      <c r="R248" s="137"/>
      <c r="Z248" s="77"/>
    </row>
    <row r="249">
      <c r="R249" s="137"/>
      <c r="Z249" s="77"/>
    </row>
    <row r="250">
      <c r="R250" s="137"/>
      <c r="Z250" s="77"/>
    </row>
    <row r="251">
      <c r="R251" s="137"/>
      <c r="Z251" s="77"/>
    </row>
    <row r="252">
      <c r="R252" s="137"/>
      <c r="Z252" s="77"/>
    </row>
    <row r="253">
      <c r="R253" s="137"/>
      <c r="Z253" s="77"/>
    </row>
    <row r="254">
      <c r="R254" s="137"/>
      <c r="Z254" s="77"/>
    </row>
    <row r="255">
      <c r="R255" s="137"/>
      <c r="Z255" s="77"/>
    </row>
    <row r="256">
      <c r="R256" s="137"/>
      <c r="Z256" s="77"/>
    </row>
    <row r="257">
      <c r="R257" s="137"/>
      <c r="Z257" s="77"/>
    </row>
    <row r="258">
      <c r="R258" s="137"/>
      <c r="Z258" s="77"/>
    </row>
    <row r="259">
      <c r="R259" s="137"/>
      <c r="Z259" s="77"/>
    </row>
    <row r="260">
      <c r="R260" s="137"/>
      <c r="Z260" s="77"/>
    </row>
    <row r="261">
      <c r="R261" s="137"/>
      <c r="Z261" s="77"/>
    </row>
    <row r="262">
      <c r="R262" s="137"/>
      <c r="Z262" s="77"/>
    </row>
    <row r="263">
      <c r="R263" s="137"/>
      <c r="Z263" s="77"/>
    </row>
    <row r="264">
      <c r="R264" s="137"/>
      <c r="Z264" s="77"/>
    </row>
    <row r="265">
      <c r="R265" s="137"/>
      <c r="Z265" s="77"/>
    </row>
    <row r="266">
      <c r="R266" s="137"/>
      <c r="Z266" s="77"/>
    </row>
    <row r="267">
      <c r="R267" s="137"/>
      <c r="Z267" s="77"/>
    </row>
    <row r="268">
      <c r="R268" s="137"/>
      <c r="Z268" s="77"/>
    </row>
    <row r="269">
      <c r="R269" s="137"/>
      <c r="Z269" s="77"/>
    </row>
    <row r="270">
      <c r="R270" s="137"/>
      <c r="Z270" s="77"/>
    </row>
    <row r="271">
      <c r="R271" s="137"/>
      <c r="Z271" s="77"/>
    </row>
    <row r="272">
      <c r="R272" s="137"/>
      <c r="Z272" s="77"/>
    </row>
    <row r="273">
      <c r="R273" s="137"/>
      <c r="Z273" s="77"/>
    </row>
    <row r="274">
      <c r="R274" s="137"/>
      <c r="Z274" s="77"/>
    </row>
    <row r="275">
      <c r="R275" s="137"/>
      <c r="Z275" s="77"/>
    </row>
    <row r="276">
      <c r="R276" s="137"/>
      <c r="Z276" s="77"/>
    </row>
    <row r="277">
      <c r="R277" s="137"/>
      <c r="Z277" s="77"/>
    </row>
    <row r="278">
      <c r="R278" s="137"/>
      <c r="Z278" s="77"/>
    </row>
    <row r="279">
      <c r="R279" s="137"/>
      <c r="Z279" s="77"/>
    </row>
    <row r="280">
      <c r="R280" s="137"/>
      <c r="Z280" s="77"/>
    </row>
    <row r="281">
      <c r="R281" s="137"/>
      <c r="Z281" s="77"/>
    </row>
    <row r="282">
      <c r="R282" s="137"/>
      <c r="Z282" s="77"/>
    </row>
    <row r="283">
      <c r="R283" s="137"/>
      <c r="Z283" s="77"/>
    </row>
    <row r="284">
      <c r="R284" s="137"/>
      <c r="Z284" s="77"/>
    </row>
    <row r="285">
      <c r="R285" s="137"/>
      <c r="Z285" s="77"/>
    </row>
    <row r="286">
      <c r="R286" s="137"/>
      <c r="Z286" s="77"/>
    </row>
    <row r="287">
      <c r="R287" s="137"/>
      <c r="Z287" s="77"/>
    </row>
    <row r="288">
      <c r="R288" s="137"/>
      <c r="Z288" s="77"/>
    </row>
    <row r="289">
      <c r="R289" s="137"/>
      <c r="Z289" s="77"/>
    </row>
    <row r="290">
      <c r="R290" s="137"/>
      <c r="Z290" s="77"/>
    </row>
    <row r="291">
      <c r="R291" s="137"/>
      <c r="Z291" s="77"/>
    </row>
    <row r="292">
      <c r="R292" s="137"/>
      <c r="Z292" s="77"/>
    </row>
    <row r="293">
      <c r="R293" s="137"/>
      <c r="Z293" s="77"/>
    </row>
    <row r="294">
      <c r="R294" s="137"/>
      <c r="Z294" s="77"/>
    </row>
    <row r="295">
      <c r="R295" s="137"/>
      <c r="Z295" s="77"/>
    </row>
    <row r="296">
      <c r="R296" s="137"/>
      <c r="Z296" s="77"/>
    </row>
    <row r="297">
      <c r="R297" s="137"/>
      <c r="Z297" s="77"/>
    </row>
    <row r="298">
      <c r="R298" s="137"/>
      <c r="Z298" s="77"/>
    </row>
    <row r="299">
      <c r="R299" s="137"/>
      <c r="Z299" s="77"/>
    </row>
    <row r="300">
      <c r="R300" s="137"/>
      <c r="Z300" s="77"/>
    </row>
    <row r="301">
      <c r="R301" s="137"/>
      <c r="Z301" s="77"/>
    </row>
    <row r="302">
      <c r="R302" s="137"/>
      <c r="Z302" s="77"/>
    </row>
    <row r="303">
      <c r="R303" s="137"/>
      <c r="Z303" s="77"/>
    </row>
    <row r="304">
      <c r="R304" s="137"/>
      <c r="Z304" s="77"/>
    </row>
    <row r="305">
      <c r="R305" s="137"/>
      <c r="Z305" s="77"/>
    </row>
    <row r="306">
      <c r="R306" s="137"/>
      <c r="Z306" s="77"/>
    </row>
    <row r="307">
      <c r="R307" s="137"/>
      <c r="Z307" s="77"/>
    </row>
    <row r="308">
      <c r="R308" s="137"/>
      <c r="Z308" s="77"/>
    </row>
    <row r="309">
      <c r="R309" s="137"/>
      <c r="Z309" s="77"/>
    </row>
    <row r="310">
      <c r="R310" s="137"/>
      <c r="Z310" s="77"/>
    </row>
    <row r="311">
      <c r="R311" s="137"/>
      <c r="Z311" s="77"/>
    </row>
    <row r="312">
      <c r="R312" s="137"/>
      <c r="Z312" s="77"/>
    </row>
    <row r="313">
      <c r="R313" s="137"/>
      <c r="Z313" s="77"/>
    </row>
    <row r="314">
      <c r="R314" s="137"/>
      <c r="Z314" s="77"/>
    </row>
    <row r="315">
      <c r="R315" s="137"/>
      <c r="Z315" s="77"/>
    </row>
    <row r="316">
      <c r="R316" s="137"/>
      <c r="Z316" s="77"/>
    </row>
    <row r="317">
      <c r="R317" s="137"/>
      <c r="Z317" s="77"/>
    </row>
    <row r="318">
      <c r="R318" s="137"/>
      <c r="Z318" s="77"/>
    </row>
    <row r="319">
      <c r="R319" s="137"/>
      <c r="Z319" s="77"/>
    </row>
    <row r="320">
      <c r="R320" s="137"/>
      <c r="Z320" s="77"/>
    </row>
    <row r="321">
      <c r="R321" s="137"/>
      <c r="Z321" s="77"/>
    </row>
    <row r="322">
      <c r="R322" s="137"/>
      <c r="Z322" s="77"/>
    </row>
    <row r="323">
      <c r="R323" s="137"/>
      <c r="Z323" s="77"/>
    </row>
    <row r="324">
      <c r="R324" s="137"/>
      <c r="Z324" s="77"/>
    </row>
    <row r="325">
      <c r="R325" s="137"/>
      <c r="Z325" s="77"/>
    </row>
    <row r="326">
      <c r="R326" s="137"/>
      <c r="Z326" s="77"/>
    </row>
    <row r="327">
      <c r="R327" s="137"/>
      <c r="Z327" s="77"/>
    </row>
    <row r="328">
      <c r="R328" s="137"/>
      <c r="Z328" s="77"/>
    </row>
    <row r="329">
      <c r="R329" s="137"/>
      <c r="Z329" s="77"/>
    </row>
    <row r="330">
      <c r="R330" s="137"/>
      <c r="Z330" s="77"/>
    </row>
    <row r="331">
      <c r="R331" s="137"/>
      <c r="Z331" s="77"/>
    </row>
    <row r="332">
      <c r="R332" s="137"/>
      <c r="Z332" s="77"/>
    </row>
    <row r="333">
      <c r="R333" s="137"/>
      <c r="Z333" s="77"/>
    </row>
    <row r="334">
      <c r="R334" s="137"/>
      <c r="Z334" s="77"/>
    </row>
    <row r="335">
      <c r="R335" s="137"/>
      <c r="Z335" s="77"/>
    </row>
    <row r="336">
      <c r="R336" s="137"/>
      <c r="Z336" s="77"/>
    </row>
    <row r="337">
      <c r="R337" s="137"/>
      <c r="Z337" s="77"/>
    </row>
    <row r="338">
      <c r="R338" s="137"/>
      <c r="Z338" s="77"/>
    </row>
    <row r="339">
      <c r="R339" s="137"/>
      <c r="Z339" s="77"/>
    </row>
    <row r="340">
      <c r="R340" s="137"/>
      <c r="Z340" s="77"/>
    </row>
    <row r="341">
      <c r="R341" s="137"/>
      <c r="Z341" s="77"/>
    </row>
    <row r="342">
      <c r="R342" s="137"/>
      <c r="Z342" s="77"/>
    </row>
    <row r="343">
      <c r="R343" s="137"/>
      <c r="Z343" s="77"/>
    </row>
    <row r="344">
      <c r="R344" s="137"/>
      <c r="Z344" s="77"/>
    </row>
    <row r="345">
      <c r="R345" s="137"/>
      <c r="Z345" s="77"/>
    </row>
    <row r="346">
      <c r="R346" s="137"/>
      <c r="Z346" s="77"/>
    </row>
    <row r="347">
      <c r="R347" s="137"/>
      <c r="Z347" s="77"/>
    </row>
    <row r="348">
      <c r="R348" s="137"/>
      <c r="Z348" s="77"/>
    </row>
    <row r="349">
      <c r="R349" s="137"/>
      <c r="Z349" s="77"/>
    </row>
    <row r="350">
      <c r="R350" s="137"/>
      <c r="Z350" s="77"/>
    </row>
    <row r="351">
      <c r="R351" s="137"/>
      <c r="Z351" s="77"/>
    </row>
    <row r="352">
      <c r="R352" s="137"/>
      <c r="Z352" s="77"/>
    </row>
    <row r="353">
      <c r="R353" s="137"/>
      <c r="Z353" s="77"/>
    </row>
    <row r="354">
      <c r="R354" s="137"/>
      <c r="Z354" s="77"/>
    </row>
    <row r="355">
      <c r="R355" s="137"/>
      <c r="Z355" s="77"/>
    </row>
    <row r="356">
      <c r="R356" s="137"/>
      <c r="Z356" s="77"/>
    </row>
    <row r="357">
      <c r="R357" s="137"/>
      <c r="Z357" s="77"/>
    </row>
    <row r="358">
      <c r="R358" s="137"/>
      <c r="Z358" s="77"/>
    </row>
    <row r="359">
      <c r="R359" s="137"/>
      <c r="Z359" s="77"/>
    </row>
    <row r="360">
      <c r="R360" s="137"/>
      <c r="Z360" s="77"/>
    </row>
    <row r="361">
      <c r="R361" s="137"/>
      <c r="Z361" s="77"/>
    </row>
    <row r="362">
      <c r="R362" s="137"/>
      <c r="Z362" s="77"/>
    </row>
    <row r="363">
      <c r="R363" s="137"/>
      <c r="Z363" s="77"/>
    </row>
    <row r="364">
      <c r="R364" s="137"/>
      <c r="Z364" s="77"/>
    </row>
    <row r="365">
      <c r="R365" s="137"/>
      <c r="Z365" s="77"/>
    </row>
    <row r="366">
      <c r="R366" s="137"/>
      <c r="Z366" s="77"/>
    </row>
    <row r="367">
      <c r="R367" s="137"/>
      <c r="Z367" s="77"/>
    </row>
    <row r="368">
      <c r="R368" s="137"/>
      <c r="Z368" s="77"/>
    </row>
    <row r="369">
      <c r="R369" s="137"/>
      <c r="Z369" s="77"/>
    </row>
    <row r="370">
      <c r="R370" s="137"/>
      <c r="Z370" s="77"/>
    </row>
    <row r="371">
      <c r="R371" s="137"/>
      <c r="Z371" s="77"/>
    </row>
    <row r="372">
      <c r="R372" s="137"/>
      <c r="Z372" s="77"/>
    </row>
    <row r="373">
      <c r="R373" s="137"/>
      <c r="Z373" s="77"/>
    </row>
    <row r="374">
      <c r="R374" s="137"/>
      <c r="Z374" s="77"/>
    </row>
    <row r="375">
      <c r="R375" s="137"/>
      <c r="Z375" s="77"/>
    </row>
    <row r="376">
      <c r="R376" s="137"/>
      <c r="Z376" s="77"/>
    </row>
    <row r="377">
      <c r="R377" s="137"/>
      <c r="Z377" s="77"/>
    </row>
    <row r="378">
      <c r="R378" s="137"/>
      <c r="Z378" s="77"/>
    </row>
    <row r="379">
      <c r="R379" s="137"/>
      <c r="Z379" s="77"/>
    </row>
    <row r="380">
      <c r="R380" s="137"/>
      <c r="Z380" s="77"/>
    </row>
    <row r="381">
      <c r="R381" s="137"/>
      <c r="Z381" s="77"/>
    </row>
    <row r="382">
      <c r="R382" s="137"/>
      <c r="Z382" s="77"/>
    </row>
    <row r="383">
      <c r="R383" s="137"/>
      <c r="Z383" s="77"/>
    </row>
    <row r="384">
      <c r="R384" s="137"/>
      <c r="Z384" s="77"/>
    </row>
    <row r="385">
      <c r="R385" s="137"/>
      <c r="Z385" s="77"/>
    </row>
    <row r="386">
      <c r="R386" s="137"/>
      <c r="Z386" s="77"/>
    </row>
    <row r="387">
      <c r="R387" s="137"/>
      <c r="Z387" s="77"/>
    </row>
    <row r="388">
      <c r="R388" s="137"/>
      <c r="Z388" s="77"/>
    </row>
    <row r="389">
      <c r="R389" s="137"/>
      <c r="Z389" s="77"/>
    </row>
    <row r="390">
      <c r="R390" s="137"/>
      <c r="Z390" s="77"/>
    </row>
    <row r="391">
      <c r="R391" s="137"/>
      <c r="Z391" s="77"/>
    </row>
    <row r="392">
      <c r="R392" s="137"/>
      <c r="Z392" s="77"/>
    </row>
    <row r="393">
      <c r="R393" s="137"/>
      <c r="Z393" s="77"/>
    </row>
    <row r="394">
      <c r="R394" s="137"/>
      <c r="Z394" s="77"/>
    </row>
    <row r="395">
      <c r="R395" s="137"/>
      <c r="Z395" s="77"/>
    </row>
    <row r="396">
      <c r="R396" s="137"/>
      <c r="Z396" s="77"/>
    </row>
    <row r="397">
      <c r="R397" s="137"/>
      <c r="Z397" s="77"/>
    </row>
    <row r="398">
      <c r="R398" s="137"/>
      <c r="Z398" s="77"/>
    </row>
    <row r="399">
      <c r="R399" s="137"/>
      <c r="Z399" s="77"/>
    </row>
    <row r="400">
      <c r="R400" s="137"/>
      <c r="Z400" s="77"/>
    </row>
    <row r="401">
      <c r="R401" s="137"/>
      <c r="Z401" s="77"/>
    </row>
    <row r="402">
      <c r="R402" s="137"/>
      <c r="Z402" s="77"/>
    </row>
    <row r="403">
      <c r="R403" s="137"/>
      <c r="Z403" s="77"/>
    </row>
    <row r="404">
      <c r="R404" s="137"/>
      <c r="Z404" s="77"/>
    </row>
    <row r="405">
      <c r="R405" s="137"/>
      <c r="Z405" s="77"/>
    </row>
    <row r="406">
      <c r="R406" s="137"/>
      <c r="Z406" s="77"/>
    </row>
    <row r="407">
      <c r="R407" s="137"/>
      <c r="Z407" s="77"/>
    </row>
    <row r="408">
      <c r="R408" s="137"/>
      <c r="Z408" s="77"/>
    </row>
    <row r="409">
      <c r="R409" s="137"/>
      <c r="Z409" s="77"/>
    </row>
    <row r="410">
      <c r="R410" s="137"/>
      <c r="Z410" s="77"/>
    </row>
    <row r="411">
      <c r="R411" s="137"/>
      <c r="Z411" s="77"/>
    </row>
    <row r="412">
      <c r="R412" s="137"/>
      <c r="Z412" s="77"/>
    </row>
    <row r="413">
      <c r="R413" s="137"/>
      <c r="Z413" s="77"/>
    </row>
    <row r="414">
      <c r="R414" s="137"/>
      <c r="Z414" s="77"/>
    </row>
    <row r="415">
      <c r="R415" s="137"/>
      <c r="Z415" s="77"/>
    </row>
    <row r="416">
      <c r="R416" s="137"/>
      <c r="Z416" s="77"/>
    </row>
    <row r="417">
      <c r="R417" s="137"/>
      <c r="Z417" s="77"/>
    </row>
    <row r="418">
      <c r="R418" s="137"/>
      <c r="Z418" s="77"/>
    </row>
    <row r="419">
      <c r="R419" s="137"/>
      <c r="Z419" s="77"/>
    </row>
    <row r="420">
      <c r="R420" s="137"/>
      <c r="Z420" s="77"/>
    </row>
    <row r="421">
      <c r="R421" s="137"/>
      <c r="Z421" s="77"/>
    </row>
    <row r="422">
      <c r="R422" s="137"/>
      <c r="Z422" s="77"/>
    </row>
    <row r="423">
      <c r="R423" s="137"/>
      <c r="Z423" s="77"/>
    </row>
    <row r="424">
      <c r="R424" s="137"/>
      <c r="Z424" s="77"/>
    </row>
    <row r="425">
      <c r="R425" s="137"/>
      <c r="Z425" s="77"/>
    </row>
    <row r="426">
      <c r="R426" s="137"/>
      <c r="Z426" s="77"/>
    </row>
    <row r="427">
      <c r="R427" s="137"/>
      <c r="Z427" s="77"/>
    </row>
    <row r="428">
      <c r="R428" s="137"/>
      <c r="Z428" s="77"/>
    </row>
    <row r="429">
      <c r="R429" s="137"/>
      <c r="Z429" s="77"/>
    </row>
    <row r="430">
      <c r="R430" s="137"/>
      <c r="Z430" s="77"/>
    </row>
    <row r="431">
      <c r="R431" s="137"/>
      <c r="Z431" s="77"/>
    </row>
    <row r="432">
      <c r="R432" s="137"/>
      <c r="Z432" s="77"/>
    </row>
    <row r="433">
      <c r="R433" s="137"/>
      <c r="Z433" s="77"/>
    </row>
    <row r="434">
      <c r="R434" s="137"/>
      <c r="Z434" s="77"/>
    </row>
    <row r="435">
      <c r="R435" s="137"/>
      <c r="Z435" s="77"/>
    </row>
    <row r="436">
      <c r="R436" s="137"/>
      <c r="Z436" s="77"/>
    </row>
    <row r="437">
      <c r="R437" s="137"/>
      <c r="Z437" s="77"/>
    </row>
    <row r="438">
      <c r="R438" s="137"/>
      <c r="Z438" s="77"/>
    </row>
    <row r="439">
      <c r="R439" s="137"/>
      <c r="Z439" s="77"/>
    </row>
    <row r="440">
      <c r="R440" s="137"/>
      <c r="Z440" s="77"/>
    </row>
    <row r="441">
      <c r="R441" s="137"/>
      <c r="Z441" s="77"/>
    </row>
    <row r="442">
      <c r="R442" s="137"/>
      <c r="Z442" s="77"/>
    </row>
    <row r="443">
      <c r="R443" s="137"/>
      <c r="Z443" s="77"/>
    </row>
    <row r="444">
      <c r="R444" s="137"/>
      <c r="Z444" s="77"/>
    </row>
    <row r="445">
      <c r="R445" s="137"/>
      <c r="Z445" s="77"/>
    </row>
    <row r="446">
      <c r="R446" s="137"/>
      <c r="Z446" s="77"/>
    </row>
    <row r="447">
      <c r="R447" s="137"/>
      <c r="Z447" s="77"/>
    </row>
    <row r="448">
      <c r="R448" s="137"/>
      <c r="Z448" s="77"/>
    </row>
    <row r="449">
      <c r="R449" s="137"/>
      <c r="Z449" s="77"/>
    </row>
    <row r="450">
      <c r="R450" s="137"/>
      <c r="Z450" s="77"/>
    </row>
    <row r="451">
      <c r="R451" s="137"/>
      <c r="Z451" s="77"/>
    </row>
    <row r="452">
      <c r="R452" s="137"/>
      <c r="Z452" s="77"/>
    </row>
    <row r="453">
      <c r="R453" s="137"/>
      <c r="Z453" s="77"/>
    </row>
    <row r="454">
      <c r="R454" s="137"/>
      <c r="Z454" s="77"/>
    </row>
    <row r="455">
      <c r="R455" s="137"/>
      <c r="Z455" s="77"/>
    </row>
    <row r="456">
      <c r="R456" s="137"/>
      <c r="Z456" s="77"/>
    </row>
    <row r="457">
      <c r="R457" s="137"/>
      <c r="Z457" s="77"/>
    </row>
    <row r="458">
      <c r="R458" s="137"/>
      <c r="Z458" s="77"/>
    </row>
    <row r="459">
      <c r="R459" s="137"/>
      <c r="Z459" s="77"/>
    </row>
    <row r="460">
      <c r="R460" s="137"/>
      <c r="Z460" s="77"/>
    </row>
    <row r="461">
      <c r="R461" s="137"/>
      <c r="Z461" s="77"/>
    </row>
    <row r="462">
      <c r="R462" s="137"/>
      <c r="Z462" s="77"/>
    </row>
    <row r="463">
      <c r="R463" s="137"/>
      <c r="Z463" s="77"/>
    </row>
    <row r="464">
      <c r="R464" s="137"/>
      <c r="Z464" s="77"/>
    </row>
    <row r="465">
      <c r="R465" s="137"/>
      <c r="Z465" s="77"/>
    </row>
    <row r="466">
      <c r="R466" s="137"/>
      <c r="Z466" s="77"/>
    </row>
    <row r="467">
      <c r="R467" s="137"/>
      <c r="Z467" s="77"/>
    </row>
    <row r="468">
      <c r="R468" s="137"/>
      <c r="Z468" s="77"/>
    </row>
    <row r="469">
      <c r="R469" s="137"/>
      <c r="Z469" s="77"/>
    </row>
    <row r="470">
      <c r="R470" s="137"/>
      <c r="Z470" s="77"/>
    </row>
    <row r="471">
      <c r="R471" s="137"/>
      <c r="Z471" s="77"/>
    </row>
    <row r="472">
      <c r="R472" s="137"/>
      <c r="Z472" s="77"/>
    </row>
    <row r="473">
      <c r="R473" s="137"/>
      <c r="Z473" s="77"/>
    </row>
    <row r="474">
      <c r="R474" s="137"/>
      <c r="Z474" s="77"/>
    </row>
    <row r="475">
      <c r="R475" s="137"/>
      <c r="Z475" s="77"/>
    </row>
    <row r="476">
      <c r="R476" s="137"/>
      <c r="Z476" s="77"/>
    </row>
    <row r="477">
      <c r="R477" s="137"/>
      <c r="Z477" s="77"/>
    </row>
    <row r="478">
      <c r="R478" s="137"/>
      <c r="Z478" s="77"/>
    </row>
    <row r="479">
      <c r="R479" s="137"/>
      <c r="Z479" s="77"/>
    </row>
    <row r="480">
      <c r="R480" s="137"/>
      <c r="Z480" s="77"/>
    </row>
    <row r="481">
      <c r="R481" s="137"/>
      <c r="Z481" s="77"/>
    </row>
    <row r="482">
      <c r="R482" s="137"/>
      <c r="Z482" s="77"/>
    </row>
    <row r="483">
      <c r="R483" s="137"/>
      <c r="Z483" s="77"/>
    </row>
    <row r="484">
      <c r="R484" s="137"/>
      <c r="Z484" s="77"/>
    </row>
    <row r="485">
      <c r="R485" s="137"/>
      <c r="Z485" s="77"/>
    </row>
    <row r="486">
      <c r="R486" s="137"/>
      <c r="Z486" s="77"/>
    </row>
    <row r="487">
      <c r="R487" s="137"/>
      <c r="Z487" s="77"/>
    </row>
    <row r="488">
      <c r="R488" s="137"/>
      <c r="Z488" s="77"/>
    </row>
    <row r="489">
      <c r="R489" s="137"/>
      <c r="Z489" s="77"/>
    </row>
    <row r="490">
      <c r="R490" s="137"/>
      <c r="Z490" s="77"/>
    </row>
    <row r="491">
      <c r="R491" s="137"/>
      <c r="Z491" s="77"/>
    </row>
    <row r="492">
      <c r="R492" s="137"/>
      <c r="Z492" s="77"/>
    </row>
    <row r="493">
      <c r="R493" s="137"/>
      <c r="Z493" s="77"/>
    </row>
    <row r="494">
      <c r="R494" s="137"/>
      <c r="Z494" s="77"/>
    </row>
    <row r="495">
      <c r="R495" s="137"/>
      <c r="Z495" s="77"/>
    </row>
    <row r="496">
      <c r="R496" s="137"/>
      <c r="Z496" s="77"/>
    </row>
    <row r="497">
      <c r="R497" s="137"/>
      <c r="Z497" s="77"/>
    </row>
    <row r="498">
      <c r="R498" s="137"/>
      <c r="Z498" s="77"/>
    </row>
    <row r="499">
      <c r="R499" s="137"/>
      <c r="Z499" s="77"/>
    </row>
    <row r="500">
      <c r="R500" s="137"/>
      <c r="Z500" s="77"/>
    </row>
    <row r="501">
      <c r="R501" s="137"/>
      <c r="Z501" s="77"/>
    </row>
    <row r="502">
      <c r="R502" s="137"/>
      <c r="Z502" s="77"/>
    </row>
    <row r="503">
      <c r="R503" s="137"/>
      <c r="Z503" s="77"/>
    </row>
    <row r="504">
      <c r="R504" s="137"/>
      <c r="Z504" s="77"/>
    </row>
    <row r="505">
      <c r="R505" s="137"/>
      <c r="Z505" s="77"/>
    </row>
    <row r="506">
      <c r="R506" s="137"/>
      <c r="Z506" s="77"/>
    </row>
    <row r="507">
      <c r="R507" s="137"/>
      <c r="Z507" s="77"/>
    </row>
    <row r="508">
      <c r="R508" s="137"/>
      <c r="Z508" s="77"/>
    </row>
    <row r="509">
      <c r="R509" s="137"/>
      <c r="Z509" s="77"/>
    </row>
    <row r="510">
      <c r="R510" s="137"/>
      <c r="Z510" s="77"/>
    </row>
    <row r="511">
      <c r="R511" s="137"/>
      <c r="Z511" s="77"/>
    </row>
    <row r="512">
      <c r="R512" s="137"/>
      <c r="Z512" s="77"/>
    </row>
    <row r="513">
      <c r="R513" s="137"/>
      <c r="Z513" s="77"/>
    </row>
    <row r="514">
      <c r="R514" s="137"/>
      <c r="Z514" s="77"/>
    </row>
    <row r="515">
      <c r="R515" s="137"/>
      <c r="Z515" s="77"/>
    </row>
    <row r="516">
      <c r="R516" s="137"/>
      <c r="Z516" s="77"/>
    </row>
    <row r="517">
      <c r="R517" s="137"/>
      <c r="Z517" s="77"/>
    </row>
    <row r="518">
      <c r="R518" s="137"/>
      <c r="Z518" s="77"/>
    </row>
    <row r="519">
      <c r="R519" s="137"/>
      <c r="Z519" s="77"/>
    </row>
    <row r="520">
      <c r="R520" s="137"/>
      <c r="Z520" s="77"/>
    </row>
    <row r="521">
      <c r="R521" s="137"/>
      <c r="Z521" s="77"/>
    </row>
    <row r="522">
      <c r="R522" s="137"/>
      <c r="Z522" s="77"/>
    </row>
    <row r="523">
      <c r="R523" s="137"/>
      <c r="Z523" s="77"/>
    </row>
    <row r="524">
      <c r="R524" s="137"/>
      <c r="Z524" s="77"/>
    </row>
    <row r="525">
      <c r="R525" s="137"/>
      <c r="Z525" s="77"/>
    </row>
    <row r="526">
      <c r="R526" s="137"/>
      <c r="Z526" s="77"/>
    </row>
    <row r="527">
      <c r="R527" s="137"/>
      <c r="Z527" s="77"/>
    </row>
    <row r="528">
      <c r="R528" s="137"/>
      <c r="Z528" s="77"/>
    </row>
    <row r="529">
      <c r="R529" s="137"/>
      <c r="Z529" s="77"/>
    </row>
    <row r="530">
      <c r="R530" s="137"/>
      <c r="Z530" s="77"/>
    </row>
    <row r="531">
      <c r="R531" s="137"/>
      <c r="Z531" s="77"/>
    </row>
    <row r="532">
      <c r="R532" s="137"/>
      <c r="Z532" s="77"/>
    </row>
    <row r="533">
      <c r="R533" s="137"/>
      <c r="Z533" s="77"/>
    </row>
    <row r="534">
      <c r="R534" s="137"/>
      <c r="Z534" s="77"/>
    </row>
    <row r="535">
      <c r="R535" s="137"/>
      <c r="Z535" s="77"/>
    </row>
    <row r="536">
      <c r="R536" s="137"/>
      <c r="Z536" s="77"/>
    </row>
    <row r="537">
      <c r="R537" s="137"/>
      <c r="Z537" s="77"/>
    </row>
    <row r="538">
      <c r="R538" s="137"/>
      <c r="Z538" s="77"/>
    </row>
    <row r="539">
      <c r="R539" s="137"/>
      <c r="Z539" s="77"/>
    </row>
    <row r="540">
      <c r="R540" s="137"/>
      <c r="Z540" s="77"/>
    </row>
    <row r="541">
      <c r="R541" s="137"/>
      <c r="Z541" s="77"/>
    </row>
    <row r="542">
      <c r="R542" s="137"/>
      <c r="Z542" s="77"/>
    </row>
    <row r="543">
      <c r="R543" s="137"/>
      <c r="Z543" s="77"/>
    </row>
    <row r="544">
      <c r="R544" s="137"/>
      <c r="Z544" s="77"/>
    </row>
    <row r="545">
      <c r="R545" s="137"/>
      <c r="Z545" s="77"/>
    </row>
    <row r="546">
      <c r="R546" s="137"/>
      <c r="Z546" s="77"/>
    </row>
    <row r="547">
      <c r="R547" s="137"/>
      <c r="Z547" s="77"/>
    </row>
    <row r="548">
      <c r="R548" s="137"/>
      <c r="Z548" s="77"/>
    </row>
    <row r="549">
      <c r="R549" s="137"/>
      <c r="Z549" s="77"/>
    </row>
    <row r="550">
      <c r="R550" s="137"/>
      <c r="Z550" s="77"/>
    </row>
    <row r="551">
      <c r="R551" s="137"/>
      <c r="Z551" s="77"/>
    </row>
    <row r="552">
      <c r="R552" s="137"/>
      <c r="Z552" s="77"/>
    </row>
    <row r="553">
      <c r="R553" s="137"/>
      <c r="Z553" s="77"/>
    </row>
    <row r="554">
      <c r="R554" s="137"/>
      <c r="Z554" s="77"/>
    </row>
    <row r="555">
      <c r="R555" s="137"/>
      <c r="Z555" s="77"/>
    </row>
    <row r="556">
      <c r="R556" s="137"/>
      <c r="Z556" s="77"/>
    </row>
    <row r="557">
      <c r="R557" s="137"/>
      <c r="Z557" s="77"/>
    </row>
    <row r="558">
      <c r="R558" s="137"/>
      <c r="Z558" s="77"/>
    </row>
    <row r="559">
      <c r="R559" s="137"/>
      <c r="Z559" s="77"/>
    </row>
    <row r="560">
      <c r="R560" s="137"/>
      <c r="Z560" s="77"/>
    </row>
    <row r="561">
      <c r="R561" s="137"/>
      <c r="Z561" s="77"/>
    </row>
    <row r="562">
      <c r="R562" s="137"/>
      <c r="Z562" s="77"/>
    </row>
    <row r="563">
      <c r="R563" s="137"/>
      <c r="Z563" s="77"/>
    </row>
    <row r="564">
      <c r="R564" s="137"/>
      <c r="Z564" s="77"/>
    </row>
    <row r="565">
      <c r="R565" s="137"/>
      <c r="Z565" s="77"/>
    </row>
    <row r="566">
      <c r="R566" s="137"/>
      <c r="Z566" s="77"/>
    </row>
    <row r="567">
      <c r="R567" s="137"/>
      <c r="Z567" s="77"/>
    </row>
    <row r="568">
      <c r="R568" s="137"/>
      <c r="Z568" s="77"/>
    </row>
    <row r="569">
      <c r="R569" s="137"/>
      <c r="Z569" s="77"/>
    </row>
    <row r="570">
      <c r="R570" s="137"/>
      <c r="Z570" s="77"/>
    </row>
    <row r="571">
      <c r="R571" s="137"/>
      <c r="Z571" s="77"/>
    </row>
    <row r="572">
      <c r="R572" s="137"/>
      <c r="Z572" s="77"/>
    </row>
    <row r="573">
      <c r="R573" s="137"/>
      <c r="Z573" s="77"/>
    </row>
    <row r="574">
      <c r="R574" s="137"/>
      <c r="Z574" s="77"/>
    </row>
    <row r="575">
      <c r="R575" s="137"/>
      <c r="Z575" s="77"/>
    </row>
    <row r="576">
      <c r="R576" s="137"/>
      <c r="Z576" s="77"/>
    </row>
    <row r="577">
      <c r="R577" s="137"/>
      <c r="Z577" s="77"/>
    </row>
    <row r="578">
      <c r="R578" s="137"/>
      <c r="Z578" s="77"/>
    </row>
    <row r="579">
      <c r="R579" s="137"/>
      <c r="Z579" s="77"/>
    </row>
    <row r="580">
      <c r="R580" s="137"/>
      <c r="Z580" s="77"/>
    </row>
    <row r="581">
      <c r="R581" s="137"/>
      <c r="Z581" s="77"/>
    </row>
    <row r="582">
      <c r="R582" s="137"/>
      <c r="Z582" s="77"/>
    </row>
    <row r="583">
      <c r="R583" s="137"/>
      <c r="Z583" s="77"/>
    </row>
    <row r="584">
      <c r="R584" s="137"/>
      <c r="Z584" s="77"/>
    </row>
    <row r="585">
      <c r="R585" s="137"/>
      <c r="Z585" s="77"/>
    </row>
    <row r="586">
      <c r="R586" s="137"/>
      <c r="Z586" s="77"/>
    </row>
    <row r="587">
      <c r="R587" s="137"/>
      <c r="Z587" s="77"/>
    </row>
    <row r="588">
      <c r="R588" s="137"/>
      <c r="Z588" s="77"/>
    </row>
    <row r="589">
      <c r="R589" s="137"/>
      <c r="Z589" s="77"/>
    </row>
    <row r="590">
      <c r="R590" s="137"/>
      <c r="Z590" s="77"/>
    </row>
    <row r="591">
      <c r="R591" s="137"/>
      <c r="Z591" s="77"/>
    </row>
    <row r="592">
      <c r="R592" s="137"/>
      <c r="Z592" s="77"/>
    </row>
    <row r="593">
      <c r="R593" s="137"/>
      <c r="Z593" s="77"/>
    </row>
    <row r="594">
      <c r="R594" s="137"/>
      <c r="Z594" s="77"/>
    </row>
    <row r="595">
      <c r="R595" s="137"/>
      <c r="Z595" s="77"/>
    </row>
    <row r="596">
      <c r="R596" s="137"/>
      <c r="Z596" s="77"/>
    </row>
    <row r="597">
      <c r="R597" s="137"/>
      <c r="Z597" s="77"/>
    </row>
    <row r="598">
      <c r="R598" s="137"/>
      <c r="Z598" s="77"/>
    </row>
    <row r="599">
      <c r="R599" s="137"/>
      <c r="Z599" s="77"/>
    </row>
    <row r="600">
      <c r="R600" s="137"/>
      <c r="Z600" s="77"/>
    </row>
    <row r="601">
      <c r="R601" s="137"/>
      <c r="Z601" s="77"/>
    </row>
    <row r="602">
      <c r="R602" s="137"/>
      <c r="Z602" s="77"/>
    </row>
    <row r="603">
      <c r="R603" s="137"/>
      <c r="Z603" s="77"/>
    </row>
    <row r="604">
      <c r="R604" s="137"/>
      <c r="Z604" s="77"/>
    </row>
    <row r="605">
      <c r="R605" s="137"/>
      <c r="Z605" s="77"/>
    </row>
    <row r="606">
      <c r="R606" s="137"/>
      <c r="Z606" s="77"/>
    </row>
    <row r="607">
      <c r="R607" s="137"/>
      <c r="Z607" s="77"/>
    </row>
    <row r="608">
      <c r="R608" s="137"/>
      <c r="Z608" s="77"/>
    </row>
    <row r="609">
      <c r="R609" s="137"/>
      <c r="Z609" s="77"/>
    </row>
    <row r="610">
      <c r="R610" s="137"/>
      <c r="Z610" s="77"/>
    </row>
    <row r="611">
      <c r="R611" s="137"/>
      <c r="Z611" s="77"/>
    </row>
    <row r="612">
      <c r="R612" s="137"/>
      <c r="Z612" s="77"/>
    </row>
    <row r="613">
      <c r="R613" s="137"/>
      <c r="Z613" s="77"/>
    </row>
    <row r="614">
      <c r="R614" s="137"/>
      <c r="Z614" s="77"/>
    </row>
    <row r="615">
      <c r="R615" s="137"/>
      <c r="Z615" s="77"/>
    </row>
    <row r="616">
      <c r="R616" s="137"/>
      <c r="Z616" s="77"/>
    </row>
    <row r="617">
      <c r="R617" s="137"/>
      <c r="Z617" s="77"/>
    </row>
    <row r="618">
      <c r="R618" s="137"/>
      <c r="Z618" s="77"/>
    </row>
    <row r="619">
      <c r="R619" s="137"/>
      <c r="Z619" s="77"/>
    </row>
    <row r="620">
      <c r="R620" s="137"/>
      <c r="Z620" s="77"/>
    </row>
    <row r="621">
      <c r="R621" s="137"/>
      <c r="Z621" s="77"/>
    </row>
    <row r="622">
      <c r="R622" s="137"/>
      <c r="Z622" s="77"/>
    </row>
    <row r="623">
      <c r="R623" s="137"/>
      <c r="Z623" s="77"/>
    </row>
    <row r="624">
      <c r="R624" s="137"/>
      <c r="Z624" s="77"/>
    </row>
    <row r="625">
      <c r="R625" s="137"/>
      <c r="Z625" s="77"/>
    </row>
    <row r="626">
      <c r="R626" s="137"/>
      <c r="Z626" s="77"/>
    </row>
    <row r="627">
      <c r="R627" s="137"/>
      <c r="Z627" s="77"/>
    </row>
    <row r="628">
      <c r="R628" s="137"/>
      <c r="Z628" s="77"/>
    </row>
    <row r="629">
      <c r="R629" s="137"/>
      <c r="Z629" s="77"/>
    </row>
    <row r="630">
      <c r="R630" s="137"/>
      <c r="Z630" s="77"/>
    </row>
    <row r="631">
      <c r="R631" s="137"/>
      <c r="Z631" s="77"/>
    </row>
    <row r="632">
      <c r="R632" s="137"/>
      <c r="Z632" s="77"/>
    </row>
    <row r="633">
      <c r="R633" s="137"/>
      <c r="Z633" s="77"/>
    </row>
    <row r="634">
      <c r="R634" s="137"/>
      <c r="Z634" s="77"/>
    </row>
    <row r="635">
      <c r="R635" s="137"/>
      <c r="Z635" s="77"/>
    </row>
    <row r="636">
      <c r="R636" s="137"/>
      <c r="Z636" s="77"/>
    </row>
    <row r="637">
      <c r="R637" s="137"/>
      <c r="Z637" s="77"/>
    </row>
    <row r="638">
      <c r="R638" s="137"/>
      <c r="Z638" s="77"/>
    </row>
    <row r="639">
      <c r="R639" s="137"/>
      <c r="Z639" s="77"/>
    </row>
    <row r="640">
      <c r="R640" s="137"/>
      <c r="Z640" s="77"/>
    </row>
    <row r="641">
      <c r="R641" s="137"/>
      <c r="Z641" s="77"/>
    </row>
    <row r="642">
      <c r="R642" s="137"/>
      <c r="Z642" s="77"/>
    </row>
    <row r="643">
      <c r="R643" s="137"/>
      <c r="Z643" s="77"/>
    </row>
    <row r="644">
      <c r="R644" s="137"/>
      <c r="Z644" s="77"/>
    </row>
    <row r="645">
      <c r="R645" s="137"/>
      <c r="Z645" s="77"/>
    </row>
    <row r="646">
      <c r="R646" s="137"/>
      <c r="Z646" s="77"/>
    </row>
    <row r="647">
      <c r="R647" s="137"/>
      <c r="Z647" s="77"/>
    </row>
    <row r="648">
      <c r="R648" s="137"/>
      <c r="Z648" s="77"/>
    </row>
    <row r="649">
      <c r="R649" s="137"/>
      <c r="Z649" s="77"/>
    </row>
    <row r="650">
      <c r="R650" s="137"/>
      <c r="Z650" s="77"/>
    </row>
    <row r="651">
      <c r="R651" s="137"/>
      <c r="Z651" s="77"/>
    </row>
    <row r="652">
      <c r="R652" s="137"/>
      <c r="Z652" s="77"/>
    </row>
    <row r="653">
      <c r="R653" s="137"/>
      <c r="Z653" s="77"/>
    </row>
    <row r="654">
      <c r="R654" s="137"/>
      <c r="Z654" s="77"/>
    </row>
    <row r="655">
      <c r="R655" s="137"/>
      <c r="Z655" s="77"/>
    </row>
    <row r="656">
      <c r="R656" s="137"/>
      <c r="Z656" s="77"/>
    </row>
    <row r="657">
      <c r="R657" s="137"/>
      <c r="Z657" s="77"/>
    </row>
    <row r="658">
      <c r="R658" s="137"/>
      <c r="Z658" s="77"/>
    </row>
    <row r="659">
      <c r="R659" s="137"/>
      <c r="Z659" s="77"/>
    </row>
    <row r="660">
      <c r="R660" s="137"/>
      <c r="Z660" s="77"/>
    </row>
    <row r="661">
      <c r="R661" s="137"/>
      <c r="Z661" s="77"/>
    </row>
    <row r="662">
      <c r="R662" s="137"/>
      <c r="Z662" s="77"/>
    </row>
    <row r="663">
      <c r="R663" s="137"/>
      <c r="Z663" s="77"/>
    </row>
    <row r="664">
      <c r="R664" s="137"/>
      <c r="Z664" s="77"/>
    </row>
    <row r="665">
      <c r="R665" s="137"/>
      <c r="Z665" s="77"/>
    </row>
    <row r="666">
      <c r="R666" s="137"/>
      <c r="Z666" s="77"/>
    </row>
    <row r="667">
      <c r="R667" s="137"/>
      <c r="Z667" s="77"/>
    </row>
    <row r="668">
      <c r="R668" s="137"/>
      <c r="Z668" s="77"/>
    </row>
    <row r="669">
      <c r="R669" s="137"/>
      <c r="Z669" s="77"/>
    </row>
    <row r="670">
      <c r="R670" s="137"/>
      <c r="Z670" s="77"/>
    </row>
    <row r="671">
      <c r="R671" s="137"/>
      <c r="Z671" s="77"/>
    </row>
    <row r="672">
      <c r="R672" s="137"/>
      <c r="Z672" s="77"/>
    </row>
    <row r="673">
      <c r="R673" s="137"/>
      <c r="Z673" s="77"/>
    </row>
    <row r="674">
      <c r="R674" s="137"/>
      <c r="Z674" s="77"/>
    </row>
    <row r="675">
      <c r="R675" s="137"/>
      <c r="Z675" s="77"/>
    </row>
    <row r="676">
      <c r="R676" s="137"/>
      <c r="Z676" s="77"/>
    </row>
    <row r="677">
      <c r="R677" s="137"/>
      <c r="Z677" s="77"/>
    </row>
    <row r="678">
      <c r="R678" s="137"/>
      <c r="Z678" s="77"/>
    </row>
    <row r="679">
      <c r="R679" s="137"/>
      <c r="Z679" s="77"/>
    </row>
    <row r="680">
      <c r="R680" s="137"/>
      <c r="Z680" s="77"/>
    </row>
    <row r="681">
      <c r="R681" s="137"/>
      <c r="Z681" s="77"/>
    </row>
    <row r="682">
      <c r="R682" s="137"/>
      <c r="Z682" s="77"/>
    </row>
    <row r="683">
      <c r="R683" s="137"/>
      <c r="Z683" s="77"/>
    </row>
    <row r="684">
      <c r="R684" s="137"/>
      <c r="Z684" s="77"/>
    </row>
    <row r="685">
      <c r="R685" s="137"/>
      <c r="Z685" s="77"/>
    </row>
    <row r="686">
      <c r="R686" s="137"/>
      <c r="Z686" s="77"/>
    </row>
    <row r="687">
      <c r="R687" s="137"/>
      <c r="Z687" s="77"/>
    </row>
    <row r="688">
      <c r="R688" s="137"/>
      <c r="Z688" s="77"/>
    </row>
    <row r="689">
      <c r="R689" s="137"/>
      <c r="Z689" s="77"/>
    </row>
    <row r="690">
      <c r="R690" s="137"/>
      <c r="Z690" s="77"/>
    </row>
    <row r="691">
      <c r="R691" s="137"/>
      <c r="Z691" s="77"/>
    </row>
    <row r="692">
      <c r="R692" s="137"/>
      <c r="Z692" s="77"/>
    </row>
    <row r="693">
      <c r="R693" s="137"/>
      <c r="Z693" s="77"/>
    </row>
    <row r="694">
      <c r="R694" s="137"/>
      <c r="Z694" s="77"/>
    </row>
    <row r="695">
      <c r="R695" s="137"/>
      <c r="Z695" s="77"/>
    </row>
    <row r="696">
      <c r="R696" s="137"/>
      <c r="Z696" s="77"/>
    </row>
    <row r="697">
      <c r="R697" s="137"/>
      <c r="Z697" s="77"/>
    </row>
    <row r="698">
      <c r="R698" s="137"/>
      <c r="Z698" s="77"/>
    </row>
    <row r="699">
      <c r="R699" s="137"/>
      <c r="Z699" s="77"/>
    </row>
    <row r="700">
      <c r="R700" s="137"/>
      <c r="Z700" s="77"/>
    </row>
    <row r="701">
      <c r="R701" s="137"/>
      <c r="Z701" s="77"/>
    </row>
    <row r="702">
      <c r="R702" s="137"/>
      <c r="Z702" s="77"/>
    </row>
    <row r="703">
      <c r="R703" s="137"/>
      <c r="Z703" s="77"/>
    </row>
    <row r="704">
      <c r="R704" s="137"/>
      <c r="Z704" s="77"/>
    </row>
    <row r="705">
      <c r="R705" s="137"/>
      <c r="Z705" s="77"/>
    </row>
    <row r="706">
      <c r="R706" s="137"/>
      <c r="Z706" s="77"/>
    </row>
    <row r="707">
      <c r="R707" s="137"/>
      <c r="Z707" s="77"/>
    </row>
    <row r="708">
      <c r="R708" s="137"/>
      <c r="Z708" s="77"/>
    </row>
    <row r="709">
      <c r="R709" s="137"/>
      <c r="Z709" s="77"/>
    </row>
    <row r="710">
      <c r="R710" s="137"/>
      <c r="Z710" s="77"/>
    </row>
    <row r="711">
      <c r="R711" s="137"/>
      <c r="Z711" s="77"/>
    </row>
    <row r="712">
      <c r="R712" s="137"/>
      <c r="Z712" s="77"/>
    </row>
    <row r="713">
      <c r="R713" s="137"/>
      <c r="Z713" s="77"/>
    </row>
    <row r="714">
      <c r="R714" s="137"/>
      <c r="Z714" s="77"/>
    </row>
    <row r="715">
      <c r="R715" s="137"/>
      <c r="Z715" s="77"/>
    </row>
    <row r="716">
      <c r="R716" s="137"/>
      <c r="Z716" s="77"/>
    </row>
    <row r="717">
      <c r="R717" s="137"/>
      <c r="Z717" s="77"/>
    </row>
    <row r="718">
      <c r="R718" s="137"/>
      <c r="Z718" s="77"/>
    </row>
    <row r="719">
      <c r="R719" s="137"/>
      <c r="Z719" s="77"/>
    </row>
    <row r="720">
      <c r="R720" s="137"/>
      <c r="Z720" s="77"/>
    </row>
    <row r="721">
      <c r="R721" s="137"/>
      <c r="Z721" s="77"/>
    </row>
    <row r="722">
      <c r="R722" s="137"/>
      <c r="Z722" s="77"/>
    </row>
    <row r="723">
      <c r="R723" s="137"/>
      <c r="Z723" s="77"/>
    </row>
    <row r="724">
      <c r="R724" s="137"/>
      <c r="Z724" s="77"/>
    </row>
    <row r="725">
      <c r="R725" s="137"/>
      <c r="Z725" s="77"/>
    </row>
    <row r="726">
      <c r="R726" s="137"/>
      <c r="Z726" s="77"/>
    </row>
    <row r="727">
      <c r="R727" s="137"/>
      <c r="Z727" s="77"/>
    </row>
    <row r="728">
      <c r="R728" s="137"/>
      <c r="Z728" s="77"/>
    </row>
    <row r="729">
      <c r="R729" s="137"/>
      <c r="Z729" s="77"/>
    </row>
    <row r="730">
      <c r="R730" s="137"/>
      <c r="Z730" s="77"/>
    </row>
    <row r="731">
      <c r="R731" s="137"/>
      <c r="Z731" s="77"/>
    </row>
    <row r="732">
      <c r="R732" s="137"/>
      <c r="Z732" s="77"/>
    </row>
    <row r="733">
      <c r="R733" s="137"/>
      <c r="Z733" s="77"/>
    </row>
    <row r="734">
      <c r="R734" s="137"/>
      <c r="Z734" s="77"/>
    </row>
    <row r="735">
      <c r="R735" s="137"/>
      <c r="Z735" s="77"/>
    </row>
    <row r="736">
      <c r="R736" s="137"/>
      <c r="Z736" s="77"/>
    </row>
    <row r="737">
      <c r="R737" s="137"/>
      <c r="Z737" s="77"/>
    </row>
    <row r="738">
      <c r="R738" s="137"/>
      <c r="Z738" s="77"/>
    </row>
    <row r="739">
      <c r="R739" s="137"/>
      <c r="Z739" s="77"/>
    </row>
    <row r="740">
      <c r="R740" s="137"/>
      <c r="Z740" s="77"/>
    </row>
    <row r="741">
      <c r="R741" s="137"/>
      <c r="Z741" s="77"/>
    </row>
    <row r="742">
      <c r="R742" s="137"/>
      <c r="Z742" s="77"/>
    </row>
    <row r="743">
      <c r="R743" s="137"/>
      <c r="Z743" s="77"/>
    </row>
    <row r="744">
      <c r="R744" s="137"/>
      <c r="Z744" s="77"/>
    </row>
    <row r="745">
      <c r="R745" s="137"/>
      <c r="Z745" s="77"/>
    </row>
    <row r="746">
      <c r="R746" s="137"/>
      <c r="Z746" s="77"/>
    </row>
    <row r="747">
      <c r="R747" s="137"/>
      <c r="Z747" s="77"/>
    </row>
    <row r="748">
      <c r="R748" s="137"/>
      <c r="Z748" s="77"/>
    </row>
    <row r="749">
      <c r="R749" s="137"/>
      <c r="Z749" s="77"/>
    </row>
    <row r="750">
      <c r="R750" s="137"/>
      <c r="Z750" s="77"/>
    </row>
    <row r="751">
      <c r="R751" s="137"/>
      <c r="Z751" s="77"/>
    </row>
    <row r="752">
      <c r="R752" s="137"/>
      <c r="Z752" s="77"/>
    </row>
    <row r="753">
      <c r="R753" s="137"/>
      <c r="Z753" s="77"/>
    </row>
    <row r="754">
      <c r="R754" s="137"/>
      <c r="Z754" s="77"/>
    </row>
    <row r="755">
      <c r="R755" s="137"/>
      <c r="Z755" s="77"/>
    </row>
    <row r="756">
      <c r="R756" s="137"/>
      <c r="Z756" s="77"/>
    </row>
    <row r="757">
      <c r="R757" s="137"/>
      <c r="Z757" s="77"/>
    </row>
    <row r="758">
      <c r="R758" s="137"/>
      <c r="Z758" s="77"/>
    </row>
    <row r="759">
      <c r="R759" s="137"/>
      <c r="Z759" s="77"/>
    </row>
    <row r="760">
      <c r="R760" s="137"/>
      <c r="Z760" s="77"/>
    </row>
    <row r="761">
      <c r="R761" s="137"/>
      <c r="Z761" s="77"/>
    </row>
    <row r="762">
      <c r="R762" s="137"/>
      <c r="Z762" s="77"/>
    </row>
    <row r="763">
      <c r="R763" s="137"/>
      <c r="Z763" s="77"/>
    </row>
    <row r="764">
      <c r="R764" s="137"/>
      <c r="Z764" s="77"/>
    </row>
    <row r="765">
      <c r="R765" s="137"/>
      <c r="Z765" s="77"/>
    </row>
    <row r="766">
      <c r="R766" s="137"/>
      <c r="Z766" s="77"/>
    </row>
    <row r="767">
      <c r="R767" s="137"/>
      <c r="Z767" s="77"/>
    </row>
    <row r="768">
      <c r="R768" s="137"/>
      <c r="Z768" s="77"/>
    </row>
    <row r="769">
      <c r="R769" s="137"/>
      <c r="Z769" s="77"/>
    </row>
    <row r="770">
      <c r="R770" s="137"/>
      <c r="Z770" s="77"/>
    </row>
    <row r="771">
      <c r="R771" s="137"/>
      <c r="Z771" s="77"/>
    </row>
    <row r="772">
      <c r="R772" s="137"/>
      <c r="Z772" s="77"/>
    </row>
    <row r="773">
      <c r="R773" s="137"/>
      <c r="Z773" s="77"/>
    </row>
    <row r="774">
      <c r="R774" s="137"/>
      <c r="Z774" s="77"/>
    </row>
    <row r="775">
      <c r="R775" s="137"/>
      <c r="Z775" s="77"/>
    </row>
    <row r="776">
      <c r="R776" s="137"/>
      <c r="Z776" s="77"/>
    </row>
    <row r="777">
      <c r="R777" s="137"/>
      <c r="Z777" s="77"/>
    </row>
    <row r="778">
      <c r="R778" s="137"/>
      <c r="Z778" s="77"/>
    </row>
    <row r="779">
      <c r="R779" s="137"/>
      <c r="Z779" s="77"/>
    </row>
    <row r="780">
      <c r="R780" s="137"/>
      <c r="Z780" s="77"/>
    </row>
    <row r="781">
      <c r="R781" s="137"/>
      <c r="Z781" s="77"/>
    </row>
    <row r="782">
      <c r="R782" s="137"/>
      <c r="Z782" s="77"/>
    </row>
    <row r="783">
      <c r="R783" s="137"/>
      <c r="Z783" s="77"/>
    </row>
    <row r="784">
      <c r="R784" s="137"/>
      <c r="Z784" s="77"/>
    </row>
    <row r="785">
      <c r="R785" s="137"/>
      <c r="Z785" s="77"/>
    </row>
    <row r="786">
      <c r="R786" s="137"/>
      <c r="Z786" s="77"/>
    </row>
    <row r="787">
      <c r="R787" s="137"/>
      <c r="Z787" s="77"/>
    </row>
    <row r="788">
      <c r="R788" s="137"/>
      <c r="Z788" s="77"/>
    </row>
    <row r="789">
      <c r="R789" s="137"/>
      <c r="Z789" s="77"/>
    </row>
    <row r="790">
      <c r="R790" s="137"/>
      <c r="Z790" s="77"/>
    </row>
    <row r="791">
      <c r="R791" s="137"/>
      <c r="Z791" s="77"/>
    </row>
    <row r="792">
      <c r="R792" s="137"/>
      <c r="Z792" s="77"/>
    </row>
    <row r="793">
      <c r="R793" s="137"/>
      <c r="Z793" s="77"/>
    </row>
    <row r="794">
      <c r="R794" s="137"/>
      <c r="Z794" s="77"/>
    </row>
    <row r="795">
      <c r="R795" s="137"/>
      <c r="Z795" s="77"/>
    </row>
    <row r="796">
      <c r="R796" s="137"/>
      <c r="Z796" s="77"/>
    </row>
    <row r="797">
      <c r="R797" s="137"/>
      <c r="Z797" s="77"/>
    </row>
    <row r="798">
      <c r="R798" s="137"/>
      <c r="Z798" s="77"/>
    </row>
    <row r="799">
      <c r="R799" s="137"/>
      <c r="Z799" s="77"/>
    </row>
    <row r="800">
      <c r="R800" s="137"/>
      <c r="Z800" s="77"/>
    </row>
    <row r="801">
      <c r="R801" s="137"/>
      <c r="Z801" s="77"/>
    </row>
    <row r="802">
      <c r="R802" s="137"/>
      <c r="Z802" s="77"/>
    </row>
    <row r="803">
      <c r="R803" s="137"/>
      <c r="Z803" s="77"/>
    </row>
    <row r="804">
      <c r="R804" s="137"/>
      <c r="Z804" s="77"/>
    </row>
    <row r="805">
      <c r="R805" s="137"/>
      <c r="Z805" s="77"/>
    </row>
    <row r="806">
      <c r="R806" s="137"/>
      <c r="Z806" s="77"/>
    </row>
    <row r="807">
      <c r="R807" s="137"/>
      <c r="Z807" s="77"/>
    </row>
    <row r="808">
      <c r="R808" s="137"/>
      <c r="Z808" s="77"/>
    </row>
    <row r="809">
      <c r="R809" s="137"/>
      <c r="Z809" s="77"/>
    </row>
    <row r="810">
      <c r="R810" s="137"/>
      <c r="Z810" s="77"/>
    </row>
    <row r="811">
      <c r="R811" s="137"/>
      <c r="Z811" s="77"/>
    </row>
    <row r="812">
      <c r="R812" s="137"/>
      <c r="Z812" s="77"/>
    </row>
    <row r="813">
      <c r="R813" s="137"/>
      <c r="Z813" s="77"/>
    </row>
    <row r="814">
      <c r="R814" s="137"/>
      <c r="Z814" s="77"/>
    </row>
    <row r="815">
      <c r="R815" s="137"/>
      <c r="Z815" s="77"/>
    </row>
    <row r="816">
      <c r="R816" s="137"/>
      <c r="Z816" s="77"/>
    </row>
    <row r="817">
      <c r="R817" s="137"/>
      <c r="Z817" s="77"/>
    </row>
    <row r="818">
      <c r="R818" s="137"/>
      <c r="Z818" s="77"/>
    </row>
    <row r="819">
      <c r="R819" s="137"/>
      <c r="Z819" s="77"/>
    </row>
    <row r="820">
      <c r="R820" s="137"/>
      <c r="Z820" s="77"/>
    </row>
    <row r="821">
      <c r="R821" s="137"/>
      <c r="Z821" s="77"/>
    </row>
    <row r="822">
      <c r="R822" s="137"/>
      <c r="Z822" s="77"/>
    </row>
    <row r="823">
      <c r="R823" s="137"/>
      <c r="Z823" s="77"/>
    </row>
    <row r="824">
      <c r="R824" s="137"/>
      <c r="Z824" s="77"/>
    </row>
    <row r="825">
      <c r="R825" s="137"/>
      <c r="Z825" s="77"/>
    </row>
    <row r="826">
      <c r="R826" s="137"/>
      <c r="Z826" s="77"/>
    </row>
    <row r="827">
      <c r="R827" s="137"/>
      <c r="Z827" s="77"/>
    </row>
    <row r="828">
      <c r="R828" s="137"/>
      <c r="Z828" s="77"/>
    </row>
    <row r="829">
      <c r="R829" s="137"/>
      <c r="Z829" s="77"/>
    </row>
    <row r="830">
      <c r="R830" s="137"/>
      <c r="Z830" s="77"/>
    </row>
    <row r="831">
      <c r="R831" s="137"/>
      <c r="Z831" s="77"/>
    </row>
    <row r="832">
      <c r="R832" s="137"/>
      <c r="Z832" s="77"/>
    </row>
    <row r="833">
      <c r="R833" s="137"/>
      <c r="Z833" s="77"/>
    </row>
    <row r="834">
      <c r="R834" s="137"/>
      <c r="Z834" s="77"/>
    </row>
    <row r="835">
      <c r="R835" s="137"/>
      <c r="Z835" s="77"/>
    </row>
    <row r="836">
      <c r="R836" s="137"/>
      <c r="Z836" s="77"/>
    </row>
    <row r="837">
      <c r="R837" s="137"/>
      <c r="Z837" s="77"/>
    </row>
    <row r="838">
      <c r="R838" s="137"/>
      <c r="Z838" s="77"/>
    </row>
    <row r="839">
      <c r="R839" s="137"/>
      <c r="Z839" s="77"/>
    </row>
    <row r="840">
      <c r="R840" s="137"/>
      <c r="Z840" s="77"/>
    </row>
    <row r="841">
      <c r="R841" s="137"/>
      <c r="Z841" s="77"/>
    </row>
    <row r="842">
      <c r="R842" s="137"/>
      <c r="Z842" s="77"/>
    </row>
    <row r="843">
      <c r="R843" s="137"/>
      <c r="Z843" s="77"/>
    </row>
    <row r="844">
      <c r="R844" s="137"/>
      <c r="Z844" s="77"/>
    </row>
    <row r="845">
      <c r="R845" s="137"/>
      <c r="Z845" s="77"/>
    </row>
    <row r="846">
      <c r="R846" s="137"/>
      <c r="Z846" s="77"/>
    </row>
    <row r="847">
      <c r="R847" s="137"/>
      <c r="Z847" s="77"/>
    </row>
    <row r="848">
      <c r="R848" s="137"/>
      <c r="Z848" s="77"/>
    </row>
    <row r="849">
      <c r="R849" s="137"/>
      <c r="Z849" s="77"/>
    </row>
    <row r="850">
      <c r="R850" s="137"/>
      <c r="Z850" s="77"/>
    </row>
    <row r="851">
      <c r="R851" s="137"/>
      <c r="Z851" s="77"/>
    </row>
    <row r="852">
      <c r="R852" s="137"/>
      <c r="Z852" s="77"/>
    </row>
    <row r="853">
      <c r="R853" s="137"/>
      <c r="Z853" s="77"/>
    </row>
    <row r="854">
      <c r="R854" s="137"/>
      <c r="Z854" s="77"/>
    </row>
    <row r="855">
      <c r="R855" s="137"/>
      <c r="Z855" s="77"/>
    </row>
    <row r="856">
      <c r="R856" s="137"/>
      <c r="Z856" s="77"/>
    </row>
    <row r="857">
      <c r="R857" s="137"/>
      <c r="Z857" s="77"/>
    </row>
    <row r="858">
      <c r="R858" s="137"/>
      <c r="Z858" s="77"/>
    </row>
    <row r="859">
      <c r="R859" s="137"/>
      <c r="Z859" s="77"/>
    </row>
    <row r="860">
      <c r="R860" s="137"/>
      <c r="Z860" s="77"/>
    </row>
    <row r="861">
      <c r="R861" s="137"/>
      <c r="Z861" s="77"/>
    </row>
    <row r="862">
      <c r="R862" s="137"/>
      <c r="Z862" s="77"/>
    </row>
    <row r="863">
      <c r="R863" s="137"/>
      <c r="Z863" s="77"/>
    </row>
    <row r="864">
      <c r="R864" s="137"/>
      <c r="Z864" s="77"/>
    </row>
    <row r="865">
      <c r="R865" s="137"/>
      <c r="Z865" s="77"/>
    </row>
    <row r="866">
      <c r="R866" s="137"/>
      <c r="Z866" s="77"/>
    </row>
    <row r="867">
      <c r="R867" s="137"/>
      <c r="Z867" s="77"/>
    </row>
    <row r="868">
      <c r="R868" s="137"/>
      <c r="Z868" s="77"/>
    </row>
    <row r="869">
      <c r="R869" s="137"/>
      <c r="Z869" s="77"/>
    </row>
    <row r="870">
      <c r="R870" s="137"/>
      <c r="Z870" s="77"/>
    </row>
    <row r="871">
      <c r="R871" s="137"/>
      <c r="Z871" s="77"/>
    </row>
    <row r="872">
      <c r="R872" s="137"/>
      <c r="Z872" s="77"/>
    </row>
    <row r="873">
      <c r="R873" s="137"/>
      <c r="Z873" s="77"/>
    </row>
    <row r="874">
      <c r="R874" s="137"/>
      <c r="Z874" s="77"/>
    </row>
    <row r="875">
      <c r="R875" s="137"/>
      <c r="Z875" s="77"/>
    </row>
    <row r="876">
      <c r="R876" s="137"/>
      <c r="Z876" s="77"/>
    </row>
    <row r="877">
      <c r="R877" s="137"/>
      <c r="Z877" s="77"/>
    </row>
    <row r="878">
      <c r="R878" s="137"/>
      <c r="Z878" s="77"/>
    </row>
    <row r="879">
      <c r="R879" s="137"/>
      <c r="Z879" s="77"/>
    </row>
    <row r="880">
      <c r="R880" s="137"/>
      <c r="Z880" s="77"/>
    </row>
    <row r="881">
      <c r="R881" s="137"/>
      <c r="Z881" s="77"/>
    </row>
    <row r="882">
      <c r="R882" s="137"/>
      <c r="Z882" s="77"/>
    </row>
    <row r="883">
      <c r="R883" s="137"/>
      <c r="Z883" s="77"/>
    </row>
    <row r="884">
      <c r="R884" s="137"/>
      <c r="Z884" s="77"/>
    </row>
    <row r="885">
      <c r="R885" s="137"/>
      <c r="Z885" s="77"/>
    </row>
    <row r="886">
      <c r="R886" s="137"/>
      <c r="Z886" s="77"/>
    </row>
    <row r="887">
      <c r="R887" s="137"/>
      <c r="Z887" s="77"/>
    </row>
    <row r="888">
      <c r="R888" s="137"/>
      <c r="Z888" s="77"/>
    </row>
    <row r="889">
      <c r="R889" s="137"/>
      <c r="Z889" s="77"/>
    </row>
    <row r="890">
      <c r="R890" s="137"/>
      <c r="Z890" s="77"/>
    </row>
    <row r="891">
      <c r="R891" s="137"/>
      <c r="Z891" s="77"/>
    </row>
    <row r="892">
      <c r="R892" s="137"/>
      <c r="Z892" s="77"/>
    </row>
    <row r="893">
      <c r="R893" s="137"/>
      <c r="Z893" s="77"/>
    </row>
    <row r="894">
      <c r="R894" s="137"/>
      <c r="Z894" s="77"/>
    </row>
    <row r="895">
      <c r="R895" s="137"/>
      <c r="Z895" s="77"/>
    </row>
    <row r="896">
      <c r="R896" s="137"/>
      <c r="Z896" s="77"/>
    </row>
    <row r="897">
      <c r="R897" s="137"/>
      <c r="Z897" s="77"/>
    </row>
    <row r="898">
      <c r="R898" s="137"/>
      <c r="Z898" s="77"/>
    </row>
    <row r="899">
      <c r="R899" s="137"/>
      <c r="Z899" s="77"/>
    </row>
    <row r="900">
      <c r="R900" s="137"/>
      <c r="Z900" s="77"/>
    </row>
    <row r="901">
      <c r="R901" s="137"/>
      <c r="Z901" s="77"/>
    </row>
    <row r="902">
      <c r="R902" s="137"/>
      <c r="Z902" s="77"/>
    </row>
    <row r="903">
      <c r="R903" s="137"/>
      <c r="Z903" s="77"/>
    </row>
    <row r="904">
      <c r="R904" s="137"/>
      <c r="Z904" s="77"/>
    </row>
    <row r="905">
      <c r="R905" s="137"/>
      <c r="Z905" s="77"/>
    </row>
    <row r="906">
      <c r="R906" s="137"/>
      <c r="Z906" s="77"/>
    </row>
    <row r="907">
      <c r="R907" s="137"/>
      <c r="Z907" s="77"/>
    </row>
    <row r="908">
      <c r="R908" s="137"/>
      <c r="Z908" s="77"/>
    </row>
    <row r="909">
      <c r="R909" s="137"/>
      <c r="Z909" s="77"/>
    </row>
    <row r="910">
      <c r="R910" s="137"/>
      <c r="Z910" s="77"/>
    </row>
    <row r="911">
      <c r="R911" s="137"/>
      <c r="Z911" s="77"/>
    </row>
    <row r="912">
      <c r="R912" s="137"/>
      <c r="Z912" s="77"/>
    </row>
    <row r="913">
      <c r="R913" s="137"/>
      <c r="Z913" s="77"/>
    </row>
    <row r="914">
      <c r="R914" s="137"/>
      <c r="Z914" s="77"/>
    </row>
    <row r="915">
      <c r="R915" s="137"/>
      <c r="Z915" s="77"/>
    </row>
    <row r="916">
      <c r="R916" s="137"/>
      <c r="Z916" s="77"/>
    </row>
    <row r="917">
      <c r="R917" s="137"/>
      <c r="Z917" s="77"/>
    </row>
    <row r="918">
      <c r="R918" s="137"/>
      <c r="Z918" s="77"/>
    </row>
    <row r="919">
      <c r="R919" s="137"/>
      <c r="Z919" s="77"/>
    </row>
    <row r="920">
      <c r="R920" s="137"/>
      <c r="Z920" s="77"/>
    </row>
    <row r="921">
      <c r="R921" s="137"/>
      <c r="Z921" s="77"/>
    </row>
    <row r="922">
      <c r="R922" s="137"/>
      <c r="Z922" s="77"/>
    </row>
    <row r="923">
      <c r="R923" s="137"/>
      <c r="Z923" s="77"/>
    </row>
    <row r="924">
      <c r="R924" s="137"/>
      <c r="Z924" s="77"/>
    </row>
    <row r="925">
      <c r="R925" s="137"/>
      <c r="Z925" s="77"/>
    </row>
    <row r="926">
      <c r="R926" s="137"/>
      <c r="Z926" s="77"/>
    </row>
    <row r="927">
      <c r="R927" s="137"/>
      <c r="Z927" s="77"/>
    </row>
    <row r="928">
      <c r="R928" s="137"/>
      <c r="Z928" s="77"/>
    </row>
    <row r="929">
      <c r="R929" s="137"/>
      <c r="Z929" s="77"/>
    </row>
    <row r="930">
      <c r="R930" s="137"/>
      <c r="Z930" s="77"/>
    </row>
    <row r="931">
      <c r="R931" s="137"/>
      <c r="Z931" s="77"/>
    </row>
    <row r="932">
      <c r="R932" s="137"/>
      <c r="Z932" s="77"/>
    </row>
    <row r="933">
      <c r="R933" s="137"/>
      <c r="Z933" s="77"/>
    </row>
    <row r="934">
      <c r="R934" s="137"/>
      <c r="Z934" s="77"/>
    </row>
    <row r="935">
      <c r="R935" s="137"/>
      <c r="Z935" s="77"/>
    </row>
    <row r="936">
      <c r="R936" s="137"/>
      <c r="Z936" s="77"/>
    </row>
    <row r="937">
      <c r="R937" s="137"/>
      <c r="Z937" s="77"/>
    </row>
    <row r="938">
      <c r="R938" s="137"/>
      <c r="Z938" s="77"/>
    </row>
    <row r="939">
      <c r="R939" s="137"/>
      <c r="Z939" s="77"/>
    </row>
    <row r="940">
      <c r="R940" s="137"/>
      <c r="Z940" s="77"/>
    </row>
    <row r="941">
      <c r="R941" s="137"/>
      <c r="Z941" s="77"/>
    </row>
    <row r="942">
      <c r="R942" s="137"/>
      <c r="Z942" s="77"/>
    </row>
    <row r="943">
      <c r="R943" s="137"/>
      <c r="Z943" s="77"/>
    </row>
    <row r="944">
      <c r="R944" s="137"/>
      <c r="Z944" s="77"/>
    </row>
    <row r="945">
      <c r="R945" s="137"/>
      <c r="Z945" s="77"/>
    </row>
    <row r="946">
      <c r="R946" s="137"/>
      <c r="Z946" s="77"/>
    </row>
    <row r="947">
      <c r="R947" s="137"/>
      <c r="Z947" s="77"/>
    </row>
    <row r="948">
      <c r="R948" s="137"/>
      <c r="Z948" s="77"/>
    </row>
    <row r="949">
      <c r="R949" s="137"/>
      <c r="Z949" s="77"/>
    </row>
    <row r="950">
      <c r="R950" s="137"/>
      <c r="Z950" s="77"/>
    </row>
    <row r="951">
      <c r="R951" s="137"/>
      <c r="Z951" s="77"/>
    </row>
    <row r="952">
      <c r="R952" s="137"/>
      <c r="Z952" s="77"/>
    </row>
    <row r="953">
      <c r="R953" s="137"/>
      <c r="Z953" s="77"/>
    </row>
    <row r="954">
      <c r="R954" s="137"/>
      <c r="Z954" s="77"/>
    </row>
    <row r="955">
      <c r="R955" s="137"/>
      <c r="Z955" s="77"/>
    </row>
    <row r="956">
      <c r="R956" s="137"/>
      <c r="Z956" s="77"/>
    </row>
    <row r="957">
      <c r="R957" s="137"/>
      <c r="Z957" s="77"/>
    </row>
    <row r="958">
      <c r="R958" s="137"/>
      <c r="Z958" s="77"/>
    </row>
    <row r="959">
      <c r="R959" s="137"/>
      <c r="Z959" s="77"/>
    </row>
    <row r="960">
      <c r="R960" s="137"/>
      <c r="Z960" s="77"/>
    </row>
    <row r="961">
      <c r="R961" s="137"/>
      <c r="Z961" s="77"/>
    </row>
    <row r="962">
      <c r="R962" s="137"/>
      <c r="Z962" s="77"/>
    </row>
    <row r="963">
      <c r="R963" s="137"/>
      <c r="Z963" s="77"/>
    </row>
    <row r="964">
      <c r="R964" s="137"/>
      <c r="Z964" s="77"/>
    </row>
    <row r="965">
      <c r="R965" s="137"/>
      <c r="Z965" s="77"/>
    </row>
    <row r="966">
      <c r="R966" s="137"/>
      <c r="Z966" s="77"/>
    </row>
    <row r="967">
      <c r="R967" s="137"/>
      <c r="Z967" s="77"/>
    </row>
    <row r="968">
      <c r="R968" s="137"/>
      <c r="Z968" s="77"/>
    </row>
    <row r="969">
      <c r="R969" s="137"/>
      <c r="Z969" s="77"/>
    </row>
    <row r="970">
      <c r="R970" s="137"/>
      <c r="Z970" s="77"/>
    </row>
    <row r="971">
      <c r="R971" s="137"/>
      <c r="Z971" s="77"/>
    </row>
    <row r="972">
      <c r="R972" s="137"/>
      <c r="Z972" s="77"/>
    </row>
    <row r="973">
      <c r="R973" s="137"/>
      <c r="Z973" s="77"/>
    </row>
    <row r="974">
      <c r="R974" s="137"/>
      <c r="Z974" s="77"/>
    </row>
    <row r="975">
      <c r="R975" s="137"/>
      <c r="Z975" s="77"/>
    </row>
    <row r="976">
      <c r="R976" s="137"/>
      <c r="Z976" s="77"/>
    </row>
    <row r="977">
      <c r="R977" s="137"/>
      <c r="Z977" s="77"/>
    </row>
    <row r="978">
      <c r="R978" s="137"/>
      <c r="Z978" s="77"/>
    </row>
    <row r="979">
      <c r="R979" s="137"/>
      <c r="Z979" s="77"/>
    </row>
    <row r="980">
      <c r="R980" s="137"/>
      <c r="Z980" s="77"/>
    </row>
    <row r="981">
      <c r="R981" s="137"/>
      <c r="Z981" s="77"/>
    </row>
    <row r="982">
      <c r="R982" s="137"/>
      <c r="Z982" s="77"/>
    </row>
    <row r="983">
      <c r="R983" s="137"/>
      <c r="Z983" s="77"/>
    </row>
    <row r="984">
      <c r="R984" s="137"/>
      <c r="Z984" s="77"/>
    </row>
    <row r="985">
      <c r="R985" s="137"/>
      <c r="Z985" s="77"/>
    </row>
    <row r="986">
      <c r="R986" s="137"/>
      <c r="Z986" s="77"/>
    </row>
    <row r="987">
      <c r="R987" s="137"/>
      <c r="Z987" s="77"/>
    </row>
    <row r="988">
      <c r="R988" s="137"/>
      <c r="Z988" s="77"/>
    </row>
    <row r="989">
      <c r="R989" s="137"/>
      <c r="Z989" s="77"/>
    </row>
    <row r="990">
      <c r="R990" s="137"/>
      <c r="Z990" s="77"/>
    </row>
    <row r="991">
      <c r="R991" s="137"/>
      <c r="Z991" s="77"/>
    </row>
    <row r="992">
      <c r="R992" s="137"/>
      <c r="Z992" s="77"/>
    </row>
    <row r="993">
      <c r="R993" s="137"/>
      <c r="Z993" s="77"/>
    </row>
    <row r="994">
      <c r="R994" s="137"/>
      <c r="Z994" s="77"/>
    </row>
    <row r="995">
      <c r="R995" s="137"/>
      <c r="Z995" s="77"/>
    </row>
    <row r="996">
      <c r="R996" s="137"/>
      <c r="Z996" s="77"/>
    </row>
    <row r="997">
      <c r="R997" s="137"/>
      <c r="Z997" s="77"/>
    </row>
    <row r="998">
      <c r="R998" s="137"/>
      <c r="Z998" s="77"/>
    </row>
    <row r="999">
      <c r="R999" s="137"/>
      <c r="Z999" s="77"/>
    </row>
    <row r="1000">
      <c r="R1000" s="137"/>
      <c r="Z1000" s="77"/>
    </row>
  </sheetData>
  <autoFilter ref="$A$2:$Z$68"/>
  <printOptions/>
  <pageMargins bottom="0.75" footer="0.0" header="0.0" left="0.7" right="0.7" top="0.75"/>
  <pageSetup orientation="landscape"/>
  <drawing r:id="rId1"/>
</worksheet>
</file>