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n Zih Han\Downloads\"/>
    </mc:Choice>
  </mc:AlternateContent>
  <xr:revisionPtr revIDLastSave="0" documentId="13_ncr:1_{C22FCD28-6595-4989-87E6-57B803441515}" xr6:coauthVersionLast="47" xr6:coauthVersionMax="47" xr10:uidLastSave="{00000000-0000-0000-0000-000000000000}"/>
  <bookViews>
    <workbookView xWindow="-120" yWindow="-120" windowWidth="23280" windowHeight="14880" activeTab="1" xr2:uid="{005C2758-1CDC-1F4A-9899-B42D874FBA5A}"/>
  </bookViews>
  <sheets>
    <sheet name="Sheet3" sheetId="4" r:id="rId1"/>
    <sheet name="Discount level" sheetId="5" r:id="rId2"/>
  </sheets>
  <definedNames>
    <definedName name="solver_adj" localSheetId="0" hidden="1">Sheet3!$B$13:$F$17,Sheet3!$L$8:$P$12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Sheet3!$B$13:$F$17</definedName>
    <definedName name="solver_lhs10" localSheetId="0" hidden="1">Sheet3!$Q$16:$Q$20</definedName>
    <definedName name="solver_lhs11" localSheetId="0" hidden="1">Sheet3!$Q$8:$Q$12</definedName>
    <definedName name="solver_lhs2" localSheetId="0" hidden="1">Sheet3!$G$21:$G$25</definedName>
    <definedName name="solver_lhs3" localSheetId="0" hidden="1">Sheet3!$L$16:$P$20</definedName>
    <definedName name="solver_lhs4" localSheetId="0" hidden="1">Sheet3!$L$8:$P$12</definedName>
    <definedName name="solver_lhs5" localSheetId="0" hidden="1">Sheet3!$Q$16:$Q$20</definedName>
    <definedName name="solver_lhs6" localSheetId="0" hidden="1">Sheet3!$Q$8:$Q$12</definedName>
    <definedName name="solver_lhs7" localSheetId="0" hidden="1">Sheet3!$L$19:$P$19</definedName>
    <definedName name="solver_lhs8" localSheetId="0" hidden="1">Sheet3!$L$20:$P$20</definedName>
    <definedName name="solver_lhs9" localSheetId="0" hidden="1">Sheet3!$L$8:$P$12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Sheet3!$V$11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el9" localSheetId="0" hidden="1">5</definedName>
    <definedName name="solver_rhs1" localSheetId="0" hidden="1">"integer"</definedName>
    <definedName name="solver_rhs10" localSheetId="0" hidden="1">Sheet3!$R$16:$R$20</definedName>
    <definedName name="solver_rhs11" localSheetId="0" hidden="1">Sheet3!$S$8:$S$12</definedName>
    <definedName name="solver_rhs2" localSheetId="0" hidden="1">Sheet3!$I$21:$I$25</definedName>
    <definedName name="solver_rhs3" localSheetId="0" hidden="1">Sheet3!$B$21:$F$25</definedName>
    <definedName name="solver_rhs4" localSheetId="0" hidden="1">"binary"</definedName>
    <definedName name="solver_rhs5" localSheetId="0" hidden="1">Sheet3!$S$16:$S$20</definedName>
    <definedName name="solver_rhs6" localSheetId="0" hidden="1">Sheet3!$S$8:$S$12</definedName>
    <definedName name="solver_rhs7" localSheetId="0" hidden="1">Sheet3!$B$18:$F$18</definedName>
    <definedName name="solver_rhs8" localSheetId="0" hidden="1">Sheet3!$B$18:$F$18</definedName>
    <definedName name="solver_rhs9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4" l="1"/>
  <c r="M28" i="4"/>
  <c r="N28" i="4"/>
  <c r="O28" i="4"/>
  <c r="P28" i="4"/>
  <c r="L29" i="4"/>
  <c r="M29" i="4"/>
  <c r="N29" i="4"/>
  <c r="O29" i="4"/>
  <c r="P29" i="4"/>
  <c r="L30" i="4"/>
  <c r="M30" i="4"/>
  <c r="N30" i="4"/>
  <c r="O30" i="4"/>
  <c r="P30" i="4"/>
  <c r="L31" i="4"/>
  <c r="M31" i="4"/>
  <c r="N31" i="4"/>
  <c r="O31" i="4"/>
  <c r="P31" i="4"/>
  <c r="M27" i="4"/>
  <c r="N27" i="4"/>
  <c r="O27" i="4"/>
  <c r="P27" i="4"/>
  <c r="L27" i="4"/>
  <c r="L16" i="4"/>
  <c r="B21" i="4" s="1"/>
  <c r="M22" i="4" l="1"/>
  <c r="N22" i="4"/>
  <c r="O22" i="4"/>
  <c r="P22" i="4"/>
  <c r="L22" i="4"/>
  <c r="P20" i="4"/>
  <c r="L17" i="4"/>
  <c r="B22" i="4" s="1"/>
  <c r="M17" i="4"/>
  <c r="N17" i="4"/>
  <c r="O17" i="4"/>
  <c r="P17" i="4"/>
  <c r="L18" i="4"/>
  <c r="M18" i="4"/>
  <c r="N18" i="4"/>
  <c r="O18" i="4"/>
  <c r="P18" i="4"/>
  <c r="L19" i="4"/>
  <c r="M19" i="4"/>
  <c r="N19" i="4"/>
  <c r="O19" i="4"/>
  <c r="P19" i="4"/>
  <c r="L20" i="4"/>
  <c r="M20" i="4"/>
  <c r="N20" i="4"/>
  <c r="O20" i="4"/>
  <c r="M16" i="4"/>
  <c r="N16" i="4"/>
  <c r="D21" i="4" s="1"/>
  <c r="O16" i="4"/>
  <c r="E21" i="4" s="1"/>
  <c r="P16" i="4"/>
  <c r="F21" i="4" s="1"/>
  <c r="Q12" i="4"/>
  <c r="Q11" i="4"/>
  <c r="Q10" i="4"/>
  <c r="Q9" i="4"/>
  <c r="Q8" i="4"/>
  <c r="C21" i="4" l="1"/>
  <c r="C22" i="4" s="1"/>
  <c r="C23" i="4" s="1"/>
  <c r="C24" i="4" s="1"/>
  <c r="C25" i="4" s="1"/>
  <c r="V1" i="4"/>
  <c r="E22" i="4"/>
  <c r="E23" i="4" s="1"/>
  <c r="E24" i="4" s="1"/>
  <c r="E25" i="4" s="1"/>
  <c r="D22" i="4"/>
  <c r="D23" i="4" s="1"/>
  <c r="D24" i="4" s="1"/>
  <c r="D25" i="4" s="1"/>
  <c r="F22" i="4"/>
  <c r="F23" i="4" s="1"/>
  <c r="F24" i="4" s="1"/>
  <c r="F25" i="4" s="1"/>
  <c r="B23" i="4"/>
  <c r="B24" i="4" s="1"/>
  <c r="B25" i="4" s="1"/>
  <c r="Q20" i="4"/>
  <c r="Q17" i="4"/>
  <c r="Q19" i="4"/>
  <c r="Q18" i="4"/>
  <c r="Q16" i="4"/>
  <c r="G21" i="4" l="1"/>
  <c r="V4" i="4" s="1"/>
  <c r="G22" i="4"/>
  <c r="V5" i="4" s="1"/>
  <c r="G23" i="4" l="1"/>
  <c r="V6" i="4" s="1"/>
  <c r="G25" i="4" l="1"/>
  <c r="V8" i="4" s="1"/>
  <c r="G24" i="4"/>
  <c r="V7" i="4" s="1"/>
  <c r="V9" i="4" l="1"/>
  <c r="V11" i="4" s="1"/>
</calcChain>
</file>

<file path=xl/sharedStrings.xml><?xml version="1.0" encoding="utf-8"?>
<sst xmlns="http://schemas.openxmlformats.org/spreadsheetml/2006/main" count="114" uniqueCount="43">
  <si>
    <t>Discount</t>
  </si>
  <si>
    <t xml:space="preserve">Price </t>
  </si>
  <si>
    <t xml:space="preserve">Category </t>
  </si>
  <si>
    <t>Toys</t>
  </si>
  <si>
    <t>Electronics</t>
  </si>
  <si>
    <t>Groceries</t>
  </si>
  <si>
    <t>Furniture</t>
  </si>
  <si>
    <t>Clothing</t>
  </si>
  <si>
    <t>Revenue</t>
  </si>
  <si>
    <t>Total cost</t>
  </si>
  <si>
    <t>Month 1</t>
  </si>
  <si>
    <t>Month 2</t>
  </si>
  <si>
    <t>Month 3</t>
  </si>
  <si>
    <t>Month 4</t>
  </si>
  <si>
    <t>Month 5</t>
  </si>
  <si>
    <t>Restock Units</t>
  </si>
  <si>
    <t xml:space="preserve">Product </t>
  </si>
  <si>
    <t xml:space="preserve">   Month 1</t>
  </si>
  <si>
    <t xml:space="preserve">   Month 2</t>
  </si>
  <si>
    <t xml:space="preserve">   Month 3</t>
  </si>
  <si>
    <t xml:space="preserve">   Month 4</t>
  </si>
  <si>
    <t xml:space="preserve">   Month 5</t>
  </si>
  <si>
    <t>Cost</t>
  </si>
  <si>
    <t>Elasticity Factor</t>
  </si>
  <si>
    <t>Unit Sold</t>
  </si>
  <si>
    <t xml:space="preserve">SUM </t>
    <phoneticPr fontId="18" type="noConversion"/>
  </si>
  <si>
    <t xml:space="preserve">Final Price </t>
    <phoneticPr fontId="18" type="noConversion"/>
  </si>
  <si>
    <t xml:space="preserve">Inventory </t>
    <phoneticPr fontId="18" type="noConversion"/>
  </si>
  <si>
    <t>Cost</t>
    <phoneticPr fontId="23" type="noConversion"/>
  </si>
  <si>
    <t>Profit</t>
    <phoneticPr fontId="23" type="noConversion"/>
  </si>
  <si>
    <t>Forecast Demand</t>
    <phoneticPr fontId="23" type="noConversion"/>
  </si>
  <si>
    <t>Demand After Discount</t>
    <phoneticPr fontId="23" type="noConversion"/>
  </si>
  <si>
    <t>Inventory level</t>
    <phoneticPr fontId="23" type="noConversion"/>
  </si>
  <si>
    <t>SUM</t>
    <phoneticPr fontId="23" type="noConversion"/>
  </si>
  <si>
    <t>Binary</t>
    <phoneticPr fontId="23" type="noConversion"/>
  </si>
  <si>
    <t>&lt;=</t>
    <phoneticPr fontId="23" type="noConversion"/>
  </si>
  <si>
    <t>=</t>
    <phoneticPr fontId="23" type="noConversion"/>
  </si>
  <si>
    <t xml:space="preserve">Existing Stock </t>
    <phoneticPr fontId="23" type="noConversion"/>
  </si>
  <si>
    <t>Unit Cost</t>
    <phoneticPr fontId="18" type="noConversion"/>
  </si>
  <si>
    <t>Holding Cost</t>
    <phoneticPr fontId="23" type="noConversion"/>
  </si>
  <si>
    <t>DP</t>
    <phoneticPr fontId="23" type="noConversion"/>
  </si>
  <si>
    <t>E</t>
    <phoneticPr fontId="23" type="noConversion"/>
  </si>
  <si>
    <t>In the discount strategy, a 50% discount is the optimal choice to maximize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</si>
</sst>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7" formatCode="_-&quot;$&quot;* #,##0_-;\-&quot;$&quot;* #,##0_-;_-&quot;$&quot;* &quot;-&quot;??_-;_-@_-"/>
  </numFmts>
  <fonts count="2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57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8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2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9" fillId="0" borderId="0" xfId="0" applyFon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19" fillId="0" borderId="12" xfId="0" applyFont="1" applyBorder="1"/>
    <xf numFmtId="0" fontId="0" fillId="0" borderId="13" xfId="0" applyBorder="1"/>
    <xf numFmtId="0" fontId="20" fillId="33" borderId="0" xfId="0" applyFont="1" applyFill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4" borderId="0" xfId="0" applyFill="1"/>
    <xf numFmtId="0" fontId="20" fillId="0" borderId="0" xfId="0" applyFont="1"/>
    <xf numFmtId="0" fontId="0" fillId="0" borderId="12" xfId="0" applyBorder="1"/>
    <xf numFmtId="0" fontId="22" fillId="0" borderId="15" xfId="0" applyFont="1" applyBorder="1"/>
    <xf numFmtId="0" fontId="0" fillId="35" borderId="0" xfId="0" applyFill="1"/>
    <xf numFmtId="0" fontId="19" fillId="0" borderId="14" xfId="0" applyFont="1" applyBorder="1"/>
    <xf numFmtId="0" fontId="21" fillId="0" borderId="13" xfId="0" applyFont="1" applyBorder="1"/>
    <xf numFmtId="0" fontId="0" fillId="0" borderId="15" xfId="0" applyBorder="1"/>
    <xf numFmtId="0" fontId="0" fillId="34" borderId="16" xfId="0" applyFill="1" applyBorder="1"/>
    <xf numFmtId="0" fontId="20" fillId="0" borderId="16" xfId="0" applyFont="1" applyBorder="1"/>
    <xf numFmtId="0" fontId="20" fillId="0" borderId="17" xfId="0" applyFont="1" applyBorder="1"/>
    <xf numFmtId="0" fontId="20" fillId="34" borderId="0" xfId="0" applyFont="1" applyFill="1"/>
    <xf numFmtId="177" fontId="20" fillId="33" borderId="0" xfId="42" applyNumberFormat="1" applyFont="1" applyFill="1" applyAlignment="1"/>
    <xf numFmtId="177" fontId="20" fillId="33" borderId="16" xfId="42" applyNumberFormat="1" applyFont="1" applyFill="1" applyBorder="1" applyAlignment="1"/>
    <xf numFmtId="0" fontId="16" fillId="0" borderId="12" xfId="0" applyFont="1" applyBorder="1"/>
    <xf numFmtId="177" fontId="20" fillId="0" borderId="0" xfId="42" applyNumberFormat="1" applyFont="1" applyAlignment="1"/>
    <xf numFmtId="0" fontId="16" fillId="0" borderId="0" xfId="0" applyFont="1"/>
    <xf numFmtId="0" fontId="0" fillId="0" borderId="13" xfId="0" applyFont="1" applyBorder="1"/>
    <xf numFmtId="0" fontId="0" fillId="0" borderId="13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0" xfId="0" applyFill="1"/>
    <xf numFmtId="0" fontId="0" fillId="33" borderId="0" xfId="0" applyFill="1" applyAlignment="1">
      <alignment horizontal="left"/>
    </xf>
    <xf numFmtId="0" fontId="16" fillId="0" borderId="0" xfId="0" applyFont="1" applyFill="1"/>
    <xf numFmtId="0" fontId="0" fillId="0" borderId="0" xfId="0" applyFill="1" applyAlignment="1">
      <alignment horizontal="left"/>
    </xf>
    <xf numFmtId="177" fontId="20" fillId="33" borderId="14" xfId="42" applyNumberFormat="1" applyFont="1" applyFill="1" applyBorder="1" applyAlignment="1"/>
    <xf numFmtId="177" fontId="0" fillId="33" borderId="16" xfId="42" applyNumberFormat="1" applyFont="1" applyFill="1" applyBorder="1" applyAlignment="1"/>
    <xf numFmtId="177" fontId="0" fillId="0" borderId="12" xfId="0" applyNumberFormat="1" applyBorder="1"/>
    <xf numFmtId="0" fontId="0" fillId="0" borderId="15" xfId="0" applyFont="1" applyBorder="1"/>
    <xf numFmtId="177" fontId="0" fillId="0" borderId="17" xfId="0" applyNumberFormat="1" applyBorder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3</xdr:row>
      <xdr:rowOff>104775</xdr:rowOff>
    </xdr:from>
    <xdr:to>
      <xdr:col>9</xdr:col>
      <xdr:colOff>553023</xdr:colOff>
      <xdr:row>5</xdr:row>
      <xdr:rowOff>161991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4F7690-5B3B-17E0-5D0F-BD7AE8CE7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733425"/>
          <a:ext cx="4105848" cy="476316"/>
        </a:xfrm>
        <a:prstGeom prst="rect">
          <a:avLst/>
        </a:prstGeom>
      </xdr:spPr>
    </xdr:pic>
    <xdr:clientData/>
  </xdr:twoCellAnchor>
  <xdr:twoCellAnchor editAs="oneCell">
    <xdr:from>
      <xdr:col>10</xdr:col>
      <xdr:colOff>590048</xdr:colOff>
      <xdr:row>0</xdr:row>
      <xdr:rowOff>140369</xdr:rowOff>
    </xdr:from>
    <xdr:to>
      <xdr:col>19</xdr:col>
      <xdr:colOff>609099</xdr:colOff>
      <xdr:row>18</xdr:row>
      <xdr:rowOff>58548</xdr:rowOff>
    </xdr:to>
    <xdr:pic>
      <xdr:nvPicPr>
        <xdr:cNvPr id="3" name="Picture 2" descr="輸出圖像">
          <a:extLst>
            <a:ext uri="{FF2B5EF4-FFF2-40B4-BE49-F238E27FC236}">
              <a16:creationId xmlns:a16="http://schemas.microsoft.com/office/drawing/2014/main" id="{5F6D7FA4-C125-7059-3B0C-A0629056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7943" y="140369"/>
          <a:ext cx="6155156" cy="370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EA94-B518-457F-A425-4F77E757B059}">
  <dimension ref="A1:V42"/>
  <sheetViews>
    <sheetView topLeftCell="I7" zoomScale="99" workbookViewId="0">
      <selection activeCell="V16" sqref="V16"/>
    </sheetView>
  </sheetViews>
  <sheetFormatPr defaultRowHeight="16.5" x14ac:dyDescent="0.25"/>
  <cols>
    <col min="1" max="1" width="15.125" customWidth="1"/>
    <col min="2" max="2" width="11"/>
    <col min="3" max="3" width="12.875" bestFit="1" customWidth="1"/>
    <col min="4" max="4" width="11"/>
    <col min="5" max="5" width="11.125" customWidth="1"/>
    <col min="6" max="6" width="9.625" customWidth="1"/>
    <col min="7" max="7" width="10.5" customWidth="1"/>
    <col min="8" max="8" width="3.5" bestFit="1" customWidth="1"/>
    <col min="9" max="9" width="18.375" customWidth="1"/>
    <col min="10" max="10" width="3.5" customWidth="1"/>
    <col min="11" max="11" width="20.125" customWidth="1"/>
    <col min="12" max="20" width="11"/>
    <col min="21" max="21" width="14.625" bestFit="1" customWidth="1"/>
    <col min="22" max="22" width="13.625" customWidth="1"/>
  </cols>
  <sheetData>
    <row r="1" spans="1:22" x14ac:dyDescent="0.25">
      <c r="A1" s="1" t="s">
        <v>1</v>
      </c>
      <c r="K1" s="1" t="s">
        <v>22</v>
      </c>
      <c r="U1" t="s">
        <v>8</v>
      </c>
      <c r="V1">
        <f>SUMPRODUCT(L16:P20,L27:P31)</f>
        <v>929200</v>
      </c>
    </row>
    <row r="2" spans="1:22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2</v>
      </c>
      <c r="K2" s="3"/>
      <c r="L2" s="4" t="s">
        <v>3</v>
      </c>
      <c r="M2" s="4" t="s">
        <v>4</v>
      </c>
      <c r="N2" s="4" t="s">
        <v>5</v>
      </c>
      <c r="O2" s="4" t="s">
        <v>6</v>
      </c>
      <c r="P2" s="13" t="s">
        <v>7</v>
      </c>
      <c r="R2" s="1"/>
      <c r="U2" s="12"/>
      <c r="V2" s="12"/>
    </row>
    <row r="3" spans="1:22" x14ac:dyDescent="0.25">
      <c r="A3" s="6" t="s">
        <v>10</v>
      </c>
      <c r="B3" s="23">
        <v>10</v>
      </c>
      <c r="C3" s="23">
        <v>200</v>
      </c>
      <c r="D3" s="23">
        <v>5</v>
      </c>
      <c r="E3" s="23">
        <v>150</v>
      </c>
      <c r="F3" s="23">
        <v>20</v>
      </c>
      <c r="G3" s="8"/>
      <c r="K3" s="28" t="s">
        <v>38</v>
      </c>
      <c r="L3" s="23">
        <v>5</v>
      </c>
      <c r="M3" s="23">
        <v>100</v>
      </c>
      <c r="N3" s="23">
        <v>3</v>
      </c>
      <c r="O3" s="23">
        <v>50</v>
      </c>
      <c r="P3" s="39">
        <v>5</v>
      </c>
      <c r="U3" t="s">
        <v>28</v>
      </c>
    </row>
    <row r="4" spans="1:22" x14ac:dyDescent="0.25">
      <c r="A4" s="6" t="s">
        <v>11</v>
      </c>
      <c r="B4" s="23">
        <v>12</v>
      </c>
      <c r="C4" s="23">
        <v>220</v>
      </c>
      <c r="D4" s="23">
        <v>6</v>
      </c>
      <c r="E4" s="23">
        <v>180</v>
      </c>
      <c r="F4" s="23">
        <v>25</v>
      </c>
      <c r="G4" s="8"/>
      <c r="K4" s="42" t="s">
        <v>39</v>
      </c>
      <c r="L4" s="40">
        <v>2</v>
      </c>
      <c r="M4" s="20"/>
      <c r="N4" s="20"/>
      <c r="O4" s="20"/>
      <c r="P4" s="21"/>
      <c r="U4" s="3" t="s">
        <v>10</v>
      </c>
      <c r="V4" s="41">
        <f>SUMPRODUCT($L$3:$P$3,B13:F13)+(G21*$L$4)</f>
        <v>71900</v>
      </c>
    </row>
    <row r="5" spans="1:22" x14ac:dyDescent="0.25">
      <c r="A5" s="6" t="s">
        <v>12</v>
      </c>
      <c r="B5" s="23">
        <v>11</v>
      </c>
      <c r="C5" s="23">
        <v>210</v>
      </c>
      <c r="D5" s="23">
        <v>4</v>
      </c>
      <c r="E5" s="23">
        <v>170</v>
      </c>
      <c r="F5" s="23">
        <v>22</v>
      </c>
      <c r="G5" s="8"/>
      <c r="U5" s="6" t="s">
        <v>11</v>
      </c>
      <c r="V5" s="8">
        <f t="shared" ref="V5:V8" si="0">SUMPRODUCT($L$3:$P$3,B14:F14)+(G22*$L$4)</f>
        <v>83300</v>
      </c>
    </row>
    <row r="6" spans="1:22" x14ac:dyDescent="0.25">
      <c r="A6" s="6" t="s">
        <v>13</v>
      </c>
      <c r="B6" s="23">
        <v>9</v>
      </c>
      <c r="C6" s="23">
        <v>230</v>
      </c>
      <c r="D6" s="23">
        <v>7</v>
      </c>
      <c r="E6" s="23">
        <v>160</v>
      </c>
      <c r="F6" s="23">
        <v>18</v>
      </c>
      <c r="G6" s="8"/>
      <c r="K6" s="1" t="s">
        <v>0</v>
      </c>
      <c r="L6" s="12"/>
      <c r="M6" s="12"/>
      <c r="N6" s="12"/>
      <c r="O6" s="12"/>
      <c r="P6" s="12"/>
      <c r="U6" s="6" t="s">
        <v>12</v>
      </c>
      <c r="V6" s="8">
        <f t="shared" si="0"/>
        <v>83900</v>
      </c>
    </row>
    <row r="7" spans="1:22" x14ac:dyDescent="0.25">
      <c r="A7" s="18" t="s">
        <v>14</v>
      </c>
      <c r="B7" s="24">
        <v>13</v>
      </c>
      <c r="C7" s="24">
        <v>240</v>
      </c>
      <c r="D7" s="24">
        <v>8</v>
      </c>
      <c r="E7" s="24">
        <v>190</v>
      </c>
      <c r="F7" s="24">
        <v>30</v>
      </c>
      <c r="G7" s="10"/>
      <c r="K7" s="3"/>
      <c r="L7" s="4" t="s">
        <v>3</v>
      </c>
      <c r="M7" s="4" t="s">
        <v>4</v>
      </c>
      <c r="N7" s="4" t="s">
        <v>5</v>
      </c>
      <c r="O7" s="4" t="s">
        <v>6</v>
      </c>
      <c r="P7" s="4" t="s">
        <v>7</v>
      </c>
      <c r="Q7" s="25" t="s">
        <v>33</v>
      </c>
      <c r="S7" t="s">
        <v>34</v>
      </c>
      <c r="U7" s="6" t="s">
        <v>13</v>
      </c>
      <c r="V7" s="8">
        <f t="shared" si="0"/>
        <v>83900</v>
      </c>
    </row>
    <row r="8" spans="1:22" x14ac:dyDescent="0.25">
      <c r="K8" s="6" t="s">
        <v>10</v>
      </c>
      <c r="L8" s="11">
        <v>0</v>
      </c>
      <c r="M8" s="11">
        <v>0</v>
      </c>
      <c r="N8" s="22">
        <v>0</v>
      </c>
      <c r="O8" s="22">
        <v>1</v>
      </c>
      <c r="P8" s="22">
        <v>0</v>
      </c>
      <c r="Q8" s="8">
        <f>SUM(L8:P8)</f>
        <v>1</v>
      </c>
      <c r="R8" t="s">
        <v>36</v>
      </c>
      <c r="S8" s="7">
        <v>1</v>
      </c>
      <c r="U8" s="18" t="s">
        <v>14</v>
      </c>
      <c r="V8" s="43">
        <f>SUMPRODUCT($L$3:$P$3,B17:F17)+(G25*$L$4)</f>
        <v>75500</v>
      </c>
    </row>
    <row r="9" spans="1:22" x14ac:dyDescent="0.25">
      <c r="A9" s="1" t="s">
        <v>16</v>
      </c>
      <c r="K9" s="6" t="s">
        <v>11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8">
        <f t="shared" ref="Q9:Q12" si="1">SUM(L9:P9)</f>
        <v>1</v>
      </c>
      <c r="R9" t="s">
        <v>36</v>
      </c>
      <c r="S9" s="7">
        <v>1</v>
      </c>
      <c r="U9" s="14" t="s">
        <v>9</v>
      </c>
      <c r="V9" s="10">
        <f>SUM(V4:V8)</f>
        <v>398500</v>
      </c>
    </row>
    <row r="10" spans="1:22" x14ac:dyDescent="0.25">
      <c r="A10" s="3"/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13"/>
      <c r="K10" s="6" t="s">
        <v>12</v>
      </c>
      <c r="L10" s="11">
        <v>0</v>
      </c>
      <c r="M10" s="11">
        <v>0</v>
      </c>
      <c r="N10" s="11">
        <v>0</v>
      </c>
      <c r="O10" s="11">
        <v>1</v>
      </c>
      <c r="P10" s="11">
        <v>0</v>
      </c>
      <c r="Q10" s="8">
        <f t="shared" si="1"/>
        <v>1</v>
      </c>
      <c r="R10" t="s">
        <v>36</v>
      </c>
      <c r="S10" s="7">
        <v>1</v>
      </c>
    </row>
    <row r="11" spans="1:22" x14ac:dyDescent="0.25">
      <c r="A11" s="6" t="s">
        <v>37</v>
      </c>
      <c r="B11" s="2">
        <v>600</v>
      </c>
      <c r="C11" s="2">
        <v>700</v>
      </c>
      <c r="D11" s="2">
        <v>800</v>
      </c>
      <c r="E11" s="2">
        <v>300</v>
      </c>
      <c r="F11" s="2">
        <v>500</v>
      </c>
      <c r="G11" s="16"/>
      <c r="K11" s="6" t="s">
        <v>13</v>
      </c>
      <c r="L11" s="11">
        <v>0</v>
      </c>
      <c r="M11" s="11">
        <v>0</v>
      </c>
      <c r="N11" s="11">
        <v>0</v>
      </c>
      <c r="O11" s="11">
        <v>1</v>
      </c>
      <c r="P11" s="11">
        <v>0</v>
      </c>
      <c r="Q11" s="8">
        <f t="shared" si="1"/>
        <v>1</v>
      </c>
      <c r="R11" t="s">
        <v>36</v>
      </c>
      <c r="S11" s="7">
        <v>1</v>
      </c>
      <c r="U11" t="s">
        <v>29</v>
      </c>
      <c r="V11" s="15">
        <f>V1-V9</f>
        <v>530700</v>
      </c>
    </row>
    <row r="12" spans="1:22" x14ac:dyDescent="0.25">
      <c r="A12" s="17" t="s">
        <v>15</v>
      </c>
      <c r="G12" s="8"/>
      <c r="K12" s="18" t="s">
        <v>14</v>
      </c>
      <c r="L12" s="19">
        <v>0</v>
      </c>
      <c r="M12" s="19">
        <v>0</v>
      </c>
      <c r="N12" s="19">
        <v>0</v>
      </c>
      <c r="O12" s="19">
        <v>0</v>
      </c>
      <c r="P12" s="19">
        <v>1</v>
      </c>
      <c r="Q12" s="10">
        <f t="shared" si="1"/>
        <v>1</v>
      </c>
      <c r="R12" t="s">
        <v>36</v>
      </c>
      <c r="S12" s="7">
        <v>1</v>
      </c>
    </row>
    <row r="13" spans="1:22" x14ac:dyDescent="0.25">
      <c r="A13" s="6" t="s">
        <v>17</v>
      </c>
      <c r="B13" s="11">
        <v>400</v>
      </c>
      <c r="C13" s="11">
        <v>500</v>
      </c>
      <c r="D13" s="11">
        <v>0</v>
      </c>
      <c r="E13" s="11">
        <v>300</v>
      </c>
      <c r="F13" s="11">
        <v>100</v>
      </c>
      <c r="G13" s="8"/>
    </row>
    <row r="14" spans="1:22" x14ac:dyDescent="0.25">
      <c r="A14" s="6" t="s">
        <v>18</v>
      </c>
      <c r="B14" s="11">
        <v>500</v>
      </c>
      <c r="C14" s="11">
        <v>600</v>
      </c>
      <c r="D14" s="11">
        <v>100</v>
      </c>
      <c r="E14" s="11">
        <v>300</v>
      </c>
      <c r="F14" s="11">
        <v>300</v>
      </c>
      <c r="G14" s="8"/>
      <c r="K14" s="1" t="s">
        <v>24</v>
      </c>
    </row>
    <row r="15" spans="1:22" x14ac:dyDescent="0.25">
      <c r="A15" s="6" t="s">
        <v>19</v>
      </c>
      <c r="B15" s="11">
        <v>500</v>
      </c>
      <c r="C15" s="11">
        <v>600</v>
      </c>
      <c r="D15" s="11">
        <v>300</v>
      </c>
      <c r="E15" s="11">
        <v>300</v>
      </c>
      <c r="F15" s="11">
        <v>300</v>
      </c>
      <c r="G15" s="8"/>
      <c r="K15" s="3"/>
      <c r="L15" s="4" t="s">
        <v>3</v>
      </c>
      <c r="M15" s="4" t="s">
        <v>4</v>
      </c>
      <c r="N15" s="4" t="s">
        <v>5</v>
      </c>
      <c r="O15" s="4" t="s">
        <v>6</v>
      </c>
      <c r="P15" s="4" t="s">
        <v>7</v>
      </c>
      <c r="Q15" s="25" t="s">
        <v>33</v>
      </c>
      <c r="S15" s="27" t="s">
        <v>32</v>
      </c>
      <c r="U15" t="s">
        <v>23</v>
      </c>
      <c r="V15">
        <v>0.5</v>
      </c>
    </row>
    <row r="16" spans="1:22" x14ac:dyDescent="0.25">
      <c r="A16" s="6" t="s">
        <v>20</v>
      </c>
      <c r="B16" s="30">
        <v>500</v>
      </c>
      <c r="C16" s="30">
        <v>600</v>
      </c>
      <c r="D16" s="30">
        <v>300</v>
      </c>
      <c r="E16" s="30">
        <v>300</v>
      </c>
      <c r="F16" s="30">
        <v>300</v>
      </c>
      <c r="G16" s="8"/>
      <c r="K16" s="6" t="s">
        <v>10</v>
      </c>
      <c r="L16" s="35">
        <f>L$21+L$21*L8*$V$15</f>
        <v>500</v>
      </c>
      <c r="M16" s="35">
        <f t="shared" ref="M16:P16" si="2">M$21+M$21*M8*$V$15</f>
        <v>600</v>
      </c>
      <c r="N16" s="35">
        <f t="shared" si="2"/>
        <v>300</v>
      </c>
      <c r="O16" s="35">
        <f t="shared" si="2"/>
        <v>300</v>
      </c>
      <c r="P16" s="35">
        <f t="shared" si="2"/>
        <v>300</v>
      </c>
      <c r="Q16" s="8">
        <f>SUM(L16:P16)</f>
        <v>2000</v>
      </c>
      <c r="R16" t="s">
        <v>35</v>
      </c>
      <c r="S16" s="36">
        <v>5000</v>
      </c>
    </row>
    <row r="17" spans="1:19" x14ac:dyDescent="0.25">
      <c r="A17" s="18" t="s">
        <v>21</v>
      </c>
      <c r="B17" s="19">
        <v>500</v>
      </c>
      <c r="C17" s="19">
        <v>600</v>
      </c>
      <c r="D17" s="19">
        <v>300</v>
      </c>
      <c r="E17" s="19">
        <v>100</v>
      </c>
      <c r="F17" s="19">
        <v>600</v>
      </c>
      <c r="G17" s="10"/>
      <c r="K17" s="6" t="s">
        <v>11</v>
      </c>
      <c r="L17" s="35">
        <f t="shared" ref="L17:P17" si="3">L$21+L$21*L9*$V$15</f>
        <v>500</v>
      </c>
      <c r="M17" s="35">
        <f t="shared" si="3"/>
        <v>600</v>
      </c>
      <c r="N17" s="35">
        <f t="shared" si="3"/>
        <v>300</v>
      </c>
      <c r="O17" s="35">
        <f t="shared" si="3"/>
        <v>300</v>
      </c>
      <c r="P17" s="35">
        <f t="shared" si="3"/>
        <v>300</v>
      </c>
      <c r="Q17" s="8">
        <f>SUM(L17:P17)</f>
        <v>2000</v>
      </c>
      <c r="R17" t="s">
        <v>35</v>
      </c>
      <c r="S17" s="36">
        <v>5000</v>
      </c>
    </row>
    <row r="18" spans="1:19" x14ac:dyDescent="0.25">
      <c r="A18" s="29"/>
      <c r="B18" s="31"/>
      <c r="C18" s="31"/>
      <c r="D18" s="31"/>
      <c r="E18" s="31"/>
      <c r="F18" s="31"/>
      <c r="K18" s="6" t="s">
        <v>12</v>
      </c>
      <c r="L18" s="35">
        <f t="shared" ref="L18:P18" si="4">L$21+L$21*L10*$V$15</f>
        <v>500</v>
      </c>
      <c r="M18" s="35">
        <f t="shared" si="4"/>
        <v>600</v>
      </c>
      <c r="N18" s="35">
        <f t="shared" si="4"/>
        <v>300</v>
      </c>
      <c r="O18" s="35">
        <f t="shared" si="4"/>
        <v>300</v>
      </c>
      <c r="P18" s="35">
        <f t="shared" si="4"/>
        <v>300</v>
      </c>
      <c r="Q18" s="8">
        <f t="shared" ref="Q18:Q20" si="5">SUM(L18:P18)</f>
        <v>2000</v>
      </c>
      <c r="R18" t="s">
        <v>35</v>
      </c>
      <c r="S18" s="36">
        <v>5000</v>
      </c>
    </row>
    <row r="19" spans="1:19" x14ac:dyDescent="0.25">
      <c r="A19" s="27" t="s">
        <v>27</v>
      </c>
      <c r="K19" s="6" t="s">
        <v>13</v>
      </c>
      <c r="L19" s="35">
        <f t="shared" ref="L19:P19" si="6">L$21+L$21*L11*$V$15</f>
        <v>500</v>
      </c>
      <c r="M19" s="35">
        <f t="shared" si="6"/>
        <v>600</v>
      </c>
      <c r="N19" s="35">
        <f t="shared" si="6"/>
        <v>300</v>
      </c>
      <c r="O19" s="35">
        <f t="shared" si="6"/>
        <v>300</v>
      </c>
      <c r="P19" s="35">
        <f t="shared" si="6"/>
        <v>300</v>
      </c>
      <c r="Q19" s="8">
        <f t="shared" si="5"/>
        <v>2000</v>
      </c>
      <c r="R19" t="s">
        <v>35</v>
      </c>
      <c r="S19" s="36">
        <v>5000</v>
      </c>
    </row>
    <row r="20" spans="1:19" x14ac:dyDescent="0.25">
      <c r="A20" s="3"/>
      <c r="B20" s="4" t="s">
        <v>3</v>
      </c>
      <c r="C20" s="4" t="s">
        <v>4</v>
      </c>
      <c r="D20" s="4" t="s">
        <v>5</v>
      </c>
      <c r="E20" s="4" t="s">
        <v>6</v>
      </c>
      <c r="F20" s="4" t="s">
        <v>7</v>
      </c>
      <c r="G20" s="25" t="s">
        <v>25</v>
      </c>
      <c r="I20" s="27" t="s">
        <v>32</v>
      </c>
      <c r="J20" s="37"/>
      <c r="K20" s="18" t="s">
        <v>14</v>
      </c>
      <c r="L20" s="35">
        <f t="shared" ref="L20:P20" si="7">L$21+L$21*L12*$V$15</f>
        <v>500</v>
      </c>
      <c r="M20" s="35">
        <f t="shared" si="7"/>
        <v>600</v>
      </c>
      <c r="N20" s="35">
        <f t="shared" si="7"/>
        <v>300</v>
      </c>
      <c r="O20" s="35">
        <f t="shared" si="7"/>
        <v>200</v>
      </c>
      <c r="P20" s="35">
        <f>P$21+P$21*P12*$V$15</f>
        <v>450</v>
      </c>
      <c r="Q20" s="10">
        <f>SUM(L20:P20)</f>
        <v>2050</v>
      </c>
      <c r="R20" t="s">
        <v>35</v>
      </c>
      <c r="S20" s="36">
        <v>5000</v>
      </c>
    </row>
    <row r="21" spans="1:19" x14ac:dyDescent="0.25">
      <c r="A21" s="6" t="s">
        <v>10</v>
      </c>
      <c r="B21">
        <f>B11+B13-L16</f>
        <v>500</v>
      </c>
      <c r="C21">
        <f t="shared" ref="C21:F21" si="8">C11+C13-M16</f>
        <v>600</v>
      </c>
      <c r="D21">
        <f t="shared" si="8"/>
        <v>500</v>
      </c>
      <c r="E21">
        <f t="shared" si="8"/>
        <v>300</v>
      </c>
      <c r="F21">
        <f t="shared" si="8"/>
        <v>300</v>
      </c>
      <c r="G21" s="8">
        <f>SUM(B21:F21)</f>
        <v>2200</v>
      </c>
      <c r="H21" t="s">
        <v>35</v>
      </c>
      <c r="I21" s="36">
        <v>5000</v>
      </c>
      <c r="J21" s="38"/>
      <c r="K21" s="32" t="s">
        <v>30</v>
      </c>
      <c r="L21" s="4">
        <v>500</v>
      </c>
      <c r="M21" s="4">
        <v>600</v>
      </c>
      <c r="N21" s="4">
        <v>300</v>
      </c>
      <c r="O21" s="4">
        <v>200</v>
      </c>
      <c r="P21" s="4">
        <v>300</v>
      </c>
      <c r="Q21" s="33"/>
    </row>
    <row r="22" spans="1:19" x14ac:dyDescent="0.25">
      <c r="A22" s="6" t="s">
        <v>11</v>
      </c>
      <c r="B22">
        <f>B21+B14-L17</f>
        <v>500</v>
      </c>
      <c r="C22">
        <f t="shared" ref="C22:F22" si="9">C21+C14-M17</f>
        <v>600</v>
      </c>
      <c r="D22">
        <f t="shared" si="9"/>
        <v>300</v>
      </c>
      <c r="E22">
        <f t="shared" si="9"/>
        <v>300</v>
      </c>
      <c r="F22">
        <f t="shared" si="9"/>
        <v>300</v>
      </c>
      <c r="G22" s="8">
        <f t="shared" ref="G22:G24" si="10">SUM(B22:F22)</f>
        <v>2000</v>
      </c>
      <c r="H22" t="s">
        <v>35</v>
      </c>
      <c r="I22" s="36">
        <v>5000</v>
      </c>
      <c r="J22" s="38"/>
      <c r="K22" s="34" t="s">
        <v>31</v>
      </c>
      <c r="L22" s="9">
        <f>L21*(1+$V$15)</f>
        <v>750</v>
      </c>
      <c r="M22" s="9">
        <f t="shared" ref="M22:P22" si="11">M21*(1+$V$15)</f>
        <v>900</v>
      </c>
      <c r="N22" s="9">
        <f t="shared" si="11"/>
        <v>450</v>
      </c>
      <c r="O22" s="9">
        <f t="shared" si="11"/>
        <v>300</v>
      </c>
      <c r="P22" s="9">
        <f t="shared" si="11"/>
        <v>450</v>
      </c>
      <c r="Q22" s="10"/>
    </row>
    <row r="23" spans="1:19" x14ac:dyDescent="0.25">
      <c r="A23" s="6" t="s">
        <v>12</v>
      </c>
      <c r="B23">
        <f>B22+B15-L18</f>
        <v>500</v>
      </c>
      <c r="C23">
        <f t="shared" ref="C23:C25" si="12">C22+C15-M18</f>
        <v>600</v>
      </c>
      <c r="D23">
        <f t="shared" ref="D23:D25" si="13">D22+D15-N18</f>
        <v>300</v>
      </c>
      <c r="E23">
        <f t="shared" ref="E23:E25" si="14">E22+E15-O18</f>
        <v>300</v>
      </c>
      <c r="F23">
        <f t="shared" ref="F23:F25" si="15">F22+F15-P18</f>
        <v>300</v>
      </c>
      <c r="G23" s="8">
        <f t="shared" si="10"/>
        <v>2000</v>
      </c>
      <c r="H23" t="s">
        <v>35</v>
      </c>
      <c r="I23" s="36">
        <v>5000</v>
      </c>
      <c r="J23" s="38"/>
    </row>
    <row r="24" spans="1:19" x14ac:dyDescent="0.25">
      <c r="A24" s="6" t="s">
        <v>13</v>
      </c>
      <c r="B24">
        <f t="shared" ref="B23:B25" si="16">B23+B16-L19</f>
        <v>500</v>
      </c>
      <c r="C24">
        <f t="shared" si="12"/>
        <v>600</v>
      </c>
      <c r="D24">
        <f t="shared" si="13"/>
        <v>300</v>
      </c>
      <c r="E24">
        <f t="shared" si="14"/>
        <v>300</v>
      </c>
      <c r="F24">
        <f t="shared" si="15"/>
        <v>300</v>
      </c>
      <c r="G24" s="8">
        <f t="shared" si="10"/>
        <v>2000</v>
      </c>
      <c r="H24" t="s">
        <v>35</v>
      </c>
      <c r="I24" s="36">
        <v>5000</v>
      </c>
      <c r="J24" s="38"/>
    </row>
    <row r="25" spans="1:19" x14ac:dyDescent="0.25">
      <c r="A25" s="18" t="s">
        <v>14</v>
      </c>
      <c r="B25" s="9">
        <f t="shared" si="16"/>
        <v>500</v>
      </c>
      <c r="C25" s="9">
        <f t="shared" si="12"/>
        <v>600</v>
      </c>
      <c r="D25" s="9">
        <f t="shared" si="13"/>
        <v>300</v>
      </c>
      <c r="E25" s="9">
        <f t="shared" si="14"/>
        <v>200</v>
      </c>
      <c r="F25" s="9">
        <f>F24+F17-P20</f>
        <v>450</v>
      </c>
      <c r="G25" s="10">
        <f>SUM(B25:F25)</f>
        <v>2050</v>
      </c>
      <c r="H25" t="s">
        <v>35</v>
      </c>
      <c r="I25" s="36">
        <v>5000</v>
      </c>
      <c r="J25" s="38"/>
      <c r="K25" s="27" t="s">
        <v>26</v>
      </c>
    </row>
    <row r="26" spans="1:19" x14ac:dyDescent="0.25">
      <c r="A26" s="12"/>
      <c r="B26" s="12"/>
      <c r="C26" s="12"/>
      <c r="D26" s="12"/>
      <c r="E26" s="12"/>
      <c r="F26" s="12"/>
      <c r="G26" s="12"/>
      <c r="K26" s="3"/>
      <c r="L26" s="4" t="s">
        <v>3</v>
      </c>
      <c r="M26" s="4" t="s">
        <v>4</v>
      </c>
      <c r="N26" s="4" t="s">
        <v>5</v>
      </c>
      <c r="O26" s="4" t="s">
        <v>6</v>
      </c>
      <c r="P26" s="4" t="s">
        <v>7</v>
      </c>
      <c r="Q26" s="5"/>
    </row>
    <row r="27" spans="1:19" x14ac:dyDescent="0.25">
      <c r="A27" s="12"/>
      <c r="B27" s="12"/>
      <c r="C27" s="12"/>
      <c r="D27" s="12"/>
      <c r="E27" s="12"/>
      <c r="F27" s="12"/>
      <c r="G27" s="12"/>
      <c r="K27" s="6" t="s">
        <v>10</v>
      </c>
      <c r="L27" s="26">
        <f>IF(L8=1,B3*0.8,B3)</f>
        <v>10</v>
      </c>
      <c r="M27" s="26">
        <f t="shared" ref="M27:P27" si="17">IF(M8=1,C3*0.8,C3)</f>
        <v>200</v>
      </c>
      <c r="N27" s="26">
        <f t="shared" si="17"/>
        <v>5</v>
      </c>
      <c r="O27" s="26">
        <f t="shared" si="17"/>
        <v>120</v>
      </c>
      <c r="P27" s="26">
        <f t="shared" si="17"/>
        <v>20</v>
      </c>
      <c r="Q27" s="8"/>
    </row>
    <row r="28" spans="1:19" x14ac:dyDescent="0.25">
      <c r="A28" s="12"/>
      <c r="B28" s="12"/>
      <c r="C28" s="12"/>
      <c r="D28" s="12"/>
      <c r="E28" s="12"/>
      <c r="F28" s="12"/>
      <c r="G28" s="12"/>
      <c r="K28" s="6" t="s">
        <v>11</v>
      </c>
      <c r="L28" s="26">
        <f t="shared" ref="L28:L31" si="18">IF(L9=1,B4*0.8,B4)</f>
        <v>12</v>
      </c>
      <c r="M28" s="26">
        <f t="shared" ref="M28:M31" si="19">IF(M9=1,C4*0.8,C4)</f>
        <v>220</v>
      </c>
      <c r="N28" s="26">
        <f t="shared" ref="N28:N31" si="20">IF(N9=1,D4*0.8,D4)</f>
        <v>6</v>
      </c>
      <c r="O28" s="26">
        <f t="shared" ref="O28:O31" si="21">IF(O9=1,E4*0.8,E4)</f>
        <v>144</v>
      </c>
      <c r="P28" s="26">
        <f t="shared" ref="P28:P31" si="22">IF(P9=1,F4*0.8,F4)</f>
        <v>25</v>
      </c>
      <c r="Q28" s="8"/>
    </row>
    <row r="29" spans="1:19" x14ac:dyDescent="0.25">
      <c r="A29" s="12"/>
      <c r="B29" s="12"/>
      <c r="C29" s="12"/>
      <c r="D29" s="12"/>
      <c r="E29" s="12"/>
      <c r="F29" s="12"/>
      <c r="G29" s="12"/>
      <c r="K29" s="6" t="s">
        <v>12</v>
      </c>
      <c r="L29" s="26">
        <f t="shared" si="18"/>
        <v>11</v>
      </c>
      <c r="M29" s="26">
        <f t="shared" si="19"/>
        <v>210</v>
      </c>
      <c r="N29" s="26">
        <f t="shared" si="20"/>
        <v>4</v>
      </c>
      <c r="O29" s="26">
        <f t="shared" si="21"/>
        <v>136</v>
      </c>
      <c r="P29" s="26">
        <f t="shared" si="22"/>
        <v>22</v>
      </c>
      <c r="Q29" s="8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6" t="s">
        <v>13</v>
      </c>
      <c r="L30" s="26">
        <f t="shared" si="18"/>
        <v>9</v>
      </c>
      <c r="M30" s="26">
        <f t="shared" si="19"/>
        <v>230</v>
      </c>
      <c r="N30" s="26">
        <f t="shared" si="20"/>
        <v>7</v>
      </c>
      <c r="O30" s="26">
        <f t="shared" si="21"/>
        <v>128</v>
      </c>
      <c r="P30" s="26">
        <f t="shared" si="22"/>
        <v>18</v>
      </c>
      <c r="Q30" s="8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8" t="s">
        <v>14</v>
      </c>
      <c r="L31" s="26">
        <f t="shared" si="18"/>
        <v>13</v>
      </c>
      <c r="M31" s="26">
        <f t="shared" si="19"/>
        <v>240</v>
      </c>
      <c r="N31" s="26">
        <f t="shared" si="20"/>
        <v>8</v>
      </c>
      <c r="O31" s="26">
        <f t="shared" si="21"/>
        <v>190</v>
      </c>
      <c r="P31" s="26">
        <f t="shared" si="22"/>
        <v>24</v>
      </c>
      <c r="Q31" s="10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 spans="1:14" x14ac:dyDescent="0.25">
      <c r="A35" s="12"/>
      <c r="B35" s="12"/>
      <c r="C35" s="12"/>
      <c r="D35" s="12"/>
      <c r="E35" s="12"/>
      <c r="F35" s="12"/>
      <c r="G35" s="12"/>
    </row>
    <row r="38" spans="1:14" x14ac:dyDescent="0.25">
      <c r="K38" s="12"/>
      <c r="N38" s="12"/>
    </row>
    <row r="39" spans="1:14" x14ac:dyDescent="0.25">
      <c r="K39" s="12"/>
      <c r="N39" s="12"/>
    </row>
    <row r="40" spans="1:14" x14ac:dyDescent="0.25">
      <c r="A40" s="1"/>
      <c r="K40" s="12"/>
      <c r="N40" s="12"/>
    </row>
    <row r="41" spans="1:14" x14ac:dyDescent="0.25">
      <c r="K41" s="12"/>
      <c r="N41" s="12"/>
    </row>
    <row r="42" spans="1:14" x14ac:dyDescent="0.25">
      <c r="K42" s="12"/>
      <c r="N42" s="12"/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A471-E95F-425E-A54B-AE96E89B0B4D}">
  <dimension ref="F7:U10"/>
  <sheetViews>
    <sheetView tabSelected="1" zoomScale="95" workbookViewId="0">
      <selection activeCell="H44" sqref="H44"/>
    </sheetView>
  </sheetViews>
  <sheetFormatPr defaultRowHeight="16.5" x14ac:dyDescent="0.25"/>
  <cols>
    <col min="22" max="22" width="9.25" bestFit="1" customWidth="1"/>
  </cols>
  <sheetData>
    <row r="7" spans="6:21" x14ac:dyDescent="0.25">
      <c r="F7" s="44"/>
    </row>
    <row r="8" spans="6:21" x14ac:dyDescent="0.25">
      <c r="F8" t="s">
        <v>40</v>
      </c>
      <c r="G8" s="44">
        <v>0.3</v>
      </c>
      <c r="H8" s="44">
        <v>0.4</v>
      </c>
      <c r="I8" s="44">
        <v>0.5</v>
      </c>
      <c r="J8" s="44">
        <v>0.6</v>
      </c>
      <c r="K8" s="44"/>
      <c r="L8" s="44"/>
      <c r="M8" s="44"/>
      <c r="U8" t="s">
        <v>42</v>
      </c>
    </row>
    <row r="9" spans="6:21" x14ac:dyDescent="0.25">
      <c r="F9" t="s">
        <v>41</v>
      </c>
      <c r="G9" s="44">
        <v>0.45</v>
      </c>
      <c r="H9" s="44">
        <v>0.6</v>
      </c>
      <c r="I9" s="44">
        <v>0.75</v>
      </c>
      <c r="J9" s="44">
        <v>0.9</v>
      </c>
      <c r="K9" s="44"/>
      <c r="L9" s="44"/>
      <c r="M9" s="44"/>
    </row>
    <row r="10" spans="6:21" x14ac:dyDescent="0.25">
      <c r="F10" t="s">
        <v>29</v>
      </c>
      <c r="G10">
        <v>504350</v>
      </c>
      <c r="H10">
        <v>497480</v>
      </c>
      <c r="I10">
        <v>560450</v>
      </c>
      <c r="J10">
        <v>486425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Discount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Ting-Yu Chen</dc:creator>
  <cp:lastModifiedBy>richard shen</cp:lastModifiedBy>
  <dcterms:created xsi:type="dcterms:W3CDTF">2024-12-07T16:38:58Z</dcterms:created>
  <dcterms:modified xsi:type="dcterms:W3CDTF">2024-12-09T21:16:05Z</dcterms:modified>
</cp:coreProperties>
</file>