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itics\Excel\Day 2\Assignment 2\"/>
    </mc:Choice>
  </mc:AlternateContent>
  <bookViews>
    <workbookView xWindow="0" yWindow="0" windowWidth="23232" windowHeight="94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2" l="1"/>
  <c r="I20" i="2" s="1"/>
  <c r="K19" i="2"/>
  <c r="J19" i="2"/>
  <c r="H19" i="2"/>
  <c r="H18" i="2"/>
  <c r="I18" i="2" s="1"/>
  <c r="H17" i="2"/>
  <c r="I17" i="2" s="1"/>
  <c r="H16" i="2"/>
  <c r="I16" i="2" s="1"/>
  <c r="H15" i="2"/>
  <c r="I15" i="2" s="1"/>
  <c r="K14" i="2"/>
  <c r="J14" i="2"/>
  <c r="H14" i="2"/>
  <c r="H13" i="2"/>
  <c r="I13" i="2" s="1"/>
  <c r="H12" i="2"/>
  <c r="I12" i="2" s="1"/>
  <c r="K11" i="2"/>
  <c r="J11" i="2"/>
  <c r="I11" i="2"/>
  <c r="H11" i="2"/>
  <c r="H10" i="2"/>
  <c r="I10" i="2" s="1"/>
  <c r="H9" i="2"/>
  <c r="I9" i="2" s="1"/>
  <c r="K8" i="2"/>
  <c r="J8" i="2"/>
  <c r="I8" i="2"/>
  <c r="H8" i="2"/>
  <c r="H7" i="2"/>
  <c r="I7" i="2" s="1"/>
  <c r="K6" i="2"/>
  <c r="J6" i="2"/>
  <c r="H6" i="2"/>
  <c r="I5" i="2"/>
  <c r="K5" i="2" s="1"/>
  <c r="H5" i="2"/>
  <c r="H4" i="2"/>
  <c r="I4" i="2" s="1"/>
  <c r="K3" i="2"/>
  <c r="J3" i="2"/>
  <c r="H3" i="2"/>
  <c r="I2" i="2"/>
  <c r="J2" i="2" s="1"/>
  <c r="K7" i="2" l="1"/>
  <c r="J7" i="2"/>
  <c r="K20" i="2"/>
  <c r="J20" i="2"/>
  <c r="K9" i="2"/>
  <c r="J9" i="2"/>
  <c r="K12" i="2"/>
  <c r="J12" i="2"/>
  <c r="J13" i="2"/>
  <c r="K13" i="2"/>
  <c r="J17" i="2"/>
  <c r="K17" i="2"/>
  <c r="K15" i="2"/>
  <c r="J15" i="2"/>
  <c r="J16" i="2"/>
  <c r="K16" i="2"/>
  <c r="K4" i="2"/>
  <c r="J4" i="2"/>
  <c r="J10" i="2"/>
  <c r="K10" i="2"/>
  <c r="K18" i="2"/>
  <c r="J18" i="2"/>
  <c r="J5" i="2"/>
  <c r="K2" i="2"/>
  <c r="N22" i="1"/>
  <c r="T2" i="1"/>
  <c r="T8" i="1"/>
  <c r="T7" i="1"/>
  <c r="T6" i="1"/>
  <c r="T5" i="1"/>
  <c r="T9" i="1"/>
  <c r="T10" i="1"/>
  <c r="T11" i="1"/>
  <c r="T12" i="1"/>
  <c r="T4" i="1"/>
  <c r="T3" i="1"/>
  <c r="S3" i="1"/>
  <c r="S4" i="1"/>
  <c r="S5" i="1"/>
  <c r="S6" i="1"/>
  <c r="S7" i="1"/>
  <c r="S8" i="1"/>
  <c r="S9" i="1"/>
  <c r="S10" i="1"/>
  <c r="S11" i="1"/>
  <c r="S12" i="1"/>
  <c r="S2" i="1"/>
  <c r="Q2" i="1"/>
  <c r="O3" i="1"/>
  <c r="O4" i="1"/>
  <c r="O5" i="1"/>
  <c r="O6" i="1"/>
  <c r="O7" i="1"/>
  <c r="O8" i="1"/>
  <c r="O9" i="1"/>
  <c r="O10" i="1"/>
  <c r="O11" i="1"/>
  <c r="O12" i="1"/>
  <c r="O2" i="1"/>
  <c r="N5" i="1" s="1"/>
  <c r="N3" i="1"/>
  <c r="N4" i="1"/>
  <c r="N8" i="1"/>
  <c r="N10" i="1"/>
  <c r="N11" i="1"/>
  <c r="N12" i="1"/>
  <c r="N2" i="1"/>
  <c r="Q10" i="1"/>
  <c r="Q8" i="1"/>
  <c r="Q7" i="1"/>
  <c r="Q3" i="1"/>
  <c r="Q12" i="1"/>
  <c r="Q11" i="1"/>
  <c r="Q9" i="1"/>
  <c r="Q6" i="1"/>
  <c r="Q5" i="1"/>
  <c r="Q4" i="1"/>
  <c r="N7" i="1" l="1"/>
  <c r="N9" i="1"/>
  <c r="N6" i="1"/>
  <c r="L12" i="1" l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K2" i="1"/>
  <c r="L2" i="1" s="1"/>
</calcChain>
</file>

<file path=xl/sharedStrings.xml><?xml version="1.0" encoding="utf-8"?>
<sst xmlns="http://schemas.openxmlformats.org/spreadsheetml/2006/main" count="132" uniqueCount="78">
  <si>
    <t>S . No</t>
  </si>
  <si>
    <t>Student Name</t>
  </si>
  <si>
    <t>Test 1</t>
  </si>
  <si>
    <t>Test 2</t>
  </si>
  <si>
    <t xml:space="preserve">Test 3 </t>
  </si>
  <si>
    <t xml:space="preserve">Test 4 </t>
  </si>
  <si>
    <t>Test 5</t>
  </si>
  <si>
    <t>Test 6</t>
  </si>
  <si>
    <t>Test 7</t>
  </si>
  <si>
    <t>Test 8</t>
  </si>
  <si>
    <t>Total</t>
  </si>
  <si>
    <t>Percentage</t>
  </si>
  <si>
    <t>Sher Singh</t>
  </si>
  <si>
    <t xml:space="preserve">Suman </t>
  </si>
  <si>
    <t xml:space="preserve"> Pragya </t>
  </si>
  <si>
    <t>Kartik</t>
  </si>
  <si>
    <t>Aman</t>
  </si>
  <si>
    <t>Amit</t>
  </si>
  <si>
    <t>Shurya</t>
  </si>
  <si>
    <t>Dev</t>
  </si>
  <si>
    <t>Vishal</t>
  </si>
  <si>
    <t>Ayush</t>
  </si>
  <si>
    <t>Aditya</t>
  </si>
  <si>
    <t>Course</t>
  </si>
  <si>
    <t>Scholarship</t>
  </si>
  <si>
    <t>Transport</t>
  </si>
  <si>
    <t>Transport Fee</t>
  </si>
  <si>
    <t>Category</t>
  </si>
  <si>
    <t>Discount</t>
  </si>
  <si>
    <t>Total Fees</t>
  </si>
  <si>
    <t>OBC</t>
  </si>
  <si>
    <t>GENERAL</t>
  </si>
  <si>
    <t>ST</t>
  </si>
  <si>
    <t>SC</t>
  </si>
  <si>
    <t>BCA</t>
  </si>
  <si>
    <t>MCA</t>
  </si>
  <si>
    <t>Fee</t>
  </si>
  <si>
    <t>YES</t>
  </si>
  <si>
    <t>NO</t>
  </si>
  <si>
    <t>Courses</t>
  </si>
  <si>
    <t>Fees(per sem)</t>
  </si>
  <si>
    <t>B. Tech</t>
  </si>
  <si>
    <t>M. Tech</t>
  </si>
  <si>
    <t>scholarship</t>
  </si>
  <si>
    <t>.Marks &gt;=95%</t>
  </si>
  <si>
    <t>Marks &gt;=85%</t>
  </si>
  <si>
    <t>Marks &gt;=75%</t>
  </si>
  <si>
    <t>Marks &gt;=65%</t>
  </si>
  <si>
    <t>Transport :</t>
  </si>
  <si>
    <t>UNICODE=</t>
  </si>
  <si>
    <t>Lab</t>
  </si>
  <si>
    <t>Marks</t>
  </si>
  <si>
    <t>Status</t>
  </si>
  <si>
    <t>Grades</t>
  </si>
  <si>
    <t>B.tech AI &amp; ML</t>
  </si>
  <si>
    <t>BBA</t>
  </si>
  <si>
    <t>MBA</t>
  </si>
  <si>
    <t>DATA ANALISTIC</t>
  </si>
  <si>
    <t>JAVA ADVANCE</t>
  </si>
  <si>
    <t xml:space="preserve"> IBM SKILLS</t>
  </si>
  <si>
    <t xml:space="preserve"> TECHNICAL</t>
  </si>
  <si>
    <t>Name</t>
  </si>
  <si>
    <t>Pragya</t>
  </si>
  <si>
    <t>Suman</t>
  </si>
  <si>
    <t>Sumit</t>
  </si>
  <si>
    <t xml:space="preserve"> Ayush</t>
  </si>
  <si>
    <t>Ajay</t>
  </si>
  <si>
    <t>Anup</t>
  </si>
  <si>
    <t>Luvkush</t>
  </si>
  <si>
    <t>Batla</t>
  </si>
  <si>
    <t xml:space="preserve">Shivam </t>
  </si>
  <si>
    <t>Lokesh</t>
  </si>
  <si>
    <t>Deepaak</t>
  </si>
  <si>
    <t>Saurabh</t>
  </si>
  <si>
    <t>Satendra</t>
  </si>
  <si>
    <t>Annu</t>
  </si>
  <si>
    <t>Vishnu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</si>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</sst>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9" fontId="1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24">
    <xf numFmtId="0" fontId="0" fillId="0" borderId="0" xfId="0"/>
    <xf numFmtId="0" fontId="2" fillId="2" borderId="1" xfId="1" applyBorder="1"/>
    <xf numFmtId="0" fontId="1" fillId="3" borderId="2" xfId="2" applyBorder="1"/>
    <xf numFmtId="0" fontId="2" fillId="2" borderId="0" xfId="1" applyBorder="1"/>
    <xf numFmtId="0" fontId="0" fillId="3" borderId="2" xfId="2" applyFont="1" applyBorder="1"/>
    <xf numFmtId="0" fontId="3" fillId="4" borderId="0" xfId="0" applyFont="1" applyFill="1"/>
    <xf numFmtId="0" fontId="4" fillId="5" borderId="0" xfId="0" applyFont="1" applyFill="1"/>
    <xf numFmtId="0" fontId="4" fillId="0" borderId="0" xfId="0" applyFont="1"/>
    <xf numFmtId="0" fontId="4" fillId="4" borderId="3" xfId="0" applyFont="1" applyFill="1" applyBorder="1"/>
    <xf numFmtId="9" fontId="4" fillId="4" borderId="4" xfId="0" applyNumberFormat="1" applyFont="1" applyFill="1" applyBorder="1"/>
    <xf numFmtId="0" fontId="4" fillId="4" borderId="5" xfId="0" applyFont="1" applyFill="1" applyBorder="1"/>
    <xf numFmtId="9" fontId="4" fillId="4" borderId="6" xfId="0" applyNumberFormat="1" applyFont="1" applyFill="1" applyBorder="1"/>
    <xf numFmtId="0" fontId="4" fillId="4" borderId="7" xfId="0" applyFont="1" applyFill="1" applyBorder="1"/>
    <xf numFmtId="9" fontId="4" fillId="4" borderId="8" xfId="0" applyNumberFormat="1" applyFont="1" applyFill="1" applyBorder="1"/>
    <xf numFmtId="0" fontId="4" fillId="4" borderId="0" xfId="0" applyFont="1" applyFill="1"/>
    <xf numFmtId="1" fontId="4" fillId="4" borderId="0" xfId="0" applyNumberFormat="1" applyFont="1" applyFill="1"/>
    <xf numFmtId="0" fontId="3" fillId="4" borderId="0" xfId="0" applyFont="1" applyFill="1" applyAlignment="1">
      <alignment horizontal="right"/>
    </xf>
    <xf numFmtId="9" fontId="3" fillId="4" borderId="0" xfId="3" applyFont="1" applyFill="1" applyBorder="1"/>
    <xf numFmtId="0" fontId="2" fillId="2" borderId="2" xfId="1" applyBorder="1" applyAlignment="1">
      <alignment horizontal="center" vertical="center"/>
    </xf>
    <xf numFmtId="0" fontId="2" fillId="2" borderId="2" xfId="1" applyBorder="1" applyAlignment="1">
      <alignment horizontal="center"/>
    </xf>
    <xf numFmtId="0" fontId="2" fillId="6" borderId="2" xfId="4" applyBorder="1" applyAlignment="1">
      <alignment horizontal="center" vertical="center"/>
    </xf>
    <xf numFmtId="0" fontId="2" fillId="6" borderId="2" xfId="4" applyBorder="1" applyAlignment="1">
      <alignment horizontal="center"/>
    </xf>
    <xf numFmtId="0" fontId="2" fillId="6" borderId="2" xfId="4" applyBorder="1"/>
    <xf numFmtId="0" fontId="2" fillId="2" borderId="0" xfId="1"/>
  </cellXfs>
  <cellStyles count="5">
    <cellStyle name="40% - Accent1" xfId="2" builtinId="31"/>
    <cellStyle name="60% - Accent1" xfId="4" builtinId="32"/>
    <cellStyle name="Accent1" xfId="1" builtinId="29"/>
    <cellStyle name="Normal" xfId="0" builtinId="0"/>
    <cellStyle name="Percent" xfId="3" builtinId="5"/>
  </cellStyles>
  <dxfs count="8">
    <dxf>
      <font>
        <b/>
        <i val="0"/>
      </font>
      <fill>
        <patternFill>
          <bgColor theme="9" tint="-0.24994659260841701"/>
        </patternFill>
      </fill>
    </dxf>
    <dxf>
      <font>
        <b/>
        <i val="0"/>
        <strike/>
      </font>
      <fill>
        <patternFill>
          <bgColor rgb="FF00B050"/>
        </patternFill>
      </fill>
    </dxf>
    <dxf>
      <font>
        <b/>
        <i val="0"/>
        <strike val="0"/>
      </font>
      <numFmt numFmtId="0" formatCode="General"/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/>
        <i val="0"/>
        <strike/>
      </font>
      <fill>
        <patternFill>
          <bgColor rgb="FF00B050"/>
        </patternFill>
      </fill>
    </dxf>
    <dxf>
      <font>
        <b/>
        <i val="0"/>
        <strike val="0"/>
      </font>
      <numFmt numFmtId="0" formatCode="General"/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J1" zoomScale="115" zoomScaleNormal="115" workbookViewId="0">
      <selection activeCell="O9" sqref="O9"/>
    </sheetView>
  </sheetViews>
  <sheetFormatPr defaultRowHeight="14.4" x14ac:dyDescent="0.3"/>
  <cols>
    <col min="2" max="2" width="13.109375" customWidth="1"/>
    <col min="12" max="12" width="13.109375" customWidth="1"/>
    <col min="14" max="15" width="18.5546875" customWidth="1"/>
    <col min="16" max="16" width="19.5546875" customWidth="1"/>
    <col min="17" max="17" width="16.44140625" customWidth="1"/>
    <col min="18" max="18" width="12.5546875" customWidth="1"/>
    <col min="19" max="19" width="12.2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  <c r="O1" s="1" t="s">
        <v>36</v>
      </c>
      <c r="P1" s="1" t="s">
        <v>25</v>
      </c>
      <c r="Q1" s="3" t="s">
        <v>26</v>
      </c>
      <c r="R1" s="3" t="s">
        <v>27</v>
      </c>
      <c r="S1" s="3" t="s">
        <v>28</v>
      </c>
      <c r="T1" s="3" t="s">
        <v>29</v>
      </c>
    </row>
    <row r="2" spans="1:22" x14ac:dyDescent="0.3">
      <c r="A2" s="2">
        <v>1</v>
      </c>
      <c r="B2" s="2" t="s">
        <v>12</v>
      </c>
      <c r="C2" s="2">
        <v>85</v>
      </c>
      <c r="D2" s="2">
        <v>90</v>
      </c>
      <c r="E2" s="2">
        <v>80</v>
      </c>
      <c r="F2" s="2">
        <v>85</v>
      </c>
      <c r="G2" s="2">
        <v>88</v>
      </c>
      <c r="H2" s="2">
        <v>92</v>
      </c>
      <c r="I2" s="2">
        <v>87</v>
      </c>
      <c r="J2" s="2">
        <v>90</v>
      </c>
      <c r="K2" s="2">
        <f>SUM(C2:J2)</f>
        <v>697</v>
      </c>
      <c r="L2" s="2">
        <f>K2/800*100</f>
        <v>87.125</v>
      </c>
      <c r="M2" s="4" t="s">
        <v>41</v>
      </c>
      <c r="N2" s="4">
        <f>IF(L2&gt;=95,$O$2*$O$16,IF(L2&gt;=85,$O$2*$O$17,IF(L2&gt;=75,$O$2*$O$18,IF(L2&gt;=65,$O$2*$O$19))))</f>
        <v>10500</v>
      </c>
      <c r="O2" s="4">
        <f>IF(M2=$K$15,$L$15,IF(M2=$K$16,$L$16,IF(M2=$K$17,$L$17,$L$18)))</f>
        <v>70000</v>
      </c>
      <c r="P2" s="4" t="s">
        <v>37</v>
      </c>
      <c r="Q2" s="2">
        <f>IF(P2="YES",R19)</f>
        <v>2000</v>
      </c>
      <c r="R2" s="4" t="s">
        <v>30</v>
      </c>
      <c r="S2" s="2">
        <f>IF(R2=$T$15,$O$2*$V$15,IF(R2=$T$16,$O$2*$V$16,IF(R2=$T$17,$O$2*$V$17,$V$18)))</f>
        <v>21000</v>
      </c>
      <c r="T2" s="2">
        <f>$O$2-$N$2-$S$2+$Q$2</f>
        <v>40500</v>
      </c>
    </row>
    <row r="3" spans="1:22" x14ac:dyDescent="0.3">
      <c r="A3" s="2">
        <v>2</v>
      </c>
      <c r="B3" s="2" t="s">
        <v>13</v>
      </c>
      <c r="C3" s="2">
        <v>70</v>
      </c>
      <c r="D3" s="2">
        <v>75</v>
      </c>
      <c r="E3" s="2">
        <v>65</v>
      </c>
      <c r="F3" s="2">
        <v>72</v>
      </c>
      <c r="G3" s="2">
        <v>78</v>
      </c>
      <c r="H3" s="2">
        <v>68</v>
      </c>
      <c r="I3" s="2">
        <v>70</v>
      </c>
      <c r="J3" s="2">
        <v>75</v>
      </c>
      <c r="K3" s="2">
        <f t="shared" ref="K3:K12" si="0">SUM(C3:J3)</f>
        <v>573</v>
      </c>
      <c r="L3" s="2">
        <f t="shared" ref="L3:L12" si="1">K3/800*100</f>
        <v>71.625</v>
      </c>
      <c r="M3" s="4" t="s">
        <v>35</v>
      </c>
      <c r="N3" s="4">
        <f t="shared" ref="N3:N12" si="2">IF(L3&gt;=95,$O$2*$O$16,IF(L3&gt;=85,$O$2*$O$17,IF(L3&gt;=75,$O$2*$O$18,IF(L3&gt;=65,$O$2*$O$19))))</f>
        <v>4900.0000000000009</v>
      </c>
      <c r="O3" s="4">
        <f t="shared" ref="O3:O12" si="3">IF(M3=$K$15,$L$15,IF(M3=$K$16,$L$16,IF(M3=$K$17,$L$17,$L$18)))</f>
        <v>55000</v>
      </c>
      <c r="P3" s="4" t="s">
        <v>38</v>
      </c>
      <c r="Q3" s="2">
        <f>IF(P3="YES",R19,R20)</f>
        <v>0</v>
      </c>
      <c r="R3" s="4" t="s">
        <v>31</v>
      </c>
      <c r="S3" s="2">
        <f>IF(R3=$T$15,$O$3*$V$15,IF(R3=$T$16,$O$3*$V$16,IF(R3=$T$17,$O$3*$V$17,$V$18)))</f>
        <v>0</v>
      </c>
      <c r="T3" s="2">
        <f>O3-N3</f>
        <v>50100</v>
      </c>
    </row>
    <row r="4" spans="1:22" x14ac:dyDescent="0.3">
      <c r="A4" s="2">
        <v>3</v>
      </c>
      <c r="B4" s="2" t="s">
        <v>14</v>
      </c>
      <c r="C4" s="2">
        <v>92</v>
      </c>
      <c r="D4" s="2">
        <v>88</v>
      </c>
      <c r="E4" s="2">
        <v>95</v>
      </c>
      <c r="F4" s="2">
        <v>90</v>
      </c>
      <c r="G4" s="2">
        <v>87</v>
      </c>
      <c r="H4" s="2">
        <v>93</v>
      </c>
      <c r="I4" s="2">
        <v>88</v>
      </c>
      <c r="J4" s="2">
        <v>92</v>
      </c>
      <c r="K4" s="2">
        <f t="shared" si="0"/>
        <v>725</v>
      </c>
      <c r="L4" s="2">
        <f t="shared" si="1"/>
        <v>90.625</v>
      </c>
      <c r="M4" s="4" t="s">
        <v>35</v>
      </c>
      <c r="N4" s="4">
        <f t="shared" si="2"/>
        <v>10500</v>
      </c>
      <c r="O4" s="4">
        <f t="shared" si="3"/>
        <v>55000</v>
      </c>
      <c r="P4" s="4" t="s">
        <v>37</v>
      </c>
      <c r="Q4" s="2">
        <f>IF(P4="YES",R19)</f>
        <v>2000</v>
      </c>
      <c r="R4" s="4" t="s">
        <v>30</v>
      </c>
      <c r="S4" s="2">
        <f>IF($R$4=$T$15,$O$4*$V$15,IF($R$4=$T$16,Q15*$V$16,IF($R$4=$T$17,$O$4*$V$17,$V$18)))</f>
        <v>16500</v>
      </c>
      <c r="T4" s="2">
        <f>O4-N4+Q4-S4</f>
        <v>30000</v>
      </c>
    </row>
    <row r="5" spans="1:22" x14ac:dyDescent="0.3">
      <c r="A5" s="2">
        <v>4</v>
      </c>
      <c r="B5" s="2" t="s">
        <v>15</v>
      </c>
      <c r="C5" s="2">
        <v>80</v>
      </c>
      <c r="D5" s="2">
        <v>82</v>
      </c>
      <c r="E5" s="2">
        <v>85</v>
      </c>
      <c r="F5" s="2">
        <v>88</v>
      </c>
      <c r="G5" s="2">
        <v>80</v>
      </c>
      <c r="H5" s="2">
        <v>85</v>
      </c>
      <c r="I5" s="2">
        <v>83</v>
      </c>
      <c r="J5" s="2">
        <v>86</v>
      </c>
      <c r="K5" s="2">
        <f t="shared" si="0"/>
        <v>669</v>
      </c>
      <c r="L5" s="2">
        <f t="shared" si="1"/>
        <v>83.625</v>
      </c>
      <c r="M5" s="4" t="s">
        <v>41</v>
      </c>
      <c r="N5" s="4">
        <f t="shared" si="2"/>
        <v>7000</v>
      </c>
      <c r="O5" s="4">
        <f t="shared" si="3"/>
        <v>70000</v>
      </c>
      <c r="P5" s="4" t="s">
        <v>37</v>
      </c>
      <c r="Q5" s="2">
        <f>IF(P5="YES",R19)</f>
        <v>2000</v>
      </c>
      <c r="R5" s="4" t="s">
        <v>33</v>
      </c>
      <c r="S5" s="2">
        <f>IF(R5=$T$15,$O$5*$V$15,IF(R5=$T$16,$O$5*$V$16,IF(R5=$T$17,$O$5*$V$17,$V$18)))</f>
        <v>35000</v>
      </c>
      <c r="T5" s="2">
        <f>O5-N5+Q5-S5</f>
        <v>30000</v>
      </c>
    </row>
    <row r="6" spans="1:22" x14ac:dyDescent="0.3">
      <c r="A6" s="2">
        <v>5</v>
      </c>
      <c r="B6" s="2" t="s">
        <v>16</v>
      </c>
      <c r="C6" s="2">
        <v>75</v>
      </c>
      <c r="D6" s="2">
        <v>78</v>
      </c>
      <c r="E6" s="2">
        <v>80</v>
      </c>
      <c r="F6" s="2">
        <v>82</v>
      </c>
      <c r="G6" s="2">
        <v>76</v>
      </c>
      <c r="H6" s="2">
        <v>78</v>
      </c>
      <c r="I6" s="2">
        <v>80</v>
      </c>
      <c r="J6" s="2">
        <v>82</v>
      </c>
      <c r="K6" s="2">
        <f t="shared" si="0"/>
        <v>631</v>
      </c>
      <c r="L6" s="2">
        <f t="shared" si="1"/>
        <v>78.875</v>
      </c>
      <c r="M6" s="4" t="s">
        <v>34</v>
      </c>
      <c r="N6" s="4">
        <f t="shared" si="2"/>
        <v>7000</v>
      </c>
      <c r="O6" s="4">
        <f t="shared" si="3"/>
        <v>50000</v>
      </c>
      <c r="P6" s="4" t="s">
        <v>37</v>
      </c>
      <c r="Q6" s="2">
        <f>IF(P6="YES",R19)</f>
        <v>2000</v>
      </c>
      <c r="R6" s="4" t="s">
        <v>30</v>
      </c>
      <c r="S6" s="2">
        <f>IF(R6=$T$15,$O$6*$V$15,IF(R6=$T$16,$O$6*$V$16,IF(R6=$T$17,$O$6*$V$17,$V$18)))</f>
        <v>15000</v>
      </c>
      <c r="T6" s="2">
        <f>O6-N6+Q6-S6</f>
        <v>30000</v>
      </c>
    </row>
    <row r="7" spans="1:22" x14ac:dyDescent="0.3">
      <c r="A7" s="2">
        <v>6</v>
      </c>
      <c r="B7" s="2" t="s">
        <v>17</v>
      </c>
      <c r="C7" s="2">
        <v>85</v>
      </c>
      <c r="D7" s="2">
        <v>86</v>
      </c>
      <c r="E7" s="2">
        <v>88</v>
      </c>
      <c r="F7" s="2">
        <v>90</v>
      </c>
      <c r="G7" s="2">
        <v>85</v>
      </c>
      <c r="H7" s="2">
        <v>88</v>
      </c>
      <c r="I7" s="2">
        <v>86</v>
      </c>
      <c r="J7" s="2">
        <v>89</v>
      </c>
      <c r="K7" s="2">
        <f t="shared" si="0"/>
        <v>697</v>
      </c>
      <c r="L7" s="2">
        <f t="shared" si="1"/>
        <v>87.125</v>
      </c>
      <c r="M7" s="4" t="s">
        <v>42</v>
      </c>
      <c r="N7" s="4">
        <f t="shared" si="2"/>
        <v>10500</v>
      </c>
      <c r="O7" s="4">
        <f t="shared" si="3"/>
        <v>80000</v>
      </c>
      <c r="P7" s="4" t="s">
        <v>38</v>
      </c>
      <c r="Q7" s="2">
        <f>IF(P7="YES",R19,R20)</f>
        <v>0</v>
      </c>
      <c r="R7" s="4" t="s">
        <v>32</v>
      </c>
      <c r="S7" s="2">
        <f>IF(R7=$T$15,$O$7*$V$15,IF(R7=$T$16,$O$7*$V$16,IF(R7=$T$17,$O$7*$V$17,$V$18)))</f>
        <v>32000</v>
      </c>
      <c r="T7" s="2">
        <f>O7-N7+Q7-S7</f>
        <v>37500</v>
      </c>
    </row>
    <row r="8" spans="1:22" x14ac:dyDescent="0.3">
      <c r="A8" s="2">
        <v>7</v>
      </c>
      <c r="B8" s="2" t="s">
        <v>18</v>
      </c>
      <c r="C8" s="2">
        <v>90</v>
      </c>
      <c r="D8" s="2">
        <v>92</v>
      </c>
      <c r="E8" s="2">
        <v>95</v>
      </c>
      <c r="F8" s="2">
        <v>92</v>
      </c>
      <c r="G8" s="2">
        <v>90</v>
      </c>
      <c r="H8" s="2">
        <v>94</v>
      </c>
      <c r="I8" s="2">
        <v>92</v>
      </c>
      <c r="J8" s="2">
        <v>95</v>
      </c>
      <c r="K8" s="2">
        <f t="shared" si="0"/>
        <v>740</v>
      </c>
      <c r="L8" s="2">
        <f t="shared" si="1"/>
        <v>92.5</v>
      </c>
      <c r="M8" s="4" t="s">
        <v>35</v>
      </c>
      <c r="N8" s="4">
        <f t="shared" si="2"/>
        <v>10500</v>
      </c>
      <c r="O8" s="4">
        <f t="shared" si="3"/>
        <v>55000</v>
      </c>
      <c r="P8" s="4" t="s">
        <v>38</v>
      </c>
      <c r="Q8" s="2">
        <f>IF(P8="YES",R19,R20)</f>
        <v>0</v>
      </c>
      <c r="R8" s="4" t="s">
        <v>33</v>
      </c>
      <c r="S8" s="2">
        <f>IF(R8=$T$15,$O$8*$V$15,IF(R8=$T$16,$O$8*$V$16,IF(R8=$T$17,$O$8*$V$17,$V$18)))</f>
        <v>27500</v>
      </c>
      <c r="T8" s="2">
        <f>O8-N8+Q8-S8</f>
        <v>17000</v>
      </c>
    </row>
    <row r="9" spans="1:22" x14ac:dyDescent="0.3">
      <c r="A9" s="2">
        <v>8</v>
      </c>
      <c r="B9" s="2" t="s">
        <v>19</v>
      </c>
      <c r="C9" s="2">
        <v>78</v>
      </c>
      <c r="D9" s="2">
        <v>80</v>
      </c>
      <c r="E9" s="2">
        <v>82</v>
      </c>
      <c r="F9" s="2">
        <v>85</v>
      </c>
      <c r="G9" s="2">
        <v>78</v>
      </c>
      <c r="H9" s="2">
        <v>80</v>
      </c>
      <c r="I9" s="2">
        <v>82</v>
      </c>
      <c r="J9" s="2">
        <v>85</v>
      </c>
      <c r="K9" s="2">
        <f t="shared" si="0"/>
        <v>650</v>
      </c>
      <c r="L9" s="2">
        <f t="shared" si="1"/>
        <v>81.25</v>
      </c>
      <c r="M9" s="4" t="s">
        <v>41</v>
      </c>
      <c r="N9" s="4">
        <f t="shared" si="2"/>
        <v>7000</v>
      </c>
      <c r="O9" s="4">
        <f t="shared" si="3"/>
        <v>70000</v>
      </c>
      <c r="P9" s="4" t="s">
        <v>37</v>
      </c>
      <c r="Q9" s="2">
        <f>IF(P9="YES",R19)</f>
        <v>2000</v>
      </c>
      <c r="R9" s="4" t="s">
        <v>30</v>
      </c>
      <c r="S9" s="2">
        <f>IF(R9=$T$15,$O$9*$V$15,IF(R9=$T$16,$O$9*$V$16,IF(R9=$T$17,$O$9*$V$17,$V$18)))</f>
        <v>21000</v>
      </c>
      <c r="T9" s="2">
        <f t="shared" ref="T9:T12" si="4">O9-N9+Q9-S9</f>
        <v>44000</v>
      </c>
    </row>
    <row r="10" spans="1:22" x14ac:dyDescent="0.3">
      <c r="A10" s="2">
        <v>9</v>
      </c>
      <c r="B10" s="2" t="s">
        <v>20</v>
      </c>
      <c r="C10" s="2">
        <v>85</v>
      </c>
      <c r="D10" s="2">
        <v>88</v>
      </c>
      <c r="E10" s="2">
        <v>90</v>
      </c>
      <c r="F10" s="2">
        <v>92</v>
      </c>
      <c r="G10" s="2">
        <v>85</v>
      </c>
      <c r="H10" s="2">
        <v>88</v>
      </c>
      <c r="I10" s="2">
        <v>90</v>
      </c>
      <c r="J10" s="2">
        <v>92</v>
      </c>
      <c r="K10" s="2">
        <f t="shared" si="0"/>
        <v>710</v>
      </c>
      <c r="L10" s="2">
        <f t="shared" si="1"/>
        <v>88.75</v>
      </c>
      <c r="M10" s="4" t="s">
        <v>42</v>
      </c>
      <c r="N10" s="4">
        <f t="shared" si="2"/>
        <v>10500</v>
      </c>
      <c r="O10" s="4">
        <f t="shared" si="3"/>
        <v>80000</v>
      </c>
      <c r="P10" s="4" t="s">
        <v>38</v>
      </c>
      <c r="Q10" s="2">
        <f>IF(P10="YES",R27,R20)</f>
        <v>0</v>
      </c>
      <c r="R10" s="4" t="s">
        <v>31</v>
      </c>
      <c r="S10" s="2">
        <f>IF(R10=$T$15,$O$10*$V$15,IF(R10=$T$16,$O$10*$V$16,IF(R10=$T$17,$O$10*$V$17,$V$18)))</f>
        <v>0</v>
      </c>
      <c r="T10" s="2">
        <f t="shared" si="4"/>
        <v>69500</v>
      </c>
    </row>
    <row r="11" spans="1:22" x14ac:dyDescent="0.3">
      <c r="A11" s="2">
        <v>10</v>
      </c>
      <c r="B11" s="2" t="s">
        <v>21</v>
      </c>
      <c r="C11" s="2">
        <v>92</v>
      </c>
      <c r="D11" s="2">
        <v>95</v>
      </c>
      <c r="E11" s="2">
        <v>98</v>
      </c>
      <c r="F11" s="2">
        <v>92</v>
      </c>
      <c r="G11" s="2">
        <v>92</v>
      </c>
      <c r="H11" s="2">
        <v>95</v>
      </c>
      <c r="I11" s="2">
        <v>98</v>
      </c>
      <c r="J11" s="2">
        <v>92</v>
      </c>
      <c r="K11" s="2">
        <f t="shared" si="0"/>
        <v>754</v>
      </c>
      <c r="L11" s="2">
        <f t="shared" si="1"/>
        <v>94.25</v>
      </c>
      <c r="M11" s="4" t="s">
        <v>41</v>
      </c>
      <c r="N11" s="4">
        <f t="shared" si="2"/>
        <v>10500</v>
      </c>
      <c r="O11" s="4">
        <f t="shared" si="3"/>
        <v>70000</v>
      </c>
      <c r="P11" s="4" t="s">
        <v>37</v>
      </c>
      <c r="Q11" s="2">
        <f>IF(P11="YES",R19)</f>
        <v>2000</v>
      </c>
      <c r="R11" s="4" t="s">
        <v>32</v>
      </c>
      <c r="S11" s="2">
        <f>IF(R11=$T$15,$O$11*$V$15,IF(R11=$T$16,$O$11*$V$16,IF(R11=$T$17,$O$11*$V$17,$V$18)))</f>
        <v>28000</v>
      </c>
      <c r="T11" s="2">
        <f t="shared" si="4"/>
        <v>33500</v>
      </c>
    </row>
    <row r="12" spans="1:22" x14ac:dyDescent="0.3">
      <c r="A12" s="2">
        <v>11</v>
      </c>
      <c r="B12" s="2" t="s">
        <v>22</v>
      </c>
      <c r="C12" s="2">
        <v>5</v>
      </c>
      <c r="D12" s="2">
        <v>10</v>
      </c>
      <c r="E12" s="2">
        <v>8</v>
      </c>
      <c r="F12" s="2">
        <v>6</v>
      </c>
      <c r="G12" s="2">
        <v>7</v>
      </c>
      <c r="H12" s="2">
        <v>5</v>
      </c>
      <c r="I12" s="2">
        <v>10</v>
      </c>
      <c r="J12" s="2">
        <v>8</v>
      </c>
      <c r="K12" s="2">
        <f t="shared" si="0"/>
        <v>59</v>
      </c>
      <c r="L12" s="2">
        <f t="shared" si="1"/>
        <v>7.375</v>
      </c>
      <c r="M12" s="4" t="s">
        <v>35</v>
      </c>
      <c r="N12" s="4" t="b">
        <f t="shared" si="2"/>
        <v>0</v>
      </c>
      <c r="O12" s="4">
        <f t="shared" si="3"/>
        <v>55000</v>
      </c>
      <c r="P12" s="4" t="s">
        <v>37</v>
      </c>
      <c r="Q12" s="2">
        <f>IF(P12="YES",R19)</f>
        <v>2000</v>
      </c>
      <c r="R12" s="4" t="s">
        <v>30</v>
      </c>
      <c r="S12" s="2">
        <f>IF(R12=$T$15,$O$12*$V$15,IF(R12=$T$16,$O$12*$V$16,IF(R12=$T$17,$O$12*$V$17,$V$18)))</f>
        <v>16500</v>
      </c>
      <c r="T12" s="2">
        <f t="shared" si="4"/>
        <v>40500</v>
      </c>
    </row>
    <row r="14" spans="1:22" ht="21" x14ac:dyDescent="0.4">
      <c r="K14" s="5" t="s">
        <v>39</v>
      </c>
      <c r="L14" s="5" t="s">
        <v>40</v>
      </c>
      <c r="T14" s="5" t="s">
        <v>27</v>
      </c>
      <c r="U14" s="5"/>
      <c r="V14" s="16" t="s">
        <v>28</v>
      </c>
    </row>
    <row r="15" spans="1:22" ht="21.6" thickBot="1" x14ac:dyDescent="0.45">
      <c r="K15" s="5" t="s">
        <v>34</v>
      </c>
      <c r="L15" s="5">
        <v>50000</v>
      </c>
      <c r="N15" s="6" t="s">
        <v>43</v>
      </c>
      <c r="O15" s="7"/>
      <c r="T15" s="5" t="s">
        <v>33</v>
      </c>
      <c r="U15" s="5"/>
      <c r="V15" s="17">
        <v>0.5</v>
      </c>
    </row>
    <row r="16" spans="1:22" ht="21" x14ac:dyDescent="0.4">
      <c r="K16" s="5" t="s">
        <v>41</v>
      </c>
      <c r="L16" s="5">
        <v>70000</v>
      </c>
      <c r="N16" s="8" t="s">
        <v>44</v>
      </c>
      <c r="O16" s="9">
        <v>0.2</v>
      </c>
      <c r="T16" s="5" t="s">
        <v>32</v>
      </c>
      <c r="U16" s="5"/>
      <c r="V16" s="17">
        <v>0.4</v>
      </c>
    </row>
    <row r="17" spans="11:22" ht="21" x14ac:dyDescent="0.4">
      <c r="K17" s="5" t="s">
        <v>35</v>
      </c>
      <c r="L17" s="5">
        <v>55000</v>
      </c>
      <c r="N17" s="10" t="s">
        <v>45</v>
      </c>
      <c r="O17" s="11">
        <v>0.15</v>
      </c>
      <c r="T17" s="5" t="s">
        <v>30</v>
      </c>
      <c r="U17" s="5"/>
      <c r="V17" s="17">
        <v>0.3</v>
      </c>
    </row>
    <row r="18" spans="11:22" ht="21" x14ac:dyDescent="0.4">
      <c r="K18" s="5" t="s">
        <v>42</v>
      </c>
      <c r="L18" s="5">
        <v>80000</v>
      </c>
      <c r="N18" s="10" t="s">
        <v>46</v>
      </c>
      <c r="O18" s="11">
        <v>0.1</v>
      </c>
      <c r="T18" s="5" t="s">
        <v>31</v>
      </c>
      <c r="U18" s="5"/>
      <c r="V18" s="17">
        <v>0</v>
      </c>
    </row>
    <row r="19" spans="11:22" ht="18.600000000000001" thickBot="1" x14ac:dyDescent="0.4">
      <c r="N19" s="12" t="s">
        <v>47</v>
      </c>
      <c r="O19" s="13">
        <v>7.0000000000000007E-2</v>
      </c>
      <c r="Q19" s="14" t="s">
        <v>48</v>
      </c>
      <c r="R19" s="15">
        <v>2000</v>
      </c>
    </row>
    <row r="20" spans="11:22" x14ac:dyDescent="0.3">
      <c r="R20">
        <v>0</v>
      </c>
    </row>
    <row r="22" spans="11:22" x14ac:dyDescent="0.3">
      <c r="M22" t="s">
        <v>49</v>
      </c>
      <c r="N22">
        <f>_xlfn.UNICODE(R19)</f>
        <v>50</v>
      </c>
    </row>
  </sheetData>
  <dataValidations disablePrompts="1" count="3">
    <dataValidation type="list" allowBlank="1" showInputMessage="1" showErrorMessage="1" sqref="M2:M12">
      <formula1>"BCA,B. Tech,MCA,M. Tech"</formula1>
    </dataValidation>
    <dataValidation type="list" allowBlank="1" showInputMessage="1" showErrorMessage="1" sqref="P2:P12">
      <formula1>"YES,NO"</formula1>
    </dataValidation>
    <dataValidation type="list" allowBlank="1" showInputMessage="1" showErrorMessage="1" sqref="R2:R12">
      <formula1>"GENERAL,OBC,SC,ST"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12" sqref="E12"/>
    </sheetView>
  </sheetViews>
  <sheetFormatPr defaultRowHeight="14.4" x14ac:dyDescent="0.3"/>
  <cols>
    <col min="2" max="2" width="15.5546875" customWidth="1"/>
    <col min="3" max="3" width="20.6640625" customWidth="1"/>
    <col min="4" max="4" width="18.88671875" customWidth="1"/>
    <col min="5" max="5" width="12.88671875" customWidth="1"/>
    <col min="6" max="6" width="13.21875" customWidth="1"/>
    <col min="7" max="7" width="16.33203125" customWidth="1"/>
    <col min="8" max="8" width="13.5546875" customWidth="1"/>
    <col min="9" max="9" width="15.6640625" customWidth="1"/>
    <col min="10" max="10" width="12.5546875" customWidth="1"/>
    <col min="11" max="11" width="13.109375" customWidth="1"/>
  </cols>
  <sheetData>
    <row r="1" spans="1:11" x14ac:dyDescent="0.3">
      <c r="A1" s="23" t="s">
        <v>61</v>
      </c>
      <c r="B1" s="18" t="s">
        <v>23</v>
      </c>
      <c r="C1" s="18" t="s">
        <v>57</v>
      </c>
      <c r="D1" s="18" t="s">
        <v>58</v>
      </c>
      <c r="E1" s="18" t="s">
        <v>59</v>
      </c>
      <c r="F1" s="18" t="s">
        <v>50</v>
      </c>
      <c r="G1" s="18" t="s">
        <v>60</v>
      </c>
      <c r="H1" s="19" t="s">
        <v>51</v>
      </c>
      <c r="I1" s="19" t="s">
        <v>11</v>
      </c>
      <c r="J1" s="19" t="s">
        <v>52</v>
      </c>
      <c r="K1" s="19" t="s">
        <v>53</v>
      </c>
    </row>
    <row r="2" spans="1:11" x14ac:dyDescent="0.3">
      <c r="A2" s="22" t="s">
        <v>12</v>
      </c>
      <c r="B2" s="20" t="s">
        <v>34</v>
      </c>
      <c r="C2" s="20">
        <v>85</v>
      </c>
      <c r="D2" s="20">
        <v>79</v>
      </c>
      <c r="E2" s="20">
        <v>71</v>
      </c>
      <c r="F2" s="20">
        <v>93</v>
      </c>
      <c r="G2" s="20">
        <v>45</v>
      </c>
      <c r="H2" s="21">
        <v>399</v>
      </c>
      <c r="I2" s="21">
        <f>H2/500*100</f>
        <v>79.800000000000011</v>
      </c>
      <c r="J2" s="21" t="str">
        <f>IF(I2&gt;=40,"PASS","FAIL")</f>
        <v>PASS</v>
      </c>
      <c r="K2" s="22" t="str">
        <f>IF(I2&gt;=90,"A+",IF(I2&gt;=80,"A",IF(I2&gt;=70,"B",IF(I2&gt;=60,"C",IF(I2&gt;=50,"D","F")))))</f>
        <v>B</v>
      </c>
    </row>
    <row r="3" spans="1:11" x14ac:dyDescent="0.3">
      <c r="A3" s="22" t="s">
        <v>15</v>
      </c>
      <c r="B3" s="20" t="s">
        <v>34</v>
      </c>
      <c r="C3" s="21">
        <v>12</v>
      </c>
      <c r="D3" s="20">
        <v>23</v>
      </c>
      <c r="E3" s="20">
        <v>87</v>
      </c>
      <c r="F3" s="20">
        <v>95</v>
      </c>
      <c r="G3" s="20">
        <v>53</v>
      </c>
      <c r="H3" s="21">
        <f t="shared" ref="H3:H20" si="0">SUM(C3:G3)</f>
        <v>270</v>
      </c>
      <c r="I3" s="21">
        <v>30</v>
      </c>
      <c r="J3" s="21" t="str">
        <f t="shared" ref="J3:J20" si="1">IF(I3&gt;=40,"PASS","FAIL")</f>
        <v>FAIL</v>
      </c>
      <c r="K3" s="22" t="str">
        <f t="shared" ref="K3:K20" si="2">IF(I3&gt;=90,"A+",IF(I3&gt;=80,"A",IF(I3&gt;=70,"B",IF(I3&gt;=60,"C",IF(I3&gt;=50,"D","F")))))</f>
        <v>F</v>
      </c>
    </row>
    <row r="4" spans="1:11" x14ac:dyDescent="0.3">
      <c r="A4" s="22" t="s">
        <v>16</v>
      </c>
      <c r="B4" s="20" t="s">
        <v>54</v>
      </c>
      <c r="C4" s="20">
        <v>54</v>
      </c>
      <c r="D4" s="20">
        <v>87</v>
      </c>
      <c r="E4" s="20">
        <v>35</v>
      </c>
      <c r="F4" s="20">
        <v>78</v>
      </c>
      <c r="G4" s="20">
        <v>96</v>
      </c>
      <c r="H4" s="21">
        <f t="shared" si="0"/>
        <v>350</v>
      </c>
      <c r="I4" s="21">
        <f t="shared" ref="I4:I20" si="3">H4/500*100</f>
        <v>70</v>
      </c>
      <c r="J4" s="21" t="str">
        <f t="shared" si="1"/>
        <v>PASS</v>
      </c>
      <c r="K4" s="22" t="str">
        <f t="shared" si="2"/>
        <v>B</v>
      </c>
    </row>
    <row r="5" spans="1:11" x14ac:dyDescent="0.3">
      <c r="A5" s="22" t="s">
        <v>62</v>
      </c>
      <c r="B5" s="20" t="s">
        <v>55</v>
      </c>
      <c r="C5" s="20">
        <v>45</v>
      </c>
      <c r="D5" s="20">
        <v>99</v>
      </c>
      <c r="E5" s="20">
        <v>54</v>
      </c>
      <c r="F5" s="20">
        <v>32</v>
      </c>
      <c r="G5" s="20">
        <v>65</v>
      </c>
      <c r="H5" s="21">
        <f t="shared" si="0"/>
        <v>295</v>
      </c>
      <c r="I5" s="21">
        <f t="shared" si="3"/>
        <v>59</v>
      </c>
      <c r="J5" s="21" t="str">
        <f t="shared" si="1"/>
        <v>PASS</v>
      </c>
      <c r="K5" s="22" t="str">
        <f t="shared" si="2"/>
        <v>D</v>
      </c>
    </row>
    <row r="6" spans="1:11" x14ac:dyDescent="0.3">
      <c r="A6" s="22" t="s">
        <v>63</v>
      </c>
      <c r="B6" s="20" t="s">
        <v>56</v>
      </c>
      <c r="C6" s="20">
        <v>78</v>
      </c>
      <c r="D6" s="20">
        <v>32</v>
      </c>
      <c r="E6" s="20">
        <v>54</v>
      </c>
      <c r="F6" s="20">
        <v>45</v>
      </c>
      <c r="G6" s="20">
        <v>87</v>
      </c>
      <c r="H6" s="21">
        <f>SUM(C6:G6)</f>
        <v>296</v>
      </c>
      <c r="I6" s="21">
        <v>55</v>
      </c>
      <c r="J6" s="21" t="str">
        <f t="shared" si="1"/>
        <v>PASS</v>
      </c>
      <c r="K6" s="22" t="str">
        <f t="shared" si="2"/>
        <v>D</v>
      </c>
    </row>
    <row r="7" spans="1:11" x14ac:dyDescent="0.3">
      <c r="A7" s="22" t="s">
        <v>64</v>
      </c>
      <c r="B7" s="20" t="s">
        <v>35</v>
      </c>
      <c r="C7" s="20">
        <v>51</v>
      </c>
      <c r="D7" s="20">
        <v>93</v>
      </c>
      <c r="E7" s="20">
        <v>40</v>
      </c>
      <c r="F7" s="20">
        <v>58</v>
      </c>
      <c r="G7" s="20">
        <v>32</v>
      </c>
      <c r="H7" s="21">
        <f t="shared" si="0"/>
        <v>274</v>
      </c>
      <c r="I7" s="21">
        <f t="shared" si="3"/>
        <v>54.800000000000004</v>
      </c>
      <c r="J7" s="21" t="str">
        <f t="shared" si="1"/>
        <v>PASS</v>
      </c>
      <c r="K7" s="22" t="str">
        <f t="shared" si="2"/>
        <v>D</v>
      </c>
    </row>
    <row r="8" spans="1:11" x14ac:dyDescent="0.3">
      <c r="A8" s="22" t="s">
        <v>65</v>
      </c>
      <c r="B8" s="20" t="s">
        <v>34</v>
      </c>
      <c r="C8" s="21">
        <v>45</v>
      </c>
      <c r="D8" s="20">
        <v>94</v>
      </c>
      <c r="E8" s="20">
        <v>33</v>
      </c>
      <c r="F8" s="20">
        <v>71</v>
      </c>
      <c r="G8" s="20">
        <v>35</v>
      </c>
      <c r="H8" s="21">
        <f t="shared" si="0"/>
        <v>278</v>
      </c>
      <c r="I8" s="21">
        <f t="shared" si="3"/>
        <v>55.600000000000009</v>
      </c>
      <c r="J8" s="21" t="str">
        <f t="shared" si="1"/>
        <v>PASS</v>
      </c>
      <c r="K8" s="22" t="str">
        <f t="shared" si="2"/>
        <v>D</v>
      </c>
    </row>
    <row r="9" spans="1:11" x14ac:dyDescent="0.3">
      <c r="A9" s="22" t="s">
        <v>66</v>
      </c>
      <c r="B9" s="20" t="s">
        <v>34</v>
      </c>
      <c r="C9" s="20">
        <v>38</v>
      </c>
      <c r="D9" s="20">
        <v>1</v>
      </c>
      <c r="E9" s="20">
        <v>87</v>
      </c>
      <c r="F9" s="20">
        <v>84</v>
      </c>
      <c r="G9" s="20">
        <v>38</v>
      </c>
      <c r="H9" s="21">
        <f t="shared" si="0"/>
        <v>248</v>
      </c>
      <c r="I9" s="21">
        <f t="shared" si="3"/>
        <v>49.6</v>
      </c>
      <c r="J9" s="21" t="str">
        <f t="shared" si="1"/>
        <v>PASS</v>
      </c>
      <c r="K9" s="22" t="str">
        <f t="shared" si="2"/>
        <v>F</v>
      </c>
    </row>
    <row r="10" spans="1:11" x14ac:dyDescent="0.3">
      <c r="A10" s="22" t="s">
        <v>67</v>
      </c>
      <c r="B10" s="20" t="s">
        <v>54</v>
      </c>
      <c r="C10" s="20">
        <v>31</v>
      </c>
      <c r="D10" s="20">
        <v>32</v>
      </c>
      <c r="E10" s="20">
        <v>20</v>
      </c>
      <c r="F10" s="20">
        <v>45</v>
      </c>
      <c r="G10" s="20">
        <v>41</v>
      </c>
      <c r="H10" s="21">
        <f t="shared" si="0"/>
        <v>169</v>
      </c>
      <c r="I10" s="21">
        <f t="shared" si="3"/>
        <v>33.800000000000004</v>
      </c>
      <c r="J10" s="21" t="str">
        <f t="shared" si="1"/>
        <v>FAIL</v>
      </c>
      <c r="K10" s="22" t="str">
        <f t="shared" si="2"/>
        <v>F</v>
      </c>
    </row>
    <row r="11" spans="1:11" x14ac:dyDescent="0.3">
      <c r="A11" s="22" t="s">
        <v>68</v>
      </c>
      <c r="B11" s="20" t="s">
        <v>55</v>
      </c>
      <c r="C11" s="20">
        <v>24</v>
      </c>
      <c r="D11" s="20">
        <v>94</v>
      </c>
      <c r="E11" s="20">
        <v>25</v>
      </c>
      <c r="F11" s="20">
        <v>47</v>
      </c>
      <c r="G11" s="20">
        <v>44</v>
      </c>
      <c r="H11" s="21">
        <f t="shared" si="0"/>
        <v>234</v>
      </c>
      <c r="I11" s="21">
        <f t="shared" si="3"/>
        <v>46.800000000000004</v>
      </c>
      <c r="J11" s="21" t="str">
        <f t="shared" si="1"/>
        <v>PASS</v>
      </c>
      <c r="K11" s="22" t="str">
        <f t="shared" si="2"/>
        <v>F</v>
      </c>
    </row>
    <row r="12" spans="1:11" x14ac:dyDescent="0.3">
      <c r="A12" s="22" t="s">
        <v>69</v>
      </c>
      <c r="B12" s="20" t="s">
        <v>56</v>
      </c>
      <c r="C12" s="20">
        <v>17</v>
      </c>
      <c r="D12" s="20">
        <v>87</v>
      </c>
      <c r="E12" s="20">
        <v>30</v>
      </c>
      <c r="F12" s="20">
        <v>49</v>
      </c>
      <c r="G12" s="20">
        <v>47</v>
      </c>
      <c r="H12" s="21">
        <f t="shared" si="0"/>
        <v>230</v>
      </c>
      <c r="I12" s="21">
        <f t="shared" si="3"/>
        <v>46</v>
      </c>
      <c r="J12" s="21" t="str">
        <f t="shared" si="1"/>
        <v>PASS</v>
      </c>
      <c r="K12" s="22" t="str">
        <f t="shared" si="2"/>
        <v>F</v>
      </c>
    </row>
    <row r="13" spans="1:11" x14ac:dyDescent="0.3">
      <c r="A13" s="22" t="s">
        <v>70</v>
      </c>
      <c r="B13" s="20" t="s">
        <v>35</v>
      </c>
      <c r="C13" s="21">
        <v>11</v>
      </c>
      <c r="D13" s="20">
        <v>55</v>
      </c>
      <c r="E13" s="20">
        <v>52</v>
      </c>
      <c r="F13" s="20">
        <v>50</v>
      </c>
      <c r="G13" s="20">
        <v>90</v>
      </c>
      <c r="H13" s="21">
        <f t="shared" si="0"/>
        <v>258</v>
      </c>
      <c r="I13" s="21">
        <f t="shared" si="3"/>
        <v>51.6</v>
      </c>
      <c r="J13" s="21" t="str">
        <f t="shared" si="1"/>
        <v>PASS</v>
      </c>
      <c r="K13" s="22" t="str">
        <f t="shared" si="2"/>
        <v>D</v>
      </c>
    </row>
    <row r="14" spans="1:11" x14ac:dyDescent="0.3">
      <c r="A14" s="22" t="s">
        <v>71</v>
      </c>
      <c r="B14" s="20" t="s">
        <v>34</v>
      </c>
      <c r="C14" s="20">
        <v>2</v>
      </c>
      <c r="D14" s="20">
        <v>89</v>
      </c>
      <c r="E14" s="20">
        <v>0</v>
      </c>
      <c r="F14" s="20">
        <v>53</v>
      </c>
      <c r="G14" s="20">
        <v>53</v>
      </c>
      <c r="H14" s="21">
        <f t="shared" si="0"/>
        <v>197</v>
      </c>
      <c r="I14" s="21">
        <v>20</v>
      </c>
      <c r="J14" s="21" t="str">
        <f t="shared" si="1"/>
        <v>FAIL</v>
      </c>
      <c r="K14" s="22" t="str">
        <f t="shared" si="2"/>
        <v>F</v>
      </c>
    </row>
    <row r="15" spans="1:11" x14ac:dyDescent="0.3">
      <c r="A15" s="22" t="s">
        <v>72</v>
      </c>
      <c r="B15" s="20" t="s">
        <v>34</v>
      </c>
      <c r="C15" s="20">
        <v>78</v>
      </c>
      <c r="D15" s="20">
        <v>87</v>
      </c>
      <c r="E15" s="20">
        <v>45</v>
      </c>
      <c r="F15" s="20">
        <v>55</v>
      </c>
      <c r="G15" s="20">
        <v>56</v>
      </c>
      <c r="H15" s="21">
        <f t="shared" si="0"/>
        <v>321</v>
      </c>
      <c r="I15" s="21">
        <f t="shared" si="3"/>
        <v>64.2</v>
      </c>
      <c r="J15" s="21" t="str">
        <f t="shared" si="1"/>
        <v>PASS</v>
      </c>
      <c r="K15" s="22" t="str">
        <f t="shared" si="2"/>
        <v>C</v>
      </c>
    </row>
    <row r="16" spans="1:11" x14ac:dyDescent="0.3">
      <c r="A16" s="22" t="s">
        <v>73</v>
      </c>
      <c r="B16" s="20" t="s">
        <v>54</v>
      </c>
      <c r="C16" s="20">
        <v>98</v>
      </c>
      <c r="D16" s="20">
        <v>98</v>
      </c>
      <c r="E16" s="20">
        <v>50</v>
      </c>
      <c r="F16" s="20">
        <v>57</v>
      </c>
      <c r="G16" s="20">
        <v>59</v>
      </c>
      <c r="H16" s="21">
        <f t="shared" si="0"/>
        <v>362</v>
      </c>
      <c r="I16" s="21">
        <f t="shared" si="3"/>
        <v>72.399999999999991</v>
      </c>
      <c r="J16" s="21" t="str">
        <f t="shared" si="1"/>
        <v>PASS</v>
      </c>
      <c r="K16" s="22" t="str">
        <f t="shared" si="2"/>
        <v>B</v>
      </c>
    </row>
    <row r="17" spans="1:11" x14ac:dyDescent="0.3">
      <c r="A17" s="22" t="s">
        <v>74</v>
      </c>
      <c r="B17" s="20" t="s">
        <v>55</v>
      </c>
      <c r="C17" s="20">
        <v>78</v>
      </c>
      <c r="D17" s="20">
        <v>70</v>
      </c>
      <c r="E17" s="20">
        <v>87</v>
      </c>
      <c r="F17" s="20">
        <v>95</v>
      </c>
      <c r="G17" s="20">
        <v>33</v>
      </c>
      <c r="H17" s="21">
        <f t="shared" si="0"/>
        <v>363</v>
      </c>
      <c r="I17" s="21">
        <f t="shared" si="3"/>
        <v>72.599999999999994</v>
      </c>
      <c r="J17" s="21" t="str">
        <f t="shared" si="1"/>
        <v>PASS</v>
      </c>
      <c r="K17" s="22" t="str">
        <f t="shared" si="2"/>
        <v>B</v>
      </c>
    </row>
    <row r="18" spans="1:11" x14ac:dyDescent="0.3">
      <c r="A18" s="22" t="s">
        <v>75</v>
      </c>
      <c r="B18" s="20" t="s">
        <v>34</v>
      </c>
      <c r="C18" s="20">
        <v>78</v>
      </c>
      <c r="D18" s="20">
        <v>54</v>
      </c>
      <c r="E18" s="20">
        <v>45</v>
      </c>
      <c r="F18" s="20">
        <v>87</v>
      </c>
      <c r="G18" s="20">
        <v>99</v>
      </c>
      <c r="H18" s="21">
        <f t="shared" si="0"/>
        <v>363</v>
      </c>
      <c r="I18" s="21">
        <f t="shared" si="3"/>
        <v>72.599999999999994</v>
      </c>
      <c r="J18" s="21" t="str">
        <f t="shared" si="1"/>
        <v>PASS</v>
      </c>
      <c r="K18" s="22" t="str">
        <f t="shared" si="2"/>
        <v>B</v>
      </c>
    </row>
    <row r="19" spans="1:11" x14ac:dyDescent="0.3">
      <c r="A19" s="22" t="s">
        <v>76</v>
      </c>
      <c r="B19" s="20" t="s">
        <v>34</v>
      </c>
      <c r="C19" s="20">
        <v>78</v>
      </c>
      <c r="D19" s="20">
        <v>99</v>
      </c>
      <c r="E19" s="20">
        <v>95</v>
      </c>
      <c r="F19" s="20">
        <v>98</v>
      </c>
      <c r="G19" s="20">
        <v>78</v>
      </c>
      <c r="H19" s="20">
        <f t="shared" si="0"/>
        <v>448</v>
      </c>
      <c r="I19" s="20">
        <v>91</v>
      </c>
      <c r="J19" s="21" t="str">
        <f t="shared" si="1"/>
        <v>PASS</v>
      </c>
      <c r="K19" s="22" t="str">
        <f t="shared" si="2"/>
        <v>A+</v>
      </c>
    </row>
    <row r="20" spans="1:11" x14ac:dyDescent="0.3">
      <c r="A20" s="22" t="s">
        <v>77</v>
      </c>
      <c r="B20" s="20" t="s">
        <v>54</v>
      </c>
      <c r="C20" s="20">
        <v>78</v>
      </c>
      <c r="D20" s="20">
        <v>65</v>
      </c>
      <c r="E20" s="20">
        <v>45</v>
      </c>
      <c r="F20" s="20">
        <v>32</v>
      </c>
      <c r="G20" s="20">
        <v>33</v>
      </c>
      <c r="H20" s="20">
        <f t="shared" si="0"/>
        <v>253</v>
      </c>
      <c r="I20" s="20">
        <f t="shared" si="3"/>
        <v>50.6</v>
      </c>
      <c r="J20" s="21" t="str">
        <f t="shared" si="1"/>
        <v>PASS</v>
      </c>
      <c r="K20" s="22" t="str">
        <f t="shared" si="2"/>
        <v>D</v>
      </c>
    </row>
  </sheetData>
  <conditionalFormatting sqref="I2:I20">
    <cfRule type="cellIs" dxfId="3" priority="2" operator="lessThan">
      <formula>50</formula>
    </cfRule>
    <cfRule type="cellIs" dxfId="2" priority="3" operator="greaterThan">
      <formula>50</formula>
    </cfRule>
    <cfRule type="cellIs" dxfId="1" priority="4" operator="greaterThanOrEqual">
      <formula>$K$2</formula>
    </cfRule>
    <cfRule type="cellIs" priority="5" operator="greaterThanOrEqual">
      <formula>50</formula>
    </cfRule>
  </conditionalFormatting>
  <conditionalFormatting sqref="H2:H20">
    <cfRule type="cellIs" dxfId="0" priority="1" operator="greaterThanOrEqual">
      <formula>300</formula>
    </cfRule>
  </conditionalFormatting>
  <dataValidations count="1">
    <dataValidation type="list" allowBlank="1" showInputMessage="1" showErrorMessage="1" sqref="B2:B17">
      <formula1>"BCA,B.tech CST,B.tech AI &amp; ML,BBA,MBA,MCA"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2024-03-05T09:55:38Z</dcterms:created>
  <dcterms:modified xsi:type="dcterms:W3CDTF">2024-03-06T17:03:36Z</dcterms:modified>
</cp:coreProperties>
</file>