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/>
  </bookViews>
  <sheets>
    <sheet name="Summary" sheetId="4" r:id="rId1"/>
    <sheet name="Assets" sheetId="1" r:id="rId2"/>
    <sheet name="Liabilities and Owner's Equity" sheetId="2" r:id="rId3"/>
  </sheets>
  <definedNames>
    <definedName name="Current_Year">Summary!$D$2</definedName>
    <definedName name="Preceding_Year">Summary!$C$2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2" i="1" s="1"/>
  <c r="C2" i="4"/>
  <c r="C2" i="1" s="1"/>
  <c r="C19" i="2"/>
  <c r="D19" i="2"/>
  <c r="C14" i="2"/>
  <c r="C6" i="4" s="1"/>
  <c r="D14" i="2"/>
  <c r="C10" i="2"/>
  <c r="D10" i="2"/>
  <c r="C21" i="1"/>
  <c r="D21" i="1"/>
  <c r="C17" i="1"/>
  <c r="D17" i="1"/>
  <c r="C10" i="1"/>
  <c r="C5" i="4" s="1"/>
  <c r="D10" i="1"/>
  <c r="C7" i="4" l="1"/>
  <c r="D6" i="4"/>
  <c r="D5" i="4"/>
  <c r="D2" i="2"/>
  <c r="C2" i="2"/>
  <c r="D7" i="4"/>
</calcChain>
</file>

<file path=xl/sharedStrings.xml><?xml version="1.0" encoding="utf-8"?>
<sst xmlns="http://schemas.openxmlformats.org/spreadsheetml/2006/main" count="53" uniqueCount="38">
  <si>
    <t xml:space="preserve"> </t>
  </si>
  <si>
    <t>Current Assets</t>
  </si>
  <si>
    <t>Cash</t>
  </si>
  <si>
    <t>Investments</t>
  </si>
  <si>
    <t>Inventories</t>
  </si>
  <si>
    <t>Accounts receivable</t>
  </si>
  <si>
    <t>Pre-paid expenses</t>
  </si>
  <si>
    <t>Other</t>
  </si>
  <si>
    <t>Total Current Assets</t>
  </si>
  <si>
    <t>Fixed Assets</t>
  </si>
  <si>
    <t>Property and equipment</t>
  </si>
  <si>
    <t>Leasehold improvements</t>
  </si>
  <si>
    <t>Equity and other investments</t>
  </si>
  <si>
    <t>Less accumulated depreciation</t>
  </si>
  <si>
    <t>Total Fixed Assets</t>
  </si>
  <si>
    <t>Other Assets</t>
  </si>
  <si>
    <t>Goodwill</t>
  </si>
  <si>
    <t>Total Other Assets</t>
  </si>
  <si>
    <t>Current Liabilities</t>
  </si>
  <si>
    <t>Accounts payable</t>
  </si>
  <si>
    <t>Accrued wages</t>
  </si>
  <si>
    <t>Accrued compensation</t>
  </si>
  <si>
    <t>Income taxes payable</t>
  </si>
  <si>
    <t>Unearned revenue</t>
  </si>
  <si>
    <t>Total Current Liabilities</t>
  </si>
  <si>
    <t>Long-Term Liabilities</t>
  </si>
  <si>
    <t>Mortgage payable</t>
  </si>
  <si>
    <t>Total Long-Term Liabilities</t>
  </si>
  <si>
    <t>Owner's Equity</t>
  </si>
  <si>
    <t>Investment capital</t>
  </si>
  <si>
    <t>Accumulated retained earnings</t>
  </si>
  <si>
    <t>Total Owner's Equity</t>
  </si>
  <si>
    <t>Balance Summary</t>
  </si>
  <si>
    <t>Total Assets</t>
  </si>
  <si>
    <t>Total Liabilities and Owner's Equity</t>
  </si>
  <si>
    <t>Balance</t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</si>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</sst>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1"/>
      <color theme="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11"/>
      <color theme="3"/>
      <name val="Constantia"/>
      <family val="2"/>
      <scheme val="major"/>
    </font>
    <font>
      <sz val="11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20"/>
      <color theme="0"/>
      <name val="Constantia"/>
      <family val="2"/>
      <scheme val="maj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6" tint="0.7999511703848384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vertical="center"/>
    </xf>
    <xf numFmtId="0" fontId="2" fillId="0" borderId="1" xfId="0" applyFont="1" applyBorder="1" applyAlignment="1"/>
    <xf numFmtId="0" fontId="1" fillId="0" borderId="3" xfId="0" applyFont="1" applyBorder="1" applyAlignment="1">
      <alignment horizontal="right" vertical="center" indent="1"/>
    </xf>
    <xf numFmtId="0" fontId="1" fillId="0" borderId="4" xfId="0" applyFont="1" applyBorder="1" applyAlignment="1">
      <alignment horizontal="right" vertical="center" indent="1"/>
    </xf>
    <xf numFmtId="0" fontId="0" fillId="0" borderId="0" xfId="0" applyFont="1" applyAlignment="1">
      <alignment horizontal="left" vertical="center" indent="1"/>
    </xf>
    <xf numFmtId="164" fontId="0" fillId="0" borderId="0" xfId="0" applyNumberFormat="1" applyFont="1" applyAlignment="1">
      <alignment horizontal="right" vertical="center" indent="1"/>
    </xf>
    <xf numFmtId="0" fontId="3" fillId="2" borderId="0" xfId="0" applyFont="1" applyFill="1" applyAlignment="1">
      <alignment horizontal="left" vertical="center" indent="1"/>
    </xf>
    <xf numFmtId="164" fontId="3" fillId="2" borderId="0" xfId="0" applyNumberFormat="1" applyFont="1" applyFill="1" applyAlignment="1">
      <alignment horizontal="right" vertical="center" indent="1"/>
    </xf>
    <xf numFmtId="0" fontId="0" fillId="2" borderId="0" xfId="0" applyFont="1" applyFill="1" applyAlignment="1">
      <alignment horizontal="left" vertical="center" indent="1"/>
    </xf>
    <xf numFmtId="164" fontId="0" fillId="2" borderId="0" xfId="0" applyNumberFormat="1" applyFont="1" applyFill="1" applyAlignment="1">
      <alignment horizontal="right" vertical="center" indent="1"/>
    </xf>
    <xf numFmtId="0" fontId="0" fillId="3" borderId="0" xfId="0" applyFont="1" applyFill="1" applyAlignment="1">
      <alignment horizontal="left" vertical="center" indent="1"/>
    </xf>
    <xf numFmtId="164" fontId="0" fillId="3" borderId="0" xfId="0" applyNumberFormat="1" applyFont="1" applyFill="1" applyAlignment="1">
      <alignment horizontal="right" vertical="center" indent="1"/>
    </xf>
    <xf numFmtId="0" fontId="4" fillId="0" borderId="1" xfId="0" applyFont="1" applyBorder="1" applyAlignment="1">
      <alignment horizontal="right" indent="1"/>
    </xf>
    <xf numFmtId="0" fontId="4" fillId="0" borderId="0" xfId="0" applyFont="1" applyBorder="1" applyAlignment="1">
      <alignment horizontal="right" vertical="center" indent="1"/>
    </xf>
    <xf numFmtId="0" fontId="4" fillId="0" borderId="6" xfId="0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1" xfId="0" applyFont="1" applyFill="1" applyBorder="1" applyAlignment="1"/>
    <xf numFmtId="0" fontId="1" fillId="0" borderId="0" xfId="0" applyFont="1" applyFill="1" applyAlignment="1">
      <alignment vertical="center"/>
    </xf>
    <xf numFmtId="0" fontId="6" fillId="0" borderId="5" xfId="0" applyFont="1" applyFill="1" applyBorder="1" applyAlignment="1"/>
    <xf numFmtId="0" fontId="7" fillId="0" borderId="5" xfId="0" applyFont="1" applyFill="1" applyBorder="1" applyAlignment="1">
      <alignment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numFmt numFmtId="164" formatCode="&quot;$&quot;#,##0.00"/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</dxf>
    <dxf>
      <font>
        <strike val="0"/>
        <outline val="0"/>
        <shadow val="0"/>
        <u val="none"/>
        <vertAlign val="baseline"/>
        <sz val="11"/>
        <color auto="1"/>
        <name val="Franklin Gothic Book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Book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4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48"/>
      <tableStyleElement type="headerRow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latin typeface="+mj-lt"/>
              </a:rPr>
              <a:t>Assets</a:t>
            </a:r>
          </a:p>
        </c:rich>
      </c:tx>
      <c:layout>
        <c:manualLayout>
          <c:xMode val="edge"/>
          <c:yMode val="edge"/>
          <c:x val="1.2538232720909868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18122697570812"/>
          <c:y val="0.17336401131676724"/>
          <c:w val="0.67404923791054305"/>
          <c:h val="0.79769676517708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(Assets!$C$4:$C$9,Assets!$C$13:$C$16,Assets!$C$20)</c:f>
              <c:numCache>
                <c:formatCode>"$"#,##0.00</c:formatCode>
                <c:ptCount val="11"/>
                <c:pt idx="0">
                  <c:v>1000</c:v>
                </c:pt>
                <c:pt idx="1">
                  <c:v>1500</c:v>
                </c:pt>
                <c:pt idx="2">
                  <c:v>650</c:v>
                </c:pt>
                <c:pt idx="3">
                  <c:v>150</c:v>
                </c:pt>
                <c:pt idx="4">
                  <c:v>1230</c:v>
                </c:pt>
                <c:pt idx="5">
                  <c:v>120</c:v>
                </c:pt>
                <c:pt idx="6">
                  <c:v>2500</c:v>
                </c:pt>
                <c:pt idx="7">
                  <c:v>450</c:v>
                </c:pt>
                <c:pt idx="8">
                  <c:v>1250</c:v>
                </c:pt>
                <c:pt idx="9">
                  <c:v>545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27F-AC9A-071D13E99426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(Assets!$B$4:$B$9,Assets!$B$13:$B$16,Assets!$B$20)</c:f>
              <c:strCache>
                <c:ptCount val="11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Pre-paid expenses</c:v>
                </c:pt>
                <c:pt idx="5">
                  <c:v>Other</c:v>
                </c:pt>
                <c:pt idx="6">
                  <c:v>Property and equipment</c:v>
                </c:pt>
                <c:pt idx="7">
                  <c:v>Leasehold improvements</c:v>
                </c:pt>
                <c:pt idx="8">
                  <c:v>Equity and other investments</c:v>
                </c:pt>
                <c:pt idx="9">
                  <c:v>Less accumulated depreciation</c:v>
                </c:pt>
                <c:pt idx="10">
                  <c:v>Goodwill</c:v>
                </c:pt>
              </c:strCache>
            </c:strRef>
          </c:cat>
          <c:val>
            <c:numRef>
              <c:f>(Assets!$D$4:$D$9,Assets!$D$13:$D$16,Assets!$D$20)</c:f>
              <c:numCache>
                <c:formatCode>"$"#,##0.00</c:formatCode>
                <c:ptCount val="11"/>
                <c:pt idx="0">
                  <c:v>1700</c:v>
                </c:pt>
                <c:pt idx="1">
                  <c:v>2550</c:v>
                </c:pt>
                <c:pt idx="2">
                  <c:v>1250</c:v>
                </c:pt>
                <c:pt idx="3">
                  <c:v>230</c:v>
                </c:pt>
                <c:pt idx="4">
                  <c:v>950</c:v>
                </c:pt>
                <c:pt idx="5">
                  <c:v>120</c:v>
                </c:pt>
                <c:pt idx="6">
                  <c:v>2500</c:v>
                </c:pt>
                <c:pt idx="7">
                  <c:v>350</c:v>
                </c:pt>
                <c:pt idx="8">
                  <c:v>1600</c:v>
                </c:pt>
                <c:pt idx="9">
                  <c:v>1295</c:v>
                </c:pt>
                <c:pt idx="1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27F-AC9A-071D13E9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06775480"/>
        <c:axId val="506775808"/>
      </c:barChart>
      <c:catAx>
        <c:axId val="506775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808"/>
        <c:crosses val="autoZero"/>
        <c:auto val="1"/>
        <c:lblAlgn val="ctr"/>
        <c:lblOffset val="100"/>
        <c:noMultiLvlLbl val="0"/>
      </c:catAx>
      <c:valAx>
        <c:axId val="506775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55658598230779"/>
          <c:y val="1.1631046119235095E-2"/>
          <c:w val="0.24841652571206377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  <a:effectLst/>
                <a:latin typeface="+mj-lt"/>
              </a:rPr>
              <a:t>Liabilities and Owner's Equity</a:t>
            </a:r>
          </a:p>
        </c:rich>
      </c:tx>
      <c:layout>
        <c:manualLayout>
          <c:xMode val="edge"/>
          <c:yMode val="edge"/>
          <c:x val="1.3441897540585192E-2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680276076601"/>
          <c:y val="0.18341036915840064"/>
          <c:w val="0.70742957130358708"/>
          <c:h val="0.7684804172205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Year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Equity'!$C$4:$C$9,'Liabilities and Owner''s Equity'!$C$13,'Liabilities and Owner''s Equity'!$C$17:$C$18)</c:f>
              <c:numCache>
                <c:formatCode>"$"#,##0.00</c:formatCode>
                <c:ptCount val="9"/>
                <c:pt idx="0">
                  <c:v>180</c:v>
                </c:pt>
                <c:pt idx="1">
                  <c:v>250</c:v>
                </c:pt>
                <c:pt idx="2">
                  <c:v>240</c:v>
                </c:pt>
                <c:pt idx="3">
                  <c:v>120</c:v>
                </c:pt>
                <c:pt idx="4">
                  <c:v>0</c:v>
                </c:pt>
                <c:pt idx="5">
                  <c:v>250</c:v>
                </c:pt>
                <c:pt idx="6">
                  <c:v>1500</c:v>
                </c:pt>
                <c:pt idx="7">
                  <c:v>5500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4-482D-817D-30AE983C480C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Year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('Liabilities and Owner''s Equity'!$B$4:$B$9,'Liabilities and Owner''s Equity'!$B$13,'Liabilities and Owner''s Equity'!$B$17:$B$18)</c:f>
              <c:strCache>
                <c:ptCount val="9"/>
                <c:pt idx="0">
                  <c:v>Accounts payable</c:v>
                </c:pt>
                <c:pt idx="1">
                  <c:v>Accrued wages</c:v>
                </c:pt>
                <c:pt idx="2">
                  <c:v>Accrued compensation</c:v>
                </c:pt>
                <c:pt idx="3">
                  <c:v>Income taxes payable</c:v>
                </c:pt>
                <c:pt idx="4">
                  <c:v>Unearned revenue</c:v>
                </c:pt>
                <c:pt idx="5">
                  <c:v>Other</c:v>
                </c:pt>
                <c:pt idx="6">
                  <c:v>Mortgage payable</c:v>
                </c:pt>
                <c:pt idx="7">
                  <c:v>Investment capital</c:v>
                </c:pt>
                <c:pt idx="8">
                  <c:v>Accumulated retained earnings</c:v>
                </c:pt>
              </c:strCache>
            </c:strRef>
          </c:cat>
          <c:val>
            <c:numRef>
              <c:f>('Liabilities and Owner''s Equity'!$D$4:$D$9,'Liabilities and Owner''s Equity'!$D$13,'Liabilities and Owner''s Equity'!$D$17:$D$18)</c:f>
              <c:numCache>
                <c:formatCode>"$"#,##0.00</c:formatCode>
                <c:ptCount val="9"/>
                <c:pt idx="0">
                  <c:v>252</c:v>
                </c:pt>
                <c:pt idx="1">
                  <c:v>370</c:v>
                </c:pt>
                <c:pt idx="2">
                  <c:v>190</c:v>
                </c:pt>
                <c:pt idx="3">
                  <c:v>130</c:v>
                </c:pt>
                <c:pt idx="4">
                  <c:v>0</c:v>
                </c:pt>
                <c:pt idx="5">
                  <c:v>235</c:v>
                </c:pt>
                <c:pt idx="6">
                  <c:v>1900</c:v>
                </c:pt>
                <c:pt idx="7">
                  <c:v>2500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4-482D-817D-30AE983C4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55752"/>
        <c:axId val="417357392"/>
      </c:barChart>
      <c:catAx>
        <c:axId val="41735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7392"/>
        <c:crosses val="autoZero"/>
        <c:auto val="1"/>
        <c:lblAlgn val="ctr"/>
        <c:lblOffset val="100"/>
        <c:noMultiLvlLbl val="0"/>
      </c:catAx>
      <c:valAx>
        <c:axId val="41735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73132302906581"/>
          <c:y val="1.5960050448239425E-2"/>
          <c:w val="0.24808943326528629"/>
          <c:h val="7.6680539932508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5" name="Chart 4" descr="Assets 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7" name="Chart 6" descr="Liabilities and Owner's Equity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0</xdr:row>
      <xdr:rowOff>1322306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2187BC33-9002-4060-A77F-5837210A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6294120" cy="13223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306941</xdr:rowOff>
    </xdr:from>
    <xdr:to>
      <xdr:col>3</xdr:col>
      <xdr:colOff>847725</xdr:colOff>
      <xdr:row>0</xdr:row>
      <xdr:rowOff>1253726</xdr:rowOff>
    </xdr:to>
    <xdr:sp macro="" textlink="">
      <xdr:nvSpPr>
        <xdr:cNvPr id="8" name="TextBox 1" descr="Balance Sheet" title="Title 1">
          <a:extLst>
            <a:ext uri="{FF2B5EF4-FFF2-40B4-BE49-F238E27FC236}">
              <a16:creationId xmlns:a16="http://schemas.microsoft.com/office/drawing/2014/main" id="{529D1A66-1E7D-4896-9776-F87F93757AFE}"/>
            </a:ext>
          </a:extLst>
        </xdr:cNvPr>
        <xdr:cNvSpPr txBox="1"/>
      </xdr:nvSpPr>
      <xdr:spPr>
        <a:xfrm>
          <a:off x="152400" y="306941"/>
          <a:ext cx="5678805" cy="94678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Balance Sheet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DB30E036-49BD-4193-A5FF-4E03205610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5FEBD333-2AD9-4CE2-A0B1-5100FBD546B1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Assets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B17AEE54-0A1B-41E0-B53A-9F155DF2E2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94120" cy="5715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</xdr:rowOff>
    </xdr:from>
    <xdr:to>
      <xdr:col>3</xdr:col>
      <xdr:colOff>847725</xdr:colOff>
      <xdr:row>0</xdr:row>
      <xdr:rowOff>563881</xdr:rowOff>
    </xdr:to>
    <xdr:sp macro="" textlink="">
      <xdr:nvSpPr>
        <xdr:cNvPr id="3" name="TextBox 1" descr="Balance Sheet" title="Title 1">
          <a:extLst>
            <a:ext uri="{FF2B5EF4-FFF2-40B4-BE49-F238E27FC236}">
              <a16:creationId xmlns:a16="http://schemas.microsoft.com/office/drawing/2014/main" id="{E39FB8D0-54E5-404A-A67E-ECCE7C758A3D}"/>
            </a:ext>
          </a:extLst>
        </xdr:cNvPr>
        <xdr:cNvSpPr txBox="1"/>
      </xdr:nvSpPr>
      <xdr:spPr>
        <a:xfrm>
          <a:off x="152400" y="1"/>
          <a:ext cx="5678805" cy="5638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Liabilities and Owner's Equity</a:t>
          </a:r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6" name="Table_Summary" displayName="Table_Summary" ref="B4:D7" totalsRowShown="0">
  <tableColumns count="3">
    <tableColumn id="1" name="Balance Summary" dataDxfId="45"/>
    <tableColumn id="2" name="Year 1" dataDxfId="44"/>
    <tableColumn id="3" name="Year 2" dataDxfId="43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2" name="Table_CurrentAssets" displayName="Table_CurrentAssets" ref="B3:D10" totalsRowCount="1" headerRowDxfId="42" dataDxfId="41" totalsRowDxfId="40">
  <tableColumns count="3">
    <tableColumn id="1" name="Current Assets" totalsRowLabel="Total Current Assets" dataDxfId="39" totalsRowDxfId="38"/>
    <tableColumn id="2" name="Year 1" totalsRowFunction="sum" dataDxfId="37" totalsRowDxfId="36"/>
    <tableColumn id="3" name="Year 2" totalsRowFunction="sum" dataDxfId="35" totalsRowDxfId="34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3" name="Table_FixedAssets" displayName="Table_FixedAssets" ref="B12:D17" totalsRowCount="1" totalsRowDxfId="33">
  <tableColumns count="3">
    <tableColumn id="1" name="Fixed Assets" totalsRowLabel="Total Fixed Assets" dataDxfId="32" totalsRowDxfId="31"/>
    <tableColumn id="2" name="Year 1" totalsRowFunction="sum" dataDxfId="30" totalsRowDxfId="29"/>
    <tableColumn id="3" name="Year 2" totalsRowFunction="sum" dataDxfId="28" totalsRowDxfId="27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id="4" name="Table_OtherAssets" displayName="Table_OtherAssets" ref="B19:D21" totalsRowCount="1" totalsRowDxfId="26">
  <tableColumns count="3">
    <tableColumn id="1" name="Other Assets" totalsRowLabel="Total Other Assets" dataDxfId="25" totalsRowDxfId="24"/>
    <tableColumn id="2" name="Year 1" totalsRowFunction="sum" dataDxfId="23" totalsRowDxfId="22"/>
    <tableColumn id="3" name="Year 2" totalsRowFunction="sum" dataDxfId="21" totalsRowDxfId="20"/>
  </tableColumns>
  <tableStyleInfo name="Business Table" showFirstColumn="0" showLastColumn="0" showRowStripes="1" showColumnStripes="0"/>
</table>
</file>

<file path=xl/tables/table5.xml><?xml version="1.0" encoding="utf-8"?>
<table xmlns="http://schemas.openxmlformats.org/spreadsheetml/2006/main" id="9" name="Table_CurrentLiabilities" displayName="Table_CurrentLiabilities" ref="B3:D10" totalsRowCount="1" totalsRowDxfId="19">
  <tableColumns count="3">
    <tableColumn id="1" name="Current Liabilities" totalsRowLabel="Total Current Liabilities" dataDxfId="18" totalsRowDxfId="17"/>
    <tableColumn id="2" name="Year 1" totalsRowFunction="sum" dataDxfId="16" totalsRowDxfId="15"/>
    <tableColumn id="3" name="Year 2" totalsRowFunction="sum" dataDxfId="14" totalsRowDxfId="13"/>
  </tableColumns>
  <tableStyleInfo name="Business Table" showFirstColumn="0" showLastColumn="0" showRowStripes="1" showColumnStripes="0"/>
</table>
</file>

<file path=xl/tables/table6.xml><?xml version="1.0" encoding="utf-8"?>
<table xmlns="http://schemas.openxmlformats.org/spreadsheetml/2006/main" id="10" name="Table_LongTermLiabilities" displayName="Table_LongTermLiabilities" ref="B12:D14" totalsRowCount="1" totalsRowDxfId="12">
  <tableColumns count="3">
    <tableColumn id="1" name="Long-Term Liabilities" totalsRowLabel="Total Long-Term Liabilities" dataDxfId="11" totalsRowDxfId="10"/>
    <tableColumn id="2" name="Year 1" totalsRowFunction="sum" dataDxfId="9" totalsRowDxfId="8"/>
    <tableColumn id="3" name="Year 2" totalsRowFunction="sum" dataDxfId="7" totalsRowDxfId="6"/>
  </tableColumns>
  <tableStyleInfo name="Business Table" showFirstColumn="0" showLastColumn="0" showRowStripes="1" showColumnStripes="0"/>
</table>
</file>

<file path=xl/tables/table7.xml><?xml version="1.0" encoding="utf-8"?>
<table xmlns="http://schemas.openxmlformats.org/spreadsheetml/2006/main" id="11" name="Table_OwnersEquity" displayName="Table_OwnersEquity" ref="B16:D19" totalsRowCount="1">
  <tableColumns count="3">
    <tableColumn id="1" name="Owner's Equity" totalsRowLabel="Total Owner's Equity" dataDxfId="5" totalsRowDxfId="4"/>
    <tableColumn id="2" name="Year 1" totalsRowFunction="sum" dataDxfId="3" totalsRowDxfId="2"/>
    <tableColumn id="3" name="Year 2" totalsRowFunction="sum" dataDxfId="1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tabSelected="1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5" width="1.77734375" style="1" customWidth="1"/>
    <col min="6" max="16384" width="8.88671875" style="1"/>
  </cols>
  <sheetData>
    <row r="1" spans="2:5" ht="105.6" customHeight="1" x14ac:dyDescent="0.3">
      <c r="E1" s="1" t="s">
        <v>0</v>
      </c>
    </row>
    <row r="2" spans="2:5" ht="25.5" customHeight="1" x14ac:dyDescent="0.3">
      <c r="B2" s="2"/>
      <c r="C2" s="13" t="str">
        <f ca="1">"Year " &amp; YEAR(TODAY())-1</f>
        <v>Year 2021</v>
      </c>
      <c r="D2" s="13" t="str">
        <f ca="1">"Year " &amp; YEAR(TODAY())</f>
        <v>Year 2022</v>
      </c>
    </row>
    <row r="3" spans="2:5" ht="9" customHeight="1" x14ac:dyDescent="0.3"/>
    <row r="4" spans="2:5" ht="21" customHeight="1" x14ac:dyDescent="0.3">
      <c r="B4" s="16" t="s">
        <v>32</v>
      </c>
      <c r="C4" s="3" t="s">
        <v>36</v>
      </c>
      <c r="D4" s="4" t="s">
        <v>37</v>
      </c>
    </row>
    <row r="5" spans="2:5" ht="21" customHeight="1" x14ac:dyDescent="0.3">
      <c r="B5" s="5" t="s">
        <v>33</v>
      </c>
      <c r="C5" s="6">
        <f>Table_CurrentAssets[[#Totals],[Year 1]]+Table_FixedAssets[[#Totals],[Year 1]]+Table_OtherAssets[[#Totals],[Year 1]]</f>
        <v>9545</v>
      </c>
      <c r="D5" s="6">
        <f>Table_CurrentAssets[[#Totals],[Year 2]]+Table_FixedAssets[[#Totals],[Year 2]]+Table_OtherAssets[[#Totals],[Year 2]]</f>
        <v>12735</v>
      </c>
    </row>
    <row r="6" spans="2:5" ht="21" customHeight="1" x14ac:dyDescent="0.3">
      <c r="B6" s="11" t="s">
        <v>34</v>
      </c>
      <c r="C6" s="12">
        <f>Table_CurrentLiabilities[[#Totals],[Year 1]]+Table_LongTermLiabilities[[#Totals],[Year 1]]+Table_OwnersEquity[[#Totals],[Year 1]]</f>
        <v>8540</v>
      </c>
      <c r="D6" s="12">
        <f>Table_CurrentLiabilities[[#Totals],[Year 2]]+Table_LongTermLiabilities[[#Totals],[Year 2]]+Table_OwnersEquity[[#Totals],[Year 2]]</f>
        <v>6227</v>
      </c>
    </row>
    <row r="7" spans="2:5" ht="21" customHeight="1" x14ac:dyDescent="0.3">
      <c r="B7" s="9" t="s">
        <v>35</v>
      </c>
      <c r="C7" s="10">
        <f>C5-C6</f>
        <v>1005</v>
      </c>
      <c r="D7" s="10">
        <f>D5-D6</f>
        <v>6508</v>
      </c>
    </row>
    <row r="19" ht="12" customHeight="1" x14ac:dyDescent="0.3"/>
    <row r="31" ht="12" customHeight="1" x14ac:dyDescent="0.3"/>
  </sheetData>
  <dataValidations count="4">
    <dataValidation allowBlank="1" showInputMessage="1" showErrorMessage="1" promptTitle="Balance Sheet" prompt="Enter preceding year in cell C2 and the current year in cell D2. _x000a__x000a_Enter Assets and Liabilities and Owner's Equity details on the next tabs. Balance Summary and Year on Year charts in this tab are automatically updated._x000a_" sqref="A1"/>
    <dataValidation allowBlank="1" showInputMessage="1" showErrorMessage="1" prompt="Enter preceding year in this cell" sqref="C2"/>
    <dataValidation allowBlank="1" showInputMessage="1" showErrorMessage="1" prompt="Enter current year in this cell" sqref="D2"/>
    <dataValidation allowBlank="1" showInputMessage="1" showErrorMessage="1" prompt="This table is automatically updated from data in Assets and Liabilities and Owner's Equity tabs." sqref="B4"/>
  </dataValidations>
  <printOptions horizontalCentered="1"/>
  <pageMargins left="0.7" right="0.7" top="0.75" bottom="0.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showRowColHeaders="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9" width="1.77734375" style="1" customWidth="1"/>
    <col min="10" max="16384" width="8.88671875" style="1"/>
  </cols>
  <sheetData>
    <row r="1" spans="2:5" ht="45" customHeight="1" x14ac:dyDescent="0.4">
      <c r="B1" s="17"/>
      <c r="C1" s="18"/>
      <c r="D1" s="18"/>
      <c r="E1" s="1" t="s">
        <v>0</v>
      </c>
    </row>
    <row r="2" spans="2:5" ht="21" customHeight="1" x14ac:dyDescent="0.3">
      <c r="C2" s="15" t="str">
        <f ca="1">Preceding_Year</f>
        <v>Year 2021</v>
      </c>
      <c r="D2" s="15" t="str">
        <f ca="1">Current_Year</f>
        <v>Year 2022</v>
      </c>
    </row>
    <row r="3" spans="2:5" ht="21" customHeight="1" x14ac:dyDescent="0.3">
      <c r="B3" s="16" t="s">
        <v>1</v>
      </c>
      <c r="C3" s="3" t="s">
        <v>36</v>
      </c>
      <c r="D3" s="4" t="s">
        <v>37</v>
      </c>
    </row>
    <row r="4" spans="2:5" ht="21" customHeight="1" x14ac:dyDescent="0.3">
      <c r="B4" s="5" t="s">
        <v>2</v>
      </c>
      <c r="C4" s="6">
        <v>1000</v>
      </c>
      <c r="D4" s="6">
        <v>1700</v>
      </c>
    </row>
    <row r="5" spans="2:5" ht="21" customHeight="1" x14ac:dyDescent="0.3">
      <c r="B5" s="5" t="s">
        <v>3</v>
      </c>
      <c r="C5" s="6">
        <v>1500</v>
      </c>
      <c r="D5" s="6">
        <v>2550</v>
      </c>
    </row>
    <row r="6" spans="2:5" ht="21" customHeight="1" x14ac:dyDescent="0.3">
      <c r="B6" s="5" t="s">
        <v>4</v>
      </c>
      <c r="C6" s="6">
        <v>650</v>
      </c>
      <c r="D6" s="6">
        <v>1250</v>
      </c>
    </row>
    <row r="7" spans="2:5" ht="21" customHeight="1" x14ac:dyDescent="0.3">
      <c r="B7" s="5" t="s">
        <v>5</v>
      </c>
      <c r="C7" s="6">
        <v>150</v>
      </c>
      <c r="D7" s="6">
        <v>230</v>
      </c>
    </row>
    <row r="8" spans="2:5" ht="21" customHeight="1" x14ac:dyDescent="0.3">
      <c r="B8" s="5" t="s">
        <v>6</v>
      </c>
      <c r="C8" s="6">
        <v>1230</v>
      </c>
      <c r="D8" s="6">
        <v>950</v>
      </c>
    </row>
    <row r="9" spans="2:5" ht="21" customHeight="1" x14ac:dyDescent="0.3">
      <c r="B9" s="5" t="s">
        <v>7</v>
      </c>
      <c r="C9" s="6">
        <v>120</v>
      </c>
      <c r="D9" s="6">
        <v>120</v>
      </c>
    </row>
    <row r="10" spans="2:5" ht="21" customHeight="1" x14ac:dyDescent="0.3">
      <c r="B10" s="7" t="s">
        <v>8</v>
      </c>
      <c r="C10" s="8">
        <f>SUBTOTAL(109,Table_CurrentAssets[Year 1])</f>
        <v>4650</v>
      </c>
      <c r="D10" s="8">
        <f>SUBTOTAL(109,Table_CurrentAssets[Year 2])</f>
        <v>6800</v>
      </c>
    </row>
    <row r="12" spans="2:5" ht="21" customHeight="1" x14ac:dyDescent="0.3">
      <c r="B12" s="16" t="s">
        <v>9</v>
      </c>
      <c r="C12" s="3" t="s">
        <v>36</v>
      </c>
      <c r="D12" s="4" t="s">
        <v>37</v>
      </c>
    </row>
    <row r="13" spans="2:5" ht="21" customHeight="1" x14ac:dyDescent="0.3">
      <c r="B13" s="5" t="s">
        <v>10</v>
      </c>
      <c r="C13" s="6">
        <v>2500</v>
      </c>
      <c r="D13" s="6">
        <v>2500</v>
      </c>
    </row>
    <row r="14" spans="2:5" ht="21" customHeight="1" x14ac:dyDescent="0.3">
      <c r="B14" s="5" t="s">
        <v>11</v>
      </c>
      <c r="C14" s="6">
        <v>450</v>
      </c>
      <c r="D14" s="6">
        <v>350</v>
      </c>
    </row>
    <row r="15" spans="2:5" ht="21" customHeight="1" x14ac:dyDescent="0.3">
      <c r="B15" s="5" t="s">
        <v>12</v>
      </c>
      <c r="C15" s="6">
        <v>1250</v>
      </c>
      <c r="D15" s="6">
        <v>1600</v>
      </c>
    </row>
    <row r="16" spans="2:5" ht="21" customHeight="1" x14ac:dyDescent="0.3">
      <c r="B16" s="5" t="s">
        <v>13</v>
      </c>
      <c r="C16" s="6">
        <v>545</v>
      </c>
      <c r="D16" s="6">
        <v>1295</v>
      </c>
    </row>
    <row r="17" spans="2:4" ht="21" customHeight="1" x14ac:dyDescent="0.3">
      <c r="B17" s="9" t="s">
        <v>14</v>
      </c>
      <c r="C17" s="10">
        <f>SUBTOTAL(109,Table_FixedAssets[Year 1])</f>
        <v>4745</v>
      </c>
      <c r="D17" s="10">
        <f>SUBTOTAL(109,Table_FixedAssets[Year 2])</f>
        <v>5745</v>
      </c>
    </row>
    <row r="19" spans="2:4" ht="21" customHeight="1" x14ac:dyDescent="0.3">
      <c r="B19" s="16" t="s">
        <v>15</v>
      </c>
      <c r="C19" s="3" t="s">
        <v>36</v>
      </c>
      <c r="D19" s="4" t="s">
        <v>37</v>
      </c>
    </row>
    <row r="20" spans="2:4" ht="21" customHeight="1" x14ac:dyDescent="0.3">
      <c r="B20" s="5" t="s">
        <v>16</v>
      </c>
      <c r="C20" s="6">
        <v>150</v>
      </c>
      <c r="D20" s="6">
        <v>190</v>
      </c>
    </row>
    <row r="21" spans="2:4" ht="21" customHeight="1" x14ac:dyDescent="0.3">
      <c r="B21" s="9" t="s">
        <v>17</v>
      </c>
      <c r="C21" s="10">
        <f>SUBTOTAL(109,Table_OtherAssets[Year 1])</f>
        <v>150</v>
      </c>
      <c r="D21" s="10">
        <f>SUBTOTAL(109,Table_OtherAssets[Year 2])</f>
        <v>190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Assets, Fixed Assets, and Other Assets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showGridLines="0" showRowColHeaders="0" zoomScaleNormal="100" workbookViewId="0"/>
  </sheetViews>
  <sheetFormatPr defaultColWidth="8.88671875" defaultRowHeight="21" customHeight="1" x14ac:dyDescent="0.3"/>
  <cols>
    <col min="1" max="1" width="1.77734375" style="1" customWidth="1"/>
    <col min="2" max="2" width="38.77734375" style="1" customWidth="1"/>
    <col min="3" max="3" width="18.77734375" style="1" customWidth="1"/>
    <col min="4" max="4" width="17.44140625" style="1" customWidth="1"/>
    <col min="5" max="10" width="1.77734375" style="1" customWidth="1"/>
    <col min="11" max="16384" width="8.88671875" style="1"/>
  </cols>
  <sheetData>
    <row r="1" spans="2:5" ht="45" customHeight="1" x14ac:dyDescent="0.4">
      <c r="B1" s="19"/>
      <c r="C1" s="20"/>
      <c r="D1" s="20"/>
      <c r="E1" s="1" t="s">
        <v>0</v>
      </c>
    </row>
    <row r="2" spans="2:5" ht="21" customHeight="1" x14ac:dyDescent="0.3">
      <c r="C2" s="14" t="str">
        <f ca="1">Preceding_Year</f>
        <v>Year 2021</v>
      </c>
      <c r="D2" s="14" t="str">
        <f ca="1">Current_Year</f>
        <v>Year 2022</v>
      </c>
    </row>
    <row r="3" spans="2:5" ht="21" customHeight="1" x14ac:dyDescent="0.3">
      <c r="B3" s="16" t="s">
        <v>18</v>
      </c>
      <c r="C3" s="3" t="s">
        <v>36</v>
      </c>
      <c r="D3" s="4" t="s">
        <v>37</v>
      </c>
    </row>
    <row r="4" spans="2:5" ht="21" customHeight="1" x14ac:dyDescent="0.3">
      <c r="B4" s="5" t="s">
        <v>19</v>
      </c>
      <c r="C4" s="6">
        <v>180</v>
      </c>
      <c r="D4" s="6">
        <v>252</v>
      </c>
    </row>
    <row r="5" spans="2:5" ht="21" customHeight="1" x14ac:dyDescent="0.3">
      <c r="B5" s="5" t="s">
        <v>20</v>
      </c>
      <c r="C5" s="6">
        <v>250</v>
      </c>
      <c r="D5" s="6">
        <v>370</v>
      </c>
    </row>
    <row r="6" spans="2:5" ht="21" customHeight="1" x14ac:dyDescent="0.3">
      <c r="B6" s="5" t="s">
        <v>21</v>
      </c>
      <c r="C6" s="6">
        <v>240</v>
      </c>
      <c r="D6" s="6">
        <v>190</v>
      </c>
    </row>
    <row r="7" spans="2:5" ht="21" customHeight="1" x14ac:dyDescent="0.3">
      <c r="B7" s="5" t="s">
        <v>22</v>
      </c>
      <c r="C7" s="6">
        <v>120</v>
      </c>
      <c r="D7" s="6">
        <v>130</v>
      </c>
    </row>
    <row r="8" spans="2:5" ht="21" customHeight="1" x14ac:dyDescent="0.3">
      <c r="B8" s="5" t="s">
        <v>23</v>
      </c>
      <c r="C8" s="6">
        <v>0</v>
      </c>
      <c r="D8" s="6">
        <v>0</v>
      </c>
    </row>
    <row r="9" spans="2:5" ht="21" customHeight="1" x14ac:dyDescent="0.3">
      <c r="B9" s="5" t="s">
        <v>7</v>
      </c>
      <c r="C9" s="6">
        <v>250</v>
      </c>
      <c r="D9" s="6">
        <v>235</v>
      </c>
    </row>
    <row r="10" spans="2:5" ht="21" customHeight="1" x14ac:dyDescent="0.3">
      <c r="B10" s="9" t="s">
        <v>24</v>
      </c>
      <c r="C10" s="10">
        <f>SUBTOTAL(109,Table_CurrentLiabilities[Year 1])</f>
        <v>1040</v>
      </c>
      <c r="D10" s="10">
        <f>SUBTOTAL(109,Table_CurrentLiabilities[Year 2])</f>
        <v>1177</v>
      </c>
    </row>
    <row r="12" spans="2:5" ht="21" customHeight="1" x14ac:dyDescent="0.3">
      <c r="B12" s="16" t="s">
        <v>25</v>
      </c>
      <c r="C12" s="3" t="s">
        <v>36</v>
      </c>
      <c r="D12" s="4" t="s">
        <v>37</v>
      </c>
    </row>
    <row r="13" spans="2:5" ht="21" customHeight="1" x14ac:dyDescent="0.3">
      <c r="B13" s="5" t="s">
        <v>26</v>
      </c>
      <c r="C13" s="6">
        <v>1500</v>
      </c>
      <c r="D13" s="6">
        <v>1900</v>
      </c>
    </row>
    <row r="14" spans="2:5" ht="21" customHeight="1" x14ac:dyDescent="0.3">
      <c r="B14" s="9" t="s">
        <v>27</v>
      </c>
      <c r="C14" s="10">
        <f>SUBTOTAL(109,Table_LongTermLiabilities[Year 1])</f>
        <v>1500</v>
      </c>
      <c r="D14" s="10">
        <f>SUBTOTAL(109,Table_LongTermLiabilities[Year 2])</f>
        <v>1900</v>
      </c>
    </row>
    <row r="16" spans="2:5" ht="21" customHeight="1" x14ac:dyDescent="0.3">
      <c r="B16" s="16" t="s">
        <v>28</v>
      </c>
      <c r="C16" s="3" t="s">
        <v>36</v>
      </c>
      <c r="D16" s="4" t="s">
        <v>37</v>
      </c>
    </row>
    <row r="17" spans="2:4" ht="21" customHeight="1" x14ac:dyDescent="0.3">
      <c r="B17" s="5" t="s">
        <v>29</v>
      </c>
      <c r="C17" s="6">
        <v>5500</v>
      </c>
      <c r="D17" s="6">
        <v>2500</v>
      </c>
    </row>
    <row r="18" spans="2:4" ht="21" customHeight="1" x14ac:dyDescent="0.3">
      <c r="B18" s="5" t="s">
        <v>30</v>
      </c>
      <c r="C18" s="6">
        <v>500</v>
      </c>
      <c r="D18" s="6">
        <v>650</v>
      </c>
    </row>
    <row r="19" spans="2:4" ht="21" customHeight="1" x14ac:dyDescent="0.3">
      <c r="B19" s="9" t="s">
        <v>31</v>
      </c>
      <c r="C19" s="10">
        <f>SUBTOTAL(109,Table_OwnersEquity[Year 1])</f>
        <v>6000</v>
      </c>
      <c r="D19" s="10">
        <f>SUBTOTAL(109,Table_OwnersEquity[Year 2])</f>
        <v>3150</v>
      </c>
    </row>
  </sheetData>
  <dataValidations count="2">
    <dataValidation allowBlank="1" showInputMessage="1" showErrorMessage="1" prompt="This cell is automatically updated from the Summary tab." sqref="C2:D2"/>
    <dataValidation allowBlank="1" showInputMessage="1" showErrorMessage="1" prompt="Enter Current Liabilities, Long-Term Liabilities, and Owner's Equity details in this tab" sqref="A1"/>
  </dataValidations>
  <printOptions horizontalCentered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A5233F-A48C-4F2E-886D-7924FEC4F789}">
  <ds:schemaRefs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71af3243-3dd4-4a8d-8c0d-dd76da1f02a5"/>
    <ds:schemaRef ds:uri="http://schemas.microsoft.com/office/2006/documentManagement/types"/>
    <ds:schemaRef ds:uri="http://purl.org/dc/terms/"/>
    <ds:schemaRef ds:uri="16c05727-aa75-4e4a-9b5f-8a80a1165891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2B45E93-ADD1-49AC-8FE7-1D140CE3D4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07B5D-9551-4922-B74A-758B2153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Assets</vt:lpstr>
      <vt:lpstr>Liabilities and Owner's Equity</vt:lpstr>
      <vt:lpstr>Current_Year</vt:lpstr>
      <vt:lpstr>Preceding_Year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2019-06-20T07:30:28Z</dcterms:created>
  <dcterms:modified xsi:type="dcterms:W3CDTF">2022-11-02T08:15:26Z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