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mean_a">Лист1!$J$29:$L$29</definedName>
    <definedName name="mean_a2">Лист1!$L$19:$L$21</definedName>
    <definedName name="mean_a4">Лист1!$K$19:$K$23</definedName>
    <definedName name="mean_a8">Лист1!$J$19:$J$27</definedName>
    <definedName name="mean_v">Лист1!$G$29:$I$29</definedName>
    <definedName name="mean_v2">Лист1!$I$19:$I$26</definedName>
    <definedName name="mean_V4">Лист1!$H$19:$H$27</definedName>
    <definedName name="mean_V8">Лист1!$G$19:$G$27</definedName>
  </definedNames>
  <calcPr calcId="125725"/>
</workbook>
</file>

<file path=xl/calcChain.xml><?xml version="1.0" encoding="utf-8"?>
<calcChain xmlns="http://schemas.openxmlformats.org/spreadsheetml/2006/main">
  <c r="P19" i="1" a="1"/>
  <c r="P19" s="1"/>
  <c r="U19"/>
  <c r="O19" a="1"/>
  <c r="O19" s="1"/>
  <c r="O20"/>
  <c r="O21"/>
  <c r="J36" a="1"/>
  <c r="K36" s="1"/>
  <c r="J35" a="1"/>
  <c r="K34"/>
  <c r="L34"/>
  <c r="G30"/>
  <c r="G35" i="2"/>
  <c r="F35"/>
  <c r="E35"/>
  <c r="D35"/>
  <c r="G34"/>
  <c r="F34"/>
  <c r="E34"/>
  <c r="D34"/>
  <c r="G33"/>
  <c r="F33"/>
  <c r="E33"/>
  <c r="D33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3"/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3"/>
  <c r="P20" l="1"/>
  <c r="P21"/>
  <c r="L36"/>
  <c r="K35"/>
  <c r="L35"/>
  <c r="H29"/>
  <c r="H30" l="1"/>
  <c r="I30"/>
  <c r="J30"/>
  <c r="K30"/>
  <c r="L30"/>
  <c r="I29"/>
  <c r="J29"/>
  <c r="K29"/>
  <c r="L29"/>
  <c r="G29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"/>
  <c r="D5"/>
  <c r="D6"/>
  <c r="D3"/>
  <c r="J34" l="1"/>
  <c r="J36"/>
  <c r="J35"/>
</calcChain>
</file>

<file path=xl/sharedStrings.xml><?xml version="1.0" encoding="utf-8"?>
<sst xmlns="http://schemas.openxmlformats.org/spreadsheetml/2006/main" count="22" uniqueCount="16">
  <si>
    <t>Межстимульный интервал</t>
  </si>
  <si>
    <t>T</t>
  </si>
  <si>
    <t>RT</t>
  </si>
  <si>
    <t>(S)</t>
  </si>
  <si>
    <t>RT-RT*</t>
  </si>
  <si>
    <t>V8</t>
  </si>
  <si>
    <t>V4</t>
  </si>
  <si>
    <t>V2</t>
  </si>
  <si>
    <t>A8</t>
  </si>
  <si>
    <t>A4</t>
  </si>
  <si>
    <t>A2</t>
  </si>
  <si>
    <t>v</t>
  </si>
  <si>
    <t>a</t>
  </si>
  <si>
    <t>Визуальные реакции</t>
  </si>
  <si>
    <t>Групповые средние</t>
  </si>
  <si>
    <t>ошибка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</si>
</sst>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8.7188066138197393E-2"/>
          <c:y val="2.8252405949256338E-2"/>
          <c:w val="0.89042021262493709"/>
          <c:h val="0.8326195683872849"/>
        </c:manualLayout>
      </c:layout>
      <c:lineChart>
        <c:grouping val="standard"/>
        <c:ser>
          <c:idx val="0"/>
          <c:order val="0"/>
          <c:val>
            <c:numRef>
              <c:f>Лист1!$C$4:$C$46</c:f>
              <c:numCache>
                <c:formatCode>General</c:formatCode>
                <c:ptCount val="43"/>
                <c:pt idx="0">
                  <c:v>8.5229999999999961</c:v>
                </c:pt>
                <c:pt idx="1">
                  <c:v>8.2010000000000005</c:v>
                </c:pt>
                <c:pt idx="2">
                  <c:v>6.5500000000000043</c:v>
                </c:pt>
                <c:pt idx="3">
                  <c:v>7.1509999999999962</c:v>
                </c:pt>
                <c:pt idx="4">
                  <c:v>8.105000000000004</c:v>
                </c:pt>
                <c:pt idx="5">
                  <c:v>6.5259999999999962</c:v>
                </c:pt>
                <c:pt idx="6">
                  <c:v>3.269999999999996</c:v>
                </c:pt>
                <c:pt idx="7">
                  <c:v>4.3629999999999995</c:v>
                </c:pt>
                <c:pt idx="8">
                  <c:v>3.9540000000000077</c:v>
                </c:pt>
                <c:pt idx="9">
                  <c:v>4.1799999999999926</c:v>
                </c:pt>
                <c:pt idx="10">
                  <c:v>7.6360000000000099</c:v>
                </c:pt>
                <c:pt idx="11">
                  <c:v>3.9769999999999897</c:v>
                </c:pt>
                <c:pt idx="12">
                  <c:v>4.5220000000000056</c:v>
                </c:pt>
                <c:pt idx="13">
                  <c:v>2.1970000000000027</c:v>
                </c:pt>
                <c:pt idx="14">
                  <c:v>2.0180000000000007</c:v>
                </c:pt>
                <c:pt idx="15">
                  <c:v>2.1039999999999992</c:v>
                </c:pt>
                <c:pt idx="16">
                  <c:v>1.7650000000000006</c:v>
                </c:pt>
                <c:pt idx="17">
                  <c:v>4.0259999999999962</c:v>
                </c:pt>
                <c:pt idx="18">
                  <c:v>2.3619999999999948</c:v>
                </c:pt>
                <c:pt idx="19">
                  <c:v>10.522000000000006</c:v>
                </c:pt>
                <c:pt idx="20">
                  <c:v>8.1870000000000118</c:v>
                </c:pt>
                <c:pt idx="21">
                  <c:v>7.304000000000002</c:v>
                </c:pt>
                <c:pt idx="22">
                  <c:v>6.4509999999999934</c:v>
                </c:pt>
                <c:pt idx="23">
                  <c:v>9.2789999999999964</c:v>
                </c:pt>
                <c:pt idx="24">
                  <c:v>9.4060000000000059</c:v>
                </c:pt>
                <c:pt idx="25">
                  <c:v>9.4269999999999925</c:v>
                </c:pt>
                <c:pt idx="26">
                  <c:v>9.3629999999999995</c:v>
                </c:pt>
                <c:pt idx="27">
                  <c:v>6.5389999999999873</c:v>
                </c:pt>
                <c:pt idx="28">
                  <c:v>3.2980000000000018</c:v>
                </c:pt>
                <c:pt idx="29">
                  <c:v>4.4950000000000045</c:v>
                </c:pt>
                <c:pt idx="30">
                  <c:v>3.4490000000000123</c:v>
                </c:pt>
                <c:pt idx="31">
                  <c:v>4.4509999999999934</c:v>
                </c:pt>
                <c:pt idx="32">
                  <c:v>3.4559999999999889</c:v>
                </c:pt>
                <c:pt idx="33">
                  <c:v>4.7560000000000002</c:v>
                </c:pt>
                <c:pt idx="34">
                  <c:v>3.2680000000000007</c:v>
                </c:pt>
                <c:pt idx="35">
                  <c:v>4.5390000000000157</c:v>
                </c:pt>
                <c:pt idx="36">
                  <c:v>1.6749999999999829</c:v>
                </c:pt>
                <c:pt idx="37">
                  <c:v>1.6370000000000005</c:v>
                </c:pt>
                <c:pt idx="38">
                  <c:v>1.9110000000000014</c:v>
                </c:pt>
                <c:pt idx="39">
                  <c:v>2.26400000000001</c:v>
                </c:pt>
                <c:pt idx="40">
                  <c:v>1.9730000000000132</c:v>
                </c:pt>
                <c:pt idx="41">
                  <c:v>1.7599999999999909</c:v>
                </c:pt>
                <c:pt idx="42">
                  <c:v>1.828000000000003</c:v>
                </c:pt>
              </c:numCache>
            </c:numRef>
          </c:val>
        </c:ser>
        <c:marker val="1"/>
        <c:axId val="62526976"/>
        <c:axId val="62528512"/>
      </c:lineChart>
      <c:catAx>
        <c:axId val="62526976"/>
        <c:scaling>
          <c:orientation val="minMax"/>
        </c:scaling>
        <c:axPos val="b"/>
        <c:tickLblPos val="nextTo"/>
        <c:crossAx val="62528512"/>
        <c:crosses val="autoZero"/>
        <c:auto val="1"/>
        <c:lblAlgn val="ctr"/>
        <c:lblOffset val="100"/>
      </c:catAx>
      <c:valAx>
        <c:axId val="62528512"/>
        <c:scaling>
          <c:orientation val="minMax"/>
        </c:scaling>
        <c:axPos val="l"/>
        <c:majorGridlines/>
        <c:numFmt formatCode="General" sourceLinked="1"/>
        <c:tickLblPos val="nextTo"/>
        <c:crossAx val="62526976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Лист1!$O$18</c:f>
              <c:strCache>
                <c:ptCount val="1"/>
                <c:pt idx="0">
                  <c:v>v</c:v>
                </c:pt>
              </c:strCache>
            </c:strRef>
          </c:tx>
          <c:val>
            <c:numRef>
              <c:f>Лист1!$O$19:$O$21</c:f>
              <c:numCache>
                <c:formatCode>General</c:formatCode>
                <c:ptCount val="3"/>
                <c:pt idx="0">
                  <c:v>0.43728571428571428</c:v>
                </c:pt>
                <c:pt idx="1">
                  <c:v>0.44857142857142857</c:v>
                </c:pt>
                <c:pt idx="2">
                  <c:v>0.37559999999999999</c:v>
                </c:pt>
              </c:numCache>
            </c:numRef>
          </c:val>
        </c:ser>
        <c:ser>
          <c:idx val="1"/>
          <c:order val="1"/>
          <c:tx>
            <c:strRef>
              <c:f>Лист1!$P$18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Лист1!$N$19:$N$21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2</c:v>
                </c:pt>
              </c:numCache>
            </c:numRef>
          </c:cat>
          <c:val>
            <c:numRef>
              <c:f>Лист1!$P$19:$P$21</c:f>
              <c:numCache>
                <c:formatCode>General</c:formatCode>
                <c:ptCount val="3"/>
                <c:pt idx="0">
                  <c:v>0.357375</c:v>
                </c:pt>
                <c:pt idx="1">
                  <c:v>0.30025000000000002</c:v>
                </c:pt>
                <c:pt idx="2">
                  <c:v>0.33171428571428574</c:v>
                </c:pt>
              </c:numCache>
            </c:numRef>
          </c:val>
        </c:ser>
        <c:axId val="62556800"/>
        <c:axId val="62566784"/>
      </c:barChart>
      <c:catAx>
        <c:axId val="62556800"/>
        <c:scaling>
          <c:orientation val="minMax"/>
        </c:scaling>
        <c:axPos val="b"/>
        <c:tickLblPos val="nextTo"/>
        <c:crossAx val="62566784"/>
        <c:crosses val="autoZero"/>
        <c:auto val="1"/>
        <c:lblAlgn val="ctr"/>
        <c:lblOffset val="100"/>
      </c:catAx>
      <c:valAx>
        <c:axId val="62566784"/>
        <c:scaling>
          <c:orientation val="minMax"/>
        </c:scaling>
        <c:axPos val="l"/>
        <c:majorGridlines/>
        <c:numFmt formatCode="General" sourceLinked="1"/>
        <c:tickLblPos val="nextTo"/>
        <c:crossAx val="625568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lineChart>
        <c:grouping val="standard"/>
        <c:ser>
          <c:idx val="0"/>
          <c:order val="0"/>
          <c:tx>
            <c:strRef>
              <c:f>Лист2!$A$2</c:f>
              <c:strCache>
                <c:ptCount val="1"/>
                <c:pt idx="0">
                  <c:v>Межстимульный интервал</c:v>
                </c:pt>
              </c:strCache>
            </c:strRef>
          </c:tx>
          <c:val>
            <c:numRef>
              <c:f>Лист2!$A$3:$A$46</c:f>
              <c:numCache>
                <c:formatCode>General</c:formatCode>
                <c:ptCount val="44"/>
                <c:pt idx="0">
                  <c:v>0</c:v>
                </c:pt>
                <c:pt idx="1">
                  <c:v>8.5229999999999961</c:v>
                </c:pt>
                <c:pt idx="2">
                  <c:v>8.2010000000000005</c:v>
                </c:pt>
                <c:pt idx="3">
                  <c:v>6.5500000000000043</c:v>
                </c:pt>
                <c:pt idx="4">
                  <c:v>7.1509999999999962</c:v>
                </c:pt>
                <c:pt idx="5">
                  <c:v>8.105000000000004</c:v>
                </c:pt>
                <c:pt idx="6">
                  <c:v>6.5259999999999962</c:v>
                </c:pt>
                <c:pt idx="7">
                  <c:v>3.269999999999996</c:v>
                </c:pt>
                <c:pt idx="8">
                  <c:v>4.3629999999999995</c:v>
                </c:pt>
                <c:pt idx="9">
                  <c:v>3.9540000000000077</c:v>
                </c:pt>
                <c:pt idx="10">
                  <c:v>4.1799999999999926</c:v>
                </c:pt>
                <c:pt idx="11">
                  <c:v>7.6360000000000099</c:v>
                </c:pt>
                <c:pt idx="12">
                  <c:v>3.9769999999999897</c:v>
                </c:pt>
                <c:pt idx="13">
                  <c:v>4.5220000000000056</c:v>
                </c:pt>
                <c:pt idx="14">
                  <c:v>2.1970000000000027</c:v>
                </c:pt>
                <c:pt idx="15">
                  <c:v>2.0180000000000007</c:v>
                </c:pt>
                <c:pt idx="16">
                  <c:v>2.1039999999999992</c:v>
                </c:pt>
                <c:pt idx="17">
                  <c:v>1.7650000000000006</c:v>
                </c:pt>
                <c:pt idx="18">
                  <c:v>4.0259999999999962</c:v>
                </c:pt>
                <c:pt idx="19">
                  <c:v>2.3619999999999948</c:v>
                </c:pt>
                <c:pt idx="20">
                  <c:v>10.522000000000006</c:v>
                </c:pt>
                <c:pt idx="21">
                  <c:v>8.1870000000000118</c:v>
                </c:pt>
                <c:pt idx="22">
                  <c:v>7.304000000000002</c:v>
                </c:pt>
                <c:pt idx="23">
                  <c:v>6.4509999999999934</c:v>
                </c:pt>
                <c:pt idx="24">
                  <c:v>9.2789999999999964</c:v>
                </c:pt>
                <c:pt idx="25">
                  <c:v>9.4060000000000059</c:v>
                </c:pt>
                <c:pt idx="26">
                  <c:v>9.4269999999999925</c:v>
                </c:pt>
                <c:pt idx="27">
                  <c:v>9.3629999999999995</c:v>
                </c:pt>
                <c:pt idx="28">
                  <c:v>6.5389999999999873</c:v>
                </c:pt>
                <c:pt idx="29">
                  <c:v>3.2980000000000018</c:v>
                </c:pt>
                <c:pt idx="30">
                  <c:v>4.4950000000000045</c:v>
                </c:pt>
                <c:pt idx="31">
                  <c:v>3.4490000000000123</c:v>
                </c:pt>
                <c:pt idx="32">
                  <c:v>4.4509999999999934</c:v>
                </c:pt>
                <c:pt idx="33">
                  <c:v>3.4559999999999889</c:v>
                </c:pt>
                <c:pt idx="34">
                  <c:v>4.7560000000000002</c:v>
                </c:pt>
                <c:pt idx="35">
                  <c:v>3.2680000000000007</c:v>
                </c:pt>
                <c:pt idx="36">
                  <c:v>4.5390000000000157</c:v>
                </c:pt>
                <c:pt idx="37">
                  <c:v>1.6749999999999829</c:v>
                </c:pt>
                <c:pt idx="38">
                  <c:v>1.6370000000000005</c:v>
                </c:pt>
                <c:pt idx="39">
                  <c:v>1.9110000000000014</c:v>
                </c:pt>
                <c:pt idx="40">
                  <c:v>2.26400000000001</c:v>
                </c:pt>
                <c:pt idx="41">
                  <c:v>1.9730000000000132</c:v>
                </c:pt>
                <c:pt idx="42">
                  <c:v>1.7599999999999909</c:v>
                </c:pt>
                <c:pt idx="43">
                  <c:v>1.828000000000003</c:v>
                </c:pt>
              </c:numCache>
            </c:numRef>
          </c:val>
        </c:ser>
        <c:marker val="1"/>
        <c:axId val="70865280"/>
        <c:axId val="70867584"/>
      </c:lineChart>
      <c:catAx>
        <c:axId val="70865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</a:t>
                </a:r>
                <a:r>
                  <a:rPr lang="ru-RU" baseline="0"/>
                  <a:t> стимулов</a:t>
                </a:r>
                <a:endParaRPr lang="ru-RU"/>
              </a:p>
            </c:rich>
          </c:tx>
        </c:title>
        <c:tickLblPos val="nextTo"/>
        <c:crossAx val="70867584"/>
        <c:crosses val="autoZero"/>
        <c:auto val="1"/>
        <c:lblAlgn val="ctr"/>
        <c:lblOffset val="100"/>
      </c:catAx>
      <c:valAx>
        <c:axId val="70867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</c:title>
        <c:numFmt formatCode="General" sourceLinked="1"/>
        <c:tickLblPos val="nextTo"/>
        <c:crossAx val="70865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Визуальные</a:t>
            </a:r>
            <a:r>
              <a:rPr lang="ru-RU" baseline="0"/>
              <a:t> реакции</a:t>
            </a:r>
            <a:endParaRPr lang="ru-RU"/>
          </a:p>
        </c:rich>
      </c:tx>
    </c:title>
    <c:plotArea>
      <c:layout>
        <c:manualLayout>
          <c:layoutTarget val="inner"/>
          <c:xMode val="edge"/>
          <c:yMode val="edge"/>
          <c:x val="9.1419072615923011E-2"/>
          <c:y val="4.6770924467774859E-2"/>
          <c:w val="0.74817804024496959"/>
          <c:h val="0.79822506561679785"/>
        </c:manualLayout>
      </c:layout>
      <c:lineChart>
        <c:grouping val="standard"/>
        <c:ser>
          <c:idx val="0"/>
          <c:order val="0"/>
          <c:tx>
            <c:strRef>
              <c:f>Лист2!$D$19</c:f>
              <c:strCache>
                <c:ptCount val="1"/>
                <c:pt idx="0">
                  <c:v>V8</c:v>
                </c:pt>
              </c:strCache>
            </c:strRef>
          </c:tx>
          <c:marker>
            <c:symbol val="none"/>
          </c:marker>
          <c:val>
            <c:numRef>
              <c:f>Лист2!$D$20:$D$29</c:f>
              <c:numCache>
                <c:formatCode>General</c:formatCode>
                <c:ptCount val="10"/>
                <c:pt idx="0">
                  <c:v>0.53600000000000003</c:v>
                </c:pt>
                <c:pt idx="1">
                  <c:v>0.42899999999999999</c:v>
                </c:pt>
                <c:pt idx="2">
                  <c:v>0.52</c:v>
                </c:pt>
                <c:pt idx="3">
                  <c:v>0.433</c:v>
                </c:pt>
                <c:pt idx="4">
                  <c:v>0.34300000000000003</c:v>
                </c:pt>
                <c:pt idx="5">
                  <c:v>0.38700000000000001</c:v>
                </c:pt>
                <c:pt idx="6">
                  <c:v>0.41299999999999998</c:v>
                </c:pt>
                <c:pt idx="7">
                  <c:v>0.39800000000000002</c:v>
                </c:pt>
                <c:pt idx="8">
                  <c:v>0.34399999999999997</c:v>
                </c:pt>
              </c:numCache>
            </c:numRef>
          </c:val>
        </c:ser>
        <c:ser>
          <c:idx val="1"/>
          <c:order val="1"/>
          <c:tx>
            <c:strRef>
              <c:f>Лист2!$E$19</c:f>
              <c:strCache>
                <c:ptCount val="1"/>
                <c:pt idx="0">
                  <c:v>V4</c:v>
                </c:pt>
              </c:strCache>
            </c:strRef>
          </c:tx>
          <c:marker>
            <c:symbol val="none"/>
          </c:marker>
          <c:val>
            <c:numRef>
              <c:f>Лист2!$E$20:$E$29</c:f>
              <c:numCache>
                <c:formatCode>General</c:formatCode>
                <c:ptCount val="10"/>
                <c:pt idx="0">
                  <c:v>0.56599999999999995</c:v>
                </c:pt>
                <c:pt idx="1">
                  <c:v>0.46500000000000002</c:v>
                </c:pt>
                <c:pt idx="2">
                  <c:v>0.37</c:v>
                </c:pt>
                <c:pt idx="3">
                  <c:v>0.34100000000000003</c:v>
                </c:pt>
                <c:pt idx="4">
                  <c:v>0.65600000000000003</c:v>
                </c:pt>
                <c:pt idx="5">
                  <c:v>0.70499999999999996</c:v>
                </c:pt>
                <c:pt idx="6">
                  <c:v>0.59</c:v>
                </c:pt>
                <c:pt idx="7">
                  <c:v>0.34200000000000003</c:v>
                </c:pt>
                <c:pt idx="8">
                  <c:v>0.311</c:v>
                </c:pt>
                <c:pt idx="9">
                  <c:v>0.316</c:v>
                </c:pt>
              </c:numCache>
            </c:numRef>
          </c:val>
        </c:ser>
        <c:ser>
          <c:idx val="2"/>
          <c:order val="2"/>
          <c:tx>
            <c:strRef>
              <c:f>Лист2!$F$19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val>
            <c:numRef>
              <c:f>Лист2!$F$20:$F$29</c:f>
              <c:numCache>
                <c:formatCode>General</c:formatCode>
                <c:ptCount val="10"/>
                <c:pt idx="0">
                  <c:v>0.31900000000000001</c:v>
                </c:pt>
                <c:pt idx="1">
                  <c:v>0.31900000000000001</c:v>
                </c:pt>
                <c:pt idx="2">
                  <c:v>0.31900000000000001</c:v>
                </c:pt>
                <c:pt idx="3">
                  <c:v>0.31900000000000001</c:v>
                </c:pt>
                <c:pt idx="4">
                  <c:v>0.31900000000000001</c:v>
                </c:pt>
                <c:pt idx="5">
                  <c:v>0.31900000000000001</c:v>
                </c:pt>
                <c:pt idx="6">
                  <c:v>0.31900000000000001</c:v>
                </c:pt>
                <c:pt idx="7">
                  <c:v>0.31900000000000001</c:v>
                </c:pt>
              </c:numCache>
            </c:numRef>
          </c:val>
        </c:ser>
        <c:marker val="1"/>
        <c:axId val="70902144"/>
        <c:axId val="70904064"/>
      </c:lineChart>
      <c:catAx>
        <c:axId val="70902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</a:t>
                </a:r>
                <a:r>
                  <a:rPr lang="ru-RU" baseline="0"/>
                  <a:t> стимулов</a:t>
                </a:r>
                <a:endParaRPr lang="ru-RU"/>
              </a:p>
            </c:rich>
          </c:tx>
        </c:title>
        <c:tickLblPos val="nextTo"/>
        <c:crossAx val="70904064"/>
        <c:crosses val="autoZero"/>
        <c:auto val="1"/>
        <c:lblAlgn val="ctr"/>
        <c:lblOffset val="100"/>
      </c:catAx>
      <c:valAx>
        <c:axId val="70904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отклика</a:t>
                </a:r>
                <a:endParaRPr lang="ru-RU"/>
              </a:p>
            </c:rich>
          </c:tx>
        </c:title>
        <c:numFmt formatCode="General" sourceLinked="1"/>
        <c:tickLblPos val="nextTo"/>
        <c:crossAx val="70902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Соотношение групповых средних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Лист2!$C$33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Лист2!$D$32:$G$32</c:f>
              <c:strCache>
                <c:ptCount val="4"/>
                <c:pt idx="0">
                  <c:v>v</c:v>
                </c:pt>
                <c:pt idx="1">
                  <c:v>ошибка</c:v>
                </c:pt>
                <c:pt idx="2">
                  <c:v>a</c:v>
                </c:pt>
                <c:pt idx="3">
                  <c:v>ошибка</c:v>
                </c:pt>
              </c:strCache>
            </c:strRef>
          </c:cat>
          <c:val>
            <c:numRef>
              <c:f>Лист2!$D$33:$G$33</c:f>
              <c:numCache>
                <c:formatCode>General</c:formatCode>
                <c:ptCount val="4"/>
                <c:pt idx="0">
                  <c:v>0.43728571428571428</c:v>
                </c:pt>
                <c:pt idx="1">
                  <c:v>6.9139265943732181E-2</c:v>
                </c:pt>
                <c:pt idx="2">
                  <c:v>0.357375</c:v>
                </c:pt>
                <c:pt idx="3">
                  <c:v>9.1306293790265558E-2</c:v>
                </c:pt>
              </c:numCache>
            </c:numRef>
          </c:val>
        </c:ser>
        <c:ser>
          <c:idx val="1"/>
          <c:order val="1"/>
          <c:tx>
            <c:strRef>
              <c:f>Лист2!$C$34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Лист2!$D$32:$G$32</c:f>
              <c:strCache>
                <c:ptCount val="4"/>
                <c:pt idx="0">
                  <c:v>v</c:v>
                </c:pt>
                <c:pt idx="1">
                  <c:v>ошибка</c:v>
                </c:pt>
                <c:pt idx="2">
                  <c:v>a</c:v>
                </c:pt>
                <c:pt idx="3">
                  <c:v>ошибка</c:v>
                </c:pt>
              </c:strCache>
            </c:strRef>
          </c:cat>
          <c:val>
            <c:numRef>
              <c:f>Лист2!$D$34:$G$34</c:f>
              <c:numCache>
                <c:formatCode>General</c:formatCode>
                <c:ptCount val="4"/>
                <c:pt idx="0">
                  <c:v>0.44857142857142857</c:v>
                </c:pt>
                <c:pt idx="1">
                  <c:v>0.12132855825245353</c:v>
                </c:pt>
                <c:pt idx="2">
                  <c:v>0.30700000000000005</c:v>
                </c:pt>
                <c:pt idx="3">
                  <c:v>6.6113538704262384E-2</c:v>
                </c:pt>
              </c:numCache>
            </c:numRef>
          </c:val>
        </c:ser>
        <c:ser>
          <c:idx val="2"/>
          <c:order val="2"/>
          <c:tx>
            <c:strRef>
              <c:f>Лист2!$C$35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Лист2!$D$32:$G$32</c:f>
              <c:strCache>
                <c:ptCount val="4"/>
                <c:pt idx="0">
                  <c:v>v</c:v>
                </c:pt>
                <c:pt idx="1">
                  <c:v>ошибка</c:v>
                </c:pt>
                <c:pt idx="2">
                  <c:v>a</c:v>
                </c:pt>
                <c:pt idx="3">
                  <c:v>ошибка</c:v>
                </c:pt>
              </c:strCache>
            </c:strRef>
          </c:cat>
          <c:val>
            <c:numRef>
              <c:f>Лист2!$D$35:$G$35</c:f>
              <c:numCache>
                <c:formatCode>General</c:formatCode>
                <c:ptCount val="4"/>
                <c:pt idx="0">
                  <c:v>0.37559999999999999</c:v>
                </c:pt>
                <c:pt idx="1">
                  <c:v>0.12044210227324995</c:v>
                </c:pt>
                <c:pt idx="2">
                  <c:v>0.316</c:v>
                </c:pt>
                <c:pt idx="3">
                  <c:v>2.1702534414211327E-2</c:v>
                </c:pt>
              </c:numCache>
            </c:numRef>
          </c:val>
        </c:ser>
        <c:axId val="70361088"/>
        <c:axId val="70363008"/>
      </c:barChart>
      <c:catAx>
        <c:axId val="70361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Интервал</a:t>
                </a:r>
                <a:r>
                  <a:rPr lang="ru-RU" baseline="0"/>
                  <a:t> между стимулами</a:t>
                </a:r>
                <a:endParaRPr lang="ru-RU"/>
              </a:p>
            </c:rich>
          </c:tx>
        </c:title>
        <c:tickLblPos val="nextTo"/>
        <c:crossAx val="70363008"/>
        <c:crosses val="autoZero"/>
        <c:auto val="1"/>
        <c:lblAlgn val="ctr"/>
        <c:lblOffset val="100"/>
      </c:catAx>
      <c:valAx>
        <c:axId val="70363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Среднее</a:t>
                </a:r>
                <a:r>
                  <a:rPr lang="ru-RU" baseline="0"/>
                  <a:t> время отклика</a:t>
                </a:r>
                <a:endParaRPr lang="ru-RU"/>
              </a:p>
            </c:rich>
          </c:tx>
        </c:title>
        <c:numFmt formatCode="General" sourceLinked="1"/>
        <c:tickLblPos val="nextTo"/>
        <c:crossAx val="703610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119062</xdr:rowOff>
    </xdr:from>
    <xdr:to>
      <xdr:col>12</xdr:col>
      <xdr:colOff>228600</xdr:colOff>
      <xdr:row>16</xdr:row>
      <xdr:rowOff>4762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523876</xdr:colOff>
      <xdr:row>22</xdr:row>
      <xdr:rowOff>23813</xdr:rowOff>
    </xdr:from>
    <xdr:to>
      <xdr:col>18</xdr:col>
      <xdr:colOff>466725</xdr:colOff>
      <xdr:row>31</xdr:row>
      <xdr:rowOff>66676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114300</xdr:rowOff>
    </xdr:from>
    <xdr:to>
      <xdr:col>9</xdr:col>
      <xdr:colOff>314325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47625</xdr:rowOff>
    </xdr:from>
    <xdr:to>
      <xdr:col>17</xdr:col>
      <xdr:colOff>457200</xdr:colOff>
      <xdr:row>15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161925</xdr:colOff>
      <xdr:row>19</xdr:row>
      <xdr:rowOff>142875</xdr:rowOff>
    </xdr:from>
    <xdr:to>
      <xdr:col>17</xdr:col>
      <xdr:colOff>466725</xdr:colOff>
      <xdr:row>34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46"/>
  <sheetViews>
    <sheetView tabSelected="1" topLeftCell="E1" workbookViewId="0">
      <selection activeCell="U19" sqref="U19"/>
    </sheetView>
  </sheetViews>
  <sheetFormatPr defaultRowHeight="15"/>
  <cols>
    <col min="1" max="1" width="11.5703125" customWidth="1"/>
    <col min="7" max="7" width="12" customWidth="1"/>
    <col min="8" max="8" width="13.28515625" customWidth="1"/>
    <col min="9" max="9" width="12" customWidth="1"/>
    <col min="10" max="10" width="11.140625" customWidth="1"/>
    <col min="11" max="11" width="11.28515625" customWidth="1"/>
    <col min="12" max="12" width="10.28515625" customWidth="1"/>
    <col min="15" max="15" width="9.28515625" customWidth="1"/>
  </cols>
  <sheetData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26.78</v>
      </c>
      <c r="B3" s="2">
        <v>0.53600000000000003</v>
      </c>
      <c r="C3" t="e">
        <f>A3-A2</f>
        <v>#VALUE!</v>
      </c>
      <c r="D3">
        <f>B3-B$50</f>
        <v>0.53600000000000003</v>
      </c>
    </row>
    <row r="4" spans="1:4">
      <c r="A4" s="2">
        <v>35.302999999999997</v>
      </c>
      <c r="B4" s="2">
        <v>0.42899999999999999</v>
      </c>
      <c r="C4">
        <f t="shared" ref="C4:C46" si="0">A4-A3</f>
        <v>8.5229999999999961</v>
      </c>
      <c r="D4">
        <f t="shared" ref="D4:D46" si="1">B4-B$50</f>
        <v>0.42899999999999999</v>
      </c>
    </row>
    <row r="5" spans="1:4">
      <c r="A5" s="2">
        <v>43.503999999999998</v>
      </c>
      <c r="B5" s="2">
        <v>0.52</v>
      </c>
      <c r="C5">
        <f t="shared" si="0"/>
        <v>8.2010000000000005</v>
      </c>
      <c r="D5">
        <f t="shared" si="1"/>
        <v>0.52</v>
      </c>
    </row>
    <row r="6" spans="1:4">
      <c r="A6" s="2">
        <v>50.054000000000002</v>
      </c>
      <c r="B6" s="2">
        <v>0.433</v>
      </c>
      <c r="C6">
        <f t="shared" si="0"/>
        <v>6.5500000000000043</v>
      </c>
      <c r="D6">
        <f t="shared" si="1"/>
        <v>0.433</v>
      </c>
    </row>
    <row r="7" spans="1:4">
      <c r="A7" s="2">
        <v>57.204999999999998</v>
      </c>
      <c r="B7" s="2">
        <v>0.34300000000000003</v>
      </c>
      <c r="C7">
        <f t="shared" si="0"/>
        <v>7.1509999999999962</v>
      </c>
      <c r="D7">
        <f t="shared" si="1"/>
        <v>0.34300000000000003</v>
      </c>
    </row>
    <row r="8" spans="1:4">
      <c r="A8" s="2">
        <v>65.31</v>
      </c>
      <c r="B8" s="2">
        <v>0.38700000000000001</v>
      </c>
      <c r="C8">
        <f t="shared" si="0"/>
        <v>8.105000000000004</v>
      </c>
      <c r="D8">
        <f t="shared" si="1"/>
        <v>0.38700000000000001</v>
      </c>
    </row>
    <row r="9" spans="1:4">
      <c r="A9" s="2">
        <v>71.835999999999999</v>
      </c>
      <c r="B9" s="2">
        <v>0.41299999999999998</v>
      </c>
      <c r="C9">
        <f t="shared" si="0"/>
        <v>6.5259999999999962</v>
      </c>
      <c r="D9">
        <f t="shared" si="1"/>
        <v>0.41299999999999998</v>
      </c>
    </row>
    <row r="10" spans="1:4">
      <c r="A10" s="2">
        <v>75.105999999999995</v>
      </c>
      <c r="B10" s="2">
        <v>0.39800000000000002</v>
      </c>
      <c r="C10">
        <f t="shared" si="0"/>
        <v>3.269999999999996</v>
      </c>
      <c r="D10">
        <f t="shared" si="1"/>
        <v>0.39800000000000002</v>
      </c>
    </row>
    <row r="11" spans="1:4">
      <c r="A11" s="2">
        <v>79.468999999999994</v>
      </c>
      <c r="B11" s="2">
        <v>0.34399999999999997</v>
      </c>
      <c r="C11">
        <f t="shared" si="0"/>
        <v>4.3629999999999995</v>
      </c>
      <c r="D11">
        <f t="shared" si="1"/>
        <v>0.34399999999999997</v>
      </c>
    </row>
    <row r="12" spans="1:4">
      <c r="A12" s="2">
        <v>83.423000000000002</v>
      </c>
      <c r="B12" s="2">
        <v>0.56599999999999995</v>
      </c>
      <c r="C12">
        <f t="shared" si="0"/>
        <v>3.9540000000000077</v>
      </c>
      <c r="D12">
        <f t="shared" si="1"/>
        <v>0.56599999999999995</v>
      </c>
    </row>
    <row r="13" spans="1:4">
      <c r="A13" s="2">
        <v>87.602999999999994</v>
      </c>
      <c r="B13" s="2">
        <v>0.46500000000000002</v>
      </c>
      <c r="C13">
        <f t="shared" si="0"/>
        <v>4.1799999999999926</v>
      </c>
      <c r="D13">
        <f t="shared" si="1"/>
        <v>0.46500000000000002</v>
      </c>
    </row>
    <row r="14" spans="1:4">
      <c r="A14" s="2">
        <v>95.239000000000004</v>
      </c>
      <c r="B14" s="2">
        <v>0.37</v>
      </c>
      <c r="C14">
        <f t="shared" si="0"/>
        <v>7.6360000000000099</v>
      </c>
      <c r="D14">
        <f t="shared" si="1"/>
        <v>0.37</v>
      </c>
    </row>
    <row r="15" spans="1:4">
      <c r="A15" s="2">
        <v>99.215999999999994</v>
      </c>
      <c r="B15" s="2">
        <v>0.34100000000000003</v>
      </c>
      <c r="C15">
        <f t="shared" si="0"/>
        <v>3.9769999999999897</v>
      </c>
      <c r="D15">
        <f t="shared" si="1"/>
        <v>0.34100000000000003</v>
      </c>
    </row>
    <row r="16" spans="1:4">
      <c r="A16" s="2">
        <v>103.738</v>
      </c>
      <c r="B16" s="2">
        <v>0.65600000000000003</v>
      </c>
      <c r="C16">
        <f t="shared" si="0"/>
        <v>4.5220000000000056</v>
      </c>
      <c r="D16">
        <f t="shared" si="1"/>
        <v>0.65600000000000003</v>
      </c>
    </row>
    <row r="17" spans="1:21">
      <c r="A17" s="2">
        <v>105.935</v>
      </c>
      <c r="B17" s="2">
        <v>0.70499999999999996</v>
      </c>
      <c r="C17">
        <f t="shared" si="0"/>
        <v>2.1970000000000027</v>
      </c>
      <c r="D17">
        <f t="shared" si="1"/>
        <v>0.70499999999999996</v>
      </c>
    </row>
    <row r="18" spans="1:21" ht="15.75" thickBot="1">
      <c r="A18" s="2">
        <v>107.953</v>
      </c>
      <c r="B18" s="2">
        <v>0.59</v>
      </c>
      <c r="C18">
        <f t="shared" si="0"/>
        <v>2.0180000000000007</v>
      </c>
      <c r="D18">
        <f t="shared" si="1"/>
        <v>0.59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O18" t="s">
        <v>11</v>
      </c>
      <c r="P18" t="s">
        <v>12</v>
      </c>
    </row>
    <row r="19" spans="1:21">
      <c r="A19" s="2">
        <v>110.057</v>
      </c>
      <c r="B19" s="2">
        <v>0.34200000000000003</v>
      </c>
      <c r="C19">
        <f t="shared" si="0"/>
        <v>2.1039999999999992</v>
      </c>
      <c r="D19">
        <f t="shared" si="1"/>
        <v>0.34200000000000003</v>
      </c>
      <c r="G19" s="2">
        <v>0.53600000000000003</v>
      </c>
      <c r="H19" s="2">
        <v>0.39800000000000002</v>
      </c>
      <c r="I19" s="2"/>
      <c r="J19" s="2"/>
      <c r="K19" s="2">
        <v>0.38700000000000001</v>
      </c>
      <c r="L19" s="2">
        <v>0.34100000000000003</v>
      </c>
      <c r="N19" s="2">
        <v>8</v>
      </c>
      <c r="O19">
        <f t="array" ref="O19:O21">TRANSPOSE(mean_v)</f>
        <v>0.43728571428571428</v>
      </c>
      <c r="P19">
        <f t="array" ref="P19:P21">TRANSPOSE(mean_a)</f>
        <v>0.357375</v>
      </c>
      <c r="U19" t="e">
        <f>ча</f>
        <v>#NAME?</v>
      </c>
    </row>
    <row r="20" spans="1:21">
      <c r="A20" s="2">
        <v>111.822</v>
      </c>
      <c r="B20" s="2">
        <v>0.311</v>
      </c>
      <c r="C20">
        <f t="shared" si="0"/>
        <v>1.7650000000000006</v>
      </c>
      <c r="D20">
        <f t="shared" si="1"/>
        <v>0.311</v>
      </c>
      <c r="G20" s="2">
        <v>0.42899999999999999</v>
      </c>
      <c r="H20" s="2">
        <v>0.34399999999999997</v>
      </c>
      <c r="I20" s="2">
        <v>0.59</v>
      </c>
      <c r="J20" s="2">
        <v>0.33600000000000002</v>
      </c>
      <c r="K20" s="2">
        <v>0.33400000000000002</v>
      </c>
      <c r="L20" s="2">
        <v>0.30199999999999999</v>
      </c>
      <c r="N20" s="2">
        <v>4</v>
      </c>
      <c r="O20">
        <v>0.44857142857142857</v>
      </c>
      <c r="P20">
        <v>0.30025000000000002</v>
      </c>
    </row>
    <row r="21" spans="1:21">
      <c r="A21" s="2">
        <v>115.848</v>
      </c>
      <c r="B21" s="2">
        <v>0.316</v>
      </c>
      <c r="C21">
        <f t="shared" si="0"/>
        <v>4.0259999999999962</v>
      </c>
      <c r="D21">
        <f t="shared" si="1"/>
        <v>0.316</v>
      </c>
      <c r="G21" s="2">
        <v>0.52</v>
      </c>
      <c r="H21" s="2">
        <v>0.56599999999999995</v>
      </c>
      <c r="I21" s="2">
        <v>0.34200000000000003</v>
      </c>
      <c r="J21" s="2">
        <v>0.27100000000000002</v>
      </c>
      <c r="K21" s="2">
        <v>0.33400000000000002</v>
      </c>
      <c r="L21" s="2">
        <v>0.30499999999999999</v>
      </c>
      <c r="N21" s="2">
        <v>2</v>
      </c>
      <c r="O21">
        <v>0.37559999999999999</v>
      </c>
      <c r="P21">
        <v>0.33171428571428574</v>
      </c>
    </row>
    <row r="22" spans="1:21">
      <c r="A22" s="2">
        <v>118.21</v>
      </c>
      <c r="B22" s="2">
        <v>0.31900000000000001</v>
      </c>
      <c r="C22">
        <f t="shared" si="0"/>
        <v>2.3619999999999948</v>
      </c>
      <c r="D22">
        <f t="shared" si="1"/>
        <v>0.31900000000000001</v>
      </c>
      <c r="G22" s="2">
        <v>0.433</v>
      </c>
      <c r="H22" s="2">
        <v>0.46500000000000002</v>
      </c>
      <c r="I22" s="2">
        <v>0.311</v>
      </c>
      <c r="J22" s="2">
        <v>0.317</v>
      </c>
      <c r="K22" s="2">
        <v>0.222</v>
      </c>
      <c r="L22" s="2">
        <v>0.33</v>
      </c>
      <c r="N22" s="2"/>
    </row>
    <row r="23" spans="1:21">
      <c r="A23" s="2">
        <v>128.732</v>
      </c>
      <c r="B23" s="2">
        <v>0.74299999999999999</v>
      </c>
      <c r="C23">
        <f t="shared" si="0"/>
        <v>10.522000000000006</v>
      </c>
      <c r="D23">
        <f t="shared" si="1"/>
        <v>0.74299999999999999</v>
      </c>
      <c r="G23" s="2">
        <v>0.34300000000000003</v>
      </c>
      <c r="H23" s="2">
        <v>0.37</v>
      </c>
      <c r="I23" s="2">
        <v>0.316</v>
      </c>
      <c r="J23" s="2">
        <v>0.33700000000000002</v>
      </c>
      <c r="K23" s="2">
        <v>0.25800000000000001</v>
      </c>
      <c r="L23" s="2">
        <v>0.28499999999999998</v>
      </c>
    </row>
    <row r="24" spans="1:21">
      <c r="A24" s="2">
        <v>136.91900000000001</v>
      </c>
      <c r="B24" s="2">
        <v>0.33600000000000002</v>
      </c>
      <c r="C24">
        <f t="shared" si="0"/>
        <v>8.1870000000000118</v>
      </c>
      <c r="D24">
        <f t="shared" si="1"/>
        <v>0.33600000000000002</v>
      </c>
      <c r="G24" s="2">
        <v>0.38700000000000001</v>
      </c>
      <c r="H24" s="2">
        <v>0.34100000000000003</v>
      </c>
      <c r="I24" s="2">
        <v>0.31900000000000001</v>
      </c>
      <c r="J24" s="2">
        <v>0.29699999999999999</v>
      </c>
      <c r="K24" s="2">
        <v>0.26700000000000002</v>
      </c>
      <c r="L24" s="2">
        <v>0.441</v>
      </c>
    </row>
    <row r="25" spans="1:21">
      <c r="A25" s="2">
        <v>144.22300000000001</v>
      </c>
      <c r="B25" s="2">
        <v>0.27100000000000002</v>
      </c>
      <c r="C25">
        <f t="shared" si="0"/>
        <v>7.304000000000002</v>
      </c>
      <c r="D25">
        <f t="shared" si="1"/>
        <v>0.27100000000000002</v>
      </c>
      <c r="G25" s="2">
        <v>0.41299999999999998</v>
      </c>
      <c r="H25" s="2">
        <v>0.65600000000000003</v>
      </c>
      <c r="I25" s="2"/>
      <c r="J25" s="2">
        <v>0.377</v>
      </c>
      <c r="K25" s="2">
        <v>0.26300000000000001</v>
      </c>
      <c r="L25" s="2">
        <v>0.318</v>
      </c>
    </row>
    <row r="26" spans="1:21">
      <c r="A26" s="2">
        <v>150.67400000000001</v>
      </c>
      <c r="B26" s="2">
        <v>0.317</v>
      </c>
      <c r="C26">
        <f t="shared" si="0"/>
        <v>6.4509999999999934</v>
      </c>
      <c r="D26">
        <f t="shared" si="1"/>
        <v>0.317</v>
      </c>
      <c r="G26" s="2"/>
      <c r="H26" s="2"/>
      <c r="I26" s="2"/>
      <c r="J26" s="2">
        <v>0.35599999999999998</v>
      </c>
      <c r="K26" s="2">
        <v>0.33700000000000002</v>
      </c>
    </row>
    <row r="27" spans="1:21">
      <c r="A27" s="2">
        <v>159.953</v>
      </c>
      <c r="B27" s="2">
        <v>0.33700000000000002</v>
      </c>
      <c r="C27">
        <f t="shared" si="0"/>
        <v>9.2789999999999964</v>
      </c>
      <c r="D27">
        <f t="shared" si="1"/>
        <v>0.33700000000000002</v>
      </c>
      <c r="G27" s="2"/>
      <c r="H27" s="2"/>
      <c r="J27" s="2">
        <v>0.56799999999999995</v>
      </c>
    </row>
    <row r="28" spans="1:21" ht="15.75" thickBot="1">
      <c r="A28" s="2">
        <v>169.35900000000001</v>
      </c>
      <c r="B28" s="2">
        <v>0.29699999999999999</v>
      </c>
      <c r="C28">
        <f t="shared" si="0"/>
        <v>9.4060000000000059</v>
      </c>
      <c r="D28">
        <f t="shared" si="1"/>
        <v>0.29699999999999999</v>
      </c>
      <c r="G28" s="4"/>
      <c r="H28" s="4"/>
      <c r="I28" s="4"/>
      <c r="J28" s="4"/>
      <c r="K28" s="4"/>
      <c r="L28" s="4"/>
    </row>
    <row r="29" spans="1:21">
      <c r="A29" s="2">
        <v>178.786</v>
      </c>
      <c r="B29" s="2">
        <v>0.377</v>
      </c>
      <c r="C29">
        <f t="shared" si="0"/>
        <v>9.4269999999999925</v>
      </c>
      <c r="D29">
        <f t="shared" si="1"/>
        <v>0.377</v>
      </c>
      <c r="G29">
        <f t="shared" ref="G29:L29" si="2">AVERAGE(G19:G27)</f>
        <v>0.43728571428571428</v>
      </c>
      <c r="H29">
        <f t="shared" si="2"/>
        <v>0.44857142857142857</v>
      </c>
      <c r="I29">
        <f t="shared" si="2"/>
        <v>0.37559999999999999</v>
      </c>
      <c r="J29">
        <f t="shared" si="2"/>
        <v>0.357375</v>
      </c>
      <c r="K29">
        <f t="shared" si="2"/>
        <v>0.30025000000000002</v>
      </c>
      <c r="L29">
        <f t="shared" si="2"/>
        <v>0.33171428571428574</v>
      </c>
    </row>
    <row r="30" spans="1:21">
      <c r="A30" s="2">
        <v>188.149</v>
      </c>
      <c r="B30" s="2">
        <v>0.35599999999999998</v>
      </c>
      <c r="C30">
        <f t="shared" si="0"/>
        <v>9.3629999999999995</v>
      </c>
      <c r="D30">
        <f t="shared" si="1"/>
        <v>0.35599999999999998</v>
      </c>
      <c r="G30">
        <f t="shared" ref="G30:L30" si="3">STDEV(G19:G27)</f>
        <v>6.9139265943732181E-2</v>
      </c>
      <c r="H30">
        <f t="shared" si="3"/>
        <v>0.12132855825245353</v>
      </c>
      <c r="I30">
        <f t="shared" si="3"/>
        <v>0.12044210227324995</v>
      </c>
      <c r="J30">
        <f t="shared" si="3"/>
        <v>9.1306293790265558E-2</v>
      </c>
      <c r="K30">
        <f t="shared" si="3"/>
        <v>5.5491955658970388E-2</v>
      </c>
      <c r="L30">
        <f t="shared" si="3"/>
        <v>5.1638855802306712E-2</v>
      </c>
    </row>
    <row r="31" spans="1:21">
      <c r="A31" s="2">
        <v>194.68799999999999</v>
      </c>
      <c r="B31" s="2">
        <v>0.56799999999999995</v>
      </c>
      <c r="C31">
        <f t="shared" si="0"/>
        <v>6.5389999999999873</v>
      </c>
      <c r="D31">
        <f t="shared" si="1"/>
        <v>0.56799999999999995</v>
      </c>
    </row>
    <row r="32" spans="1:21">
      <c r="A32" s="2">
        <v>197.98599999999999</v>
      </c>
      <c r="B32" s="2">
        <v>0.38700000000000001</v>
      </c>
      <c r="C32">
        <f t="shared" si="0"/>
        <v>3.2980000000000018</v>
      </c>
      <c r="D32">
        <f t="shared" si="1"/>
        <v>0.38700000000000001</v>
      </c>
    </row>
    <row r="33" spans="1:12">
      <c r="A33" s="2">
        <v>202.48099999999999</v>
      </c>
      <c r="B33" s="2">
        <v>0.33400000000000002</v>
      </c>
      <c r="C33">
        <f t="shared" si="0"/>
        <v>4.4950000000000045</v>
      </c>
      <c r="D33">
        <f t="shared" si="1"/>
        <v>0.33400000000000002</v>
      </c>
      <c r="J33">
        <v>0.4002222222222222</v>
      </c>
      <c r="K33">
        <v>0.30025000000000002</v>
      </c>
      <c r="L33">
        <v>0.33171428571428574</v>
      </c>
    </row>
    <row r="34" spans="1:12">
      <c r="A34" s="2">
        <v>205.93</v>
      </c>
      <c r="B34" s="2">
        <v>0.33400000000000002</v>
      </c>
      <c r="C34">
        <f t="shared" si="0"/>
        <v>3.4490000000000123</v>
      </c>
      <c r="D34">
        <f t="shared" si="1"/>
        <v>0.33400000000000002</v>
      </c>
      <c r="J34">
        <f>J29</f>
        <v>0.357375</v>
      </c>
      <c r="K34">
        <f t="shared" ref="K34:L34" si="4">K29</f>
        <v>0.30025000000000002</v>
      </c>
      <c r="L34">
        <f t="shared" si="4"/>
        <v>0.33171428571428574</v>
      </c>
    </row>
    <row r="35" spans="1:12">
      <c r="A35" s="2">
        <v>210.381</v>
      </c>
      <c r="B35" s="2">
        <v>0.222</v>
      </c>
      <c r="C35">
        <f t="shared" si="0"/>
        <v>4.4509999999999934</v>
      </c>
      <c r="D35">
        <f t="shared" si="1"/>
        <v>0.222</v>
      </c>
      <c r="J35">
        <f t="array" ref="J35:L35">J29:L29</f>
        <v>0.357375</v>
      </c>
      <c r="K35">
        <v>0.30025000000000002</v>
      </c>
      <c r="L35">
        <v>0.33171428571428574</v>
      </c>
    </row>
    <row r="36" spans="1:12">
      <c r="A36" s="2">
        <v>213.83699999999999</v>
      </c>
      <c r="B36" s="2">
        <v>0.25800000000000001</v>
      </c>
      <c r="C36">
        <f t="shared" si="0"/>
        <v>3.4559999999999889</v>
      </c>
      <c r="D36">
        <f t="shared" si="1"/>
        <v>0.25800000000000001</v>
      </c>
      <c r="J36">
        <f t="array" ref="J36:L36">mean_a</f>
        <v>0.357375</v>
      </c>
      <c r="K36">
        <v>0.30025000000000002</v>
      </c>
      <c r="L36">
        <v>0.33171428571428574</v>
      </c>
    </row>
    <row r="37" spans="1:12">
      <c r="A37" s="2">
        <v>218.59299999999999</v>
      </c>
      <c r="B37" s="2">
        <v>0.26700000000000002</v>
      </c>
      <c r="C37">
        <f t="shared" si="0"/>
        <v>4.7560000000000002</v>
      </c>
      <c r="D37">
        <f t="shared" si="1"/>
        <v>0.26700000000000002</v>
      </c>
    </row>
    <row r="38" spans="1:12">
      <c r="A38" s="2">
        <v>221.86099999999999</v>
      </c>
      <c r="B38" s="2">
        <v>0.26300000000000001</v>
      </c>
      <c r="C38">
        <f t="shared" si="0"/>
        <v>3.2680000000000007</v>
      </c>
      <c r="D38">
        <f t="shared" si="1"/>
        <v>0.26300000000000001</v>
      </c>
    </row>
    <row r="39" spans="1:12">
      <c r="A39" s="2">
        <v>226.4</v>
      </c>
      <c r="B39" s="2">
        <v>0.33700000000000002</v>
      </c>
      <c r="C39">
        <f t="shared" si="0"/>
        <v>4.5390000000000157</v>
      </c>
      <c r="D39">
        <f t="shared" si="1"/>
        <v>0.33700000000000002</v>
      </c>
    </row>
    <row r="40" spans="1:12">
      <c r="A40" s="2">
        <v>228.07499999999999</v>
      </c>
      <c r="B40" s="2">
        <v>0.34100000000000003</v>
      </c>
      <c r="C40">
        <f t="shared" si="0"/>
        <v>1.6749999999999829</v>
      </c>
      <c r="D40">
        <f t="shared" si="1"/>
        <v>0.34100000000000003</v>
      </c>
    </row>
    <row r="41" spans="1:12">
      <c r="A41" s="2">
        <v>229.71199999999999</v>
      </c>
      <c r="B41" s="2">
        <v>0.30199999999999999</v>
      </c>
      <c r="C41">
        <f t="shared" si="0"/>
        <v>1.6370000000000005</v>
      </c>
      <c r="D41">
        <f t="shared" si="1"/>
        <v>0.30199999999999999</v>
      </c>
    </row>
    <row r="42" spans="1:12">
      <c r="A42" s="2">
        <v>231.62299999999999</v>
      </c>
      <c r="B42" s="2">
        <v>0.30499999999999999</v>
      </c>
      <c r="C42">
        <f t="shared" si="0"/>
        <v>1.9110000000000014</v>
      </c>
      <c r="D42">
        <f t="shared" si="1"/>
        <v>0.30499999999999999</v>
      </c>
    </row>
    <row r="43" spans="1:12">
      <c r="A43" s="2">
        <v>233.887</v>
      </c>
      <c r="B43" s="2">
        <v>0.33</v>
      </c>
      <c r="C43">
        <f t="shared" si="0"/>
        <v>2.26400000000001</v>
      </c>
      <c r="D43">
        <f t="shared" si="1"/>
        <v>0.33</v>
      </c>
    </row>
    <row r="44" spans="1:12">
      <c r="A44" s="2">
        <v>235.86</v>
      </c>
      <c r="B44" s="2">
        <v>0.28499999999999998</v>
      </c>
      <c r="C44">
        <f t="shared" si="0"/>
        <v>1.9730000000000132</v>
      </c>
      <c r="D44">
        <f t="shared" si="1"/>
        <v>0.28499999999999998</v>
      </c>
    </row>
    <row r="45" spans="1:12">
      <c r="A45" s="2">
        <v>237.62</v>
      </c>
      <c r="B45" s="2">
        <v>0.441</v>
      </c>
      <c r="C45">
        <f t="shared" si="0"/>
        <v>1.7599999999999909</v>
      </c>
      <c r="D45">
        <f t="shared" si="1"/>
        <v>0.441</v>
      </c>
    </row>
    <row r="46" spans="1:12">
      <c r="A46" s="2">
        <v>239.44800000000001</v>
      </c>
      <c r="B46" s="2">
        <v>0.318</v>
      </c>
      <c r="C46">
        <f t="shared" si="0"/>
        <v>1.828000000000003</v>
      </c>
      <c r="D46">
        <f t="shared" si="1"/>
        <v>0.318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B20" sqref="B20"/>
    </sheetView>
  </sheetViews>
  <sheetFormatPr defaultRowHeight="15"/>
  <cols>
    <col min="1" max="1" width="26.5703125" customWidth="1"/>
  </cols>
  <sheetData>
    <row r="2" spans="1:1">
      <c r="A2" t="s">
        <v>0</v>
      </c>
    </row>
    <row r="3" spans="1:1">
      <c r="A3" t="e">
        <f>Лист1!A3-Лист1!A2</f>
        <v>#VALUE!</v>
      </c>
    </row>
    <row r="4" spans="1:1">
      <c r="A4" s="3">
        <f>Лист1!A4-Лист1!A3</f>
        <v>8.5229999999999961</v>
      </c>
    </row>
    <row r="5" spans="1:1">
      <c r="A5" s="3">
        <f>Лист1!A5-Лист1!A4</f>
        <v>8.2010000000000005</v>
      </c>
    </row>
    <row r="6" spans="1:1">
      <c r="A6" s="3">
        <f>Лист1!A6-Лист1!A5</f>
        <v>6.5500000000000043</v>
      </c>
    </row>
    <row r="7" spans="1:1">
      <c r="A7" s="3">
        <f>Лист1!A7-Лист1!A6</f>
        <v>7.1509999999999962</v>
      </c>
    </row>
    <row r="8" spans="1:1">
      <c r="A8" s="3">
        <f>Лист1!A8-Лист1!A7</f>
        <v>8.105000000000004</v>
      </c>
    </row>
    <row r="9" spans="1:1">
      <c r="A9" s="3">
        <f>Лист1!A9-Лист1!A8</f>
        <v>6.5259999999999962</v>
      </c>
    </row>
    <row r="10" spans="1:1">
      <c r="A10" s="3">
        <f>Лист1!A10-Лист1!A9</f>
        <v>3.269999999999996</v>
      </c>
    </row>
    <row r="11" spans="1:1">
      <c r="A11" s="3">
        <f>Лист1!A11-Лист1!A10</f>
        <v>4.3629999999999995</v>
      </c>
    </row>
    <row r="12" spans="1:1">
      <c r="A12" s="3">
        <f>Лист1!A12-Лист1!A11</f>
        <v>3.9540000000000077</v>
      </c>
    </row>
    <row r="13" spans="1:1">
      <c r="A13" s="3">
        <f>Лист1!A13-Лист1!A12</f>
        <v>4.1799999999999926</v>
      </c>
    </row>
    <row r="14" spans="1:1">
      <c r="A14" s="3">
        <f>Лист1!A14-Лист1!A13</f>
        <v>7.6360000000000099</v>
      </c>
    </row>
    <row r="15" spans="1:1">
      <c r="A15" s="3">
        <f>Лист1!A15-Лист1!A14</f>
        <v>3.9769999999999897</v>
      </c>
    </row>
    <row r="16" spans="1:1">
      <c r="A16" s="3">
        <f>Лист1!A16-Лист1!A15</f>
        <v>4.5220000000000056</v>
      </c>
    </row>
    <row r="17" spans="1:7">
      <c r="A17" s="3">
        <f>Лист1!A17-Лист1!A16</f>
        <v>2.1970000000000027</v>
      </c>
    </row>
    <row r="18" spans="1:7">
      <c r="A18" s="3">
        <f>Лист1!A18-Лист1!A17</f>
        <v>2.0180000000000007</v>
      </c>
      <c r="D18" s="6" t="s">
        <v>13</v>
      </c>
      <c r="E18" s="6"/>
      <c r="F18" s="6"/>
    </row>
    <row r="19" spans="1:7">
      <c r="A19" s="3">
        <f>Лист1!A19-Лист1!A18</f>
        <v>2.1039999999999992</v>
      </c>
      <c r="D19" t="s">
        <v>5</v>
      </c>
      <c r="E19" t="s">
        <v>6</v>
      </c>
      <c r="F19" t="s">
        <v>7</v>
      </c>
    </row>
    <row r="20" spans="1:7">
      <c r="A20" s="3">
        <f>Лист1!A20-Лист1!A19</f>
        <v>1.7650000000000006</v>
      </c>
      <c r="D20" s="2">
        <v>0.53600000000000003</v>
      </c>
      <c r="E20" s="2">
        <v>0.56599999999999995</v>
      </c>
      <c r="F20" s="2">
        <v>0.31900000000000001</v>
      </c>
    </row>
    <row r="21" spans="1:7">
      <c r="A21" s="3">
        <f>Лист1!A21-Лист1!A20</f>
        <v>4.0259999999999962</v>
      </c>
      <c r="D21" s="2">
        <v>0.42899999999999999</v>
      </c>
      <c r="E21" s="2">
        <v>0.46500000000000002</v>
      </c>
      <c r="F21" s="2">
        <v>0.31900000000000001</v>
      </c>
    </row>
    <row r="22" spans="1:7">
      <c r="A22" s="3">
        <f>Лист1!A22-Лист1!A21</f>
        <v>2.3619999999999948</v>
      </c>
      <c r="D22" s="2">
        <v>0.52</v>
      </c>
      <c r="E22" s="2">
        <v>0.37</v>
      </c>
      <c r="F22" s="2">
        <v>0.31900000000000001</v>
      </c>
    </row>
    <row r="23" spans="1:7">
      <c r="A23" s="3">
        <f>Лист1!A23-Лист1!A22</f>
        <v>10.522000000000006</v>
      </c>
      <c r="D23" s="2">
        <v>0.433</v>
      </c>
      <c r="E23" s="2">
        <v>0.34100000000000003</v>
      </c>
      <c r="F23" s="2">
        <v>0.31900000000000001</v>
      </c>
    </row>
    <row r="24" spans="1:7">
      <c r="A24" s="3">
        <f>Лист1!A24-Лист1!A23</f>
        <v>8.1870000000000118</v>
      </c>
      <c r="D24" s="2">
        <v>0.34300000000000003</v>
      </c>
      <c r="E24" s="2">
        <v>0.65600000000000003</v>
      </c>
      <c r="F24" s="2">
        <v>0.31900000000000001</v>
      </c>
    </row>
    <row r="25" spans="1:7">
      <c r="A25" s="3">
        <f>Лист1!A25-Лист1!A24</f>
        <v>7.304000000000002</v>
      </c>
      <c r="D25" s="2">
        <v>0.38700000000000001</v>
      </c>
      <c r="E25" s="2">
        <v>0.70499999999999996</v>
      </c>
      <c r="F25" s="2">
        <v>0.31900000000000001</v>
      </c>
    </row>
    <row r="26" spans="1:7">
      <c r="A26" s="3">
        <f>Лист1!A26-Лист1!A25</f>
        <v>6.4509999999999934</v>
      </c>
      <c r="D26" s="2">
        <v>0.41299999999999998</v>
      </c>
      <c r="E26" s="2">
        <v>0.59</v>
      </c>
      <c r="F26" s="2">
        <v>0.31900000000000001</v>
      </c>
    </row>
    <row r="27" spans="1:7">
      <c r="A27" s="3">
        <f>Лист1!A27-Лист1!A26</f>
        <v>9.2789999999999964</v>
      </c>
      <c r="D27" s="2">
        <v>0.39800000000000002</v>
      </c>
      <c r="E27" s="2">
        <v>0.34200000000000003</v>
      </c>
      <c r="F27" s="2">
        <v>0.31900000000000001</v>
      </c>
    </row>
    <row r="28" spans="1:7">
      <c r="A28" s="3">
        <f>Лист1!A28-Лист1!A27</f>
        <v>9.4060000000000059</v>
      </c>
      <c r="D28" s="2">
        <v>0.34399999999999997</v>
      </c>
      <c r="E28" s="2">
        <v>0.311</v>
      </c>
    </row>
    <row r="29" spans="1:7">
      <c r="A29" s="3">
        <f>Лист1!A29-Лист1!A28</f>
        <v>9.4269999999999925</v>
      </c>
      <c r="E29" s="2">
        <v>0.316</v>
      </c>
    </row>
    <row r="30" spans="1:7">
      <c r="A30" s="3">
        <f>Лист1!A30-Лист1!A29</f>
        <v>9.3629999999999995</v>
      </c>
    </row>
    <row r="31" spans="1:7">
      <c r="A31" s="3">
        <f>Лист1!A31-Лист1!A30</f>
        <v>6.5389999999999873</v>
      </c>
      <c r="D31" s="6" t="s">
        <v>14</v>
      </c>
      <c r="E31" s="6"/>
      <c r="F31" s="6"/>
      <c r="G31" s="6"/>
    </row>
    <row r="32" spans="1:7">
      <c r="A32" s="3">
        <f>Лист1!A32-Лист1!A31</f>
        <v>3.2980000000000018</v>
      </c>
      <c r="D32" t="s">
        <v>11</v>
      </c>
      <c r="E32" t="s">
        <v>15</v>
      </c>
      <c r="F32" t="s">
        <v>12</v>
      </c>
      <c r="G32" t="s">
        <v>15</v>
      </c>
    </row>
    <row r="33" spans="1:7">
      <c r="A33" s="3">
        <f>Лист1!A33-Лист1!A32</f>
        <v>4.4950000000000045</v>
      </c>
      <c r="C33">
        <v>8</v>
      </c>
      <c r="D33">
        <f>AVERAGE(mean_V8)</f>
        <v>0.43728571428571428</v>
      </c>
      <c r="E33">
        <f>STDEV(mean_V8)</f>
        <v>6.9139265943732181E-2</v>
      </c>
      <c r="F33">
        <f>AVERAGE(mean_a8)</f>
        <v>0.357375</v>
      </c>
      <c r="G33">
        <f>STDEV(mean_a8)</f>
        <v>9.1306293790265558E-2</v>
      </c>
    </row>
    <row r="34" spans="1:7">
      <c r="A34" s="3">
        <f>Лист1!A34-Лист1!A33</f>
        <v>3.4490000000000123</v>
      </c>
      <c r="C34">
        <v>4</v>
      </c>
      <c r="D34">
        <f>AVERAGE(mean_V4)</f>
        <v>0.44857142857142857</v>
      </c>
      <c r="E34">
        <f>STDEV(mean_V4)</f>
        <v>0.12132855825245353</v>
      </c>
      <c r="F34">
        <f>AVERAGE(mean_a4)</f>
        <v>0.30700000000000005</v>
      </c>
      <c r="G34">
        <f>STDEV(mean_a4)</f>
        <v>6.6113538704262384E-2</v>
      </c>
    </row>
    <row r="35" spans="1:7">
      <c r="A35" s="3">
        <f>Лист1!A35-Лист1!A34</f>
        <v>4.4509999999999934</v>
      </c>
      <c r="C35">
        <v>2</v>
      </c>
      <c r="D35">
        <f>AVERAGE(mean_v2)</f>
        <v>0.37559999999999999</v>
      </c>
      <c r="E35">
        <f>STDEV(mean_v2)</f>
        <v>0.12044210227324995</v>
      </c>
      <c r="F35">
        <f>AVERAGE(mean_a2)</f>
        <v>0.316</v>
      </c>
      <c r="G35">
        <f>STDEV(mean_a2)</f>
        <v>2.1702534414211327E-2</v>
      </c>
    </row>
    <row r="36" spans="1:7">
      <c r="A36" s="3">
        <f>Лист1!A36-Лист1!A35</f>
        <v>3.4559999999999889</v>
      </c>
    </row>
    <row r="37" spans="1:7">
      <c r="A37" s="3">
        <f>Лист1!A37-Лист1!A36</f>
        <v>4.7560000000000002</v>
      </c>
    </row>
    <row r="38" spans="1:7">
      <c r="A38" s="3">
        <f>Лист1!A38-Лист1!A37</f>
        <v>3.2680000000000007</v>
      </c>
    </row>
    <row r="39" spans="1:7">
      <c r="A39" s="3">
        <f>Лист1!A39-Лист1!A38</f>
        <v>4.5390000000000157</v>
      </c>
    </row>
    <row r="40" spans="1:7">
      <c r="A40" s="3">
        <f>Лист1!A40-Лист1!A39</f>
        <v>1.6749999999999829</v>
      </c>
    </row>
    <row r="41" spans="1:7">
      <c r="A41" s="3">
        <f>Лист1!A41-Лист1!A40</f>
        <v>1.6370000000000005</v>
      </c>
    </row>
    <row r="42" spans="1:7">
      <c r="A42" s="3">
        <f>Лист1!A42-Лист1!A41</f>
        <v>1.9110000000000014</v>
      </c>
    </row>
    <row r="43" spans="1:7">
      <c r="A43" s="3">
        <f>Лист1!A43-Лист1!A42</f>
        <v>2.26400000000001</v>
      </c>
    </row>
    <row r="44" spans="1:7">
      <c r="A44" s="3">
        <f>Лист1!A44-Лист1!A43</f>
        <v>1.9730000000000132</v>
      </c>
    </row>
    <row r="45" spans="1:7">
      <c r="A45" s="3">
        <f>Лист1!A45-Лист1!A44</f>
        <v>1.7599999999999909</v>
      </c>
    </row>
    <row r="46" spans="1:7">
      <c r="A46" s="3">
        <f>Лист1!A46-Лист1!A45</f>
        <v>1.828000000000003</v>
      </c>
    </row>
  </sheetData>
  <mergeCells count="2">
    <mergeCell ref="D18:F18"/>
    <mergeCell ref="D31:G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</vt:i4>
      </vt:variant>
    </vt:vector>
  </HeadingPairs>
  <TitlesOfParts>
    <vt:vector size="11" baseType="lpstr">
      <vt:lpstr>Лист1</vt:lpstr>
      <vt:lpstr>Лист2</vt:lpstr>
      <vt:lpstr>Лист3</vt:lpstr>
      <vt:lpstr>mean_a</vt:lpstr>
      <vt:lpstr>mean_a2</vt:lpstr>
      <vt:lpstr>mean_a4</vt:lpstr>
      <vt:lpstr>mean_a8</vt:lpstr>
      <vt:lpstr>mean_v</vt:lpstr>
      <vt:lpstr>mean_v2</vt:lpstr>
      <vt:lpstr>mean_V4</vt:lpstr>
      <vt:lpstr>mean_V8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2014-03-19T13:08:33Z</dcterms:modified>
</cp:coreProperties>
</file>