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https://d.docs.live.net/885f8d02d289c204/Documents/"/>
    </mc:Choice>
  </mc:AlternateContent>
  <xr:revisionPtr revIDLastSave="694" documentId="8_{77E2064F-7965-4DD6-A8C8-BA1403A5D40A}" xr6:coauthVersionLast="47" xr6:coauthVersionMax="47" xr10:uidLastSave="{AE574126-D7D8-4108-8AA3-550C0BC23880}"/>
  <bookViews>
    <workbookView xWindow="-108" yWindow="-108" windowWidth="23256" windowHeight="12456" firstSheet="1" activeTab="2" xr2:uid="{00000000-000D-0000-FFFF-FFFF00000000}"/>
  </bookViews>
  <sheets>
    <sheet name="Dashboard" sheetId="3" r:id="rId1"/>
    <sheet name="Sheet1" sheetId="1" r:id="rId2"/>
    <sheet name="Dashboard overview" sheetId="4" r:id="rId3"/>
    <sheet name="Sales analysis" sheetId="5" r:id="rId4"/>
    <sheet name="Profit and revenue" sheetId="6" r:id="rId5"/>
    <sheet name="Coustomer insights" sheetId="7" r:id="rId6"/>
    <sheet name="Pivot tables" sheetId="2" r:id="rId7"/>
  </sheets>
  <definedNames>
    <definedName name="Slicer_Brand">#N/A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2"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3" i="1"/>
  <c r="AB4" i="1"/>
  <c r="AB5" i="1"/>
  <c r="AB6" i="1"/>
  <c r="AB7" i="1"/>
  <c r="AB8" i="1"/>
  <c r="AB2"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3" i="1"/>
  <c r="AA4" i="1"/>
  <c r="AA5" i="1"/>
  <c r="AA6" i="1"/>
  <c r="AA7" i="1"/>
  <c r="AA8" i="1"/>
  <c r="AA9" i="1"/>
  <c r="AA10" i="1"/>
  <c r="AA11" i="1"/>
  <c r="AA12" i="1"/>
  <c r="AA13" i="1"/>
  <c r="AA14" i="1"/>
  <c r="AA15" i="1"/>
  <c r="AA16" i="1"/>
  <c r="AA17" i="1"/>
  <c r="AA18" i="1"/>
  <c r="AA19" i="1"/>
  <c r="AA20" i="1"/>
  <c r="AA21" i="1"/>
  <c r="AA22" i="1"/>
  <c r="AA23" i="1"/>
  <c r="AA24" i="1"/>
  <c r="AA25" i="1"/>
  <c r="AA2" i="1"/>
  <c r="Z110" i="1"/>
  <c r="Z111" i="1"/>
  <c r="Z112" i="1"/>
  <c r="Z113" i="1"/>
  <c r="Z114" i="1"/>
  <c r="Z115" i="1"/>
  <c r="Z116" i="1"/>
  <c r="Z117" i="1"/>
  <c r="Z118" i="1"/>
  <c r="Z119" i="1"/>
  <c r="Z120" i="1"/>
  <c r="Z121"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2" i="1"/>
  <c r="S6" i="1"/>
  <c r="Y6" i="1"/>
  <c r="W6" i="1"/>
  <c r="U6"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3" i="1"/>
  <c r="Q4" i="1"/>
  <c r="Q5" i="1"/>
  <c r="Q6" i="1"/>
  <c r="Q7" i="1"/>
  <c r="Q8"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2"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3" i="1"/>
  <c r="N4" i="1"/>
  <c r="N5" i="1"/>
  <c r="N2"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3" i="1"/>
  <c r="M4" i="1"/>
  <c r="M5" i="1"/>
  <c r="M6" i="1"/>
  <c r="M7" i="1"/>
  <c r="M8" i="1"/>
  <c r="M9" i="1"/>
  <c r="M10" i="1"/>
  <c r="M11" i="1"/>
  <c r="M12" i="1"/>
  <c r="M13" i="1"/>
  <c r="M14" i="1"/>
  <c r="M15" i="1"/>
  <c r="M16" i="1"/>
  <c r="M17" i="1"/>
  <c r="M18" i="1"/>
  <c r="M19" i="1"/>
  <c r="M2" i="1"/>
</calcChain>
</file>

<file path=xl/sharedStrings.xml><?xml version="1.0" encoding="utf-8"?>
<sst xmlns="http://schemas.openxmlformats.org/spreadsheetml/2006/main" count="954" uniqueCount="239">
  <si>
    <t>Order_ID</t>
  </si>
  <si>
    <t>Order_Date</t>
  </si>
  <si>
    <t>Product_Name</t>
  </si>
  <si>
    <t>Category</t>
  </si>
  <si>
    <t>Brand</t>
  </si>
  <si>
    <t>Region</t>
  </si>
  <si>
    <t>Quantity</t>
  </si>
  <si>
    <t>Unit_Price</t>
  </si>
  <si>
    <t>Total_Sales</t>
  </si>
  <si>
    <t>Customer_Rating</t>
  </si>
  <si>
    <t>Payment_Method</t>
  </si>
  <si>
    <t>2024-10-29</t>
  </si>
  <si>
    <t>2024-10-14</t>
  </si>
  <si>
    <t>2024-03-22</t>
  </si>
  <si>
    <t>2024-07-13</t>
  </si>
  <si>
    <t>2024-07-12</t>
  </si>
  <si>
    <t>2024-12-04</t>
  </si>
  <si>
    <t>2024-03-24</t>
  </si>
  <si>
    <t>2024-04-27</t>
  </si>
  <si>
    <t>2024-04-18</t>
  </si>
  <si>
    <t>2024-10-26</t>
  </si>
  <si>
    <t>2024-02-26</t>
  </si>
  <si>
    <t>2024-09-27</t>
  </si>
  <si>
    <t>2024-08-20</t>
  </si>
  <si>
    <t>2024-11-23</t>
  </si>
  <si>
    <t>2024-11-02</t>
  </si>
  <si>
    <t>2024-05-02</t>
  </si>
  <si>
    <t>2024-09-29</t>
  </si>
  <si>
    <t>2024-03-02</t>
  </si>
  <si>
    <t>2024-01-04</t>
  </si>
  <si>
    <t>2024-05-22</t>
  </si>
  <si>
    <t>2024-07-27</t>
  </si>
  <si>
    <t>2024-12-10</t>
  </si>
  <si>
    <t>2024-03-12</t>
  </si>
  <si>
    <t>2024-10-08</t>
  </si>
  <si>
    <t>2024-05-15</t>
  </si>
  <si>
    <t>2024-10-23</t>
  </si>
  <si>
    <t>2024-01-30</t>
  </si>
  <si>
    <t>2024-07-25</t>
  </si>
  <si>
    <t>2024-05-13</t>
  </si>
  <si>
    <t>2024-08-22</t>
  </si>
  <si>
    <t>2024-10-02</t>
  </si>
  <si>
    <t>2024-03-21</t>
  </si>
  <si>
    <t>2024-03-09</t>
  </si>
  <si>
    <t>2024-04-14</t>
  </si>
  <si>
    <t>2024-01-23</t>
  </si>
  <si>
    <t>2024-08-08</t>
  </si>
  <si>
    <t>2024-12-07</t>
  </si>
  <si>
    <t>2024-05-16</t>
  </si>
  <si>
    <t>2024-06-28</t>
  </si>
  <si>
    <t>2024-04-01</t>
  </si>
  <si>
    <t>2024-08-11</t>
  </si>
  <si>
    <t>2024-09-23</t>
  </si>
  <si>
    <t>2024-12-05</t>
  </si>
  <si>
    <t>2024-10-10</t>
  </si>
  <si>
    <t>2024-10-07</t>
  </si>
  <si>
    <t>2024-08-26</t>
  </si>
  <si>
    <t>2024-02-17</t>
  </si>
  <si>
    <t>2024-11-08</t>
  </si>
  <si>
    <t>2024-12-01</t>
  </si>
  <si>
    <t>2024-01-26</t>
  </si>
  <si>
    <t>2024-08-14</t>
  </si>
  <si>
    <t>2024-05-12</t>
  </si>
  <si>
    <t>2024-04-30</t>
  </si>
  <si>
    <t>2024-12-27</t>
  </si>
  <si>
    <t>2024-04-15</t>
  </si>
  <si>
    <t>2024-06-01</t>
  </si>
  <si>
    <t>2024-01-15</t>
  </si>
  <si>
    <t>2024-07-20</t>
  </si>
  <si>
    <t>2024-04-24</t>
  </si>
  <si>
    <t>2024-03-26</t>
  </si>
  <si>
    <t>2024-10-21</t>
  </si>
  <si>
    <t>2024-02-22</t>
  </si>
  <si>
    <t>2024-02-05</t>
  </si>
  <si>
    <t>2024-11-21</t>
  </si>
  <si>
    <t>2024-08-25</t>
  </si>
  <si>
    <t>2024-09-21</t>
  </si>
  <si>
    <t>2024-11-26</t>
  </si>
  <si>
    <t>2024-06-05</t>
  </si>
  <si>
    <t>2024-12-25</t>
  </si>
  <si>
    <t>2024-02-21</t>
  </si>
  <si>
    <t>2024-05-20</t>
  </si>
  <si>
    <t>2024-05-09</t>
  </si>
  <si>
    <t>2024-03-18</t>
  </si>
  <si>
    <t>2024-09-24</t>
  </si>
  <si>
    <t>2024-08-05</t>
  </si>
  <si>
    <t>2024-10-31</t>
  </si>
  <si>
    <t>2024-05-19</t>
  </si>
  <si>
    <t>2024-11-05</t>
  </si>
  <si>
    <t>2024-10-22</t>
  </si>
  <si>
    <t>2024-03-23</t>
  </si>
  <si>
    <t>2024-12-02</t>
  </si>
  <si>
    <t>2024-11-16</t>
  </si>
  <si>
    <t>2024-12-23</t>
  </si>
  <si>
    <t>2024-09-17</t>
  </si>
  <si>
    <t>2024-04-07</t>
  </si>
  <si>
    <t>2024-01-02</t>
  </si>
  <si>
    <t>2024-06-19</t>
  </si>
  <si>
    <t>2024-04-29</t>
  </si>
  <si>
    <t>2024-09-10</t>
  </si>
  <si>
    <t>2024-09-26</t>
  </si>
  <si>
    <t>2024-06-22</t>
  </si>
  <si>
    <t>2024-10-04</t>
  </si>
  <si>
    <t>2024-11-20</t>
  </si>
  <si>
    <t>2024-05-30</t>
  </si>
  <si>
    <t>2024-03-28</t>
  </si>
  <si>
    <t>2024-04-28</t>
  </si>
  <si>
    <t>2024-12-12</t>
  </si>
  <si>
    <t>2024-12-19</t>
  </si>
  <si>
    <t>2024-07-14</t>
  </si>
  <si>
    <t>2024-04-22</t>
  </si>
  <si>
    <t>Foundation</t>
  </si>
  <si>
    <t>Shampoo</t>
  </si>
  <si>
    <t>Serum</t>
  </si>
  <si>
    <t>Perfume</t>
  </si>
  <si>
    <t>Conditioner</t>
  </si>
  <si>
    <t>Lipstick</t>
  </si>
  <si>
    <t>Moisturizer</t>
  </si>
  <si>
    <t>Eyeliner</t>
  </si>
  <si>
    <t>Face Wash</t>
  </si>
  <si>
    <t>Sunscreen</t>
  </si>
  <si>
    <t>Makeup</t>
  </si>
  <si>
    <t>Fragrance</t>
  </si>
  <si>
    <t>Haircare</t>
  </si>
  <si>
    <t>Skincare</t>
  </si>
  <si>
    <t>Mamaearth</t>
  </si>
  <si>
    <t>Lakme</t>
  </si>
  <si>
    <t>Nykaa</t>
  </si>
  <si>
    <t>Biotique</t>
  </si>
  <si>
    <t>Dove</t>
  </si>
  <si>
    <t>Maybelline</t>
  </si>
  <si>
    <t>Plum</t>
  </si>
  <si>
    <t>Sugar</t>
  </si>
  <si>
    <t>Nivea</t>
  </si>
  <si>
    <t>L'Oreal</t>
  </si>
  <si>
    <t>South</t>
  </si>
  <si>
    <t>North</t>
  </si>
  <si>
    <t>West</t>
  </si>
  <si>
    <t>East</t>
  </si>
  <si>
    <t>UPI</t>
  </si>
  <si>
    <t>Debit Card</t>
  </si>
  <si>
    <t>Credit Card</t>
  </si>
  <si>
    <t>Cash on Delivery</t>
  </si>
  <si>
    <t>Revenue</t>
  </si>
  <si>
    <t>Profit</t>
  </si>
  <si>
    <t>Year-Month</t>
  </si>
  <si>
    <t>Row Labels</t>
  </si>
  <si>
    <t>(blank)</t>
  </si>
  <si>
    <t>Grand Total</t>
  </si>
  <si>
    <t>Sum of Total_Sales</t>
  </si>
  <si>
    <t>Fragrance dominates the revenue</t>
  </si>
  <si>
    <t>top 5 brands by sales</t>
  </si>
  <si>
    <t>which region spends more based on brands slicer</t>
  </si>
  <si>
    <t>2024-01</t>
  </si>
  <si>
    <t>2024-02</t>
  </si>
  <si>
    <t>2024-03</t>
  </si>
  <si>
    <t>2024-04</t>
  </si>
  <si>
    <t>2024-05</t>
  </si>
  <si>
    <t>2024-06</t>
  </si>
  <si>
    <t>2024-07</t>
  </si>
  <si>
    <t>2024-08</t>
  </si>
  <si>
    <t>2024-09</t>
  </si>
  <si>
    <t>2024-10</t>
  </si>
  <si>
    <t>2024-11</t>
  </si>
  <si>
    <t>2024-12</t>
  </si>
  <si>
    <t>Growth over time</t>
  </si>
  <si>
    <t>Count of Order_ID</t>
  </si>
  <si>
    <t>Debit card payemt is dominant followed by UPI</t>
  </si>
  <si>
    <t>Average of Total_Sales</t>
  </si>
  <si>
    <t>Rating Group</t>
  </si>
  <si>
    <t>High Rating</t>
  </si>
  <si>
    <t>Low Rating</t>
  </si>
  <si>
    <t>Rating does not affect the revenue as you see Low rating products only genertae more revenue</t>
  </si>
  <si>
    <t>Because they have more orders</t>
  </si>
  <si>
    <t>Profit Margin</t>
  </si>
  <si>
    <t>Sum of Profit Margin</t>
  </si>
  <si>
    <t>Some categories generate high revenue but poor Margins</t>
  </si>
  <si>
    <t>Column Labels</t>
  </si>
  <si>
    <t>Red-- High Sales ---- Dominance</t>
  </si>
  <si>
    <t>Yellow--Low sales---- Weak Presence</t>
  </si>
  <si>
    <t>Haircare sell more but earns less compared to makeup</t>
  </si>
  <si>
    <t>Total sales</t>
  </si>
  <si>
    <t>Total profit</t>
  </si>
  <si>
    <t>Total Orders</t>
  </si>
  <si>
    <t>Total sales by Category</t>
  </si>
  <si>
    <t>Insight: Fragrance dominates the revenue</t>
  </si>
  <si>
    <t>Top 5 Brands by Sales</t>
  </si>
  <si>
    <t>Insight: Sugar brand is the lead</t>
  </si>
  <si>
    <t xml:space="preserve"> Region which spends more based on brands slicer</t>
  </si>
  <si>
    <t>Profit margin by Category</t>
  </si>
  <si>
    <t>Insight: Some categories generate high revenue but poor Margins</t>
  </si>
  <si>
    <t>Insight: The april Month has peaked in Growth</t>
  </si>
  <si>
    <t>Payment Method</t>
  </si>
  <si>
    <t xml:space="preserve"> Insight: Debit card payemt is dominant followed by UPI</t>
  </si>
  <si>
    <t>Rating by sales</t>
  </si>
  <si>
    <t>Insight: Rating does not affect the revenue as you see Low rating products only genertae more revenue</t>
  </si>
  <si>
    <t>Insight: Haircare sell more but earns less compared to makeup</t>
  </si>
  <si>
    <t>Catergories VS Revenue</t>
  </si>
  <si>
    <t>Avg price per unit</t>
  </si>
  <si>
    <t>Order size</t>
  </si>
  <si>
    <t>Sales per unit</t>
  </si>
  <si>
    <t>Profit category</t>
  </si>
  <si>
    <t>Month name</t>
  </si>
  <si>
    <t>Count of Avg price per unit</t>
  </si>
  <si>
    <t>Sum of Profit</t>
  </si>
  <si>
    <t>Count of Payment_Method</t>
  </si>
  <si>
    <t>Apr-2024</t>
  </si>
  <si>
    <t>Aug-2024</t>
  </si>
  <si>
    <t>Dec-2024</t>
  </si>
  <si>
    <t>Feb-2024</t>
  </si>
  <si>
    <t>Jan-2024</t>
  </si>
  <si>
    <t>Jul-2024</t>
  </si>
  <si>
    <t>Jun-2024</t>
  </si>
  <si>
    <t>Mar-2024</t>
  </si>
  <si>
    <t>May-2024</t>
  </si>
  <si>
    <t>Nov-2024</t>
  </si>
  <si>
    <t>Oct-2024</t>
  </si>
  <si>
    <t>Sep-2024</t>
  </si>
  <si>
    <t>Count of Customer_Rating</t>
  </si>
  <si>
    <t>Total sales by category</t>
  </si>
  <si>
    <t>Payment method</t>
  </si>
  <si>
    <t>Monthly revenue</t>
  </si>
  <si>
    <t>Sales by brand</t>
  </si>
  <si>
    <t>Sales by region</t>
  </si>
  <si>
    <t>Profit by brand</t>
  </si>
  <si>
    <t>Category vs Revenue</t>
  </si>
  <si>
    <t>Payment method by region</t>
  </si>
  <si>
    <t>Rating  by category</t>
  </si>
  <si>
    <t>Count of rating</t>
  </si>
  <si>
    <t>1.Payment method by region</t>
  </si>
  <si>
    <t>2.Rating  y category</t>
  </si>
  <si>
    <t>3.Count of rating</t>
  </si>
  <si>
    <t>1.Profit by brand</t>
  </si>
  <si>
    <t>2.Category vs revenue</t>
  </si>
  <si>
    <t>Coustomer Insights</t>
  </si>
  <si>
    <t>Profit and Revenue</t>
  </si>
  <si>
    <t>1.Total sales by category</t>
  </si>
  <si>
    <t>2.Payment method</t>
  </si>
  <si>
    <t>3.Monthly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</si>
</sst>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24"/>
      <color theme="1"/>
      <name val="Calibri"/>
      <family val="2"/>
      <scheme val="minor"/>
    </font>
    <font>
      <sz val="7"/>
      <color rgb="FF80AADD"/>
      <name val="Courier New"/>
      <family val="3"/>
    </font>
    <font>
      <b/>
      <sz val="18"/>
      <color theme="1"/>
      <name val="Calibri"/>
      <family val="2"/>
      <scheme val="minor"/>
    </font>
    <font>
      <b/>
      <sz val="20"/>
      <color theme="1"/>
      <name val="Calibri"/>
      <family val="2"/>
      <scheme val="minor"/>
    </font>
    <font>
      <b/>
      <sz val="26"/>
      <color theme="1"/>
      <name val="Calibri"/>
      <family val="2"/>
      <scheme val="minor"/>
    </font>
    <font>
      <sz val="24"/>
      <color rgb="FF000000"/>
      <name val="Calibri"/>
      <family val="2"/>
      <scheme val="minor"/>
    </font>
    <font>
      <b/>
      <sz val="24"/>
      <color theme="1"/>
      <name val="Calibri"/>
      <family val="2"/>
      <scheme val="minor"/>
    </font>
    <font>
      <sz val="18"/>
      <color theme="1"/>
      <name val="Calibri"/>
      <family val="2"/>
      <scheme val="minor"/>
    </font>
    <font>
      <sz val="20"/>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xf numFmtId="0" fontId="8" fillId="0" borderId="0" xfId="0" applyFont="1"/>
    <xf numFmtId="0" fontId="6" fillId="0" borderId="0" xfId="0" applyFont="1"/>
    <xf numFmtId="0" fontId="10" fillId="0" borderId="0" xfId="0" applyFont="1"/>
    <xf numFmtId="0" fontId="9" fillId="0" borderId="0" xfId="0" applyFont="1"/>
    <xf numFmtId="0" fontId="0" fillId="0" borderId="0" xfId="0" applyNumberFormat="1"/>
    <xf numFmtId="0" fontId="1" fillId="2"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[nykaa_fashion_orginal.xlsx]Pivot tables!PivotTable1</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tables'!$A$4:$A$9</c:f>
              <c:strCache>
                <c:ptCount val="5"/>
                <c:pt idx="0">
                  <c:v>Fragrance</c:v>
                </c:pt>
                <c:pt idx="1">
                  <c:v>Haircare</c:v>
                </c:pt>
                <c:pt idx="2">
                  <c:v>Makeup</c:v>
                </c:pt>
                <c:pt idx="3">
                  <c:v>Skincare</c:v>
                </c:pt>
                <c:pt idx="4">
                  <c:v>(blank)</c:v>
                </c:pt>
              </c:strCache>
            </c:strRef>
          </c:cat>
          <c:val>
            <c:numRef>
              <c:f>'Pivot tables'!$B$4:$B$9</c:f>
              <c:numCache>
                <c:formatCode>General</c:formatCode>
                <c:ptCount val="5"/>
                <c:pt idx="0">
                  <c:v>106724</c:v>
                </c:pt>
                <c:pt idx="1">
                  <c:v>100578</c:v>
                </c:pt>
                <c:pt idx="2">
                  <c:v>105869</c:v>
                </c:pt>
                <c:pt idx="3">
                  <c:v>63107</c:v>
                </c:pt>
              </c:numCache>
            </c:numRef>
          </c:val>
          <c:extLst>
            <c:ext xmlns:c16="http://schemas.microsoft.com/office/drawing/2014/chart" uri="{C3380CC4-5D6E-409C-BE32-E72D297353CC}">
              <c16:uniqueId val="{00000000-41B8-4233-99EF-7A7EB52B77A2}"/>
            </c:ext>
          </c:extLst>
        </c:ser>
        <c:dLbls>
          <c:dLblPos val="inEnd"/>
          <c:showLegendKey val="0"/>
          <c:showVal val="1"/>
          <c:showCatName val="0"/>
          <c:showSerName val="0"/>
          <c:showPercent val="0"/>
          <c:showBubbleSize val="0"/>
        </c:dLbls>
        <c:gapWidth val="65"/>
        <c:axId val="190683727"/>
        <c:axId val="190684687"/>
      </c:barChart>
      <c:catAx>
        <c:axId val="190683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684687"/>
        <c:crosses val="autoZero"/>
        <c:auto val="1"/>
        <c:lblAlgn val="ctr"/>
        <c:lblOffset val="100"/>
        <c:noMultiLvlLbl val="0"/>
      </c:catAx>
      <c:valAx>
        <c:axId val="1906846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0683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[nykaa_fashion_orginal.xlsx]Pivot tables!PivotTable2</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tables'!$B$23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tables'!$A$24:$A$29</c:f>
              <c:strCache>
                <c:ptCount val="5"/>
                <c:pt idx="0">
                  <c:v>Mamaearth</c:v>
                </c:pt>
                <c:pt idx="1">
                  <c:v>Maybelline</c:v>
                </c:pt>
                <c:pt idx="2">
                  <c:v>Nykaa</c:v>
                </c:pt>
                <c:pt idx="3">
                  <c:v>Plum</c:v>
                </c:pt>
                <c:pt idx="4">
                  <c:v>Sugar</c:v>
                </c:pt>
              </c:strCache>
            </c:strRef>
          </c:cat>
          <c:val>
            <c:numRef>
              <c:f>'Pivot tables'!$B$24:$B$29</c:f>
              <c:numCache>
                <c:formatCode>General</c:formatCode>
                <c:ptCount val="5"/>
                <c:pt idx="0">
                  <c:v>37676</c:v>
                </c:pt>
                <c:pt idx="1">
                  <c:v>48896</c:v>
                </c:pt>
                <c:pt idx="2">
                  <c:v>50173</c:v>
                </c:pt>
                <c:pt idx="3">
                  <c:v>39924</c:v>
                </c:pt>
                <c:pt idx="4">
                  <c:v>52342</c:v>
                </c:pt>
              </c:numCache>
            </c:numRef>
          </c:val>
          <c:extLst>
            <c:ext xmlns:c16="http://schemas.microsoft.com/office/drawing/2014/chart" uri="{C3380CC4-5D6E-409C-BE32-E72D297353CC}">
              <c16:uniqueId val="{00000000-8E2A-4154-BC41-E877C972B7D9}"/>
            </c:ext>
          </c:extLst>
        </c:ser>
        <c:dLbls>
          <c:showLegendKey val="0"/>
          <c:showVal val="0"/>
          <c:showCatName val="0"/>
          <c:showSerName val="0"/>
          <c:showPercent val="0"/>
          <c:showBubbleSize val="0"/>
        </c:dLbls>
        <c:gapWidth val="150"/>
        <c:shape val="box"/>
        <c:axId val="185271647"/>
        <c:axId val="185270687"/>
        <c:axId val="0"/>
      </c:bar3DChart>
      <c:catAx>
        <c:axId val="185271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270687"/>
        <c:crosses val="autoZero"/>
        <c:auto val="1"/>
        <c:lblAlgn val="ctr"/>
        <c:lblOffset val="100"/>
        <c:noMultiLvlLbl val="0"/>
      </c:catAx>
      <c:valAx>
        <c:axId val="18527068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27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s>
    <c:plotArea>
      <c:layout/>
      <c:pieChart>
        <c:varyColors val="1"/>
        <c:ser>
          <c:idx val="0"/>
          <c:order val="0"/>
          <c:tx>
            <c:strRef>
              <c:f>'Pivot tables'!$B$48</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BF2-438A-B4D5-1434B7F3A12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BF2-438A-B4D5-1434B7F3A12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BF2-438A-B4D5-1434B7F3A12B}"/>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8D11-4C6C-A8FA-F5ED67E5ECD3}"/>
              </c:ext>
            </c:extLst>
          </c:dPt>
          <c:cat>
            <c:strRef>
              <c:f>'Pivot tables'!$A$49:$A$52</c:f>
              <c:strCache>
                <c:ptCount val="3"/>
                <c:pt idx="0">
                  <c:v>East</c:v>
                </c:pt>
                <c:pt idx="1">
                  <c:v>North</c:v>
                </c:pt>
                <c:pt idx="2">
                  <c:v>West</c:v>
                </c:pt>
              </c:strCache>
            </c:strRef>
          </c:cat>
          <c:val>
            <c:numRef>
              <c:f>'Pivot tables'!$B$49:$B$52</c:f>
              <c:numCache>
                <c:formatCode>General</c:formatCode>
                <c:ptCount val="3"/>
                <c:pt idx="0">
                  <c:v>10415</c:v>
                </c:pt>
                <c:pt idx="1">
                  <c:v>1695</c:v>
                </c:pt>
                <c:pt idx="2">
                  <c:v>706</c:v>
                </c:pt>
              </c:numCache>
            </c:numRef>
          </c:val>
          <c:extLst>
            <c:ext xmlns:c16="http://schemas.microsoft.com/office/drawing/2014/chart" uri="{C3380CC4-5D6E-409C-BE32-E72D297353CC}">
              <c16:uniqueId val="{00000006-8BF2-438A-B4D5-1434B7F3A1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[nykaa_fashion_orginal.xlsx]Pivot tables!PivotTable8</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tables'!$B$198</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'Pivot tables'!$A$199:$A$204</c:f>
              <c:strCache>
                <c:ptCount val="5"/>
                <c:pt idx="0">
                  <c:v>Fragrance</c:v>
                </c:pt>
                <c:pt idx="1">
                  <c:v>Haircare</c:v>
                </c:pt>
                <c:pt idx="2">
                  <c:v>Makeup</c:v>
                </c:pt>
                <c:pt idx="3">
                  <c:v>Skincare</c:v>
                </c:pt>
                <c:pt idx="4">
                  <c:v>(blank)</c:v>
                </c:pt>
              </c:strCache>
            </c:strRef>
          </c:cat>
          <c:val>
            <c:numRef>
              <c:f>'Pivot tables'!$B$199:$B$204</c:f>
              <c:numCache>
                <c:formatCode>General</c:formatCode>
                <c:ptCount val="5"/>
                <c:pt idx="0">
                  <c:v>8.3999999999999986</c:v>
                </c:pt>
                <c:pt idx="1">
                  <c:v>10.800000000000004</c:v>
                </c:pt>
                <c:pt idx="2">
                  <c:v>10.500000000000004</c:v>
                </c:pt>
                <c:pt idx="3">
                  <c:v>6.299999999999998</c:v>
                </c:pt>
              </c:numCache>
            </c:numRef>
          </c:val>
          <c:extLst>
            <c:ext xmlns:c16="http://schemas.microsoft.com/office/drawing/2014/chart" uri="{C3380CC4-5D6E-409C-BE32-E72D297353CC}">
              <c16:uniqueId val="{00000000-D10A-40B5-AACD-066DEE17CBB4}"/>
            </c:ext>
          </c:extLst>
        </c:ser>
        <c:dLbls>
          <c:showLegendKey val="0"/>
          <c:showVal val="0"/>
          <c:showCatName val="0"/>
          <c:showSerName val="0"/>
          <c:showPercent val="0"/>
          <c:showBubbleSize val="0"/>
        </c:dLbls>
        <c:gapWidth val="355"/>
        <c:overlap val="-70"/>
        <c:axId val="588096207"/>
        <c:axId val="1961067087"/>
      </c:barChart>
      <c:catAx>
        <c:axId val="58809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067087"/>
        <c:crosses val="autoZero"/>
        <c:auto val="1"/>
        <c:lblAlgn val="ctr"/>
        <c:lblOffset val="100"/>
        <c:noMultiLvlLbl val="0"/>
      </c:catAx>
      <c:valAx>
        <c:axId val="196106708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09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[nykaa_fashion_orginal.xlsx]Pivot tables!PivotTable4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tables'!$B$74</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tables'!$A$75:$A$88</c:f>
              <c:strCache>
                <c:ptCount val="13"/>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(blank)</c:v>
                </c:pt>
              </c:strCache>
            </c:strRef>
          </c:cat>
          <c:val>
            <c:numRef>
              <c:f>'Pivot tables'!$B$75:$B$88</c:f>
              <c:numCache>
                <c:formatCode>General</c:formatCode>
                <c:ptCount val="13"/>
                <c:pt idx="0">
                  <c:v>14171</c:v>
                </c:pt>
                <c:pt idx="1">
                  <c:v>25275</c:v>
                </c:pt>
                <c:pt idx="2">
                  <c:v>40454</c:v>
                </c:pt>
                <c:pt idx="3">
                  <c:v>46861</c:v>
                </c:pt>
                <c:pt idx="4">
                  <c:v>44364</c:v>
                </c:pt>
                <c:pt idx="5">
                  <c:v>12408</c:v>
                </c:pt>
                <c:pt idx="6">
                  <c:v>25190</c:v>
                </c:pt>
                <c:pt idx="7">
                  <c:v>44549</c:v>
                </c:pt>
                <c:pt idx="8">
                  <c:v>24404</c:v>
                </c:pt>
                <c:pt idx="9">
                  <c:v>39503</c:v>
                </c:pt>
                <c:pt idx="10">
                  <c:v>26693</c:v>
                </c:pt>
                <c:pt idx="11">
                  <c:v>32406</c:v>
                </c:pt>
              </c:numCache>
            </c:numRef>
          </c:val>
          <c:smooth val="0"/>
          <c:extLst>
            <c:ext xmlns:c16="http://schemas.microsoft.com/office/drawing/2014/chart" uri="{C3380CC4-5D6E-409C-BE32-E72D297353CC}">
              <c16:uniqueId val="{00000000-CE01-494D-8D6F-D4A5CDB21ABC}"/>
            </c:ext>
          </c:extLst>
        </c:ser>
        <c:dLbls>
          <c:showLegendKey val="0"/>
          <c:showVal val="0"/>
          <c:showCatName val="0"/>
          <c:showSerName val="0"/>
          <c:showPercent val="0"/>
          <c:showBubbleSize val="0"/>
        </c:dLbls>
        <c:marker val="1"/>
        <c:smooth val="0"/>
        <c:axId val="233706991"/>
        <c:axId val="233707471"/>
      </c:lineChart>
      <c:catAx>
        <c:axId val="233706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3707471"/>
        <c:crosses val="autoZero"/>
        <c:auto val="1"/>
        <c:lblAlgn val="ctr"/>
        <c:lblOffset val="100"/>
        <c:noMultiLvlLbl val="0"/>
      </c:catAx>
      <c:valAx>
        <c:axId val="233707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370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tables!PivotTable5</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tables'!$B$102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FD0-44C8-A51A-0A846A2278F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FD0-44C8-A51A-0A846A2278F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FD0-44C8-A51A-0A846A2278F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FD0-44C8-A51A-0A846A2278F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FD0-44C8-A51A-0A846A2278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tables'!$A$103:$A$108</c:f>
              <c:strCache>
                <c:ptCount val="5"/>
                <c:pt idx="0">
                  <c:v>Cash on Delivery</c:v>
                </c:pt>
                <c:pt idx="1">
                  <c:v>Credit Card</c:v>
                </c:pt>
                <c:pt idx="2">
                  <c:v>Debit Card</c:v>
                </c:pt>
                <c:pt idx="3">
                  <c:v>UPI</c:v>
                </c:pt>
                <c:pt idx="4">
                  <c:v>(blank)</c:v>
                </c:pt>
              </c:strCache>
            </c:strRef>
          </c:cat>
          <c:val>
            <c:numRef>
              <c:f>'Pivot tables'!$B$103:$B$108</c:f>
              <c:numCache>
                <c:formatCode>General</c:formatCode>
                <c:ptCount val="5"/>
                <c:pt idx="0">
                  <c:v>29</c:v>
                </c:pt>
                <c:pt idx="1">
                  <c:v>24</c:v>
                </c:pt>
                <c:pt idx="2">
                  <c:v>37</c:v>
                </c:pt>
                <c:pt idx="3">
                  <c:v>30</c:v>
                </c:pt>
              </c:numCache>
            </c:numRef>
          </c:val>
          <c:extLst>
            <c:ext xmlns:c16="http://schemas.microsoft.com/office/drawing/2014/chart" uri="{C3380CC4-5D6E-409C-BE32-E72D297353CC}">
              <c16:uniqueId val="{0000000A-1FD0-44C8-A51A-0A846A2278F4}"/>
            </c:ext>
          </c:extLst>
        </c:ser>
        <c:dLbls>
          <c:showLegendKey val="0"/>
          <c:showVal val="0"/>
          <c:showCatName val="1"/>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[nykaa_fashion_orginal.xlsx]Pivot tables!PivotTable7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tables'!$B$165</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tables'!$A$166:$A$169</c:f>
              <c:strCache>
                <c:ptCount val="3"/>
                <c:pt idx="0">
                  <c:v>High Rating</c:v>
                </c:pt>
                <c:pt idx="1">
                  <c:v>Low Rating</c:v>
                </c:pt>
                <c:pt idx="2">
                  <c:v>(blank)</c:v>
                </c:pt>
              </c:strCache>
            </c:strRef>
          </c:cat>
          <c:val>
            <c:numRef>
              <c:f>'Pivot tables'!$B$166:$B$169</c:f>
              <c:numCache>
                <c:formatCode>General</c:formatCode>
                <c:ptCount val="3"/>
                <c:pt idx="0">
                  <c:v>162468</c:v>
                </c:pt>
                <c:pt idx="1">
                  <c:v>213810</c:v>
                </c:pt>
              </c:numCache>
            </c:numRef>
          </c:val>
          <c:extLst>
            <c:ext xmlns:c16="http://schemas.microsoft.com/office/drawing/2014/chart" uri="{C3380CC4-5D6E-409C-BE32-E72D297353CC}">
              <c16:uniqueId val="{00000000-231C-497C-8F8C-94D402A85314}"/>
            </c:ext>
          </c:extLst>
        </c:ser>
        <c:dLbls>
          <c:showLegendKey val="0"/>
          <c:showVal val="0"/>
          <c:showCatName val="0"/>
          <c:showSerName val="0"/>
          <c:showPercent val="0"/>
          <c:showBubbleSize val="0"/>
        </c:dLbls>
        <c:gapWidth val="150"/>
        <c:overlap val="100"/>
        <c:axId val="190625647"/>
        <c:axId val="190631407"/>
      </c:barChart>
      <c:catAx>
        <c:axId val="1906256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631407"/>
        <c:crosses val="autoZero"/>
        <c:auto val="1"/>
        <c:lblAlgn val="ctr"/>
        <c:lblOffset val="100"/>
        <c:noMultiLvlLbl val="0"/>
      </c:catAx>
      <c:valAx>
        <c:axId val="1906314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62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tables!PivotTable10</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tables'!$B$250</c:f>
              <c:strCache>
                <c:ptCount val="1"/>
                <c:pt idx="0">
                  <c:v>Count of Order_ID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tables'!$A$251:$A$256</c:f>
              <c:strCache>
                <c:ptCount val="5"/>
                <c:pt idx="0">
                  <c:v>Fragrance</c:v>
                </c:pt>
                <c:pt idx="1">
                  <c:v>Haircare</c:v>
                </c:pt>
                <c:pt idx="2">
                  <c:v>Makeup</c:v>
                </c:pt>
                <c:pt idx="3">
                  <c:v>Skincare</c:v>
                </c:pt>
                <c:pt idx="4">
                  <c:v>(blank)</c:v>
                </c:pt>
              </c:strCache>
            </c:strRef>
          </c:cat>
          <c:val>
            <c:numRef>
              <c:f>'Pivot tables'!$B$251:$B$256</c:f>
              <c:numCache>
                <c:formatCode>General</c:formatCode>
                <c:ptCount val="5"/>
                <c:pt idx="0">
                  <c:v>28</c:v>
                </c:pt>
                <c:pt idx="1">
                  <c:v>36</c:v>
                </c:pt>
                <c:pt idx="2">
                  <c:v>35</c:v>
                </c:pt>
                <c:pt idx="3">
                  <c:v>21</c:v>
                </c:pt>
              </c:numCache>
            </c:numRef>
          </c:val>
          <c:extLst>
            <c:ext xmlns:c16="http://schemas.microsoft.com/office/drawing/2014/chart" uri="{C3380CC4-5D6E-409C-BE32-E72D297353CC}">
              <c16:uniqueId val="{00000000-D688-4551-A799-61937D5DFF23}"/>
            </c:ext>
          </c:extLst>
        </c:ser>
        <c:dLbls>
          <c:showLegendKey val="0"/>
          <c:showVal val="0"/>
          <c:showCatName val="0"/>
          <c:showSerName val="0"/>
          <c:showPercent val="0"/>
          <c:showBubbleSize val="0"/>
        </c:dLbls>
        <c:gapWidth val="150"/>
        <c:axId val="190664047"/>
        <c:axId val="190658287"/>
      </c:barChart>
      <c:lineChart>
        <c:grouping val="standard"/>
        <c:varyColors val="0"/>
        <c:ser>
          <c:idx val="1"/>
          <c:order val="1"/>
          <c:tx>
            <c:strRef>
              <c:f>'Pivot tables'!$C$250</c:f>
              <c:strCache>
                <c:ptCount val="1"/>
                <c:pt idx="0">
                  <c:v>Sum of Total_Sales</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tables'!$A$251:$A$256</c:f>
              <c:strCache>
                <c:ptCount val="5"/>
                <c:pt idx="0">
                  <c:v>Fragrance</c:v>
                </c:pt>
                <c:pt idx="1">
                  <c:v>Haircare</c:v>
                </c:pt>
                <c:pt idx="2">
                  <c:v>Makeup</c:v>
                </c:pt>
                <c:pt idx="3">
                  <c:v>Skincare</c:v>
                </c:pt>
                <c:pt idx="4">
                  <c:v>(blank)</c:v>
                </c:pt>
              </c:strCache>
            </c:strRef>
          </c:cat>
          <c:val>
            <c:numRef>
              <c:f>'Pivot tables'!$C$251:$C$256</c:f>
              <c:numCache>
                <c:formatCode>General</c:formatCode>
                <c:ptCount val="5"/>
                <c:pt idx="0">
                  <c:v>106724</c:v>
                </c:pt>
                <c:pt idx="1">
                  <c:v>100578</c:v>
                </c:pt>
                <c:pt idx="2">
                  <c:v>105869</c:v>
                </c:pt>
                <c:pt idx="3">
                  <c:v>63107</c:v>
                </c:pt>
              </c:numCache>
            </c:numRef>
          </c:val>
          <c:smooth val="0"/>
          <c:extLst>
            <c:ext xmlns:c16="http://schemas.microsoft.com/office/drawing/2014/chart" uri="{C3380CC4-5D6E-409C-BE32-E72D297353CC}">
              <c16:uniqueId val="{00000001-D688-4551-A799-61937D5DFF23}"/>
            </c:ext>
          </c:extLst>
        </c:ser>
        <c:dLbls>
          <c:showLegendKey val="0"/>
          <c:showVal val="0"/>
          <c:showCatName val="0"/>
          <c:showSerName val="0"/>
          <c:showPercent val="0"/>
          <c:showBubbleSize val="0"/>
        </c:dLbls>
        <c:marker val="1"/>
        <c:smooth val="0"/>
        <c:axId val="190637167"/>
        <c:axId val="190635247"/>
      </c:lineChart>
      <c:catAx>
        <c:axId val="190664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58287"/>
        <c:crosses val="autoZero"/>
        <c:auto val="1"/>
        <c:lblAlgn val="ctr"/>
        <c:lblOffset val="100"/>
        <c:noMultiLvlLbl val="0"/>
      </c:catAx>
      <c:valAx>
        <c:axId val="190658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64047"/>
        <c:crosses val="autoZero"/>
        <c:crossBetween val="between"/>
      </c:valAx>
      <c:valAx>
        <c:axId val="19063524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37167"/>
        <c:crosses val="max"/>
        <c:crossBetween val="between"/>
      </c:valAx>
      <c:catAx>
        <c:axId val="190637167"/>
        <c:scaling>
          <c:orientation val="minMax"/>
        </c:scaling>
        <c:delete val="1"/>
        <c:axPos val="b"/>
        <c:numFmt formatCode="General" sourceLinked="1"/>
        <c:majorTickMark val="none"/>
        <c:minorTickMark val="none"/>
        <c:tickLblPos val="nextTo"/>
        <c:crossAx val="1906352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tables!PivotTable11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tables'!$B$272</c:f>
              <c:strCache>
                <c:ptCount val="1"/>
                <c:pt idx="0">
                  <c:v>Sum of Total_Sales</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tables'!$A$273:$A$278</c:f>
              <c:strCache>
                <c:ptCount val="5"/>
                <c:pt idx="0">
                  <c:v>Fragrance</c:v>
                </c:pt>
                <c:pt idx="1">
                  <c:v>Haircare</c:v>
                </c:pt>
                <c:pt idx="2">
                  <c:v>Makeup</c:v>
                </c:pt>
                <c:pt idx="3">
                  <c:v>Skincare</c:v>
                </c:pt>
                <c:pt idx="4">
                  <c:v>(blank)</c:v>
                </c:pt>
              </c:strCache>
            </c:strRef>
          </c:cat>
          <c:val>
            <c:numRef>
              <c:f>'Pivot tables'!$B$273:$B$278</c:f>
              <c:numCache>
                <c:formatCode>General</c:formatCode>
                <c:ptCount val="5"/>
                <c:pt idx="0">
                  <c:v>106724</c:v>
                </c:pt>
                <c:pt idx="1">
                  <c:v>100578</c:v>
                </c:pt>
                <c:pt idx="2">
                  <c:v>105869</c:v>
                </c:pt>
                <c:pt idx="3">
                  <c:v>63107</c:v>
                </c:pt>
              </c:numCache>
            </c:numRef>
          </c:val>
          <c:extLst>
            <c:ext xmlns:c16="http://schemas.microsoft.com/office/drawing/2014/chart" uri="{C3380CC4-5D6E-409C-BE32-E72D297353CC}">
              <c16:uniqueId val="{00000000-7786-48F7-AE07-4A1B32C4CC75}"/>
            </c:ext>
          </c:extLst>
        </c:ser>
        <c:ser>
          <c:idx val="1"/>
          <c:order val="1"/>
          <c:tx>
            <c:strRef>
              <c:f>'Pivot tables'!$C$272</c:f>
              <c:strCache>
                <c:ptCount val="1"/>
                <c:pt idx="0">
                  <c:v>Count of Avg price per unit</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tables'!$A$273:$A$278</c:f>
              <c:strCache>
                <c:ptCount val="5"/>
                <c:pt idx="0">
                  <c:v>Fragrance</c:v>
                </c:pt>
                <c:pt idx="1">
                  <c:v>Haircare</c:v>
                </c:pt>
                <c:pt idx="2">
                  <c:v>Makeup</c:v>
                </c:pt>
                <c:pt idx="3">
                  <c:v>Skincare</c:v>
                </c:pt>
                <c:pt idx="4">
                  <c:v>(blank)</c:v>
                </c:pt>
              </c:strCache>
            </c:strRef>
          </c:cat>
          <c:val>
            <c:numRef>
              <c:f>'Pivot tables'!$C$273:$C$278</c:f>
              <c:numCache>
                <c:formatCode>General</c:formatCode>
                <c:ptCount val="5"/>
                <c:pt idx="0">
                  <c:v>28</c:v>
                </c:pt>
                <c:pt idx="1">
                  <c:v>36</c:v>
                </c:pt>
                <c:pt idx="2">
                  <c:v>35</c:v>
                </c:pt>
                <c:pt idx="3">
                  <c:v>21</c:v>
                </c:pt>
                <c:pt idx="4">
                  <c:v>91</c:v>
                </c:pt>
              </c:numCache>
            </c:numRef>
          </c:val>
          <c:extLst>
            <c:ext xmlns:c16="http://schemas.microsoft.com/office/drawing/2014/chart" uri="{C3380CC4-5D6E-409C-BE32-E72D297353CC}">
              <c16:uniqueId val="{00000001-7786-48F7-AE07-4A1B32C4CC75}"/>
            </c:ext>
          </c:extLst>
        </c:ser>
        <c:ser>
          <c:idx val="2"/>
          <c:order val="2"/>
          <c:tx>
            <c:strRef>
              <c:f>'Pivot tables'!$D$272</c:f>
              <c:strCache>
                <c:ptCount val="1"/>
                <c:pt idx="0">
                  <c:v>Count of Order_ID</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tables'!$A$273:$A$278</c:f>
              <c:strCache>
                <c:ptCount val="5"/>
                <c:pt idx="0">
                  <c:v>Fragrance</c:v>
                </c:pt>
                <c:pt idx="1">
                  <c:v>Haircare</c:v>
                </c:pt>
                <c:pt idx="2">
                  <c:v>Makeup</c:v>
                </c:pt>
                <c:pt idx="3">
                  <c:v>Skincare</c:v>
                </c:pt>
                <c:pt idx="4">
                  <c:v>(blank)</c:v>
                </c:pt>
              </c:strCache>
            </c:strRef>
          </c:cat>
          <c:val>
            <c:numRef>
              <c:f>'Pivot tables'!$D$273:$D$278</c:f>
              <c:numCache>
                <c:formatCode>General</c:formatCode>
                <c:ptCount val="5"/>
                <c:pt idx="0">
                  <c:v>28</c:v>
                </c:pt>
                <c:pt idx="1">
                  <c:v>36</c:v>
                </c:pt>
                <c:pt idx="2">
                  <c:v>35</c:v>
                </c:pt>
                <c:pt idx="3">
                  <c:v>21</c:v>
                </c:pt>
              </c:numCache>
            </c:numRef>
          </c:val>
          <c:extLst>
            <c:ext xmlns:c16="http://schemas.microsoft.com/office/drawing/2014/chart" uri="{C3380CC4-5D6E-409C-BE32-E72D297353CC}">
              <c16:uniqueId val="{00000002-7786-48F7-AE07-4A1B32C4CC75}"/>
            </c:ext>
          </c:extLst>
        </c:ser>
        <c:dLbls>
          <c:dLblPos val="inEnd"/>
          <c:showLegendKey val="0"/>
          <c:showVal val="1"/>
          <c:showCatName val="0"/>
          <c:showSerName val="0"/>
          <c:showPercent val="0"/>
          <c:showBubbleSize val="0"/>
        </c:dLbls>
        <c:gapWidth val="65"/>
        <c:axId val="1780709039"/>
        <c:axId val="1910164639"/>
      </c:barChart>
      <c:catAx>
        <c:axId val="1780709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0164639"/>
        <c:crosses val="autoZero"/>
        <c:auto val="1"/>
        <c:lblAlgn val="ctr"/>
        <c:lblOffset val="100"/>
        <c:noMultiLvlLbl val="0"/>
      </c:catAx>
      <c:valAx>
        <c:axId val="1910164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807090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tables!PivotTable5</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6"/>
          </a:solidFill>
          <a:ln>
            <a:noFill/>
          </a:ln>
          <a:effectLst>
            <a:outerShdw blurRad="254000" sx="102000" sy="102000" algn="ctr" rotWithShape="0">
              <a:prstClr val="black">
                <a:alpha val="20000"/>
              </a:prstClr>
            </a:outerShdw>
          </a:effectLst>
        </c:spPr>
      </c:pivotFmt>
      <c:pivotFmt>
        <c:idx val="21"/>
        <c:spPr>
          <a:solidFill>
            <a:schemeClr val="accent6"/>
          </a:solidFill>
          <a:ln>
            <a:noFill/>
          </a:ln>
          <a:effectLst>
            <a:outerShdw blurRad="254000" sx="102000" sy="102000" algn="ctr" rotWithShape="0">
              <a:prstClr val="black">
                <a:alpha val="20000"/>
              </a:prstClr>
            </a:outerShdw>
          </a:effectLst>
        </c:spPr>
      </c:pivotFmt>
      <c:pivotFmt>
        <c:idx val="22"/>
        <c:spPr>
          <a:solidFill>
            <a:schemeClr val="accent6"/>
          </a:solidFill>
          <a:ln>
            <a:noFill/>
          </a:ln>
          <a:effectLst>
            <a:outerShdw blurRad="254000" sx="102000" sy="102000" algn="ctr" rotWithShape="0">
              <a:prstClr val="black">
                <a:alpha val="20000"/>
              </a:prstClr>
            </a:outerShdw>
          </a:effectLst>
        </c:spPr>
      </c:pivotFmt>
      <c:pivotFmt>
        <c:idx val="23"/>
        <c:spPr>
          <a:solidFill>
            <a:schemeClr val="accent6"/>
          </a:solidFill>
          <a:ln>
            <a:noFill/>
          </a:ln>
          <a:effectLst>
            <a:outerShdw blurRad="254000" sx="102000" sy="102000" algn="ctr" rotWithShape="0">
              <a:prstClr val="black">
                <a:alpha val="20000"/>
              </a:prstClr>
            </a:outerShdw>
          </a:effectLst>
        </c:spPr>
      </c:pivotFmt>
      <c:pivotFmt>
        <c:idx val="24"/>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tables'!$B$102</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AA-4F4D-B128-3687491C55F0}"/>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AA-4F4D-B128-3687491C55F0}"/>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9AA-4F4D-B128-3687491C55F0}"/>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9AA-4F4D-B128-3687491C55F0}"/>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9AA-4F4D-B128-3687491C55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tables'!$A$103:$A$108</c:f>
              <c:strCache>
                <c:ptCount val="5"/>
                <c:pt idx="0">
                  <c:v>Cash on Delivery</c:v>
                </c:pt>
                <c:pt idx="1">
                  <c:v>Credit Card</c:v>
                </c:pt>
                <c:pt idx="2">
                  <c:v>Debit Card</c:v>
                </c:pt>
                <c:pt idx="3">
                  <c:v>UPI</c:v>
                </c:pt>
                <c:pt idx="4">
                  <c:v>(blank)</c:v>
                </c:pt>
              </c:strCache>
            </c:strRef>
          </c:cat>
          <c:val>
            <c:numRef>
              <c:f>'Pivot tables'!$B$103:$B$108</c:f>
              <c:numCache>
                <c:formatCode>General</c:formatCode>
                <c:ptCount val="5"/>
                <c:pt idx="0">
                  <c:v>29</c:v>
                </c:pt>
                <c:pt idx="1">
                  <c:v>24</c:v>
                </c:pt>
                <c:pt idx="2">
                  <c:v>37</c:v>
                </c:pt>
                <c:pt idx="3">
                  <c:v>30</c:v>
                </c:pt>
              </c:numCache>
            </c:numRef>
          </c:val>
          <c:extLst>
            <c:ext xmlns:c16="http://schemas.microsoft.com/office/drawing/2014/chart" uri="{C3380CC4-5D6E-409C-BE32-E72D297353CC}">
              <c16:uniqueId val="{0000000A-F9AA-4F4D-B128-3687491C55F0}"/>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tables!PivotTable4</c:name>
    <c:fmtId val="1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tables'!$B$74</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tables'!$A$75:$A$88</c:f>
              <c:strCache>
                <c:ptCount val="13"/>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(blank)</c:v>
                </c:pt>
              </c:strCache>
            </c:strRef>
          </c:cat>
          <c:val>
            <c:numRef>
              <c:f>'Pivot tables'!$B$75:$B$88</c:f>
              <c:numCache>
                <c:formatCode>General</c:formatCode>
                <c:ptCount val="13"/>
                <c:pt idx="0">
                  <c:v>14171</c:v>
                </c:pt>
                <c:pt idx="1">
                  <c:v>25275</c:v>
                </c:pt>
                <c:pt idx="2">
                  <c:v>40454</c:v>
                </c:pt>
                <c:pt idx="3">
                  <c:v>46861</c:v>
                </c:pt>
                <c:pt idx="4">
                  <c:v>44364</c:v>
                </c:pt>
                <c:pt idx="5">
                  <c:v>12408</c:v>
                </c:pt>
                <c:pt idx="6">
                  <c:v>25190</c:v>
                </c:pt>
                <c:pt idx="7">
                  <c:v>44549</c:v>
                </c:pt>
                <c:pt idx="8">
                  <c:v>24404</c:v>
                </c:pt>
                <c:pt idx="9">
                  <c:v>39503</c:v>
                </c:pt>
                <c:pt idx="10">
                  <c:v>26693</c:v>
                </c:pt>
                <c:pt idx="11">
                  <c:v>32406</c:v>
                </c:pt>
              </c:numCache>
            </c:numRef>
          </c:val>
          <c:smooth val="0"/>
          <c:extLst>
            <c:ext xmlns:c16="http://schemas.microsoft.com/office/drawing/2014/chart" uri="{C3380CC4-5D6E-409C-BE32-E72D297353CC}">
              <c16:uniqueId val="{00000000-6D7F-46B4-A7EE-C12D23822D96}"/>
            </c:ext>
          </c:extLst>
        </c:ser>
        <c:dLbls>
          <c:dLblPos val="ctr"/>
          <c:showLegendKey val="0"/>
          <c:showVal val="1"/>
          <c:showCatName val="0"/>
          <c:showSerName val="0"/>
          <c:showPercent val="0"/>
          <c:showBubbleSize val="0"/>
        </c:dLbls>
        <c:marker val="1"/>
        <c:smooth val="0"/>
        <c:axId val="233706991"/>
        <c:axId val="233707471"/>
      </c:lineChart>
      <c:catAx>
        <c:axId val="233706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3707471"/>
        <c:crosses val="autoZero"/>
        <c:auto val="1"/>
        <c:lblAlgn val="ctr"/>
        <c:lblOffset val="100"/>
        <c:noMultiLvlLbl val="0"/>
      </c:catAx>
      <c:valAx>
        <c:axId val="2337074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337069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[nykaa_fashion_orginal.xlsx]Pivot tables!PivotTable12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tables'!$D$300</c:f>
              <c:strCache>
                <c:ptCount val="1"/>
                <c:pt idx="0">
                  <c:v>Sum of Total_Sales</c:v>
                </c:pt>
              </c:strCache>
            </c:strRef>
          </c:tx>
          <c:spPr>
            <a:solidFill>
              <a:schemeClr val="accent3">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tables'!$C$301:$C$312</c:f>
              <c:strCache>
                <c:ptCount val="11"/>
                <c:pt idx="0">
                  <c:v>(blank)</c:v>
                </c:pt>
                <c:pt idx="1">
                  <c:v>Sugar</c:v>
                </c:pt>
                <c:pt idx="2">
                  <c:v>Plum</c:v>
                </c:pt>
                <c:pt idx="3">
                  <c:v>Nykaa</c:v>
                </c:pt>
                <c:pt idx="4">
                  <c:v>Nivea</c:v>
                </c:pt>
                <c:pt idx="5">
                  <c:v>Maybelline</c:v>
                </c:pt>
                <c:pt idx="6">
                  <c:v>Mamaearth</c:v>
                </c:pt>
                <c:pt idx="7">
                  <c:v>L'Oreal</c:v>
                </c:pt>
                <c:pt idx="8">
                  <c:v>Lakme</c:v>
                </c:pt>
                <c:pt idx="9">
                  <c:v>Dove</c:v>
                </c:pt>
                <c:pt idx="10">
                  <c:v>Biotique</c:v>
                </c:pt>
              </c:strCache>
            </c:strRef>
          </c:cat>
          <c:val>
            <c:numRef>
              <c:f>'Pivot tables'!$D$301:$D$312</c:f>
              <c:numCache>
                <c:formatCode>General</c:formatCode>
                <c:ptCount val="11"/>
                <c:pt idx="1">
                  <c:v>52342</c:v>
                </c:pt>
                <c:pt idx="2">
                  <c:v>39924</c:v>
                </c:pt>
                <c:pt idx="3">
                  <c:v>50173</c:v>
                </c:pt>
                <c:pt idx="4">
                  <c:v>35874</c:v>
                </c:pt>
                <c:pt idx="5">
                  <c:v>48896</c:v>
                </c:pt>
                <c:pt idx="6">
                  <c:v>37676</c:v>
                </c:pt>
                <c:pt idx="7">
                  <c:v>12816</c:v>
                </c:pt>
                <c:pt idx="8">
                  <c:v>34096</c:v>
                </c:pt>
                <c:pt idx="9">
                  <c:v>35650</c:v>
                </c:pt>
                <c:pt idx="10">
                  <c:v>28831</c:v>
                </c:pt>
              </c:numCache>
            </c:numRef>
          </c:val>
          <c:extLst>
            <c:ext xmlns:c16="http://schemas.microsoft.com/office/drawing/2014/chart" uri="{C3380CC4-5D6E-409C-BE32-E72D297353CC}">
              <c16:uniqueId val="{00000000-1FF9-4552-B5D2-1B458CFADFBB}"/>
            </c:ext>
          </c:extLst>
        </c:ser>
        <c:ser>
          <c:idx val="1"/>
          <c:order val="1"/>
          <c:tx>
            <c:strRef>
              <c:f>'Pivot tables'!$E$300</c:f>
              <c:strCache>
                <c:ptCount val="1"/>
                <c:pt idx="0">
                  <c:v>Sum of Profit</c:v>
                </c:pt>
              </c:strCache>
            </c:strRef>
          </c:tx>
          <c:spPr>
            <a:solidFill>
              <a:schemeClr val="accent3">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tables'!$C$301:$C$312</c:f>
              <c:strCache>
                <c:ptCount val="11"/>
                <c:pt idx="0">
                  <c:v>(blank)</c:v>
                </c:pt>
                <c:pt idx="1">
                  <c:v>Sugar</c:v>
                </c:pt>
                <c:pt idx="2">
                  <c:v>Plum</c:v>
                </c:pt>
                <c:pt idx="3">
                  <c:v>Nykaa</c:v>
                </c:pt>
                <c:pt idx="4">
                  <c:v>Nivea</c:v>
                </c:pt>
                <c:pt idx="5">
                  <c:v>Maybelline</c:v>
                </c:pt>
                <c:pt idx="6">
                  <c:v>Mamaearth</c:v>
                </c:pt>
                <c:pt idx="7">
                  <c:v>L'Oreal</c:v>
                </c:pt>
                <c:pt idx="8">
                  <c:v>Lakme</c:v>
                </c:pt>
                <c:pt idx="9">
                  <c:v>Dove</c:v>
                </c:pt>
                <c:pt idx="10">
                  <c:v>Biotique</c:v>
                </c:pt>
              </c:strCache>
            </c:strRef>
          </c:cat>
          <c:val>
            <c:numRef>
              <c:f>'Pivot tables'!$E$301:$E$312</c:f>
              <c:numCache>
                <c:formatCode>General</c:formatCode>
                <c:ptCount val="11"/>
                <c:pt idx="1">
                  <c:v>15702.6</c:v>
                </c:pt>
                <c:pt idx="2">
                  <c:v>11977.199999999999</c:v>
                </c:pt>
                <c:pt idx="3">
                  <c:v>15051.899999999998</c:v>
                </c:pt>
                <c:pt idx="4">
                  <c:v>10762.199999999999</c:v>
                </c:pt>
                <c:pt idx="5">
                  <c:v>14668.800000000001</c:v>
                </c:pt>
                <c:pt idx="6">
                  <c:v>11302.800000000001</c:v>
                </c:pt>
                <c:pt idx="7">
                  <c:v>3844.7999999999997</c:v>
                </c:pt>
                <c:pt idx="8">
                  <c:v>10228.800000000001</c:v>
                </c:pt>
                <c:pt idx="9">
                  <c:v>10695</c:v>
                </c:pt>
                <c:pt idx="10">
                  <c:v>8649.3000000000011</c:v>
                </c:pt>
              </c:numCache>
            </c:numRef>
          </c:val>
          <c:extLst>
            <c:ext xmlns:c16="http://schemas.microsoft.com/office/drawing/2014/chart" uri="{C3380CC4-5D6E-409C-BE32-E72D297353CC}">
              <c16:uniqueId val="{00000001-1FF9-4552-B5D2-1B458CFADFBB}"/>
            </c:ext>
          </c:extLst>
        </c:ser>
        <c:dLbls>
          <c:dLblPos val="ctr"/>
          <c:showLegendKey val="0"/>
          <c:showVal val="1"/>
          <c:showCatName val="0"/>
          <c:showSerName val="0"/>
          <c:showPercent val="0"/>
          <c:showBubbleSize val="0"/>
        </c:dLbls>
        <c:gapWidth val="150"/>
        <c:overlap val="100"/>
        <c:axId val="1873884207"/>
        <c:axId val="1873885167"/>
      </c:barChart>
      <c:catAx>
        <c:axId val="18738842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3885167"/>
        <c:crosses val="autoZero"/>
        <c:auto val="1"/>
        <c:lblAlgn val="ctr"/>
        <c:lblOffset val="100"/>
        <c:noMultiLvlLbl val="0"/>
      </c:catAx>
      <c:valAx>
        <c:axId val="18738851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73884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[nykaa_fashion_orginal.xlsx]Pivot tables!PivotTable3</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3">
              <a:shade val="65000"/>
            </a:schemeClr>
          </a:solidFill>
          <a:ln>
            <a:noFill/>
          </a:ln>
          <a:effectLst>
            <a:outerShdw blurRad="254000" sx="102000" sy="102000" algn="ctr" rotWithShape="0">
              <a:prstClr val="black">
                <a:alpha val="20000"/>
              </a:prstClr>
            </a:outerShdw>
          </a:effectLst>
        </c:spPr>
      </c:pivotFmt>
      <c:pivotFmt>
        <c:idx val="17"/>
        <c:spPr>
          <a:solidFill>
            <a:schemeClr val="accent3"/>
          </a:solidFill>
          <a:ln>
            <a:noFill/>
          </a:ln>
          <a:effectLst>
            <a:outerShdw blurRad="254000" sx="102000" sy="102000" algn="ctr" rotWithShape="0">
              <a:prstClr val="black">
                <a:alpha val="20000"/>
              </a:prstClr>
            </a:outerShdw>
          </a:effectLst>
        </c:spPr>
      </c:pivotFmt>
      <c:pivotFmt>
        <c:idx val="18"/>
      </c:pivotFmt>
      <c:pivotFmt>
        <c:idx val="19"/>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tables'!$B$48</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22-46A0-8047-EC632CA491DF}"/>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22-46A0-8047-EC632CA491DF}"/>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122-46A0-8047-EC632CA491DF}"/>
              </c:ext>
            </c:extLst>
          </c:dPt>
          <c:dPt>
            <c:idx val="3"/>
            <c:bubble3D val="0"/>
            <c:spPr>
              <a:solidFill>
                <a:schemeClr val="accent3">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122-46A0-8047-EC632CA491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tables'!$A$49:$A$52</c:f>
              <c:strCache>
                <c:ptCount val="3"/>
                <c:pt idx="0">
                  <c:v>East</c:v>
                </c:pt>
                <c:pt idx="1">
                  <c:v>North</c:v>
                </c:pt>
                <c:pt idx="2">
                  <c:v>West</c:v>
                </c:pt>
              </c:strCache>
            </c:strRef>
          </c:cat>
          <c:val>
            <c:numRef>
              <c:f>'Pivot tables'!$B$49:$B$52</c:f>
              <c:numCache>
                <c:formatCode>General</c:formatCode>
                <c:ptCount val="3"/>
                <c:pt idx="0">
                  <c:v>10415</c:v>
                </c:pt>
                <c:pt idx="1">
                  <c:v>1695</c:v>
                </c:pt>
                <c:pt idx="2">
                  <c:v>706</c:v>
                </c:pt>
              </c:numCache>
            </c:numRef>
          </c:val>
          <c:extLst>
            <c:ext xmlns:c16="http://schemas.microsoft.com/office/drawing/2014/chart" uri="{C3380CC4-5D6E-409C-BE32-E72D297353CC}">
              <c16:uniqueId val="{00000008-7122-46A0-8047-EC632CA491D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[nykaa_fashion_orginal.xlsx]Pivot tables!PivotTable8</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tables'!$B$198</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tables'!$A$199:$A$204</c:f>
              <c:strCache>
                <c:ptCount val="5"/>
                <c:pt idx="0">
                  <c:v>Fragrance</c:v>
                </c:pt>
                <c:pt idx="1">
                  <c:v>Haircare</c:v>
                </c:pt>
                <c:pt idx="2">
                  <c:v>Makeup</c:v>
                </c:pt>
                <c:pt idx="3">
                  <c:v>Skincare</c:v>
                </c:pt>
                <c:pt idx="4">
                  <c:v>(blank)</c:v>
                </c:pt>
              </c:strCache>
            </c:strRef>
          </c:cat>
          <c:val>
            <c:numRef>
              <c:f>'Pivot tables'!$B$199:$B$204</c:f>
              <c:numCache>
                <c:formatCode>General</c:formatCode>
                <c:ptCount val="5"/>
                <c:pt idx="0">
                  <c:v>8.3999999999999986</c:v>
                </c:pt>
                <c:pt idx="1">
                  <c:v>10.800000000000004</c:v>
                </c:pt>
                <c:pt idx="2">
                  <c:v>10.500000000000004</c:v>
                </c:pt>
                <c:pt idx="3">
                  <c:v>6.299999999999998</c:v>
                </c:pt>
              </c:numCache>
            </c:numRef>
          </c:val>
          <c:extLst>
            <c:ext xmlns:c16="http://schemas.microsoft.com/office/drawing/2014/chart" uri="{C3380CC4-5D6E-409C-BE32-E72D297353CC}">
              <c16:uniqueId val="{00000000-F684-4FF6-9A3D-83D20FA88109}"/>
            </c:ext>
          </c:extLst>
        </c:ser>
        <c:dLbls>
          <c:dLblPos val="inEnd"/>
          <c:showLegendKey val="0"/>
          <c:showVal val="1"/>
          <c:showCatName val="0"/>
          <c:showSerName val="0"/>
          <c:showPercent val="0"/>
          <c:showBubbleSize val="0"/>
        </c:dLbls>
        <c:gapWidth val="65"/>
        <c:axId val="588096207"/>
        <c:axId val="1961067087"/>
      </c:barChart>
      <c:catAx>
        <c:axId val="5880962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1067087"/>
        <c:crosses val="autoZero"/>
        <c:auto val="1"/>
        <c:lblAlgn val="ctr"/>
        <c:lblOffset val="100"/>
        <c:noMultiLvlLbl val="0"/>
      </c:catAx>
      <c:valAx>
        <c:axId val="19610670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88096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[nykaa_fashion_orginal.xlsx]Pivot tables!PivotTable10</c:name>
    <c:fmtId val="1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w="9525">
              <a:solidFill>
                <a:schemeClr val="accent4">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tables'!$B$250</c:f>
              <c:strCache>
                <c:ptCount val="1"/>
                <c:pt idx="0">
                  <c:v>Count of Order_ID</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tables'!$A$251:$A$256</c:f>
              <c:strCache>
                <c:ptCount val="5"/>
                <c:pt idx="0">
                  <c:v>Fragrance</c:v>
                </c:pt>
                <c:pt idx="1">
                  <c:v>Haircare</c:v>
                </c:pt>
                <c:pt idx="2">
                  <c:v>Makeup</c:v>
                </c:pt>
                <c:pt idx="3">
                  <c:v>Skincare</c:v>
                </c:pt>
                <c:pt idx="4">
                  <c:v>(blank)</c:v>
                </c:pt>
              </c:strCache>
            </c:strRef>
          </c:cat>
          <c:val>
            <c:numRef>
              <c:f>'Pivot tables'!$B$251:$B$256</c:f>
              <c:numCache>
                <c:formatCode>General</c:formatCode>
                <c:ptCount val="5"/>
                <c:pt idx="0">
                  <c:v>28</c:v>
                </c:pt>
                <c:pt idx="1">
                  <c:v>36</c:v>
                </c:pt>
                <c:pt idx="2">
                  <c:v>35</c:v>
                </c:pt>
                <c:pt idx="3">
                  <c:v>21</c:v>
                </c:pt>
              </c:numCache>
            </c:numRef>
          </c:val>
          <c:extLst>
            <c:ext xmlns:c16="http://schemas.microsoft.com/office/drawing/2014/chart" uri="{C3380CC4-5D6E-409C-BE32-E72D297353CC}">
              <c16:uniqueId val="{00000000-5A0D-40F6-A0E7-86E5265D1494}"/>
            </c:ext>
          </c:extLst>
        </c:ser>
        <c:dLbls>
          <c:showLegendKey val="0"/>
          <c:showVal val="0"/>
          <c:showCatName val="0"/>
          <c:showSerName val="0"/>
          <c:showPercent val="0"/>
          <c:showBubbleSize val="0"/>
        </c:dLbls>
        <c:gapWidth val="150"/>
        <c:axId val="190664047"/>
        <c:axId val="190658287"/>
      </c:barChart>
      <c:lineChart>
        <c:grouping val="standard"/>
        <c:varyColors val="0"/>
        <c:ser>
          <c:idx val="1"/>
          <c:order val="1"/>
          <c:tx>
            <c:strRef>
              <c:f>'Pivot tables'!$C$250</c:f>
              <c:strCache>
                <c:ptCount val="1"/>
                <c:pt idx="0">
                  <c:v>Sum of Total_Sales</c:v>
                </c:pt>
              </c:strCache>
            </c:strRef>
          </c:tx>
          <c:spPr>
            <a:ln w="34925" cap="rnd">
              <a:solidFill>
                <a:schemeClr val="accent4">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w="9525">
                <a:solidFill>
                  <a:schemeClr val="accent4">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tables'!$A$251:$A$256</c:f>
              <c:strCache>
                <c:ptCount val="5"/>
                <c:pt idx="0">
                  <c:v>Fragrance</c:v>
                </c:pt>
                <c:pt idx="1">
                  <c:v>Haircare</c:v>
                </c:pt>
                <c:pt idx="2">
                  <c:v>Makeup</c:v>
                </c:pt>
                <c:pt idx="3">
                  <c:v>Skincare</c:v>
                </c:pt>
                <c:pt idx="4">
                  <c:v>(blank)</c:v>
                </c:pt>
              </c:strCache>
            </c:strRef>
          </c:cat>
          <c:val>
            <c:numRef>
              <c:f>'Pivot tables'!$C$251:$C$256</c:f>
              <c:numCache>
                <c:formatCode>General</c:formatCode>
                <c:ptCount val="5"/>
                <c:pt idx="0">
                  <c:v>106724</c:v>
                </c:pt>
                <c:pt idx="1">
                  <c:v>100578</c:v>
                </c:pt>
                <c:pt idx="2">
                  <c:v>105869</c:v>
                </c:pt>
                <c:pt idx="3">
                  <c:v>63107</c:v>
                </c:pt>
              </c:numCache>
            </c:numRef>
          </c:val>
          <c:smooth val="0"/>
          <c:extLst>
            <c:ext xmlns:c16="http://schemas.microsoft.com/office/drawing/2014/chart" uri="{C3380CC4-5D6E-409C-BE32-E72D297353CC}">
              <c16:uniqueId val="{00000001-5A0D-40F6-A0E7-86E5265D1494}"/>
            </c:ext>
          </c:extLst>
        </c:ser>
        <c:dLbls>
          <c:showLegendKey val="0"/>
          <c:showVal val="0"/>
          <c:showCatName val="0"/>
          <c:showSerName val="0"/>
          <c:showPercent val="0"/>
          <c:showBubbleSize val="0"/>
        </c:dLbls>
        <c:marker val="1"/>
        <c:smooth val="0"/>
        <c:axId val="190637167"/>
        <c:axId val="190635247"/>
      </c:lineChart>
      <c:catAx>
        <c:axId val="190664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58287"/>
        <c:crosses val="autoZero"/>
        <c:auto val="1"/>
        <c:lblAlgn val="ctr"/>
        <c:lblOffset val="100"/>
        <c:noMultiLvlLbl val="0"/>
      </c:catAx>
      <c:valAx>
        <c:axId val="190658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64047"/>
        <c:crosses val="autoZero"/>
        <c:crossBetween val="between"/>
      </c:valAx>
      <c:valAx>
        <c:axId val="19063524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37167"/>
        <c:crosses val="max"/>
        <c:crossBetween val="between"/>
      </c:valAx>
      <c:catAx>
        <c:axId val="190637167"/>
        <c:scaling>
          <c:orientation val="minMax"/>
        </c:scaling>
        <c:delete val="1"/>
        <c:axPos val="b"/>
        <c:numFmt formatCode="General" sourceLinked="1"/>
        <c:majorTickMark val="none"/>
        <c:minorTickMark val="none"/>
        <c:tickLblPos val="nextTo"/>
        <c:crossAx val="1906352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[nykaa_fashion_orginal.xlsx]Pivot tables!PivotTable13</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tables'!$B$328</c:f>
              <c:strCache>
                <c:ptCount val="1"/>
                <c:pt idx="0">
                  <c:v>Count of Payment_Method</c:v>
                </c:pt>
              </c:strCache>
            </c:strRef>
          </c:tx>
          <c:spPr>
            <a:solidFill>
              <a:schemeClr val="accent5">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tables'!$A$329:$A$334</c:f>
              <c:strCache>
                <c:ptCount val="5"/>
                <c:pt idx="0">
                  <c:v>East</c:v>
                </c:pt>
                <c:pt idx="1">
                  <c:v>North</c:v>
                </c:pt>
                <c:pt idx="2">
                  <c:v>South</c:v>
                </c:pt>
                <c:pt idx="3">
                  <c:v>West</c:v>
                </c:pt>
                <c:pt idx="4">
                  <c:v>(blank)</c:v>
                </c:pt>
              </c:strCache>
            </c:strRef>
          </c:cat>
          <c:val>
            <c:numRef>
              <c:f>'Pivot tables'!$B$329:$B$334</c:f>
              <c:numCache>
                <c:formatCode>General</c:formatCode>
                <c:ptCount val="5"/>
                <c:pt idx="0">
                  <c:v>36</c:v>
                </c:pt>
                <c:pt idx="1">
                  <c:v>24</c:v>
                </c:pt>
                <c:pt idx="2">
                  <c:v>29</c:v>
                </c:pt>
                <c:pt idx="3">
                  <c:v>31</c:v>
                </c:pt>
              </c:numCache>
            </c:numRef>
          </c:val>
          <c:extLst>
            <c:ext xmlns:c16="http://schemas.microsoft.com/office/drawing/2014/chart" uri="{C3380CC4-5D6E-409C-BE32-E72D297353CC}">
              <c16:uniqueId val="{00000000-AA00-4CA3-ADBC-F1B9B9A5E427}"/>
            </c:ext>
          </c:extLst>
        </c:ser>
        <c:ser>
          <c:idx val="1"/>
          <c:order val="1"/>
          <c:tx>
            <c:strRef>
              <c:f>'Pivot tables'!$C$328</c:f>
              <c:strCache>
                <c:ptCount val="1"/>
                <c:pt idx="0">
                  <c:v>Count of Order_ID</c:v>
                </c:pt>
              </c:strCache>
            </c:strRef>
          </c:tx>
          <c:spPr>
            <a:solidFill>
              <a:schemeClr val="accent5">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tables'!$A$329:$A$334</c:f>
              <c:strCache>
                <c:ptCount val="5"/>
                <c:pt idx="0">
                  <c:v>East</c:v>
                </c:pt>
                <c:pt idx="1">
                  <c:v>North</c:v>
                </c:pt>
                <c:pt idx="2">
                  <c:v>South</c:v>
                </c:pt>
                <c:pt idx="3">
                  <c:v>West</c:v>
                </c:pt>
                <c:pt idx="4">
                  <c:v>(blank)</c:v>
                </c:pt>
              </c:strCache>
            </c:strRef>
          </c:cat>
          <c:val>
            <c:numRef>
              <c:f>'Pivot tables'!$C$329:$C$334</c:f>
              <c:numCache>
                <c:formatCode>General</c:formatCode>
                <c:ptCount val="5"/>
                <c:pt idx="0">
                  <c:v>36</c:v>
                </c:pt>
                <c:pt idx="1">
                  <c:v>24</c:v>
                </c:pt>
                <c:pt idx="2">
                  <c:v>29</c:v>
                </c:pt>
                <c:pt idx="3">
                  <c:v>31</c:v>
                </c:pt>
              </c:numCache>
            </c:numRef>
          </c:val>
          <c:extLst>
            <c:ext xmlns:c16="http://schemas.microsoft.com/office/drawing/2014/chart" uri="{C3380CC4-5D6E-409C-BE32-E72D297353CC}">
              <c16:uniqueId val="{00000001-AA00-4CA3-ADBC-F1B9B9A5E427}"/>
            </c:ext>
          </c:extLst>
        </c:ser>
        <c:dLbls>
          <c:dLblPos val="ctr"/>
          <c:showLegendKey val="0"/>
          <c:showVal val="1"/>
          <c:showCatName val="0"/>
          <c:showSerName val="0"/>
          <c:showPercent val="0"/>
          <c:showBubbleSize val="0"/>
        </c:dLbls>
        <c:gapWidth val="150"/>
        <c:overlap val="100"/>
        <c:axId val="1875739615"/>
        <c:axId val="1875740095"/>
      </c:barChart>
      <c:catAx>
        <c:axId val="18757396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5740095"/>
        <c:crosses val="autoZero"/>
        <c:auto val="1"/>
        <c:lblAlgn val="ctr"/>
        <c:lblOffset val="100"/>
        <c:noMultiLvlLbl val="0"/>
      </c:catAx>
      <c:valAx>
        <c:axId val="187574009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75739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[nykaa_fashion_orginal.xlsx]Pivot tables!PivotTable15</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5">
              <a:shade val="53000"/>
            </a:schemeClr>
          </a:solidFill>
          <a:ln>
            <a:noFill/>
          </a:ln>
          <a:effectLst>
            <a:outerShdw blurRad="254000" sx="102000" sy="102000" algn="ctr" rotWithShape="0">
              <a:prstClr val="black">
                <a:alpha val="20000"/>
              </a:prstClr>
            </a:outerShdw>
          </a:effectLst>
          <a:sp3d/>
        </c:spPr>
      </c:pivotFmt>
      <c:pivotFmt>
        <c:idx val="23"/>
        <c:spPr>
          <a:solidFill>
            <a:schemeClr val="accent5">
              <a:shade val="76000"/>
            </a:schemeClr>
          </a:solidFill>
          <a:ln>
            <a:noFill/>
          </a:ln>
          <a:effectLst>
            <a:outerShdw blurRad="254000" sx="102000" sy="102000" algn="ctr" rotWithShape="0">
              <a:prstClr val="black">
                <a:alpha val="20000"/>
              </a:prstClr>
            </a:outerShdw>
          </a:effectLst>
          <a:sp3d/>
        </c:spPr>
      </c:pivotFmt>
      <c:pivotFmt>
        <c:idx val="24"/>
        <c:spPr>
          <a:solidFill>
            <a:schemeClr val="accent5"/>
          </a:solidFill>
          <a:ln>
            <a:noFill/>
          </a:ln>
          <a:effectLst>
            <a:outerShdw blurRad="254000" sx="102000" sy="102000" algn="ctr" rotWithShape="0">
              <a:prstClr val="black">
                <a:alpha val="20000"/>
              </a:prstClr>
            </a:outerShdw>
          </a:effectLst>
          <a:sp3d/>
        </c:spPr>
      </c:pivotFmt>
      <c:pivotFmt>
        <c:idx val="25"/>
        <c:spPr>
          <a:solidFill>
            <a:schemeClr val="accent5">
              <a:tint val="77000"/>
            </a:schemeClr>
          </a:solidFill>
          <a:ln>
            <a:noFill/>
          </a:ln>
          <a:effectLst>
            <a:outerShdw blurRad="254000" sx="102000" sy="102000" algn="ctr" rotWithShape="0">
              <a:prstClr val="black">
                <a:alpha val="20000"/>
              </a:prstClr>
            </a:outerShdw>
          </a:effectLst>
          <a:sp3d/>
        </c:spPr>
      </c:pivotFmt>
      <c:pivotFmt>
        <c:idx val="26"/>
        <c:spPr>
          <a:solidFill>
            <a:schemeClr val="accent5">
              <a:tint val="54000"/>
            </a:schemeClr>
          </a:solidFill>
          <a:ln>
            <a:noFill/>
          </a:ln>
          <a:effectLst>
            <a:outerShdw blurRad="254000" sx="102000" sy="102000" algn="ctr" rotWithShape="0">
              <a:prstClr val="black">
                <a:alpha val="20000"/>
              </a:prstClr>
            </a:outerShdw>
          </a:effectLst>
          <a:sp3d/>
        </c:spPr>
      </c:pivotFmt>
      <c:pivotFmt>
        <c:idx val="27"/>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5">
              <a:shade val="53000"/>
            </a:schemeClr>
          </a:solidFill>
          <a:ln>
            <a:noFill/>
          </a:ln>
          <a:effectLst>
            <a:outerShdw blurRad="254000" sx="102000" sy="102000" algn="ctr" rotWithShape="0">
              <a:prstClr val="black">
                <a:alpha val="20000"/>
              </a:prstClr>
            </a:outerShdw>
          </a:effectLst>
          <a:sp3d/>
        </c:spPr>
      </c:pivotFmt>
      <c:pivotFmt>
        <c:idx val="29"/>
        <c:spPr>
          <a:solidFill>
            <a:schemeClr val="accent5">
              <a:shade val="76000"/>
            </a:schemeClr>
          </a:solidFill>
          <a:ln>
            <a:noFill/>
          </a:ln>
          <a:effectLst>
            <a:outerShdw blurRad="254000" sx="102000" sy="102000" algn="ctr" rotWithShape="0">
              <a:prstClr val="black">
                <a:alpha val="20000"/>
              </a:prstClr>
            </a:outerShdw>
          </a:effectLst>
          <a:sp3d/>
        </c:spPr>
      </c:pivotFmt>
      <c:pivotFmt>
        <c:idx val="30"/>
        <c:spPr>
          <a:solidFill>
            <a:schemeClr val="accent5"/>
          </a:solidFill>
          <a:ln>
            <a:noFill/>
          </a:ln>
          <a:effectLst>
            <a:outerShdw blurRad="254000" sx="102000" sy="102000" algn="ctr" rotWithShape="0">
              <a:prstClr val="black">
                <a:alpha val="20000"/>
              </a:prstClr>
            </a:outerShdw>
          </a:effectLst>
          <a:sp3d/>
        </c:spPr>
      </c:pivotFmt>
      <c:pivotFmt>
        <c:idx val="31"/>
        <c:spPr>
          <a:solidFill>
            <a:schemeClr val="accent5">
              <a:tint val="77000"/>
            </a:schemeClr>
          </a:solidFill>
          <a:ln>
            <a:noFill/>
          </a:ln>
          <a:effectLst>
            <a:outerShdw blurRad="254000" sx="102000" sy="102000" algn="ctr" rotWithShape="0">
              <a:prstClr val="black">
                <a:alpha val="20000"/>
              </a:prstClr>
            </a:outerShdw>
          </a:effectLst>
          <a:sp3d/>
        </c:spPr>
      </c:pivotFmt>
      <c:pivotFmt>
        <c:idx val="32"/>
        <c:spPr>
          <a:solidFill>
            <a:schemeClr val="accent5">
              <a:tint val="54000"/>
            </a:schemeClr>
          </a:solidFill>
          <a:ln>
            <a:noFill/>
          </a:ln>
          <a:effectLst>
            <a:outerShdw blurRad="254000" sx="102000" sy="102000" algn="ctr" rotWithShape="0">
              <a:prstClr val="black">
                <a:alpha val="20000"/>
              </a:prstClr>
            </a:outerShdw>
          </a:effectLst>
          <a:sp3d/>
        </c:spPr>
      </c:pivotFmt>
      <c:pivotFmt>
        <c:idx val="33"/>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5">
              <a:shade val="53000"/>
            </a:schemeClr>
          </a:solidFill>
          <a:ln>
            <a:noFill/>
          </a:ln>
          <a:effectLst>
            <a:outerShdw blurRad="254000" sx="102000" sy="102000" algn="ctr" rotWithShape="0">
              <a:prstClr val="black">
                <a:alpha val="20000"/>
              </a:prstClr>
            </a:outerShdw>
          </a:effectLst>
          <a:sp3d/>
        </c:spPr>
      </c:pivotFmt>
      <c:pivotFmt>
        <c:idx val="35"/>
        <c:spPr>
          <a:solidFill>
            <a:schemeClr val="accent5">
              <a:shade val="76000"/>
            </a:schemeClr>
          </a:solidFill>
          <a:ln>
            <a:noFill/>
          </a:ln>
          <a:effectLst>
            <a:outerShdw blurRad="254000" sx="102000" sy="102000" algn="ctr" rotWithShape="0">
              <a:prstClr val="black">
                <a:alpha val="20000"/>
              </a:prstClr>
            </a:outerShdw>
          </a:effectLst>
          <a:sp3d/>
        </c:spPr>
      </c:pivotFmt>
      <c:pivotFmt>
        <c:idx val="36"/>
        <c:spPr>
          <a:solidFill>
            <a:schemeClr val="accent5"/>
          </a:solidFill>
          <a:ln>
            <a:noFill/>
          </a:ln>
          <a:effectLst>
            <a:outerShdw blurRad="254000" sx="102000" sy="102000" algn="ctr" rotWithShape="0">
              <a:prstClr val="black">
                <a:alpha val="20000"/>
              </a:prstClr>
            </a:outerShdw>
          </a:effectLst>
          <a:sp3d/>
        </c:spPr>
      </c:pivotFmt>
      <c:pivotFmt>
        <c:idx val="37"/>
        <c:spPr>
          <a:solidFill>
            <a:schemeClr val="accent5">
              <a:tint val="77000"/>
            </a:schemeClr>
          </a:solidFill>
          <a:ln>
            <a:noFill/>
          </a:ln>
          <a:effectLst>
            <a:outerShdw blurRad="254000" sx="102000" sy="102000" algn="ctr" rotWithShape="0">
              <a:prstClr val="black">
                <a:alpha val="20000"/>
              </a:prstClr>
            </a:outerShdw>
          </a:effectLst>
          <a:sp3d/>
        </c:spPr>
      </c:pivotFmt>
      <c:pivotFmt>
        <c:idx val="38"/>
        <c:spPr>
          <a:solidFill>
            <a:schemeClr val="accent5">
              <a:tint val="54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tables'!$D$377:$D$378</c:f>
              <c:strCache>
                <c:ptCount val="1"/>
                <c:pt idx="0">
                  <c:v>High Rating</c:v>
                </c:pt>
              </c:strCache>
            </c:strRef>
          </c:tx>
          <c:dPt>
            <c:idx val="0"/>
            <c:bubble3D val="0"/>
            <c:spPr>
              <a:solidFill>
                <a:schemeClr val="accent5">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03A-40D0-8902-75C2C5D59272}"/>
              </c:ext>
            </c:extLst>
          </c:dPt>
          <c:dPt>
            <c:idx val="1"/>
            <c:bubble3D val="0"/>
            <c:spPr>
              <a:solidFill>
                <a:schemeClr val="accent5">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03A-40D0-8902-75C2C5D59272}"/>
              </c:ext>
            </c:extLst>
          </c:dPt>
          <c:dPt>
            <c:idx val="2"/>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03A-40D0-8902-75C2C5D59272}"/>
              </c:ext>
            </c:extLst>
          </c:dPt>
          <c:dPt>
            <c:idx val="3"/>
            <c:bubble3D val="0"/>
            <c:spPr>
              <a:solidFill>
                <a:schemeClr val="accent5">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03A-40D0-8902-75C2C5D59272}"/>
              </c:ext>
            </c:extLst>
          </c:dPt>
          <c:dPt>
            <c:idx val="4"/>
            <c:bubble3D val="0"/>
            <c:spPr>
              <a:solidFill>
                <a:schemeClr val="accent5">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03A-40D0-8902-75C2C5D592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tables'!$C$379:$C$384</c:f>
              <c:strCache>
                <c:ptCount val="5"/>
                <c:pt idx="0">
                  <c:v>Fragrance</c:v>
                </c:pt>
                <c:pt idx="1">
                  <c:v>Haircare</c:v>
                </c:pt>
                <c:pt idx="2">
                  <c:v>Makeup</c:v>
                </c:pt>
                <c:pt idx="3">
                  <c:v>Skincare</c:v>
                </c:pt>
                <c:pt idx="4">
                  <c:v>(blank)</c:v>
                </c:pt>
              </c:strCache>
            </c:strRef>
          </c:cat>
          <c:val>
            <c:numRef>
              <c:f>'Pivot tables'!$D$379:$D$384</c:f>
              <c:numCache>
                <c:formatCode>General</c:formatCode>
                <c:ptCount val="5"/>
                <c:pt idx="0">
                  <c:v>10</c:v>
                </c:pt>
                <c:pt idx="1">
                  <c:v>13</c:v>
                </c:pt>
                <c:pt idx="2">
                  <c:v>16</c:v>
                </c:pt>
                <c:pt idx="3">
                  <c:v>10</c:v>
                </c:pt>
              </c:numCache>
            </c:numRef>
          </c:val>
          <c:extLst>
            <c:ext xmlns:c16="http://schemas.microsoft.com/office/drawing/2014/chart" uri="{C3380CC4-5D6E-409C-BE32-E72D297353CC}">
              <c16:uniqueId val="{0000000A-A03A-40D0-8902-75C2C5D59272}"/>
            </c:ext>
          </c:extLst>
        </c:ser>
        <c:ser>
          <c:idx val="1"/>
          <c:order val="1"/>
          <c:tx>
            <c:strRef>
              <c:f>'Pivot tables'!$E$377:$E$378</c:f>
              <c:strCache>
                <c:ptCount val="1"/>
                <c:pt idx="0">
                  <c:v>Low Rating</c:v>
                </c:pt>
              </c:strCache>
            </c:strRef>
          </c:tx>
          <c:dPt>
            <c:idx val="0"/>
            <c:bubble3D val="0"/>
            <c:spPr>
              <a:solidFill>
                <a:schemeClr val="accent5">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A03A-40D0-8902-75C2C5D59272}"/>
              </c:ext>
            </c:extLst>
          </c:dPt>
          <c:dPt>
            <c:idx val="1"/>
            <c:bubble3D val="0"/>
            <c:spPr>
              <a:solidFill>
                <a:schemeClr val="accent5">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A03A-40D0-8902-75C2C5D59272}"/>
              </c:ext>
            </c:extLst>
          </c:dPt>
          <c:dPt>
            <c:idx val="2"/>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A03A-40D0-8902-75C2C5D59272}"/>
              </c:ext>
            </c:extLst>
          </c:dPt>
          <c:dPt>
            <c:idx val="3"/>
            <c:bubble3D val="0"/>
            <c:spPr>
              <a:solidFill>
                <a:schemeClr val="accent5">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A03A-40D0-8902-75C2C5D59272}"/>
              </c:ext>
            </c:extLst>
          </c:dPt>
          <c:dPt>
            <c:idx val="4"/>
            <c:bubble3D val="0"/>
            <c:spPr>
              <a:solidFill>
                <a:schemeClr val="accent5">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A03A-40D0-8902-75C2C5D592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tables'!$C$379:$C$384</c:f>
              <c:strCache>
                <c:ptCount val="5"/>
                <c:pt idx="0">
                  <c:v>Fragrance</c:v>
                </c:pt>
                <c:pt idx="1">
                  <c:v>Haircare</c:v>
                </c:pt>
                <c:pt idx="2">
                  <c:v>Makeup</c:v>
                </c:pt>
                <c:pt idx="3">
                  <c:v>Skincare</c:v>
                </c:pt>
                <c:pt idx="4">
                  <c:v>(blank)</c:v>
                </c:pt>
              </c:strCache>
            </c:strRef>
          </c:cat>
          <c:val>
            <c:numRef>
              <c:f>'Pivot tables'!$E$379:$E$384</c:f>
              <c:numCache>
                <c:formatCode>General</c:formatCode>
                <c:ptCount val="5"/>
                <c:pt idx="0">
                  <c:v>18</c:v>
                </c:pt>
                <c:pt idx="1">
                  <c:v>23</c:v>
                </c:pt>
                <c:pt idx="2">
                  <c:v>19</c:v>
                </c:pt>
                <c:pt idx="3">
                  <c:v>11</c:v>
                </c:pt>
              </c:numCache>
            </c:numRef>
          </c:val>
          <c:extLst>
            <c:ext xmlns:c16="http://schemas.microsoft.com/office/drawing/2014/chart" uri="{C3380CC4-5D6E-409C-BE32-E72D297353CC}">
              <c16:uniqueId val="{00000015-A03A-40D0-8902-75C2C5D59272}"/>
            </c:ext>
          </c:extLst>
        </c:ser>
        <c:ser>
          <c:idx val="2"/>
          <c:order val="2"/>
          <c:tx>
            <c:strRef>
              <c:f>'Pivot tables'!$F$377:$F$378</c:f>
              <c:strCache>
                <c:ptCount val="1"/>
                <c:pt idx="0">
                  <c:v>(blank)</c:v>
                </c:pt>
              </c:strCache>
            </c:strRef>
          </c:tx>
          <c:dPt>
            <c:idx val="0"/>
            <c:bubble3D val="0"/>
            <c:spPr>
              <a:solidFill>
                <a:schemeClr val="accent5">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A03A-40D0-8902-75C2C5D59272}"/>
              </c:ext>
            </c:extLst>
          </c:dPt>
          <c:dPt>
            <c:idx val="1"/>
            <c:bubble3D val="0"/>
            <c:spPr>
              <a:solidFill>
                <a:schemeClr val="accent5">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A03A-40D0-8902-75C2C5D59272}"/>
              </c:ext>
            </c:extLst>
          </c:dPt>
          <c:dPt>
            <c:idx val="2"/>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A03A-40D0-8902-75C2C5D59272}"/>
              </c:ext>
            </c:extLst>
          </c:dPt>
          <c:dPt>
            <c:idx val="3"/>
            <c:bubble3D val="0"/>
            <c:spPr>
              <a:solidFill>
                <a:schemeClr val="accent5">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A03A-40D0-8902-75C2C5D59272}"/>
              </c:ext>
            </c:extLst>
          </c:dPt>
          <c:dPt>
            <c:idx val="4"/>
            <c:bubble3D val="0"/>
            <c:spPr>
              <a:solidFill>
                <a:schemeClr val="accent5">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A03A-40D0-8902-75C2C5D592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tables'!$C$379:$C$384</c:f>
              <c:strCache>
                <c:ptCount val="5"/>
                <c:pt idx="0">
                  <c:v>Fragrance</c:v>
                </c:pt>
                <c:pt idx="1">
                  <c:v>Haircare</c:v>
                </c:pt>
                <c:pt idx="2">
                  <c:v>Makeup</c:v>
                </c:pt>
                <c:pt idx="3">
                  <c:v>Skincare</c:v>
                </c:pt>
                <c:pt idx="4">
                  <c:v>(blank)</c:v>
                </c:pt>
              </c:strCache>
            </c:strRef>
          </c:cat>
          <c:val>
            <c:numRef>
              <c:f>'Pivot tables'!$F$379:$F$384</c:f>
              <c:numCache>
                <c:formatCode>General</c:formatCode>
                <c:ptCount val="5"/>
              </c:numCache>
            </c:numRef>
          </c:val>
          <c:extLst>
            <c:ext xmlns:c16="http://schemas.microsoft.com/office/drawing/2014/chart" uri="{C3380CC4-5D6E-409C-BE32-E72D297353CC}">
              <c16:uniqueId val="{00000020-A03A-40D0-8902-75C2C5D5927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[nykaa_fashion_orginal.xlsx]Pivot tables!PivotTable7</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tables'!$B$165</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tables'!$A$166:$A$169</c:f>
              <c:strCache>
                <c:ptCount val="3"/>
                <c:pt idx="0">
                  <c:v>High Rating</c:v>
                </c:pt>
                <c:pt idx="1">
                  <c:v>Low Rating</c:v>
                </c:pt>
                <c:pt idx="2">
                  <c:v>(blank)</c:v>
                </c:pt>
              </c:strCache>
            </c:strRef>
          </c:cat>
          <c:val>
            <c:numRef>
              <c:f>'Pivot tables'!$B$166:$B$169</c:f>
              <c:numCache>
                <c:formatCode>General</c:formatCode>
                <c:ptCount val="3"/>
                <c:pt idx="0">
                  <c:v>162468</c:v>
                </c:pt>
                <c:pt idx="1">
                  <c:v>213810</c:v>
                </c:pt>
              </c:numCache>
            </c:numRef>
          </c:val>
          <c:extLst>
            <c:ext xmlns:c16="http://schemas.microsoft.com/office/drawing/2014/chart" uri="{C3380CC4-5D6E-409C-BE32-E72D297353CC}">
              <c16:uniqueId val="{00000000-CFE5-4723-8D3C-E81C7A4F8145}"/>
            </c:ext>
          </c:extLst>
        </c:ser>
        <c:dLbls>
          <c:dLblPos val="ctr"/>
          <c:showLegendKey val="0"/>
          <c:showVal val="1"/>
          <c:showCatName val="0"/>
          <c:showSerName val="0"/>
          <c:showPercent val="0"/>
          <c:showBubbleSize val="0"/>
        </c:dLbls>
        <c:gapWidth val="150"/>
        <c:overlap val="100"/>
        <c:axId val="190625647"/>
        <c:axId val="190631407"/>
      </c:barChart>
      <c:catAx>
        <c:axId val="1906256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631407"/>
        <c:crosses val="autoZero"/>
        <c:auto val="1"/>
        <c:lblAlgn val="ctr"/>
        <c:lblOffset val="100"/>
        <c:noMultiLvlLbl val="0"/>
      </c:catAx>
      <c:valAx>
        <c:axId val="1906314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06256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Fragrance</c:v>
                </c:pt>
                <c:pt idx="1">
                  <c:v>Haircare</c:v>
                </c:pt>
                <c:pt idx="2">
                  <c:v>Makeup</c:v>
                </c:pt>
                <c:pt idx="3">
                  <c:v>Skincare</c:v>
                </c:pt>
                <c:pt idx="4">
                  <c:v>(blank)</c:v>
                </c:pt>
              </c:strCache>
            </c:strRef>
          </c:cat>
          <c:val>
            <c:numRef>
              <c:f>'Pivot tables'!$B$4:$B$9</c:f>
              <c:numCache>
                <c:formatCode>General</c:formatCode>
                <c:ptCount val="5"/>
                <c:pt idx="0">
                  <c:v>106724</c:v>
                </c:pt>
                <c:pt idx="1">
                  <c:v>100578</c:v>
                </c:pt>
                <c:pt idx="2">
                  <c:v>105869</c:v>
                </c:pt>
                <c:pt idx="3">
                  <c:v>63107</c:v>
                </c:pt>
              </c:numCache>
            </c:numRef>
          </c:val>
          <c:extLst>
            <c:ext xmlns:c16="http://schemas.microsoft.com/office/drawing/2014/chart" uri="{C3380CC4-5D6E-409C-BE32-E72D297353CC}">
              <c16:uniqueId val="{00000000-4023-4ADF-9167-8E3A2D5F15C6}"/>
            </c:ext>
          </c:extLst>
        </c:ser>
        <c:dLbls>
          <c:showLegendKey val="0"/>
          <c:showVal val="0"/>
          <c:showCatName val="0"/>
          <c:showSerName val="0"/>
          <c:showPercent val="0"/>
          <c:showBubbleSize val="0"/>
        </c:dLbls>
        <c:gapWidth val="219"/>
        <c:overlap val="-27"/>
        <c:axId val="190683727"/>
        <c:axId val="190684687"/>
      </c:barChart>
      <c:catAx>
        <c:axId val="19068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84687"/>
        <c:crosses val="autoZero"/>
        <c:auto val="1"/>
        <c:lblAlgn val="ctr"/>
        <c:lblOffset val="100"/>
        <c:noMultiLvlLbl val="0"/>
      </c:catAx>
      <c:valAx>
        <c:axId val="19068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8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tables'!$B$23</c:f>
              <c:strCache>
                <c:ptCount val="1"/>
                <c:pt idx="0">
                  <c:v>Total</c:v>
                </c:pt>
              </c:strCache>
            </c:strRef>
          </c:tx>
          <c:spPr>
            <a:solidFill>
              <a:schemeClr val="accent1"/>
            </a:solidFill>
            <a:ln>
              <a:noFill/>
            </a:ln>
            <a:effectLst/>
            <a:sp3d/>
          </c:spPr>
          <c:invertIfNegative val="0"/>
          <c:cat>
            <c:strRef>
              <c:f>'Pivot tables'!$A$24:$A$29</c:f>
              <c:strCache>
                <c:ptCount val="5"/>
                <c:pt idx="0">
                  <c:v>Mamaearth</c:v>
                </c:pt>
                <c:pt idx="1">
                  <c:v>Maybelline</c:v>
                </c:pt>
                <c:pt idx="2">
                  <c:v>Nykaa</c:v>
                </c:pt>
                <c:pt idx="3">
                  <c:v>Plum</c:v>
                </c:pt>
                <c:pt idx="4">
                  <c:v>Sugar</c:v>
                </c:pt>
              </c:strCache>
            </c:strRef>
          </c:cat>
          <c:val>
            <c:numRef>
              <c:f>'Pivot tables'!$B$24:$B$29</c:f>
              <c:numCache>
                <c:formatCode>General</c:formatCode>
                <c:ptCount val="5"/>
                <c:pt idx="0">
                  <c:v>37676</c:v>
                </c:pt>
                <c:pt idx="1">
                  <c:v>48896</c:v>
                </c:pt>
                <c:pt idx="2">
                  <c:v>50173</c:v>
                </c:pt>
                <c:pt idx="3">
                  <c:v>39924</c:v>
                </c:pt>
                <c:pt idx="4">
                  <c:v>52342</c:v>
                </c:pt>
              </c:numCache>
            </c:numRef>
          </c:val>
          <c:extLst>
            <c:ext xmlns:c16="http://schemas.microsoft.com/office/drawing/2014/chart" uri="{C3380CC4-5D6E-409C-BE32-E72D297353CC}">
              <c16:uniqueId val="{00000000-5F97-4922-BEBD-8F47435748E6}"/>
            </c:ext>
          </c:extLst>
        </c:ser>
        <c:dLbls>
          <c:showLegendKey val="0"/>
          <c:showVal val="0"/>
          <c:showCatName val="0"/>
          <c:showSerName val="0"/>
          <c:showPercent val="0"/>
          <c:showBubbleSize val="0"/>
        </c:dLbls>
        <c:gapWidth val="150"/>
        <c:shape val="box"/>
        <c:axId val="185271647"/>
        <c:axId val="185270687"/>
        <c:axId val="0"/>
      </c:bar3DChart>
      <c:catAx>
        <c:axId val="185271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70687"/>
        <c:crosses val="autoZero"/>
        <c:auto val="1"/>
        <c:lblAlgn val="ctr"/>
        <c:lblOffset val="100"/>
        <c:noMultiLvlLbl val="0"/>
      </c:catAx>
      <c:valAx>
        <c:axId val="18527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7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92-404E-A334-A8D7B7F81F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92-404E-A334-A8D7B7F81F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92-404E-A334-A8D7B7F81F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92-404E-A334-A8D7B7F81F86}"/>
              </c:ext>
            </c:extLst>
          </c:dPt>
          <c:cat>
            <c:strRef>
              <c:f>'Pivot tables'!$A$49:$A$52</c:f>
              <c:strCache>
                <c:ptCount val="3"/>
                <c:pt idx="0">
                  <c:v>East</c:v>
                </c:pt>
                <c:pt idx="1">
                  <c:v>North</c:v>
                </c:pt>
                <c:pt idx="2">
                  <c:v>West</c:v>
                </c:pt>
              </c:strCache>
            </c:strRef>
          </c:cat>
          <c:val>
            <c:numRef>
              <c:f>'Pivot tables'!$B$49:$B$52</c:f>
              <c:numCache>
                <c:formatCode>General</c:formatCode>
                <c:ptCount val="3"/>
                <c:pt idx="0">
                  <c:v>10415</c:v>
                </c:pt>
                <c:pt idx="1">
                  <c:v>1695</c:v>
                </c:pt>
                <c:pt idx="2">
                  <c:v>706</c:v>
                </c:pt>
              </c:numCache>
            </c:numRef>
          </c:val>
          <c:extLst>
            <c:ext xmlns:c16="http://schemas.microsoft.com/office/drawing/2014/chart" uri="{C3380CC4-5D6E-409C-BE32-E72D297353CC}">
              <c16:uniqueId val="{00000000-F4EF-492F-BD7D-4EDE313DBD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tables'!$A$75:$A$88</c:f>
              <c:strCache>
                <c:ptCount val="13"/>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(blank)</c:v>
                </c:pt>
              </c:strCache>
            </c:strRef>
          </c:cat>
          <c:val>
            <c:numRef>
              <c:f>'Pivot tables'!$B$75:$B$88</c:f>
              <c:numCache>
                <c:formatCode>General</c:formatCode>
                <c:ptCount val="13"/>
                <c:pt idx="0">
                  <c:v>14171</c:v>
                </c:pt>
                <c:pt idx="1">
                  <c:v>25275</c:v>
                </c:pt>
                <c:pt idx="2">
                  <c:v>40454</c:v>
                </c:pt>
                <c:pt idx="3">
                  <c:v>46861</c:v>
                </c:pt>
                <c:pt idx="4">
                  <c:v>44364</c:v>
                </c:pt>
                <c:pt idx="5">
                  <c:v>12408</c:v>
                </c:pt>
                <c:pt idx="6">
                  <c:v>25190</c:v>
                </c:pt>
                <c:pt idx="7">
                  <c:v>44549</c:v>
                </c:pt>
                <c:pt idx="8">
                  <c:v>24404</c:v>
                </c:pt>
                <c:pt idx="9">
                  <c:v>39503</c:v>
                </c:pt>
                <c:pt idx="10">
                  <c:v>26693</c:v>
                </c:pt>
                <c:pt idx="11">
                  <c:v>32406</c:v>
                </c:pt>
              </c:numCache>
            </c:numRef>
          </c:val>
          <c:smooth val="0"/>
          <c:extLst>
            <c:ext xmlns:c16="http://schemas.microsoft.com/office/drawing/2014/chart" uri="{C3380CC4-5D6E-409C-BE32-E72D297353CC}">
              <c16:uniqueId val="{00000000-4D30-4F7F-9ADD-7E1BA9682EB1}"/>
            </c:ext>
          </c:extLst>
        </c:ser>
        <c:dLbls>
          <c:showLegendKey val="0"/>
          <c:showVal val="0"/>
          <c:showCatName val="0"/>
          <c:showSerName val="0"/>
          <c:showPercent val="0"/>
          <c:showBubbleSize val="0"/>
        </c:dLbls>
        <c:marker val="1"/>
        <c:smooth val="0"/>
        <c:axId val="233706991"/>
        <c:axId val="233707471"/>
      </c:lineChart>
      <c:catAx>
        <c:axId val="2337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707471"/>
        <c:crosses val="autoZero"/>
        <c:auto val="1"/>
        <c:lblAlgn val="ctr"/>
        <c:lblOffset val="100"/>
        <c:noMultiLvlLbl val="0"/>
      </c:catAx>
      <c:valAx>
        <c:axId val="23370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70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tables'!$B$102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A8-4E65-A6D4-61BB6FD7BE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A8-4E65-A6D4-61BB6FD7BE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A8-4E65-A6D4-61BB6FD7BE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A8-4E65-A6D4-61BB6FD7BE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A8-4E65-A6D4-61BB6FD7BEC8}"/>
              </c:ext>
            </c:extLst>
          </c:dPt>
          <c:cat>
            <c:strRef>
              <c:f>'Pivot tables'!$A$103:$A$108</c:f>
              <c:strCache>
                <c:ptCount val="5"/>
                <c:pt idx="0">
                  <c:v>Cash on Delivery</c:v>
                </c:pt>
                <c:pt idx="1">
                  <c:v>Credit Card</c:v>
                </c:pt>
                <c:pt idx="2">
                  <c:v>Debit Card</c:v>
                </c:pt>
                <c:pt idx="3">
                  <c:v>UPI</c:v>
                </c:pt>
                <c:pt idx="4">
                  <c:v>(blank)</c:v>
                </c:pt>
              </c:strCache>
            </c:strRef>
          </c:cat>
          <c:val>
            <c:numRef>
              <c:f>'Pivot tables'!$B$103:$B$108</c:f>
              <c:numCache>
                <c:formatCode>General</c:formatCode>
                <c:ptCount val="5"/>
                <c:pt idx="0">
                  <c:v>29</c:v>
                </c:pt>
                <c:pt idx="1">
                  <c:v>24</c:v>
                </c:pt>
                <c:pt idx="2">
                  <c:v>37</c:v>
                </c:pt>
                <c:pt idx="3">
                  <c:v>30</c:v>
                </c:pt>
              </c:numCache>
            </c:numRef>
          </c:val>
          <c:extLst>
            <c:ext xmlns:c16="http://schemas.microsoft.com/office/drawing/2014/chart" uri="{C3380CC4-5D6E-409C-BE32-E72D297353CC}">
              <c16:uniqueId val="{00000000-63ED-4085-A32D-1644EBAC07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tables'!$B$165</c:f>
              <c:strCache>
                <c:ptCount val="1"/>
                <c:pt idx="0">
                  <c:v>Total</c:v>
                </c:pt>
              </c:strCache>
            </c:strRef>
          </c:tx>
          <c:spPr>
            <a:solidFill>
              <a:schemeClr val="accent1"/>
            </a:solidFill>
            <a:ln>
              <a:noFill/>
            </a:ln>
            <a:effectLst/>
          </c:spPr>
          <c:invertIfNegative val="0"/>
          <c:cat>
            <c:strRef>
              <c:f>'Pivot tables'!$A$166:$A$169</c:f>
              <c:strCache>
                <c:ptCount val="3"/>
                <c:pt idx="0">
                  <c:v>High Rating</c:v>
                </c:pt>
                <c:pt idx="1">
                  <c:v>Low Rating</c:v>
                </c:pt>
                <c:pt idx="2">
                  <c:v>(blank)</c:v>
                </c:pt>
              </c:strCache>
            </c:strRef>
          </c:cat>
          <c:val>
            <c:numRef>
              <c:f>'Pivot tables'!$B$166:$B$169</c:f>
              <c:numCache>
                <c:formatCode>General</c:formatCode>
                <c:ptCount val="3"/>
                <c:pt idx="0">
                  <c:v>162468</c:v>
                </c:pt>
                <c:pt idx="1">
                  <c:v>213810</c:v>
                </c:pt>
              </c:numCache>
            </c:numRef>
          </c:val>
          <c:extLst>
            <c:ext xmlns:c16="http://schemas.microsoft.com/office/drawing/2014/chart" uri="{C3380CC4-5D6E-409C-BE32-E72D297353CC}">
              <c16:uniqueId val="{00000000-AF80-46B5-BE17-956980FE01DC}"/>
            </c:ext>
          </c:extLst>
        </c:ser>
        <c:dLbls>
          <c:showLegendKey val="0"/>
          <c:showVal val="0"/>
          <c:showCatName val="0"/>
          <c:showSerName val="0"/>
          <c:showPercent val="0"/>
          <c:showBubbleSize val="0"/>
        </c:dLbls>
        <c:gapWidth val="150"/>
        <c:overlap val="100"/>
        <c:axId val="190625647"/>
        <c:axId val="190631407"/>
      </c:barChart>
      <c:catAx>
        <c:axId val="19062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31407"/>
        <c:crosses val="autoZero"/>
        <c:auto val="1"/>
        <c:lblAlgn val="ctr"/>
        <c:lblOffset val="100"/>
        <c:noMultiLvlLbl val="0"/>
      </c:catAx>
      <c:valAx>
        <c:axId val="19063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2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tables'!$B$198</c:f>
              <c:strCache>
                <c:ptCount val="1"/>
                <c:pt idx="0">
                  <c:v>Total</c:v>
                </c:pt>
              </c:strCache>
            </c:strRef>
          </c:tx>
          <c:spPr>
            <a:solidFill>
              <a:schemeClr val="accent1"/>
            </a:solidFill>
            <a:ln>
              <a:noFill/>
            </a:ln>
            <a:effectLst/>
          </c:spPr>
          <c:invertIfNegative val="0"/>
          <c:cat>
            <c:strRef>
              <c:f>'Pivot tables'!$A$199:$A$204</c:f>
              <c:strCache>
                <c:ptCount val="5"/>
                <c:pt idx="0">
                  <c:v>Fragrance</c:v>
                </c:pt>
                <c:pt idx="1">
                  <c:v>Haircare</c:v>
                </c:pt>
                <c:pt idx="2">
                  <c:v>Makeup</c:v>
                </c:pt>
                <c:pt idx="3">
                  <c:v>Skincare</c:v>
                </c:pt>
                <c:pt idx="4">
                  <c:v>(blank)</c:v>
                </c:pt>
              </c:strCache>
            </c:strRef>
          </c:cat>
          <c:val>
            <c:numRef>
              <c:f>'Pivot tables'!$B$199:$B$204</c:f>
              <c:numCache>
                <c:formatCode>General</c:formatCode>
                <c:ptCount val="5"/>
                <c:pt idx="0">
                  <c:v>8.3999999999999986</c:v>
                </c:pt>
                <c:pt idx="1">
                  <c:v>10.800000000000004</c:v>
                </c:pt>
                <c:pt idx="2">
                  <c:v>10.500000000000004</c:v>
                </c:pt>
                <c:pt idx="3">
                  <c:v>6.299999999999998</c:v>
                </c:pt>
              </c:numCache>
            </c:numRef>
          </c:val>
          <c:extLst>
            <c:ext xmlns:c16="http://schemas.microsoft.com/office/drawing/2014/chart" uri="{C3380CC4-5D6E-409C-BE32-E72D297353CC}">
              <c16:uniqueId val="{00000000-261A-4927-8687-E7661E594E0E}"/>
            </c:ext>
          </c:extLst>
        </c:ser>
        <c:dLbls>
          <c:showLegendKey val="0"/>
          <c:showVal val="0"/>
          <c:showCatName val="0"/>
          <c:showSerName val="0"/>
          <c:showPercent val="0"/>
          <c:showBubbleSize val="0"/>
        </c:dLbls>
        <c:gapWidth val="219"/>
        <c:overlap val="-27"/>
        <c:axId val="588096207"/>
        <c:axId val="1961067087"/>
      </c:barChart>
      <c:catAx>
        <c:axId val="58809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067087"/>
        <c:crosses val="autoZero"/>
        <c:auto val="1"/>
        <c:lblAlgn val="ctr"/>
        <c:lblOffset val="100"/>
        <c:noMultiLvlLbl val="0"/>
      </c:catAx>
      <c:valAx>
        <c:axId val="196106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09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tables!PivotTable10</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tables'!$B$250</c:f>
              <c:strCache>
                <c:ptCount val="1"/>
                <c:pt idx="0">
                  <c:v>Count of Order_ID</c:v>
                </c:pt>
              </c:strCache>
            </c:strRef>
          </c:tx>
          <c:spPr>
            <a:solidFill>
              <a:schemeClr val="accent1"/>
            </a:solidFill>
            <a:ln>
              <a:noFill/>
            </a:ln>
            <a:effectLst/>
          </c:spPr>
          <c:invertIfNegative val="0"/>
          <c:cat>
            <c:strRef>
              <c:f>'Pivot tables'!$A$251:$A$256</c:f>
              <c:strCache>
                <c:ptCount val="5"/>
                <c:pt idx="0">
                  <c:v>Fragrance</c:v>
                </c:pt>
                <c:pt idx="1">
                  <c:v>Haircare</c:v>
                </c:pt>
                <c:pt idx="2">
                  <c:v>Makeup</c:v>
                </c:pt>
                <c:pt idx="3">
                  <c:v>Skincare</c:v>
                </c:pt>
                <c:pt idx="4">
                  <c:v>(blank)</c:v>
                </c:pt>
              </c:strCache>
            </c:strRef>
          </c:cat>
          <c:val>
            <c:numRef>
              <c:f>'Pivot tables'!$B$251:$B$256</c:f>
              <c:numCache>
                <c:formatCode>General</c:formatCode>
                <c:ptCount val="5"/>
                <c:pt idx="0">
                  <c:v>28</c:v>
                </c:pt>
                <c:pt idx="1">
                  <c:v>36</c:v>
                </c:pt>
                <c:pt idx="2">
                  <c:v>35</c:v>
                </c:pt>
                <c:pt idx="3">
                  <c:v>21</c:v>
                </c:pt>
              </c:numCache>
            </c:numRef>
          </c:val>
          <c:extLst>
            <c:ext xmlns:c16="http://schemas.microsoft.com/office/drawing/2014/chart" uri="{C3380CC4-5D6E-409C-BE32-E72D297353CC}">
              <c16:uniqueId val="{00000000-817E-4DF0-8DEB-DB74E43DE7C0}"/>
            </c:ext>
          </c:extLst>
        </c:ser>
        <c:dLbls>
          <c:showLegendKey val="0"/>
          <c:showVal val="0"/>
          <c:showCatName val="0"/>
          <c:showSerName val="0"/>
          <c:showPercent val="0"/>
          <c:showBubbleSize val="0"/>
        </c:dLbls>
        <c:gapWidth val="150"/>
        <c:axId val="190664047"/>
        <c:axId val="190658287"/>
      </c:barChart>
      <c:lineChart>
        <c:grouping val="standard"/>
        <c:varyColors val="0"/>
        <c:ser>
          <c:idx val="1"/>
          <c:order val="1"/>
          <c:tx>
            <c:strRef>
              <c:f>'Pivot tables'!$C$250</c:f>
              <c:strCache>
                <c:ptCount val="1"/>
                <c:pt idx="0">
                  <c:v>Sum of Total_Sales</c:v>
                </c:pt>
              </c:strCache>
            </c:strRef>
          </c:tx>
          <c:spPr>
            <a:ln w="28575" cap="rnd">
              <a:solidFill>
                <a:schemeClr val="accent2"/>
              </a:solidFill>
              <a:round/>
            </a:ln>
            <a:effectLst/>
          </c:spPr>
          <c:marker>
            <c:symbol val="none"/>
          </c:marker>
          <c:cat>
            <c:strRef>
              <c:f>'Pivot tables'!$A$251:$A$256</c:f>
              <c:strCache>
                <c:ptCount val="5"/>
                <c:pt idx="0">
                  <c:v>Fragrance</c:v>
                </c:pt>
                <c:pt idx="1">
                  <c:v>Haircare</c:v>
                </c:pt>
                <c:pt idx="2">
                  <c:v>Makeup</c:v>
                </c:pt>
                <c:pt idx="3">
                  <c:v>Skincare</c:v>
                </c:pt>
                <c:pt idx="4">
                  <c:v>(blank)</c:v>
                </c:pt>
              </c:strCache>
            </c:strRef>
          </c:cat>
          <c:val>
            <c:numRef>
              <c:f>'Pivot tables'!$C$251:$C$256</c:f>
              <c:numCache>
                <c:formatCode>General</c:formatCode>
                <c:ptCount val="5"/>
                <c:pt idx="0">
                  <c:v>106724</c:v>
                </c:pt>
                <c:pt idx="1">
                  <c:v>100578</c:v>
                </c:pt>
                <c:pt idx="2">
                  <c:v>105869</c:v>
                </c:pt>
                <c:pt idx="3">
                  <c:v>63107</c:v>
                </c:pt>
              </c:numCache>
            </c:numRef>
          </c:val>
          <c:smooth val="0"/>
          <c:extLst>
            <c:ext xmlns:c16="http://schemas.microsoft.com/office/drawing/2014/chart" uri="{C3380CC4-5D6E-409C-BE32-E72D297353CC}">
              <c16:uniqueId val="{00000001-817E-4DF0-8DEB-DB74E43DE7C0}"/>
            </c:ext>
          </c:extLst>
        </c:ser>
        <c:dLbls>
          <c:showLegendKey val="0"/>
          <c:showVal val="0"/>
          <c:showCatName val="0"/>
          <c:showSerName val="0"/>
          <c:showPercent val="0"/>
          <c:showBubbleSize val="0"/>
        </c:dLbls>
        <c:marker val="1"/>
        <c:smooth val="0"/>
        <c:axId val="190637167"/>
        <c:axId val="190635247"/>
      </c:lineChart>
      <c:catAx>
        <c:axId val="19066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8287"/>
        <c:crosses val="autoZero"/>
        <c:auto val="1"/>
        <c:lblAlgn val="ctr"/>
        <c:lblOffset val="100"/>
        <c:noMultiLvlLbl val="0"/>
      </c:catAx>
      <c:valAx>
        <c:axId val="19065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64047"/>
        <c:crosses val="autoZero"/>
        <c:crossBetween val="between"/>
      </c:valAx>
      <c:valAx>
        <c:axId val="19063524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37167"/>
        <c:crosses val="max"/>
        <c:crossBetween val="between"/>
      </c:valAx>
      <c:catAx>
        <c:axId val="190637167"/>
        <c:scaling>
          <c:orientation val="minMax"/>
        </c:scaling>
        <c:delete val="1"/>
        <c:axPos val="b"/>
        <c:numFmt formatCode="General" sourceLinked="1"/>
        <c:majorTickMark val="none"/>
        <c:minorTickMark val="none"/>
        <c:tickLblPos val="nextTo"/>
        <c:crossAx val="1906352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tables'!$B$272</c:f>
              <c:strCache>
                <c:ptCount val="1"/>
                <c:pt idx="0">
                  <c:v>Sum of Total_Sales</c:v>
                </c:pt>
              </c:strCache>
            </c:strRef>
          </c:tx>
          <c:spPr>
            <a:solidFill>
              <a:schemeClr val="accent1"/>
            </a:solidFill>
            <a:ln>
              <a:noFill/>
            </a:ln>
            <a:effectLst/>
          </c:spPr>
          <c:invertIfNegative val="0"/>
          <c:cat>
            <c:strRef>
              <c:f>'Pivot tables'!$A$273:$A$278</c:f>
              <c:strCache>
                <c:ptCount val="5"/>
                <c:pt idx="0">
                  <c:v>Fragrance</c:v>
                </c:pt>
                <c:pt idx="1">
                  <c:v>Haircare</c:v>
                </c:pt>
                <c:pt idx="2">
                  <c:v>Makeup</c:v>
                </c:pt>
                <c:pt idx="3">
                  <c:v>Skincare</c:v>
                </c:pt>
                <c:pt idx="4">
                  <c:v>(blank)</c:v>
                </c:pt>
              </c:strCache>
            </c:strRef>
          </c:cat>
          <c:val>
            <c:numRef>
              <c:f>'Pivot tables'!$B$273:$B$278</c:f>
              <c:numCache>
                <c:formatCode>General</c:formatCode>
                <c:ptCount val="5"/>
                <c:pt idx="0">
                  <c:v>106724</c:v>
                </c:pt>
                <c:pt idx="1">
                  <c:v>100578</c:v>
                </c:pt>
                <c:pt idx="2">
                  <c:v>105869</c:v>
                </c:pt>
                <c:pt idx="3">
                  <c:v>63107</c:v>
                </c:pt>
              </c:numCache>
            </c:numRef>
          </c:val>
          <c:extLst>
            <c:ext xmlns:c16="http://schemas.microsoft.com/office/drawing/2014/chart" uri="{C3380CC4-5D6E-409C-BE32-E72D297353CC}">
              <c16:uniqueId val="{00000000-BFD3-412F-A23F-E53CE04D5AAA}"/>
            </c:ext>
          </c:extLst>
        </c:ser>
        <c:ser>
          <c:idx val="1"/>
          <c:order val="1"/>
          <c:tx>
            <c:strRef>
              <c:f>'Pivot tables'!$C$272</c:f>
              <c:strCache>
                <c:ptCount val="1"/>
                <c:pt idx="0">
                  <c:v>Count of Avg price per unit</c:v>
                </c:pt>
              </c:strCache>
            </c:strRef>
          </c:tx>
          <c:spPr>
            <a:solidFill>
              <a:schemeClr val="accent2"/>
            </a:solidFill>
            <a:ln>
              <a:noFill/>
            </a:ln>
            <a:effectLst/>
          </c:spPr>
          <c:invertIfNegative val="0"/>
          <c:cat>
            <c:strRef>
              <c:f>'Pivot tables'!$A$273:$A$278</c:f>
              <c:strCache>
                <c:ptCount val="5"/>
                <c:pt idx="0">
                  <c:v>Fragrance</c:v>
                </c:pt>
                <c:pt idx="1">
                  <c:v>Haircare</c:v>
                </c:pt>
                <c:pt idx="2">
                  <c:v>Makeup</c:v>
                </c:pt>
                <c:pt idx="3">
                  <c:v>Skincare</c:v>
                </c:pt>
                <c:pt idx="4">
                  <c:v>(blank)</c:v>
                </c:pt>
              </c:strCache>
            </c:strRef>
          </c:cat>
          <c:val>
            <c:numRef>
              <c:f>'Pivot tables'!$C$273:$C$278</c:f>
              <c:numCache>
                <c:formatCode>General</c:formatCode>
                <c:ptCount val="5"/>
                <c:pt idx="0">
                  <c:v>28</c:v>
                </c:pt>
                <c:pt idx="1">
                  <c:v>36</c:v>
                </c:pt>
                <c:pt idx="2">
                  <c:v>35</c:v>
                </c:pt>
                <c:pt idx="3">
                  <c:v>21</c:v>
                </c:pt>
                <c:pt idx="4">
                  <c:v>91</c:v>
                </c:pt>
              </c:numCache>
            </c:numRef>
          </c:val>
          <c:extLst>
            <c:ext xmlns:c16="http://schemas.microsoft.com/office/drawing/2014/chart" uri="{C3380CC4-5D6E-409C-BE32-E72D297353CC}">
              <c16:uniqueId val="{00000001-BFD3-412F-A23F-E53CE04D5AAA}"/>
            </c:ext>
          </c:extLst>
        </c:ser>
        <c:ser>
          <c:idx val="2"/>
          <c:order val="2"/>
          <c:tx>
            <c:strRef>
              <c:f>'Pivot tables'!$D$272</c:f>
              <c:strCache>
                <c:ptCount val="1"/>
                <c:pt idx="0">
                  <c:v>Count of Order_ID</c:v>
                </c:pt>
              </c:strCache>
            </c:strRef>
          </c:tx>
          <c:spPr>
            <a:solidFill>
              <a:schemeClr val="accent3"/>
            </a:solidFill>
            <a:ln>
              <a:noFill/>
            </a:ln>
            <a:effectLst/>
          </c:spPr>
          <c:invertIfNegative val="0"/>
          <c:cat>
            <c:strRef>
              <c:f>'Pivot tables'!$A$273:$A$278</c:f>
              <c:strCache>
                <c:ptCount val="5"/>
                <c:pt idx="0">
                  <c:v>Fragrance</c:v>
                </c:pt>
                <c:pt idx="1">
                  <c:v>Haircare</c:v>
                </c:pt>
                <c:pt idx="2">
                  <c:v>Makeup</c:v>
                </c:pt>
                <c:pt idx="3">
                  <c:v>Skincare</c:v>
                </c:pt>
                <c:pt idx="4">
                  <c:v>(blank)</c:v>
                </c:pt>
              </c:strCache>
            </c:strRef>
          </c:cat>
          <c:val>
            <c:numRef>
              <c:f>'Pivot tables'!$D$273:$D$278</c:f>
              <c:numCache>
                <c:formatCode>General</c:formatCode>
                <c:ptCount val="5"/>
                <c:pt idx="0">
                  <c:v>28</c:v>
                </c:pt>
                <c:pt idx="1">
                  <c:v>36</c:v>
                </c:pt>
                <c:pt idx="2">
                  <c:v>35</c:v>
                </c:pt>
                <c:pt idx="3">
                  <c:v>21</c:v>
                </c:pt>
              </c:numCache>
            </c:numRef>
          </c:val>
          <c:extLst>
            <c:ext xmlns:c16="http://schemas.microsoft.com/office/drawing/2014/chart" uri="{C3380CC4-5D6E-409C-BE32-E72D297353CC}">
              <c16:uniqueId val="{00000002-BFD3-412F-A23F-E53CE04D5AAA}"/>
            </c:ext>
          </c:extLst>
        </c:ser>
        <c:dLbls>
          <c:showLegendKey val="0"/>
          <c:showVal val="0"/>
          <c:showCatName val="0"/>
          <c:showSerName val="0"/>
          <c:showPercent val="0"/>
          <c:showBubbleSize val="0"/>
        </c:dLbls>
        <c:gapWidth val="219"/>
        <c:overlap val="-27"/>
        <c:axId val="1780709039"/>
        <c:axId val="1910164639"/>
      </c:barChart>
      <c:catAx>
        <c:axId val="178070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64639"/>
        <c:crosses val="autoZero"/>
        <c:auto val="1"/>
        <c:lblAlgn val="ctr"/>
        <c:lblOffset val="100"/>
        <c:noMultiLvlLbl val="0"/>
      </c:catAx>
      <c:valAx>
        <c:axId val="191016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70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tables'!$D$300</c:f>
              <c:strCache>
                <c:ptCount val="1"/>
                <c:pt idx="0">
                  <c:v>Sum of Total_Sales</c:v>
                </c:pt>
              </c:strCache>
            </c:strRef>
          </c:tx>
          <c:spPr>
            <a:solidFill>
              <a:schemeClr val="accent1"/>
            </a:solidFill>
            <a:ln>
              <a:noFill/>
            </a:ln>
            <a:effectLst/>
          </c:spPr>
          <c:invertIfNegative val="0"/>
          <c:cat>
            <c:strRef>
              <c:f>'Pivot tables'!$C$301:$C$312</c:f>
              <c:strCache>
                <c:ptCount val="11"/>
                <c:pt idx="0">
                  <c:v>(blank)</c:v>
                </c:pt>
                <c:pt idx="1">
                  <c:v>Sugar</c:v>
                </c:pt>
                <c:pt idx="2">
                  <c:v>Plum</c:v>
                </c:pt>
                <c:pt idx="3">
                  <c:v>Nykaa</c:v>
                </c:pt>
                <c:pt idx="4">
                  <c:v>Nivea</c:v>
                </c:pt>
                <c:pt idx="5">
                  <c:v>Maybelline</c:v>
                </c:pt>
                <c:pt idx="6">
                  <c:v>Mamaearth</c:v>
                </c:pt>
                <c:pt idx="7">
                  <c:v>L'Oreal</c:v>
                </c:pt>
                <c:pt idx="8">
                  <c:v>Lakme</c:v>
                </c:pt>
                <c:pt idx="9">
                  <c:v>Dove</c:v>
                </c:pt>
                <c:pt idx="10">
                  <c:v>Biotique</c:v>
                </c:pt>
              </c:strCache>
            </c:strRef>
          </c:cat>
          <c:val>
            <c:numRef>
              <c:f>'Pivot tables'!$D$301:$D$312</c:f>
              <c:numCache>
                <c:formatCode>General</c:formatCode>
                <c:ptCount val="11"/>
                <c:pt idx="1">
                  <c:v>52342</c:v>
                </c:pt>
                <c:pt idx="2">
                  <c:v>39924</c:v>
                </c:pt>
                <c:pt idx="3">
                  <c:v>50173</c:v>
                </c:pt>
                <c:pt idx="4">
                  <c:v>35874</c:v>
                </c:pt>
                <c:pt idx="5">
                  <c:v>48896</c:v>
                </c:pt>
                <c:pt idx="6">
                  <c:v>37676</c:v>
                </c:pt>
                <c:pt idx="7">
                  <c:v>12816</c:v>
                </c:pt>
                <c:pt idx="8">
                  <c:v>34096</c:v>
                </c:pt>
                <c:pt idx="9">
                  <c:v>35650</c:v>
                </c:pt>
                <c:pt idx="10">
                  <c:v>28831</c:v>
                </c:pt>
              </c:numCache>
            </c:numRef>
          </c:val>
          <c:extLst>
            <c:ext xmlns:c16="http://schemas.microsoft.com/office/drawing/2014/chart" uri="{C3380CC4-5D6E-409C-BE32-E72D297353CC}">
              <c16:uniqueId val="{00000000-661C-485D-AE3F-C2B08F2942CB}"/>
            </c:ext>
          </c:extLst>
        </c:ser>
        <c:ser>
          <c:idx val="1"/>
          <c:order val="1"/>
          <c:tx>
            <c:strRef>
              <c:f>'Pivot tables'!$E$300</c:f>
              <c:strCache>
                <c:ptCount val="1"/>
                <c:pt idx="0">
                  <c:v>Sum of Profit</c:v>
                </c:pt>
              </c:strCache>
            </c:strRef>
          </c:tx>
          <c:spPr>
            <a:solidFill>
              <a:schemeClr val="accent2"/>
            </a:solidFill>
            <a:ln>
              <a:noFill/>
            </a:ln>
            <a:effectLst/>
          </c:spPr>
          <c:invertIfNegative val="0"/>
          <c:cat>
            <c:strRef>
              <c:f>'Pivot tables'!$C$301:$C$312</c:f>
              <c:strCache>
                <c:ptCount val="11"/>
                <c:pt idx="0">
                  <c:v>(blank)</c:v>
                </c:pt>
                <c:pt idx="1">
                  <c:v>Sugar</c:v>
                </c:pt>
                <c:pt idx="2">
                  <c:v>Plum</c:v>
                </c:pt>
                <c:pt idx="3">
                  <c:v>Nykaa</c:v>
                </c:pt>
                <c:pt idx="4">
                  <c:v>Nivea</c:v>
                </c:pt>
                <c:pt idx="5">
                  <c:v>Maybelline</c:v>
                </c:pt>
                <c:pt idx="6">
                  <c:v>Mamaearth</c:v>
                </c:pt>
                <c:pt idx="7">
                  <c:v>L'Oreal</c:v>
                </c:pt>
                <c:pt idx="8">
                  <c:v>Lakme</c:v>
                </c:pt>
                <c:pt idx="9">
                  <c:v>Dove</c:v>
                </c:pt>
                <c:pt idx="10">
                  <c:v>Biotique</c:v>
                </c:pt>
              </c:strCache>
            </c:strRef>
          </c:cat>
          <c:val>
            <c:numRef>
              <c:f>'Pivot tables'!$E$301:$E$312</c:f>
              <c:numCache>
                <c:formatCode>General</c:formatCode>
                <c:ptCount val="11"/>
                <c:pt idx="1">
                  <c:v>15702.6</c:v>
                </c:pt>
                <c:pt idx="2">
                  <c:v>11977.199999999999</c:v>
                </c:pt>
                <c:pt idx="3">
                  <c:v>15051.899999999998</c:v>
                </c:pt>
                <c:pt idx="4">
                  <c:v>10762.199999999999</c:v>
                </c:pt>
                <c:pt idx="5">
                  <c:v>14668.800000000001</c:v>
                </c:pt>
                <c:pt idx="6">
                  <c:v>11302.800000000001</c:v>
                </c:pt>
                <c:pt idx="7">
                  <c:v>3844.7999999999997</c:v>
                </c:pt>
                <c:pt idx="8">
                  <c:v>10228.800000000001</c:v>
                </c:pt>
                <c:pt idx="9">
                  <c:v>10695</c:v>
                </c:pt>
                <c:pt idx="10">
                  <c:v>8649.3000000000011</c:v>
                </c:pt>
              </c:numCache>
            </c:numRef>
          </c:val>
          <c:extLst>
            <c:ext xmlns:c16="http://schemas.microsoft.com/office/drawing/2014/chart" uri="{C3380CC4-5D6E-409C-BE32-E72D297353CC}">
              <c16:uniqueId val="{00000001-661C-485D-AE3F-C2B08F2942CB}"/>
            </c:ext>
          </c:extLst>
        </c:ser>
        <c:dLbls>
          <c:showLegendKey val="0"/>
          <c:showVal val="0"/>
          <c:showCatName val="0"/>
          <c:showSerName val="0"/>
          <c:showPercent val="0"/>
          <c:showBubbleSize val="0"/>
        </c:dLbls>
        <c:gapWidth val="150"/>
        <c:overlap val="100"/>
        <c:axId val="1873884207"/>
        <c:axId val="1873885167"/>
      </c:barChart>
      <c:catAx>
        <c:axId val="187388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885167"/>
        <c:crosses val="autoZero"/>
        <c:auto val="1"/>
        <c:lblAlgn val="ctr"/>
        <c:lblOffset val="100"/>
        <c:noMultiLvlLbl val="0"/>
      </c:catAx>
      <c:valAx>
        <c:axId val="187388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88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tables!PivotTable13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tables'!$B$328</c:f>
              <c:strCache>
                <c:ptCount val="1"/>
                <c:pt idx="0">
                  <c:v>Count of Payment_Method</c:v>
                </c:pt>
              </c:strCache>
            </c:strRef>
          </c:tx>
          <c:spPr>
            <a:solidFill>
              <a:schemeClr val="accent1"/>
            </a:solidFill>
            <a:ln>
              <a:noFill/>
            </a:ln>
            <a:effectLst/>
          </c:spPr>
          <c:invertIfNegative val="0"/>
          <c:cat>
            <c:strRef>
              <c:f>'Pivot tables'!$A$329:$A$334</c:f>
              <c:strCache>
                <c:ptCount val="5"/>
                <c:pt idx="0">
                  <c:v>East</c:v>
                </c:pt>
                <c:pt idx="1">
                  <c:v>North</c:v>
                </c:pt>
                <c:pt idx="2">
                  <c:v>South</c:v>
                </c:pt>
                <c:pt idx="3">
                  <c:v>West</c:v>
                </c:pt>
                <c:pt idx="4">
                  <c:v>(blank)</c:v>
                </c:pt>
              </c:strCache>
            </c:strRef>
          </c:cat>
          <c:val>
            <c:numRef>
              <c:f>'Pivot tables'!$B$329:$B$334</c:f>
              <c:numCache>
                <c:formatCode>General</c:formatCode>
                <c:ptCount val="5"/>
                <c:pt idx="0">
                  <c:v>36</c:v>
                </c:pt>
                <c:pt idx="1">
                  <c:v>24</c:v>
                </c:pt>
                <c:pt idx="2">
                  <c:v>29</c:v>
                </c:pt>
                <c:pt idx="3">
                  <c:v>31</c:v>
                </c:pt>
              </c:numCache>
            </c:numRef>
          </c:val>
          <c:extLst>
            <c:ext xmlns:c16="http://schemas.microsoft.com/office/drawing/2014/chart" uri="{C3380CC4-5D6E-409C-BE32-E72D297353CC}">
              <c16:uniqueId val="{00000000-EFFD-45E3-9528-AC2F54A48881}"/>
            </c:ext>
          </c:extLst>
        </c:ser>
        <c:ser>
          <c:idx val="1"/>
          <c:order val="1"/>
          <c:tx>
            <c:strRef>
              <c:f>'Pivot tables'!$C$328</c:f>
              <c:strCache>
                <c:ptCount val="1"/>
                <c:pt idx="0">
                  <c:v>Count of Order_ID</c:v>
                </c:pt>
              </c:strCache>
            </c:strRef>
          </c:tx>
          <c:spPr>
            <a:solidFill>
              <a:schemeClr val="accent2"/>
            </a:solidFill>
            <a:ln>
              <a:noFill/>
            </a:ln>
            <a:effectLst/>
          </c:spPr>
          <c:invertIfNegative val="0"/>
          <c:cat>
            <c:strRef>
              <c:f>'Pivot tables'!$A$329:$A$334</c:f>
              <c:strCache>
                <c:ptCount val="5"/>
                <c:pt idx="0">
                  <c:v>East</c:v>
                </c:pt>
                <c:pt idx="1">
                  <c:v>North</c:v>
                </c:pt>
                <c:pt idx="2">
                  <c:v>South</c:v>
                </c:pt>
                <c:pt idx="3">
                  <c:v>West</c:v>
                </c:pt>
                <c:pt idx="4">
                  <c:v>(blank)</c:v>
                </c:pt>
              </c:strCache>
            </c:strRef>
          </c:cat>
          <c:val>
            <c:numRef>
              <c:f>'Pivot tables'!$C$329:$C$334</c:f>
              <c:numCache>
                <c:formatCode>General</c:formatCode>
                <c:ptCount val="5"/>
                <c:pt idx="0">
                  <c:v>36</c:v>
                </c:pt>
                <c:pt idx="1">
                  <c:v>24</c:v>
                </c:pt>
                <c:pt idx="2">
                  <c:v>29</c:v>
                </c:pt>
                <c:pt idx="3">
                  <c:v>31</c:v>
                </c:pt>
              </c:numCache>
            </c:numRef>
          </c:val>
          <c:extLst>
            <c:ext xmlns:c16="http://schemas.microsoft.com/office/drawing/2014/chart" uri="{C3380CC4-5D6E-409C-BE32-E72D297353CC}">
              <c16:uniqueId val="{00000001-EFFD-45E3-9528-AC2F54A48881}"/>
            </c:ext>
          </c:extLst>
        </c:ser>
        <c:dLbls>
          <c:showLegendKey val="0"/>
          <c:showVal val="0"/>
          <c:showCatName val="0"/>
          <c:showSerName val="0"/>
          <c:showPercent val="0"/>
          <c:showBubbleSize val="0"/>
        </c:dLbls>
        <c:gapWidth val="150"/>
        <c:overlap val="100"/>
        <c:axId val="1875739615"/>
        <c:axId val="1875740095"/>
      </c:barChart>
      <c:catAx>
        <c:axId val="187573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40095"/>
        <c:crosses val="autoZero"/>
        <c:auto val="1"/>
        <c:lblAlgn val="ctr"/>
        <c:lblOffset val="100"/>
        <c:noMultiLvlLbl val="0"/>
      </c:catAx>
      <c:valAx>
        <c:axId val="1875740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3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tables!PivotTable14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tables'!$D$349</c:f>
              <c:strCache>
                <c:ptCount val="1"/>
                <c:pt idx="0">
                  <c:v>Sum of Total_Sales</c:v>
                </c:pt>
              </c:strCache>
            </c:strRef>
          </c:tx>
          <c:spPr>
            <a:solidFill>
              <a:schemeClr val="accent1"/>
            </a:solidFill>
            <a:ln>
              <a:noFill/>
            </a:ln>
            <a:effectLst/>
          </c:spPr>
          <c:invertIfNegative val="0"/>
          <c:cat>
            <c:strRef>
              <c:f>'Pivot tables'!$C$350:$C$363</c:f>
              <c:strCache>
                <c:ptCount val="13"/>
                <c:pt idx="0">
                  <c:v>Apr-2024</c:v>
                </c:pt>
                <c:pt idx="1">
                  <c:v>Aug-2024</c:v>
                </c:pt>
                <c:pt idx="2">
                  <c:v>Dec-2024</c:v>
                </c:pt>
                <c:pt idx="3">
                  <c:v>Feb-2024</c:v>
                </c:pt>
                <c:pt idx="4">
                  <c:v>Jan-2024</c:v>
                </c:pt>
                <c:pt idx="5">
                  <c:v>Jul-2024</c:v>
                </c:pt>
                <c:pt idx="6">
                  <c:v>Jun-2024</c:v>
                </c:pt>
                <c:pt idx="7">
                  <c:v>Mar-2024</c:v>
                </c:pt>
                <c:pt idx="8">
                  <c:v>May-2024</c:v>
                </c:pt>
                <c:pt idx="9">
                  <c:v>Nov-2024</c:v>
                </c:pt>
                <c:pt idx="10">
                  <c:v>Oct-2024</c:v>
                </c:pt>
                <c:pt idx="11">
                  <c:v>Sep-2024</c:v>
                </c:pt>
                <c:pt idx="12">
                  <c:v>(blank)</c:v>
                </c:pt>
              </c:strCache>
            </c:strRef>
          </c:cat>
          <c:val>
            <c:numRef>
              <c:f>'Pivot tables'!$D$350:$D$363</c:f>
              <c:numCache>
                <c:formatCode>General</c:formatCode>
                <c:ptCount val="13"/>
                <c:pt idx="0">
                  <c:v>46861</c:v>
                </c:pt>
                <c:pt idx="1">
                  <c:v>44549</c:v>
                </c:pt>
                <c:pt idx="2">
                  <c:v>32406</c:v>
                </c:pt>
                <c:pt idx="3">
                  <c:v>25275</c:v>
                </c:pt>
                <c:pt idx="4">
                  <c:v>14171</c:v>
                </c:pt>
                <c:pt idx="5">
                  <c:v>25190</c:v>
                </c:pt>
                <c:pt idx="6">
                  <c:v>12408</c:v>
                </c:pt>
                <c:pt idx="7">
                  <c:v>40454</c:v>
                </c:pt>
                <c:pt idx="8">
                  <c:v>44364</c:v>
                </c:pt>
                <c:pt idx="9">
                  <c:v>26693</c:v>
                </c:pt>
                <c:pt idx="10">
                  <c:v>39503</c:v>
                </c:pt>
                <c:pt idx="11">
                  <c:v>24404</c:v>
                </c:pt>
              </c:numCache>
            </c:numRef>
          </c:val>
          <c:extLst>
            <c:ext xmlns:c16="http://schemas.microsoft.com/office/drawing/2014/chart" uri="{C3380CC4-5D6E-409C-BE32-E72D297353CC}">
              <c16:uniqueId val="{00000000-DD4C-4688-A5E9-1A68F7BB1CA9}"/>
            </c:ext>
          </c:extLst>
        </c:ser>
        <c:ser>
          <c:idx val="1"/>
          <c:order val="1"/>
          <c:tx>
            <c:strRef>
              <c:f>'Pivot tables'!$E$349</c:f>
              <c:strCache>
                <c:ptCount val="1"/>
                <c:pt idx="0">
                  <c:v>Sum of Profit</c:v>
                </c:pt>
              </c:strCache>
            </c:strRef>
          </c:tx>
          <c:spPr>
            <a:solidFill>
              <a:schemeClr val="accent2"/>
            </a:solidFill>
            <a:ln>
              <a:noFill/>
            </a:ln>
            <a:effectLst/>
          </c:spPr>
          <c:invertIfNegative val="0"/>
          <c:cat>
            <c:strRef>
              <c:f>'Pivot tables'!$C$350:$C$363</c:f>
              <c:strCache>
                <c:ptCount val="13"/>
                <c:pt idx="0">
                  <c:v>Apr-2024</c:v>
                </c:pt>
                <c:pt idx="1">
                  <c:v>Aug-2024</c:v>
                </c:pt>
                <c:pt idx="2">
                  <c:v>Dec-2024</c:v>
                </c:pt>
                <c:pt idx="3">
                  <c:v>Feb-2024</c:v>
                </c:pt>
                <c:pt idx="4">
                  <c:v>Jan-2024</c:v>
                </c:pt>
                <c:pt idx="5">
                  <c:v>Jul-2024</c:v>
                </c:pt>
                <c:pt idx="6">
                  <c:v>Jun-2024</c:v>
                </c:pt>
                <c:pt idx="7">
                  <c:v>Mar-2024</c:v>
                </c:pt>
                <c:pt idx="8">
                  <c:v>May-2024</c:v>
                </c:pt>
                <c:pt idx="9">
                  <c:v>Nov-2024</c:v>
                </c:pt>
                <c:pt idx="10">
                  <c:v>Oct-2024</c:v>
                </c:pt>
                <c:pt idx="11">
                  <c:v>Sep-2024</c:v>
                </c:pt>
                <c:pt idx="12">
                  <c:v>(blank)</c:v>
                </c:pt>
              </c:strCache>
            </c:strRef>
          </c:cat>
          <c:val>
            <c:numRef>
              <c:f>'Pivot tables'!$E$350:$E$363</c:f>
              <c:numCache>
                <c:formatCode>General</c:formatCode>
                <c:ptCount val="13"/>
                <c:pt idx="0">
                  <c:v>14058.3</c:v>
                </c:pt>
                <c:pt idx="1">
                  <c:v>13364.7</c:v>
                </c:pt>
                <c:pt idx="2">
                  <c:v>9721.8000000000011</c:v>
                </c:pt>
                <c:pt idx="3">
                  <c:v>7582.5</c:v>
                </c:pt>
                <c:pt idx="4">
                  <c:v>4251.3</c:v>
                </c:pt>
                <c:pt idx="5">
                  <c:v>7557</c:v>
                </c:pt>
                <c:pt idx="6">
                  <c:v>3722.4</c:v>
                </c:pt>
                <c:pt idx="7">
                  <c:v>12136.2</c:v>
                </c:pt>
                <c:pt idx="8">
                  <c:v>13309.2</c:v>
                </c:pt>
                <c:pt idx="9">
                  <c:v>8007.9</c:v>
                </c:pt>
                <c:pt idx="10">
                  <c:v>11850.9</c:v>
                </c:pt>
                <c:pt idx="11">
                  <c:v>7321.2000000000007</c:v>
                </c:pt>
              </c:numCache>
            </c:numRef>
          </c:val>
          <c:extLst>
            <c:ext xmlns:c16="http://schemas.microsoft.com/office/drawing/2014/chart" uri="{C3380CC4-5D6E-409C-BE32-E72D297353CC}">
              <c16:uniqueId val="{00000001-DD4C-4688-A5E9-1A68F7BB1CA9}"/>
            </c:ext>
          </c:extLst>
        </c:ser>
        <c:ser>
          <c:idx val="2"/>
          <c:order val="2"/>
          <c:tx>
            <c:strRef>
              <c:f>'Pivot tables'!$F$349</c:f>
              <c:strCache>
                <c:ptCount val="1"/>
                <c:pt idx="0">
                  <c:v>Count of Order_ID</c:v>
                </c:pt>
              </c:strCache>
            </c:strRef>
          </c:tx>
          <c:spPr>
            <a:solidFill>
              <a:schemeClr val="accent3"/>
            </a:solidFill>
            <a:ln>
              <a:noFill/>
            </a:ln>
            <a:effectLst/>
          </c:spPr>
          <c:invertIfNegative val="0"/>
          <c:cat>
            <c:strRef>
              <c:f>'Pivot tables'!$C$350:$C$363</c:f>
              <c:strCache>
                <c:ptCount val="13"/>
                <c:pt idx="0">
                  <c:v>Apr-2024</c:v>
                </c:pt>
                <c:pt idx="1">
                  <c:v>Aug-2024</c:v>
                </c:pt>
                <c:pt idx="2">
                  <c:v>Dec-2024</c:v>
                </c:pt>
                <c:pt idx="3">
                  <c:v>Feb-2024</c:v>
                </c:pt>
                <c:pt idx="4">
                  <c:v>Jan-2024</c:v>
                </c:pt>
                <c:pt idx="5">
                  <c:v>Jul-2024</c:v>
                </c:pt>
                <c:pt idx="6">
                  <c:v>Jun-2024</c:v>
                </c:pt>
                <c:pt idx="7">
                  <c:v>Mar-2024</c:v>
                </c:pt>
                <c:pt idx="8">
                  <c:v>May-2024</c:v>
                </c:pt>
                <c:pt idx="9">
                  <c:v>Nov-2024</c:v>
                </c:pt>
                <c:pt idx="10">
                  <c:v>Oct-2024</c:v>
                </c:pt>
                <c:pt idx="11">
                  <c:v>Sep-2024</c:v>
                </c:pt>
                <c:pt idx="12">
                  <c:v>(blank)</c:v>
                </c:pt>
              </c:strCache>
            </c:strRef>
          </c:cat>
          <c:val>
            <c:numRef>
              <c:f>'Pivot tables'!$F$350:$F$363</c:f>
              <c:numCache>
                <c:formatCode>General</c:formatCode>
                <c:ptCount val="13"/>
                <c:pt idx="0">
                  <c:v>13</c:v>
                </c:pt>
                <c:pt idx="1">
                  <c:v>10</c:v>
                </c:pt>
                <c:pt idx="2">
                  <c:v>12</c:v>
                </c:pt>
                <c:pt idx="3">
                  <c:v>7</c:v>
                </c:pt>
                <c:pt idx="4">
                  <c:v>6</c:v>
                </c:pt>
                <c:pt idx="5">
                  <c:v>7</c:v>
                </c:pt>
                <c:pt idx="6">
                  <c:v>5</c:v>
                </c:pt>
                <c:pt idx="7">
                  <c:v>14</c:v>
                </c:pt>
                <c:pt idx="8">
                  <c:v>15</c:v>
                </c:pt>
                <c:pt idx="9">
                  <c:v>10</c:v>
                </c:pt>
                <c:pt idx="10">
                  <c:v>13</c:v>
                </c:pt>
                <c:pt idx="11">
                  <c:v>8</c:v>
                </c:pt>
              </c:numCache>
            </c:numRef>
          </c:val>
          <c:extLst>
            <c:ext xmlns:c16="http://schemas.microsoft.com/office/drawing/2014/chart" uri="{C3380CC4-5D6E-409C-BE32-E72D297353CC}">
              <c16:uniqueId val="{00000002-DD4C-4688-A5E9-1A68F7BB1CA9}"/>
            </c:ext>
          </c:extLst>
        </c:ser>
        <c:dLbls>
          <c:showLegendKey val="0"/>
          <c:showVal val="0"/>
          <c:showCatName val="0"/>
          <c:showSerName val="0"/>
          <c:showPercent val="0"/>
          <c:showBubbleSize val="0"/>
        </c:dLbls>
        <c:gapWidth val="150"/>
        <c:overlap val="100"/>
        <c:axId val="2081170495"/>
        <c:axId val="2081181055"/>
      </c:barChart>
      <c:catAx>
        <c:axId val="20811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181055"/>
        <c:crosses val="autoZero"/>
        <c:auto val="1"/>
        <c:lblAlgn val="ctr"/>
        <c:lblOffset val="100"/>
        <c:noMultiLvlLbl val="0"/>
      </c:catAx>
      <c:valAx>
        <c:axId val="208118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17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[nykaa_fashion_orginal.xlsx]Pivot tables!PivotTable15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tables'!$D$377:$D$378</c:f>
              <c:strCache>
                <c:ptCount val="1"/>
                <c:pt idx="0">
                  <c:v>High Rating</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A5-4EF2-89DD-E8B41AAAC59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A5-4EF2-89DD-E8B41AAAC59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BA5-4EF2-89DD-E8B41AAAC59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BA5-4EF2-89DD-E8B41AAAC59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BA5-4EF2-89DD-E8B41AAAC598}"/>
              </c:ext>
            </c:extLst>
          </c:dPt>
          <c:cat>
            <c:strRef>
              <c:f>'Pivot tables'!$C$379:$C$384</c:f>
              <c:strCache>
                <c:ptCount val="5"/>
                <c:pt idx="0">
                  <c:v>Fragrance</c:v>
                </c:pt>
                <c:pt idx="1">
                  <c:v>Haircare</c:v>
                </c:pt>
                <c:pt idx="2">
                  <c:v>Makeup</c:v>
                </c:pt>
                <c:pt idx="3">
                  <c:v>Skincare</c:v>
                </c:pt>
                <c:pt idx="4">
                  <c:v>(blank)</c:v>
                </c:pt>
              </c:strCache>
            </c:strRef>
          </c:cat>
          <c:val>
            <c:numRef>
              <c:f>'Pivot tables'!$D$379:$D$384</c:f>
              <c:numCache>
                <c:formatCode>General</c:formatCode>
                <c:ptCount val="5"/>
                <c:pt idx="0">
                  <c:v>10</c:v>
                </c:pt>
                <c:pt idx="1">
                  <c:v>13</c:v>
                </c:pt>
                <c:pt idx="2">
                  <c:v>16</c:v>
                </c:pt>
                <c:pt idx="3">
                  <c:v>10</c:v>
                </c:pt>
              </c:numCache>
            </c:numRef>
          </c:val>
          <c:extLst>
            <c:ext xmlns:c16="http://schemas.microsoft.com/office/drawing/2014/chart" uri="{C3380CC4-5D6E-409C-BE32-E72D297353CC}">
              <c16:uniqueId val="{00000000-9FFC-4ABE-9482-D145087292AF}"/>
            </c:ext>
          </c:extLst>
        </c:ser>
        <c:ser>
          <c:idx val="1"/>
          <c:order val="1"/>
          <c:tx>
            <c:strRef>
              <c:f>'Pivot tables'!$E$377:$E$378</c:f>
              <c:strCache>
                <c:ptCount val="1"/>
                <c:pt idx="0">
                  <c:v>Low Rating</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6BA5-4EF2-89DD-E8B41AAAC59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6BA5-4EF2-89DD-E8B41AAAC59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6BA5-4EF2-89DD-E8B41AAAC59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6BA5-4EF2-89DD-E8B41AAAC59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6BA5-4EF2-89DD-E8B41AAAC598}"/>
              </c:ext>
            </c:extLst>
          </c:dPt>
          <c:cat>
            <c:strRef>
              <c:f>'Pivot tables'!$C$379:$C$384</c:f>
              <c:strCache>
                <c:ptCount val="5"/>
                <c:pt idx="0">
                  <c:v>Fragrance</c:v>
                </c:pt>
                <c:pt idx="1">
                  <c:v>Haircare</c:v>
                </c:pt>
                <c:pt idx="2">
                  <c:v>Makeup</c:v>
                </c:pt>
                <c:pt idx="3">
                  <c:v>Skincare</c:v>
                </c:pt>
                <c:pt idx="4">
                  <c:v>(blank)</c:v>
                </c:pt>
              </c:strCache>
            </c:strRef>
          </c:cat>
          <c:val>
            <c:numRef>
              <c:f>'Pivot tables'!$E$379:$E$384</c:f>
              <c:numCache>
                <c:formatCode>General</c:formatCode>
                <c:ptCount val="5"/>
                <c:pt idx="0">
                  <c:v>18</c:v>
                </c:pt>
                <c:pt idx="1">
                  <c:v>23</c:v>
                </c:pt>
                <c:pt idx="2">
                  <c:v>19</c:v>
                </c:pt>
                <c:pt idx="3">
                  <c:v>11</c:v>
                </c:pt>
              </c:numCache>
            </c:numRef>
          </c:val>
          <c:extLst>
            <c:ext xmlns:c16="http://schemas.microsoft.com/office/drawing/2014/chart" uri="{C3380CC4-5D6E-409C-BE32-E72D297353CC}">
              <c16:uniqueId val="{00000001-9FFC-4ABE-9482-D145087292AF}"/>
            </c:ext>
          </c:extLst>
        </c:ser>
        <c:ser>
          <c:idx val="2"/>
          <c:order val="2"/>
          <c:tx>
            <c:strRef>
              <c:f>'Pivot tables'!$F$377:$F$378</c:f>
              <c:strCache>
                <c:ptCount val="1"/>
                <c:pt idx="0">
                  <c:v>(blank)</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5-6BA5-4EF2-89DD-E8B41AAAC59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7-6BA5-4EF2-89DD-E8B41AAAC59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9-6BA5-4EF2-89DD-E8B41AAAC59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B-6BA5-4EF2-89DD-E8B41AAAC59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D-6BA5-4EF2-89DD-E8B41AAAC598}"/>
              </c:ext>
            </c:extLst>
          </c:dPt>
          <c:cat>
            <c:strRef>
              <c:f>'Pivot tables'!$C$379:$C$384</c:f>
              <c:strCache>
                <c:ptCount val="5"/>
                <c:pt idx="0">
                  <c:v>Fragrance</c:v>
                </c:pt>
                <c:pt idx="1">
                  <c:v>Haircare</c:v>
                </c:pt>
                <c:pt idx="2">
                  <c:v>Makeup</c:v>
                </c:pt>
                <c:pt idx="3">
                  <c:v>Skincare</c:v>
                </c:pt>
                <c:pt idx="4">
                  <c:v>(blank)</c:v>
                </c:pt>
              </c:strCache>
            </c:strRef>
          </c:cat>
          <c:val>
            <c:numRef>
              <c:f>'Pivot tables'!$F$379:$F$384</c:f>
              <c:numCache>
                <c:formatCode>General</c:formatCode>
                <c:ptCount val="5"/>
              </c:numCache>
            </c:numRef>
          </c:val>
          <c:extLst>
            <c:ext xmlns:c16="http://schemas.microsoft.com/office/drawing/2014/chart" uri="{C3380CC4-5D6E-409C-BE32-E72D297353CC}">
              <c16:uniqueId val="{00000002-9FFC-4ABE-9482-D145087292A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Reversed" id="25">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jpeg"/><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image" Target="../media/image4.png"/><Relationship Id="rId4"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chart" Target="../charts/chart31.xml"/><Relationship Id="rId3" Type="http://schemas.openxmlformats.org/officeDocument/2006/relationships/chart" Target="../charts/chart21.xml"/><Relationship Id="rId7" Type="http://schemas.openxmlformats.org/officeDocument/2006/relationships/chart" Target="../charts/chart25.xml"/><Relationship Id="rId12" Type="http://schemas.openxmlformats.org/officeDocument/2006/relationships/chart" Target="../charts/chart30.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chart" Target="../charts/chart29.xml"/><Relationship Id="rId5" Type="http://schemas.openxmlformats.org/officeDocument/2006/relationships/chart" Target="../charts/chart23.xml"/><Relationship Id="rId10" Type="http://schemas.openxmlformats.org/officeDocument/2006/relationships/chart" Target="../charts/chart28.xml"/><Relationship Id="rId4" Type="http://schemas.openxmlformats.org/officeDocument/2006/relationships/chart" Target="../charts/chart22.xml"/><Relationship Id="rId9"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579120</xdr:colOff>
      <xdr:row>1</xdr:row>
      <xdr:rowOff>121920</xdr:rowOff>
    </xdr:from>
    <xdr:to>
      <xdr:col>4</xdr:col>
      <xdr:colOff>0</xdr:colOff>
      <xdr:row>8</xdr:row>
      <xdr:rowOff>53340</xdr:rowOff>
    </xdr:to>
    <xdr:sp macro="" textlink="">
      <xdr:nvSpPr>
        <xdr:cNvPr id="2" name="Rectangle 1">
          <a:extLst>
            <a:ext uri="{FF2B5EF4-FFF2-40B4-BE49-F238E27FC236}">
              <a16:creationId xmlns:a16="http://schemas.microsoft.com/office/drawing/2014/main" id="{2B98E2F6-37ED-4213-8FE4-A2AC08CBEA0B}"/>
            </a:ext>
          </a:extLst>
        </xdr:cNvPr>
        <xdr:cNvSpPr/>
      </xdr:nvSpPr>
      <xdr:spPr>
        <a:xfrm>
          <a:off x="579120" y="304800"/>
          <a:ext cx="1859280" cy="12115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594360</xdr:colOff>
      <xdr:row>1</xdr:row>
      <xdr:rowOff>175260</xdr:rowOff>
    </xdr:from>
    <xdr:to>
      <xdr:col>3</xdr:col>
      <xdr:colOff>594360</xdr:colOff>
      <xdr:row>4</xdr:row>
      <xdr:rowOff>83820</xdr:rowOff>
    </xdr:to>
    <xdr:sp macro="" textlink="">
      <xdr:nvSpPr>
        <xdr:cNvPr id="3" name="TextBox 2">
          <a:extLst>
            <a:ext uri="{FF2B5EF4-FFF2-40B4-BE49-F238E27FC236}">
              <a16:creationId xmlns:a16="http://schemas.microsoft.com/office/drawing/2014/main" id="{D25060BC-87AD-B573-1BEA-4DA9E1037084}"/>
            </a:ext>
          </a:extLst>
        </xdr:cNvPr>
        <xdr:cNvSpPr txBox="1"/>
      </xdr:nvSpPr>
      <xdr:spPr>
        <a:xfrm>
          <a:off x="594360" y="358140"/>
          <a:ext cx="1828800" cy="4572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Total Sales</a:t>
          </a:r>
        </a:p>
      </xdr:txBody>
    </xdr:sp>
    <xdr:clientData/>
  </xdr:twoCellAnchor>
  <xdr:twoCellAnchor>
    <xdr:from>
      <xdr:col>1</xdr:col>
      <xdr:colOff>7620</xdr:colOff>
      <xdr:row>4</xdr:row>
      <xdr:rowOff>121920</xdr:rowOff>
    </xdr:from>
    <xdr:to>
      <xdr:col>3</xdr:col>
      <xdr:colOff>586740</xdr:colOff>
      <xdr:row>8</xdr:row>
      <xdr:rowOff>15240</xdr:rowOff>
    </xdr:to>
    <xdr:sp macro="" textlink="">
      <xdr:nvSpPr>
        <xdr:cNvPr id="4" name="TextBox 3">
          <a:extLst>
            <a:ext uri="{FF2B5EF4-FFF2-40B4-BE49-F238E27FC236}">
              <a16:creationId xmlns:a16="http://schemas.microsoft.com/office/drawing/2014/main" id="{8DD6B34F-4E76-462C-871D-8DFFAF4630FA}"/>
            </a:ext>
          </a:extLst>
        </xdr:cNvPr>
        <xdr:cNvSpPr txBox="1"/>
      </xdr:nvSpPr>
      <xdr:spPr>
        <a:xfrm>
          <a:off x="617220" y="853440"/>
          <a:ext cx="1798320" cy="62484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t>376278</a:t>
          </a:r>
          <a:r>
            <a:rPr lang="en-IN" sz="2400">
              <a:effectLst/>
            </a:rPr>
            <a:t> </a:t>
          </a:r>
          <a:endParaRPr lang="en-IN" sz="2400"/>
        </a:p>
      </xdr:txBody>
    </xdr:sp>
    <xdr:clientData/>
  </xdr:twoCellAnchor>
  <xdr:twoCellAnchor>
    <xdr:from>
      <xdr:col>5</xdr:col>
      <xdr:colOff>22860</xdr:colOff>
      <xdr:row>1</xdr:row>
      <xdr:rowOff>129540</xdr:rowOff>
    </xdr:from>
    <xdr:to>
      <xdr:col>8</xdr:col>
      <xdr:colOff>22860</xdr:colOff>
      <xdr:row>8</xdr:row>
      <xdr:rowOff>68580</xdr:rowOff>
    </xdr:to>
    <xdr:sp macro="" textlink="">
      <xdr:nvSpPr>
        <xdr:cNvPr id="5" name="Rectangle 4">
          <a:extLst>
            <a:ext uri="{FF2B5EF4-FFF2-40B4-BE49-F238E27FC236}">
              <a16:creationId xmlns:a16="http://schemas.microsoft.com/office/drawing/2014/main" id="{9045873D-1C25-EC1C-5BEA-4F28446141B8}"/>
            </a:ext>
          </a:extLst>
        </xdr:cNvPr>
        <xdr:cNvSpPr/>
      </xdr:nvSpPr>
      <xdr:spPr>
        <a:xfrm>
          <a:off x="3070860" y="312420"/>
          <a:ext cx="1828800" cy="1219200"/>
        </a:xfrm>
        <a:prstGeom prst="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45721</xdr:colOff>
      <xdr:row>2</xdr:row>
      <xdr:rowOff>22860</xdr:rowOff>
    </xdr:from>
    <xdr:to>
      <xdr:col>7</xdr:col>
      <xdr:colOff>592668</xdr:colOff>
      <xdr:row>4</xdr:row>
      <xdr:rowOff>99060</xdr:rowOff>
    </xdr:to>
    <xdr:sp macro="" textlink="">
      <xdr:nvSpPr>
        <xdr:cNvPr id="6" name="TextBox 5">
          <a:extLst>
            <a:ext uri="{FF2B5EF4-FFF2-40B4-BE49-F238E27FC236}">
              <a16:creationId xmlns:a16="http://schemas.microsoft.com/office/drawing/2014/main" id="{63BDBD6D-4E3B-D20F-C984-8D1E4063B49E}"/>
            </a:ext>
          </a:extLst>
        </xdr:cNvPr>
        <xdr:cNvSpPr txBox="1"/>
      </xdr:nvSpPr>
      <xdr:spPr>
        <a:xfrm>
          <a:off x="3103128" y="380341"/>
          <a:ext cx="1769910" cy="43368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Total Profit</a:t>
          </a:r>
        </a:p>
      </xdr:txBody>
    </xdr:sp>
    <xdr:clientData/>
  </xdr:twoCellAnchor>
  <xdr:twoCellAnchor>
    <xdr:from>
      <xdr:col>5</xdr:col>
      <xdr:colOff>38100</xdr:colOff>
      <xdr:row>4</xdr:row>
      <xdr:rowOff>152400</xdr:rowOff>
    </xdr:from>
    <xdr:to>
      <xdr:col>8</xdr:col>
      <xdr:colOff>0</xdr:colOff>
      <xdr:row>8</xdr:row>
      <xdr:rowOff>15240</xdr:rowOff>
    </xdr:to>
    <xdr:sp macro="" textlink="">
      <xdr:nvSpPr>
        <xdr:cNvPr id="7" name="TextBox 6">
          <a:extLst>
            <a:ext uri="{FF2B5EF4-FFF2-40B4-BE49-F238E27FC236}">
              <a16:creationId xmlns:a16="http://schemas.microsoft.com/office/drawing/2014/main" id="{9E96677C-EF99-4756-B99E-738E931B51EF}"/>
            </a:ext>
          </a:extLst>
        </xdr:cNvPr>
        <xdr:cNvSpPr txBox="1"/>
      </xdr:nvSpPr>
      <xdr:spPr>
        <a:xfrm rot="10800000" flipV="1">
          <a:off x="3086100" y="883920"/>
          <a:ext cx="1790700" cy="59436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i="0" u="none" strike="noStrike">
              <a:solidFill>
                <a:schemeClr val="dk1"/>
              </a:solidFill>
              <a:effectLst/>
              <a:latin typeface="+mn-lt"/>
              <a:ea typeface="+mn-ea"/>
              <a:cs typeface="+mn-cs"/>
            </a:rPr>
            <a:t>465.4</a:t>
          </a:r>
          <a:r>
            <a:rPr lang="en-IN" sz="2400">
              <a:effectLst/>
            </a:rPr>
            <a:t> </a:t>
          </a:r>
          <a:endParaRPr lang="en-IN" sz="2400"/>
        </a:p>
      </xdr:txBody>
    </xdr:sp>
    <xdr:clientData/>
  </xdr:twoCellAnchor>
  <xdr:twoCellAnchor>
    <xdr:from>
      <xdr:col>8</xdr:col>
      <xdr:colOff>598128</xdr:colOff>
      <xdr:row>1</xdr:row>
      <xdr:rowOff>104216</xdr:rowOff>
    </xdr:from>
    <xdr:to>
      <xdr:col>12</xdr:col>
      <xdr:colOff>85880</xdr:colOff>
      <xdr:row>8</xdr:row>
      <xdr:rowOff>40057</xdr:rowOff>
    </xdr:to>
    <xdr:sp macro="" textlink="">
      <xdr:nvSpPr>
        <xdr:cNvPr id="8" name="Rectangle 7">
          <a:extLst>
            <a:ext uri="{FF2B5EF4-FFF2-40B4-BE49-F238E27FC236}">
              <a16:creationId xmlns:a16="http://schemas.microsoft.com/office/drawing/2014/main" id="{F27F675E-3AD4-10BE-B5CF-EC0EAC8869D0}"/>
            </a:ext>
          </a:extLst>
        </xdr:cNvPr>
        <xdr:cNvSpPr/>
      </xdr:nvSpPr>
      <xdr:spPr>
        <a:xfrm>
          <a:off x="5448709" y="284474"/>
          <a:ext cx="1913042" cy="11976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38100</xdr:colOff>
      <xdr:row>1</xdr:row>
      <xdr:rowOff>155676</xdr:rowOff>
    </xdr:from>
    <xdr:to>
      <xdr:col>12</xdr:col>
      <xdr:colOff>38100</xdr:colOff>
      <xdr:row>4</xdr:row>
      <xdr:rowOff>81935</xdr:rowOff>
    </xdr:to>
    <xdr:sp macro="" textlink="">
      <xdr:nvSpPr>
        <xdr:cNvPr id="9" name="TextBox 8">
          <a:extLst>
            <a:ext uri="{FF2B5EF4-FFF2-40B4-BE49-F238E27FC236}">
              <a16:creationId xmlns:a16="http://schemas.microsoft.com/office/drawing/2014/main" id="{440ADE97-DC9D-B21F-6C76-210A83667ADE}"/>
            </a:ext>
          </a:extLst>
        </xdr:cNvPr>
        <xdr:cNvSpPr txBox="1"/>
      </xdr:nvSpPr>
      <xdr:spPr>
        <a:xfrm>
          <a:off x="5495003" y="335934"/>
          <a:ext cx="1818968" cy="46703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Total Orders</a:t>
          </a:r>
        </a:p>
      </xdr:txBody>
    </xdr:sp>
    <xdr:clientData/>
  </xdr:twoCellAnchor>
  <xdr:twoCellAnchor>
    <xdr:from>
      <xdr:col>9</xdr:col>
      <xdr:colOff>45720</xdr:colOff>
      <xdr:row>4</xdr:row>
      <xdr:rowOff>129540</xdr:rowOff>
    </xdr:from>
    <xdr:to>
      <xdr:col>12</xdr:col>
      <xdr:colOff>30480</xdr:colOff>
      <xdr:row>7</xdr:row>
      <xdr:rowOff>163871</xdr:rowOff>
    </xdr:to>
    <xdr:sp macro="" textlink="">
      <xdr:nvSpPr>
        <xdr:cNvPr id="10" name="TextBox 9">
          <a:extLst>
            <a:ext uri="{FF2B5EF4-FFF2-40B4-BE49-F238E27FC236}">
              <a16:creationId xmlns:a16="http://schemas.microsoft.com/office/drawing/2014/main" id="{7D3C2F47-1DDF-FD66-A165-4A6689F91F8B}"/>
            </a:ext>
          </a:extLst>
        </xdr:cNvPr>
        <xdr:cNvSpPr txBox="1"/>
      </xdr:nvSpPr>
      <xdr:spPr>
        <a:xfrm>
          <a:off x="5502623" y="850572"/>
          <a:ext cx="1803728" cy="57510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i="0" u="none" strike="noStrike">
              <a:solidFill>
                <a:schemeClr val="dk1"/>
              </a:solidFill>
              <a:effectLst/>
              <a:latin typeface="+mn-lt"/>
              <a:ea typeface="+mn-ea"/>
              <a:cs typeface="+mn-cs"/>
            </a:rPr>
            <a:t>120</a:t>
          </a:r>
          <a:r>
            <a:rPr lang="en-IN" sz="2400">
              <a:effectLst/>
            </a:rPr>
            <a:t> </a:t>
          </a:r>
          <a:endParaRPr lang="en-IN" sz="2400"/>
        </a:p>
      </xdr:txBody>
    </xdr:sp>
    <xdr:clientData/>
  </xdr:twoCellAnchor>
  <xdr:twoCellAnchor>
    <xdr:from>
      <xdr:col>1</xdr:col>
      <xdr:colOff>558994</xdr:colOff>
      <xdr:row>19</xdr:row>
      <xdr:rowOff>16388</xdr:rowOff>
    </xdr:from>
    <xdr:to>
      <xdr:col>12</xdr:col>
      <xdr:colOff>90129</xdr:colOff>
      <xdr:row>38</xdr:row>
      <xdr:rowOff>73741</xdr:rowOff>
    </xdr:to>
    <xdr:graphicFrame macro="">
      <xdr:nvGraphicFramePr>
        <xdr:cNvPr id="11" name="Chart 10">
          <a:extLst>
            <a:ext uri="{FF2B5EF4-FFF2-40B4-BE49-F238E27FC236}">
              <a16:creationId xmlns:a16="http://schemas.microsoft.com/office/drawing/2014/main" id="{693EEF7A-DAF7-4364-A51F-CD6C89FE9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27009</xdr:colOff>
      <xdr:row>18</xdr:row>
      <xdr:rowOff>168120</xdr:rowOff>
    </xdr:from>
    <xdr:to>
      <xdr:col>22</xdr:col>
      <xdr:colOff>83264</xdr:colOff>
      <xdr:row>38</xdr:row>
      <xdr:rowOff>98322</xdr:rowOff>
    </xdr:to>
    <xdr:graphicFrame macro="">
      <xdr:nvGraphicFramePr>
        <xdr:cNvPr id="12" name="Chart 11">
          <a:extLst>
            <a:ext uri="{FF2B5EF4-FFF2-40B4-BE49-F238E27FC236}">
              <a16:creationId xmlns:a16="http://schemas.microsoft.com/office/drawing/2014/main" id="{D08FB512-E27D-404A-AB81-8BC47A336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573852</xdr:colOff>
      <xdr:row>45</xdr:row>
      <xdr:rowOff>18815</xdr:rowOff>
    </xdr:from>
    <xdr:to>
      <xdr:col>12</xdr:col>
      <xdr:colOff>0</xdr:colOff>
      <xdr:row>60</xdr:row>
      <xdr:rowOff>81936</xdr:rowOff>
    </xdr:to>
    <xdr:graphicFrame macro="">
      <xdr:nvGraphicFramePr>
        <xdr:cNvPr id="13" name="Chart 12">
          <a:extLst>
            <a:ext uri="{FF2B5EF4-FFF2-40B4-BE49-F238E27FC236}">
              <a16:creationId xmlns:a16="http://schemas.microsoft.com/office/drawing/2014/main" id="{A0341C1D-467B-4408-B92E-24CD1C47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9408</xdr:colOff>
      <xdr:row>45</xdr:row>
      <xdr:rowOff>9408</xdr:rowOff>
    </xdr:from>
    <xdr:to>
      <xdr:col>22</xdr:col>
      <xdr:colOff>94074</xdr:colOff>
      <xdr:row>60</xdr:row>
      <xdr:rowOff>131097</xdr:rowOff>
    </xdr:to>
    <mc:AlternateContent xmlns:mc="http://schemas.openxmlformats.org/markup-compatibility/2006" xmlns:a14="http://schemas.microsoft.com/office/drawing/2010/main">
      <mc:Choice Requires="a14">
        <xdr:graphicFrame macro="">
          <xdr:nvGraphicFramePr>
            <xdr:cNvPr id="14" name="Brand 1">
              <a:extLst>
                <a:ext uri="{FF2B5EF4-FFF2-40B4-BE49-F238E27FC236}">
                  <a16:creationId xmlns:a16="http://schemas.microsoft.com/office/drawing/2014/main" id="{FBC6775C-81CA-4C76-B5DB-665AC55D542F}"/>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891602" y="8547085"/>
              <a:ext cx="5541569" cy="2825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578707</xdr:colOff>
      <xdr:row>71</xdr:row>
      <xdr:rowOff>3945</xdr:rowOff>
    </xdr:from>
    <xdr:to>
      <xdr:col>12</xdr:col>
      <xdr:colOff>0</xdr:colOff>
      <xdr:row>88</xdr:row>
      <xdr:rowOff>8193</xdr:rowOff>
    </xdr:to>
    <xdr:graphicFrame macro="">
      <xdr:nvGraphicFramePr>
        <xdr:cNvPr id="15" name="Chart 14">
          <a:extLst>
            <a:ext uri="{FF2B5EF4-FFF2-40B4-BE49-F238E27FC236}">
              <a16:creationId xmlns:a16="http://schemas.microsoft.com/office/drawing/2014/main" id="{57D830FB-FA62-43C0-900F-5975AB302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4248</xdr:colOff>
      <xdr:row>71</xdr:row>
      <xdr:rowOff>3945</xdr:rowOff>
    </xdr:from>
    <xdr:to>
      <xdr:col>22</xdr:col>
      <xdr:colOff>49160</xdr:colOff>
      <xdr:row>88</xdr:row>
      <xdr:rowOff>8194</xdr:rowOff>
    </xdr:to>
    <xdr:graphicFrame macro="">
      <xdr:nvGraphicFramePr>
        <xdr:cNvPr id="16" name="Chart 15">
          <a:extLst>
            <a:ext uri="{FF2B5EF4-FFF2-40B4-BE49-F238E27FC236}">
              <a16:creationId xmlns:a16="http://schemas.microsoft.com/office/drawing/2014/main" id="{E65DA5FF-2B65-4B2D-83A6-9B4DD026E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599342</xdr:colOff>
      <xdr:row>100</xdr:row>
      <xdr:rowOff>5158</xdr:rowOff>
    </xdr:from>
    <xdr:to>
      <xdr:col>12</xdr:col>
      <xdr:colOff>0</xdr:colOff>
      <xdr:row>116</xdr:row>
      <xdr:rowOff>172064</xdr:rowOff>
    </xdr:to>
    <xdr:graphicFrame macro="">
      <xdr:nvGraphicFramePr>
        <xdr:cNvPr id="17" name="Chart 16">
          <a:extLst>
            <a:ext uri="{FF2B5EF4-FFF2-40B4-BE49-F238E27FC236}">
              <a16:creationId xmlns:a16="http://schemas.microsoft.com/office/drawing/2014/main" id="{4CB9934D-E9EA-4D76-B9DF-5D3D7AA6D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594792</xdr:colOff>
      <xdr:row>99</xdr:row>
      <xdr:rowOff>172062</xdr:rowOff>
    </xdr:from>
    <xdr:to>
      <xdr:col>21</xdr:col>
      <xdr:colOff>105418</xdr:colOff>
      <xdr:row>117</xdr:row>
      <xdr:rowOff>24579</xdr:rowOff>
    </xdr:to>
    <xdr:graphicFrame macro="">
      <xdr:nvGraphicFramePr>
        <xdr:cNvPr id="18" name="Chart 17">
          <a:extLst>
            <a:ext uri="{FF2B5EF4-FFF2-40B4-BE49-F238E27FC236}">
              <a16:creationId xmlns:a16="http://schemas.microsoft.com/office/drawing/2014/main" id="{526D6687-9902-498B-90DF-E37A0DC96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598129</xdr:colOff>
      <xdr:row>127</xdr:row>
      <xdr:rowOff>17603</xdr:rowOff>
    </xdr:from>
    <xdr:to>
      <xdr:col>18</xdr:col>
      <xdr:colOff>540774</xdr:colOff>
      <xdr:row>145</xdr:row>
      <xdr:rowOff>24582</xdr:rowOff>
    </xdr:to>
    <xdr:graphicFrame macro="">
      <xdr:nvGraphicFramePr>
        <xdr:cNvPr id="19" name="Chart 18">
          <a:extLst>
            <a:ext uri="{FF2B5EF4-FFF2-40B4-BE49-F238E27FC236}">
              <a16:creationId xmlns:a16="http://schemas.microsoft.com/office/drawing/2014/main" id="{D8854E12-A0CB-46C9-B665-98D6973CC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147483</xdr:colOff>
      <xdr:row>1</xdr:row>
      <xdr:rowOff>122902</xdr:rowOff>
    </xdr:from>
    <xdr:to>
      <xdr:col>16</xdr:col>
      <xdr:colOff>573549</xdr:colOff>
      <xdr:row>8</xdr:row>
      <xdr:rowOff>40966</xdr:rowOff>
    </xdr:to>
    <xdr:sp macro="" textlink="">
      <xdr:nvSpPr>
        <xdr:cNvPr id="20" name="Rectangle 19">
          <a:extLst>
            <a:ext uri="{FF2B5EF4-FFF2-40B4-BE49-F238E27FC236}">
              <a16:creationId xmlns:a16="http://schemas.microsoft.com/office/drawing/2014/main" id="{71FAB3E6-1892-CD42-75D2-0C0D613834E6}"/>
            </a:ext>
          </a:extLst>
        </xdr:cNvPr>
        <xdr:cNvSpPr/>
      </xdr:nvSpPr>
      <xdr:spPr>
        <a:xfrm>
          <a:off x="8029677" y="303160"/>
          <a:ext cx="2245033" cy="117987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188452</xdr:colOff>
      <xdr:row>2</xdr:row>
      <xdr:rowOff>8195</xdr:rowOff>
    </xdr:from>
    <xdr:to>
      <xdr:col>16</xdr:col>
      <xdr:colOff>524387</xdr:colOff>
      <xdr:row>4</xdr:row>
      <xdr:rowOff>122903</xdr:rowOff>
    </xdr:to>
    <xdr:sp macro="" textlink="">
      <xdr:nvSpPr>
        <xdr:cNvPr id="21" name="TextBox 20">
          <a:extLst>
            <a:ext uri="{FF2B5EF4-FFF2-40B4-BE49-F238E27FC236}">
              <a16:creationId xmlns:a16="http://schemas.microsoft.com/office/drawing/2014/main" id="{BBD0C43E-B274-3D5A-6104-521E032AAC9D}"/>
            </a:ext>
          </a:extLst>
        </xdr:cNvPr>
        <xdr:cNvSpPr txBox="1"/>
      </xdr:nvSpPr>
      <xdr:spPr>
        <a:xfrm>
          <a:off x="8070646" y="368711"/>
          <a:ext cx="2154902" cy="47522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400"/>
            <a:t>Average Rating</a:t>
          </a:r>
        </a:p>
      </xdr:txBody>
    </xdr:sp>
    <xdr:clientData/>
  </xdr:twoCellAnchor>
  <xdr:twoCellAnchor>
    <xdr:from>
      <xdr:col>13</xdr:col>
      <xdr:colOff>204838</xdr:colOff>
      <xdr:row>5</xdr:row>
      <xdr:rowOff>8194</xdr:rowOff>
    </xdr:from>
    <xdr:to>
      <xdr:col>16</xdr:col>
      <xdr:colOff>524387</xdr:colOff>
      <xdr:row>7</xdr:row>
      <xdr:rowOff>172065</xdr:rowOff>
    </xdr:to>
    <xdr:sp macro="" textlink="">
      <xdr:nvSpPr>
        <xdr:cNvPr id="22" name="TextBox 21">
          <a:extLst>
            <a:ext uri="{FF2B5EF4-FFF2-40B4-BE49-F238E27FC236}">
              <a16:creationId xmlns:a16="http://schemas.microsoft.com/office/drawing/2014/main" id="{2F4A4BAD-CEB5-6554-4376-699D65D2BFF3}"/>
            </a:ext>
          </a:extLst>
        </xdr:cNvPr>
        <xdr:cNvSpPr txBox="1"/>
      </xdr:nvSpPr>
      <xdr:spPr>
        <a:xfrm>
          <a:off x="8087032" y="909484"/>
          <a:ext cx="2138516" cy="524387"/>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i="0" u="none" strike="noStrike">
              <a:solidFill>
                <a:schemeClr val="dk1"/>
              </a:solidFill>
              <a:effectLst/>
              <a:latin typeface="+mn-lt"/>
              <a:ea typeface="+mn-ea"/>
              <a:cs typeface="+mn-cs"/>
            </a:rPr>
            <a:t>3.878333</a:t>
          </a:r>
          <a:r>
            <a:rPr lang="en-IN" sz="2000">
              <a:effectLst/>
            </a:rPr>
            <a:t> </a:t>
          </a:r>
          <a:endParaRPr lang="en-IN" sz="20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139212</xdr:colOff>
      <xdr:row>0</xdr:row>
      <xdr:rowOff>43961</xdr:rowOff>
    </xdr:from>
    <xdr:to>
      <xdr:col>16</xdr:col>
      <xdr:colOff>0</xdr:colOff>
      <xdr:row>52</xdr:row>
      <xdr:rowOff>0</xdr:rowOff>
    </xdr:to>
    <xdr:pic>
      <xdr:nvPicPr>
        <xdr:cNvPr id="17" name="Picture 16" descr="The Success Story of Nykaa - Next Billion-Dollar Indian ...">
          <a:extLst>
            <a:ext uri="{FF2B5EF4-FFF2-40B4-BE49-F238E27FC236}">
              <a16:creationId xmlns:a16="http://schemas.microsoft.com/office/drawing/2014/main" id="{CC3E0D04-9E5A-2F89-6358-6FEB921C42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212" y="43961"/>
          <a:ext cx="9590942" cy="100085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11485</xdr:colOff>
      <xdr:row>12</xdr:row>
      <xdr:rowOff>19436</xdr:rowOff>
    </xdr:from>
    <xdr:to>
      <xdr:col>6</xdr:col>
      <xdr:colOff>596010</xdr:colOff>
      <xdr:row>27</xdr:row>
      <xdr:rowOff>19436</xdr:rowOff>
    </xdr:to>
    <xdr:graphicFrame macro="">
      <xdr:nvGraphicFramePr>
        <xdr:cNvPr id="2" name="Chart 1">
          <a:extLst>
            <a:ext uri="{FF2B5EF4-FFF2-40B4-BE49-F238E27FC236}">
              <a16:creationId xmlns:a16="http://schemas.microsoft.com/office/drawing/2014/main" id="{12762F12-6BC5-4BE5-A079-FAE756E42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22088</xdr:colOff>
      <xdr:row>11</xdr:row>
      <xdr:rowOff>176696</xdr:rowOff>
    </xdr:from>
    <xdr:to>
      <xdr:col>14</xdr:col>
      <xdr:colOff>187739</xdr:colOff>
      <xdr:row>27</xdr:row>
      <xdr:rowOff>11043</xdr:rowOff>
    </xdr:to>
    <xdr:graphicFrame macro="">
      <xdr:nvGraphicFramePr>
        <xdr:cNvPr id="3" name="Chart 2">
          <a:extLst>
            <a:ext uri="{FF2B5EF4-FFF2-40B4-BE49-F238E27FC236}">
              <a16:creationId xmlns:a16="http://schemas.microsoft.com/office/drawing/2014/main" id="{DA584CB3-887B-4B63-8274-AEA8B1DCD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22087</xdr:colOff>
      <xdr:row>32</xdr:row>
      <xdr:rowOff>165653</xdr:rowOff>
    </xdr:from>
    <xdr:to>
      <xdr:col>13</xdr:col>
      <xdr:colOff>145728</xdr:colOff>
      <xdr:row>49</xdr:row>
      <xdr:rowOff>176695</xdr:rowOff>
    </xdr:to>
    <xdr:graphicFrame macro="">
      <xdr:nvGraphicFramePr>
        <xdr:cNvPr id="4" name="Chart 3">
          <a:extLst>
            <a:ext uri="{FF2B5EF4-FFF2-40B4-BE49-F238E27FC236}">
              <a16:creationId xmlns:a16="http://schemas.microsoft.com/office/drawing/2014/main" id="{F00AE68F-3D91-4B7D-9441-9159DCBCA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11043</xdr:colOff>
      <xdr:row>1</xdr:row>
      <xdr:rowOff>0</xdr:rowOff>
    </xdr:from>
    <xdr:to>
      <xdr:col>5</xdr:col>
      <xdr:colOff>0</xdr:colOff>
      <xdr:row>6</xdr:row>
      <xdr:rowOff>0</xdr:rowOff>
    </xdr:to>
    <xdr:sp macro="" textlink="">
      <xdr:nvSpPr>
        <xdr:cNvPr id="7" name="TextBox 6">
          <a:extLst>
            <a:ext uri="{FF2B5EF4-FFF2-40B4-BE49-F238E27FC236}">
              <a16:creationId xmlns:a16="http://schemas.microsoft.com/office/drawing/2014/main" id="{A6E75F4C-9320-2AE2-988A-FEBC94481808}"/>
            </a:ext>
          </a:extLst>
        </xdr:cNvPr>
        <xdr:cNvSpPr txBox="1"/>
      </xdr:nvSpPr>
      <xdr:spPr>
        <a:xfrm>
          <a:off x="618434" y="187739"/>
          <a:ext cx="2418523" cy="9386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Total Sales</a:t>
          </a:r>
        </a:p>
      </xdr:txBody>
    </xdr:sp>
    <xdr:clientData/>
  </xdr:twoCellAnchor>
  <xdr:oneCellAnchor>
    <xdr:from>
      <xdr:col>6</xdr:col>
      <xdr:colOff>99391</xdr:colOff>
      <xdr:row>6</xdr:row>
      <xdr:rowOff>66261</xdr:rowOff>
    </xdr:from>
    <xdr:ext cx="184731" cy="264560"/>
    <xdr:sp macro="" textlink="">
      <xdr:nvSpPr>
        <xdr:cNvPr id="8" name="TextBox 7">
          <a:extLst>
            <a:ext uri="{FF2B5EF4-FFF2-40B4-BE49-F238E27FC236}">
              <a16:creationId xmlns:a16="http://schemas.microsoft.com/office/drawing/2014/main" id="{A21533E1-F6A6-F388-6863-280B4883BC73}"/>
            </a:ext>
          </a:extLst>
        </xdr:cNvPr>
        <xdr:cNvSpPr txBox="1"/>
      </xdr:nvSpPr>
      <xdr:spPr>
        <a:xfrm>
          <a:off x="3743739" y="11926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11044</xdr:colOff>
      <xdr:row>3</xdr:row>
      <xdr:rowOff>99391</xdr:rowOff>
    </xdr:from>
    <xdr:to>
      <xdr:col>4</xdr:col>
      <xdr:colOff>596348</xdr:colOff>
      <xdr:row>5</xdr:row>
      <xdr:rowOff>165651</xdr:rowOff>
    </xdr:to>
    <xdr:sp macro="" textlink="">
      <xdr:nvSpPr>
        <xdr:cNvPr id="9" name="TextBox 8">
          <a:extLst>
            <a:ext uri="{FF2B5EF4-FFF2-40B4-BE49-F238E27FC236}">
              <a16:creationId xmlns:a16="http://schemas.microsoft.com/office/drawing/2014/main" id="{60738B8F-B48E-0222-4C2E-15E7A98C121E}"/>
            </a:ext>
          </a:extLst>
        </xdr:cNvPr>
        <xdr:cNvSpPr txBox="1"/>
      </xdr:nvSpPr>
      <xdr:spPr>
        <a:xfrm>
          <a:off x="618435" y="662608"/>
          <a:ext cx="2407478" cy="441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dk1"/>
              </a:solidFill>
              <a:effectLst/>
              <a:latin typeface="+mn-lt"/>
              <a:ea typeface="+mn-ea"/>
              <a:cs typeface="+mn-cs"/>
            </a:rPr>
            <a:t>376278</a:t>
          </a:r>
          <a:endParaRPr lang="en-IN" sz="2400" b="1"/>
        </a:p>
      </xdr:txBody>
    </xdr:sp>
    <xdr:clientData/>
  </xdr:twoCellAnchor>
  <xdr:twoCellAnchor>
    <xdr:from>
      <xdr:col>17</xdr:col>
      <xdr:colOff>11043</xdr:colOff>
      <xdr:row>5</xdr:row>
      <xdr:rowOff>132521</xdr:rowOff>
    </xdr:from>
    <xdr:to>
      <xdr:col>17</xdr:col>
      <xdr:colOff>56762</xdr:colOff>
      <xdr:row>16</xdr:row>
      <xdr:rowOff>77304</xdr:rowOff>
    </xdr:to>
    <xdr:sp macro="" textlink="">
      <xdr:nvSpPr>
        <xdr:cNvPr id="10" name="TextBox 9">
          <a:extLst>
            <a:ext uri="{FF2B5EF4-FFF2-40B4-BE49-F238E27FC236}">
              <a16:creationId xmlns:a16="http://schemas.microsoft.com/office/drawing/2014/main" id="{90E6F1FE-7687-57F1-9E0C-626082FE59E4}"/>
            </a:ext>
          </a:extLst>
        </xdr:cNvPr>
        <xdr:cNvSpPr txBox="1"/>
      </xdr:nvSpPr>
      <xdr:spPr>
        <a:xfrm flipH="1">
          <a:off x="10336695" y="1071217"/>
          <a:ext cx="45719" cy="20099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6</xdr:col>
      <xdr:colOff>11043</xdr:colOff>
      <xdr:row>0</xdr:row>
      <xdr:rowOff>176696</xdr:rowOff>
    </xdr:from>
    <xdr:to>
      <xdr:col>10</xdr:col>
      <xdr:colOff>22087</xdr:colOff>
      <xdr:row>5</xdr:row>
      <xdr:rowOff>176695</xdr:rowOff>
    </xdr:to>
    <xdr:sp macro="" textlink="">
      <xdr:nvSpPr>
        <xdr:cNvPr id="11" name="TextBox 10">
          <a:extLst>
            <a:ext uri="{FF2B5EF4-FFF2-40B4-BE49-F238E27FC236}">
              <a16:creationId xmlns:a16="http://schemas.microsoft.com/office/drawing/2014/main" id="{E056BC56-4C14-DFEE-2E2E-8D1EC44A6FF5}"/>
            </a:ext>
          </a:extLst>
        </xdr:cNvPr>
        <xdr:cNvSpPr txBox="1"/>
      </xdr:nvSpPr>
      <xdr:spPr>
        <a:xfrm>
          <a:off x="3655391" y="176696"/>
          <a:ext cx="2440609" cy="938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Total profit</a:t>
          </a:r>
        </a:p>
      </xdr:txBody>
    </xdr:sp>
    <xdr:clientData/>
  </xdr:twoCellAnchor>
  <xdr:twoCellAnchor>
    <xdr:from>
      <xdr:col>6</xdr:col>
      <xdr:colOff>22088</xdr:colOff>
      <xdr:row>3</xdr:row>
      <xdr:rowOff>132522</xdr:rowOff>
    </xdr:from>
    <xdr:to>
      <xdr:col>9</xdr:col>
      <xdr:colOff>596348</xdr:colOff>
      <xdr:row>5</xdr:row>
      <xdr:rowOff>143565</xdr:rowOff>
    </xdr:to>
    <xdr:sp macro="" textlink="">
      <xdr:nvSpPr>
        <xdr:cNvPr id="12" name="TextBox 11">
          <a:extLst>
            <a:ext uri="{FF2B5EF4-FFF2-40B4-BE49-F238E27FC236}">
              <a16:creationId xmlns:a16="http://schemas.microsoft.com/office/drawing/2014/main" id="{687913E9-FD0D-1A84-2E36-7CF36626011A}"/>
            </a:ext>
          </a:extLst>
        </xdr:cNvPr>
        <xdr:cNvSpPr txBox="1"/>
      </xdr:nvSpPr>
      <xdr:spPr>
        <a:xfrm>
          <a:off x="3666436" y="695739"/>
          <a:ext cx="2396434" cy="3865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a:solidFill>
                <a:schemeClr val="dk1"/>
              </a:solidFill>
              <a:effectLst/>
              <a:latin typeface="+mn-lt"/>
              <a:ea typeface="+mn-ea"/>
              <a:cs typeface="+mn-cs"/>
            </a:rPr>
            <a:t>465.4</a:t>
          </a:r>
          <a:endParaRPr lang="en-IN" sz="2400" b="1"/>
        </a:p>
      </xdr:txBody>
    </xdr:sp>
    <xdr:clientData/>
  </xdr:twoCellAnchor>
  <xdr:twoCellAnchor>
    <xdr:from>
      <xdr:col>11</xdr:col>
      <xdr:colOff>11045</xdr:colOff>
      <xdr:row>1</xdr:row>
      <xdr:rowOff>0</xdr:rowOff>
    </xdr:from>
    <xdr:to>
      <xdr:col>14</xdr:col>
      <xdr:colOff>596349</xdr:colOff>
      <xdr:row>5</xdr:row>
      <xdr:rowOff>165652</xdr:rowOff>
    </xdr:to>
    <xdr:sp macro="" textlink="">
      <xdr:nvSpPr>
        <xdr:cNvPr id="13" name="TextBox 12">
          <a:extLst>
            <a:ext uri="{FF2B5EF4-FFF2-40B4-BE49-F238E27FC236}">
              <a16:creationId xmlns:a16="http://schemas.microsoft.com/office/drawing/2014/main" id="{FED85C64-DDE3-5B01-8F1F-4BCBFC4A45BB}"/>
            </a:ext>
          </a:extLst>
        </xdr:cNvPr>
        <xdr:cNvSpPr txBox="1"/>
      </xdr:nvSpPr>
      <xdr:spPr>
        <a:xfrm>
          <a:off x="6692349" y="187739"/>
          <a:ext cx="2407478" cy="916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Total Orders</a:t>
          </a:r>
        </a:p>
      </xdr:txBody>
    </xdr:sp>
    <xdr:clientData/>
  </xdr:twoCellAnchor>
  <xdr:twoCellAnchor>
    <xdr:from>
      <xdr:col>11</xdr:col>
      <xdr:colOff>22087</xdr:colOff>
      <xdr:row>3</xdr:row>
      <xdr:rowOff>99393</xdr:rowOff>
    </xdr:from>
    <xdr:to>
      <xdr:col>14</xdr:col>
      <xdr:colOff>585305</xdr:colOff>
      <xdr:row>5</xdr:row>
      <xdr:rowOff>143566</xdr:rowOff>
    </xdr:to>
    <xdr:sp macro="" textlink="">
      <xdr:nvSpPr>
        <xdr:cNvPr id="14" name="TextBox 13">
          <a:extLst>
            <a:ext uri="{FF2B5EF4-FFF2-40B4-BE49-F238E27FC236}">
              <a16:creationId xmlns:a16="http://schemas.microsoft.com/office/drawing/2014/main" id="{03812389-B3FA-A046-FB39-03D4C8B73C6B}"/>
            </a:ext>
          </a:extLst>
        </xdr:cNvPr>
        <xdr:cNvSpPr txBox="1"/>
      </xdr:nvSpPr>
      <xdr:spPr>
        <a:xfrm>
          <a:off x="6703391" y="662610"/>
          <a:ext cx="2385392" cy="419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120</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110169</xdr:colOff>
      <xdr:row>4</xdr:row>
      <xdr:rowOff>156074</xdr:rowOff>
    </xdr:from>
    <xdr:to>
      <xdr:col>16</xdr:col>
      <xdr:colOff>36723</xdr:colOff>
      <xdr:row>40</xdr:row>
      <xdr:rowOff>1</xdr:rowOff>
    </xdr:to>
    <xdr:pic>
      <xdr:nvPicPr>
        <xdr:cNvPr id="6" name="Picture 5" descr="113,642 Makeup Orange Royalty-Free Images, Stock Photos ...">
          <a:extLst>
            <a:ext uri="{FF2B5EF4-FFF2-40B4-BE49-F238E27FC236}">
              <a16:creationId xmlns:a16="http://schemas.microsoft.com/office/drawing/2014/main" id="{7A45398B-8333-5244-AD86-3D00CCB79C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169" y="1037423"/>
          <a:ext cx="9621397" cy="6454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601979</xdr:colOff>
      <xdr:row>5</xdr:row>
      <xdr:rowOff>171718</xdr:rowOff>
    </xdr:from>
    <xdr:to>
      <xdr:col>8</xdr:col>
      <xdr:colOff>21464</xdr:colOff>
      <xdr:row>19</xdr:row>
      <xdr:rowOff>160986</xdr:rowOff>
    </xdr:to>
    <xdr:graphicFrame macro="">
      <xdr:nvGraphicFramePr>
        <xdr:cNvPr id="2" name="Chart 1">
          <a:extLst>
            <a:ext uri="{FF2B5EF4-FFF2-40B4-BE49-F238E27FC236}">
              <a16:creationId xmlns:a16="http://schemas.microsoft.com/office/drawing/2014/main" id="{40FC852A-321B-4004-9003-D48258E74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558084</xdr:colOff>
      <xdr:row>6</xdr:row>
      <xdr:rowOff>21464</xdr:rowOff>
    </xdr:from>
    <xdr:to>
      <xdr:col>14</xdr:col>
      <xdr:colOff>568817</xdr:colOff>
      <xdr:row>20</xdr:row>
      <xdr:rowOff>-1</xdr:rowOff>
    </xdr:to>
    <xdr:graphicFrame macro="">
      <xdr:nvGraphicFramePr>
        <xdr:cNvPr id="3" name="Chart 2">
          <a:extLst>
            <a:ext uri="{FF2B5EF4-FFF2-40B4-BE49-F238E27FC236}">
              <a16:creationId xmlns:a16="http://schemas.microsoft.com/office/drawing/2014/main" id="{EC393E66-BFDB-46F4-8160-879C19B08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96700</xdr:colOff>
      <xdr:row>22</xdr:row>
      <xdr:rowOff>15993</xdr:rowOff>
    </xdr:from>
    <xdr:to>
      <xdr:col>9</xdr:col>
      <xdr:colOff>510326</xdr:colOff>
      <xdr:row>36</xdr:row>
      <xdr:rowOff>99383</xdr:rowOff>
    </xdr:to>
    <mc:AlternateContent xmlns:mc="http://schemas.openxmlformats.org/markup-compatibility/2006" xmlns:a14="http://schemas.microsoft.com/office/drawing/2010/main">
      <mc:Choice Requires="a14">
        <xdr:graphicFrame macro="">
          <xdr:nvGraphicFramePr>
            <xdr:cNvPr id="4" name="Brand 2">
              <a:extLst>
                <a:ext uri="{FF2B5EF4-FFF2-40B4-BE49-F238E27FC236}">
                  <a16:creationId xmlns:a16="http://schemas.microsoft.com/office/drawing/2014/main" id="{A59A5A48-8F7D-4DF4-92B3-2AB649DE6360}"/>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3767179" y="4180162"/>
              <a:ext cx="2248865" cy="263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114662</xdr:colOff>
      <xdr:row>5</xdr:row>
      <xdr:rowOff>-1</xdr:rowOff>
    </xdr:from>
    <xdr:to>
      <xdr:col>16</xdr:col>
      <xdr:colOff>306778</xdr:colOff>
      <xdr:row>68</xdr:row>
      <xdr:rowOff>130496</xdr:rowOff>
    </xdr:to>
    <xdr:pic>
      <xdr:nvPicPr>
        <xdr:cNvPr id="5" name="Picture 4">
          <a:extLst>
            <a:ext uri="{FF2B5EF4-FFF2-40B4-BE49-F238E27FC236}">
              <a16:creationId xmlns:a16="http://schemas.microsoft.com/office/drawing/2014/main" id="{B08FD875-DFB8-272E-1186-99F84C37BBA9}"/>
            </a:ext>
          </a:extLst>
        </xdr:cNvPr>
        <xdr:cNvPicPr>
          <a:picLocks noChangeAspect="1"/>
        </xdr:cNvPicPr>
      </xdr:nvPicPr>
      <xdr:blipFill>
        <a:blip xmlns:r="http://schemas.openxmlformats.org/officeDocument/2006/relationships" r:embed="rId1"/>
        <a:stretch>
          <a:fillRect/>
        </a:stretch>
      </xdr:blipFill>
      <xdr:spPr>
        <a:xfrm>
          <a:off x="114662" y="1108363"/>
          <a:ext cx="10009051" cy="11501120"/>
        </a:xfrm>
        <a:prstGeom prst="rect">
          <a:avLst/>
        </a:prstGeom>
      </xdr:spPr>
    </xdr:pic>
    <xdr:clientData/>
  </xdr:twoCellAnchor>
  <xdr:twoCellAnchor>
    <xdr:from>
      <xdr:col>0</xdr:col>
      <xdr:colOff>601980</xdr:colOff>
      <xdr:row>8</xdr:row>
      <xdr:rowOff>172720</xdr:rowOff>
    </xdr:from>
    <xdr:to>
      <xdr:col>7</xdr:col>
      <xdr:colOff>207818</xdr:colOff>
      <xdr:row>38</xdr:row>
      <xdr:rowOff>0</xdr:rowOff>
    </xdr:to>
    <xdr:graphicFrame macro="">
      <xdr:nvGraphicFramePr>
        <xdr:cNvPr id="2" name="Chart 1">
          <a:extLst>
            <a:ext uri="{FF2B5EF4-FFF2-40B4-BE49-F238E27FC236}">
              <a16:creationId xmlns:a16="http://schemas.microsoft.com/office/drawing/2014/main" id="{4E6CCF2E-9D8A-48F1-93D6-63FF4FE00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7621</xdr:colOff>
      <xdr:row>8</xdr:row>
      <xdr:rowOff>162560</xdr:rowOff>
    </xdr:from>
    <xdr:to>
      <xdr:col>15</xdr:col>
      <xdr:colOff>37171</xdr:colOff>
      <xdr:row>37</xdr:row>
      <xdr:rowOff>128649</xdr:rowOff>
    </xdr:to>
    <xdr:graphicFrame macro="">
      <xdr:nvGraphicFramePr>
        <xdr:cNvPr id="3" name="Chart 2">
          <a:extLst>
            <a:ext uri="{FF2B5EF4-FFF2-40B4-BE49-F238E27FC236}">
              <a16:creationId xmlns:a16="http://schemas.microsoft.com/office/drawing/2014/main" id="{90984237-9E4F-4909-9BB0-D3DE8E330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451878</xdr:colOff>
      <xdr:row>1</xdr:row>
      <xdr:rowOff>405729</xdr:rowOff>
    </xdr:from>
    <xdr:to>
      <xdr:col>15</xdr:col>
      <xdr:colOff>593361</xdr:colOff>
      <xdr:row>47</xdr:row>
      <xdr:rowOff>6245</xdr:rowOff>
    </xdr:to>
    <xdr:pic>
      <xdr:nvPicPr>
        <xdr:cNvPr id="6" name="Picture 5">
          <a:extLst>
            <a:ext uri="{FF2B5EF4-FFF2-40B4-BE49-F238E27FC236}">
              <a16:creationId xmlns:a16="http://schemas.microsoft.com/office/drawing/2014/main" id="{92AE3385-46E9-CEF7-A662-A64447D74556}"/>
            </a:ext>
          </a:extLst>
        </xdr:cNvPr>
        <xdr:cNvPicPr>
          <a:picLocks noChangeAspect="1"/>
        </xdr:cNvPicPr>
      </xdr:nvPicPr>
      <xdr:blipFill>
        <a:blip xmlns:r="http://schemas.openxmlformats.org/officeDocument/2006/relationships" r:embed="rId1"/>
        <a:stretch>
          <a:fillRect/>
        </a:stretch>
      </xdr:blipFill>
      <xdr:spPr>
        <a:xfrm>
          <a:off x="451878" y="586860"/>
          <a:ext cx="9322958" cy="8675811"/>
        </a:xfrm>
        <a:prstGeom prst="rect">
          <a:avLst/>
        </a:prstGeom>
      </xdr:spPr>
    </xdr:pic>
    <xdr:clientData/>
  </xdr:twoCellAnchor>
  <xdr:twoCellAnchor>
    <xdr:from>
      <xdr:col>1</xdr:col>
      <xdr:colOff>29307</xdr:colOff>
      <xdr:row>8</xdr:row>
      <xdr:rowOff>0</xdr:rowOff>
    </xdr:from>
    <xdr:to>
      <xdr:col>7</xdr:col>
      <xdr:colOff>181701</xdr:colOff>
      <xdr:row>23</xdr:row>
      <xdr:rowOff>-1</xdr:rowOff>
    </xdr:to>
    <xdr:graphicFrame macro="">
      <xdr:nvGraphicFramePr>
        <xdr:cNvPr id="2" name="paty">
          <a:extLst>
            <a:ext uri="{FF2B5EF4-FFF2-40B4-BE49-F238E27FC236}">
              <a16:creationId xmlns:a16="http://schemas.microsoft.com/office/drawing/2014/main" id="{0A1A7C2E-73C1-46E0-8728-730EAE617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1623</xdr:colOff>
      <xdr:row>8</xdr:row>
      <xdr:rowOff>29308</xdr:rowOff>
    </xdr:from>
    <xdr:to>
      <xdr:col>15</xdr:col>
      <xdr:colOff>298353</xdr:colOff>
      <xdr:row>22</xdr:row>
      <xdr:rowOff>165652</xdr:rowOff>
    </xdr:to>
    <xdr:graphicFrame macro="">
      <xdr:nvGraphicFramePr>
        <xdr:cNvPr id="3" name="Chart 2">
          <a:extLst>
            <a:ext uri="{FF2B5EF4-FFF2-40B4-BE49-F238E27FC236}">
              <a16:creationId xmlns:a16="http://schemas.microsoft.com/office/drawing/2014/main" id="{D3BABBEF-256F-424F-B0F6-BA4815C39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22087</xdr:colOff>
      <xdr:row>27</xdr:row>
      <xdr:rowOff>143565</xdr:rowOff>
    </xdr:from>
    <xdr:to>
      <xdr:col>12</xdr:col>
      <xdr:colOff>141139</xdr:colOff>
      <xdr:row>44</xdr:row>
      <xdr:rowOff>165652</xdr:rowOff>
    </xdr:to>
    <xdr:graphicFrame macro="">
      <xdr:nvGraphicFramePr>
        <xdr:cNvPr id="4" name="Chart 3">
          <a:extLst>
            <a:ext uri="{FF2B5EF4-FFF2-40B4-BE49-F238E27FC236}">
              <a16:creationId xmlns:a16="http://schemas.microsoft.com/office/drawing/2014/main" id="{232DE4EF-9B8E-46E8-9EE5-01ED294D9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0</xdr:colOff>
      <xdr:row>13</xdr:row>
      <xdr:rowOff>0</xdr:rowOff>
    </xdr:from>
    <xdr:to>
      <xdr:col>34</xdr:col>
      <xdr:colOff>457200</xdr:colOff>
      <xdr:row>15</xdr:row>
      <xdr:rowOff>0</xdr:rowOff>
    </xdr:to>
    <xdr:sp macro="" textlink="">
      <xdr:nvSpPr>
        <xdr:cNvPr id="7170" name="Text Box 2">
          <a:extLst>
            <a:ext uri="{FF2B5EF4-FFF2-40B4-BE49-F238E27FC236}">
              <a16:creationId xmlns:a16="http://schemas.microsoft.com/office/drawing/2014/main" id="{1411A120-BCA4-7CCD-EA82-8F149D9F7DAE}"/>
            </a:ext>
          </a:extLst>
        </xdr:cNvPr>
        <xdr:cNvSpPr txBox="1">
          <a:spLocks noChangeArrowheads="1"/>
        </xdr:cNvSpPr>
      </xdr:nvSpPr>
      <xdr:spPr bwMode="auto">
        <a:xfrm>
          <a:off x="20726400" y="2522220"/>
          <a:ext cx="457200" cy="36576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IN" sz="1100" b="0" i="0" u="none" strike="noStrike" baseline="0">
              <a:solidFill>
                <a:srgbClr val="000000"/>
              </a:solidFill>
              <a:latin typeface="Calibri"/>
              <a:ea typeface="Calibri"/>
              <a:cs typeface="Calibri"/>
            </a:rPr>
            <a:t>ent method by region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312426</xdr:colOff>
      <xdr:row>1</xdr:row>
      <xdr:rowOff>140970</xdr:rowOff>
    </xdr:from>
    <xdr:to>
      <xdr:col>10</xdr:col>
      <xdr:colOff>7626</xdr:colOff>
      <xdr:row>16</xdr:row>
      <xdr:rowOff>140970</xdr:rowOff>
    </xdr:to>
    <xdr:graphicFrame macro="">
      <xdr:nvGraphicFramePr>
        <xdr:cNvPr id="2" name="Chart 1">
          <a:extLst>
            <a:ext uri="{FF2B5EF4-FFF2-40B4-BE49-F238E27FC236}">
              <a16:creationId xmlns:a16="http://schemas.microsoft.com/office/drawing/2014/main" id="{08E04ED0-74DD-5546-03C5-6CA0C7E59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175266</xdr:colOff>
      <xdr:row>21</xdr:row>
      <xdr:rowOff>179070</xdr:rowOff>
    </xdr:from>
    <xdr:to>
      <xdr:col>9</xdr:col>
      <xdr:colOff>480066</xdr:colOff>
      <xdr:row>36</xdr:row>
      <xdr:rowOff>179070</xdr:rowOff>
    </xdr:to>
    <xdr:graphicFrame macro="">
      <xdr:nvGraphicFramePr>
        <xdr:cNvPr id="3" name="Chart 2">
          <a:extLst>
            <a:ext uri="{FF2B5EF4-FFF2-40B4-BE49-F238E27FC236}">
              <a16:creationId xmlns:a16="http://schemas.microsoft.com/office/drawing/2014/main" id="{02A77E5E-5D06-3AD4-7DD9-F35CC7661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190506</xdr:colOff>
      <xdr:row>43</xdr:row>
      <xdr:rowOff>110490</xdr:rowOff>
    </xdr:from>
    <xdr:to>
      <xdr:col>8</xdr:col>
      <xdr:colOff>198120</xdr:colOff>
      <xdr:row>55</xdr:row>
      <xdr:rowOff>83820</xdr:rowOff>
    </xdr:to>
    <xdr:graphicFrame macro="">
      <xdr:nvGraphicFramePr>
        <xdr:cNvPr id="4" name="Chart 3">
          <a:extLst>
            <a:ext uri="{FF2B5EF4-FFF2-40B4-BE49-F238E27FC236}">
              <a16:creationId xmlns:a16="http://schemas.microsoft.com/office/drawing/2014/main" id="{33CA534F-0364-63EC-5C4D-8CA5AAD81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38100</xdr:colOff>
      <xdr:row>43</xdr:row>
      <xdr:rowOff>38100</xdr:rowOff>
    </xdr:from>
    <xdr:to>
      <xdr:col>13</xdr:col>
      <xdr:colOff>220980</xdr:colOff>
      <xdr:row>56</xdr:row>
      <xdr:rowOff>127635</xdr:rowOff>
    </xdr:to>
    <mc:AlternateContent xmlns:mc="http://schemas.openxmlformats.org/markup-compatibility/2006" xmlns:a14="http://schemas.microsoft.com/office/drawing/2010/main">
      <mc:Choice Requires="a14">
        <xdr:graphicFrame macro="">
          <xdr:nvGraphicFramePr>
            <xdr:cNvPr id="5" name="Brand">
              <a:extLst>
                <a:ext uri="{FF2B5EF4-FFF2-40B4-BE49-F238E27FC236}">
                  <a16:creationId xmlns:a16="http://schemas.microsoft.com/office/drawing/2014/main" id="{9F4EEA6C-5484-30B9-86DC-E4C0D9DAC2C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6774180" y="7901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182886</xdr:colOff>
      <xdr:row>73</xdr:row>
      <xdr:rowOff>11430</xdr:rowOff>
    </xdr:from>
    <xdr:to>
      <xdr:col>9</xdr:col>
      <xdr:colOff>487686</xdr:colOff>
      <xdr:row>88</xdr:row>
      <xdr:rowOff>11430</xdr:rowOff>
    </xdr:to>
    <xdr:graphicFrame macro="">
      <xdr:nvGraphicFramePr>
        <xdr:cNvPr id="6" name="Chart 5">
          <a:extLst>
            <a:ext uri="{FF2B5EF4-FFF2-40B4-BE49-F238E27FC236}">
              <a16:creationId xmlns:a16="http://schemas.microsoft.com/office/drawing/2014/main" id="{673D6FB8-6B28-2B95-FCC0-39187B78E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441966</xdr:colOff>
      <xdr:row>100</xdr:row>
      <xdr:rowOff>3810</xdr:rowOff>
    </xdr:from>
    <xdr:to>
      <xdr:col>9</xdr:col>
      <xdr:colOff>137160</xdr:colOff>
      <xdr:row>115</xdr:row>
      <xdr:rowOff>3810</xdr:rowOff>
    </xdr:to>
    <xdr:graphicFrame macro="">
      <xdr:nvGraphicFramePr>
        <xdr:cNvPr id="7" name="Chart 6">
          <a:extLst>
            <a:ext uri="{FF2B5EF4-FFF2-40B4-BE49-F238E27FC236}">
              <a16:creationId xmlns:a16="http://schemas.microsoft.com/office/drawing/2014/main" id="{45AC1F2C-AC4D-4455-1068-7A338ECCC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251466</xdr:colOff>
      <xdr:row>164</xdr:row>
      <xdr:rowOff>140970</xdr:rowOff>
    </xdr:from>
    <xdr:to>
      <xdr:col>9</xdr:col>
      <xdr:colOff>556266</xdr:colOff>
      <xdr:row>179</xdr:row>
      <xdr:rowOff>140970</xdr:rowOff>
    </xdr:to>
    <xdr:graphicFrame macro="">
      <xdr:nvGraphicFramePr>
        <xdr:cNvPr id="8" name="Chart 7">
          <a:extLst>
            <a:ext uri="{FF2B5EF4-FFF2-40B4-BE49-F238E27FC236}">
              <a16:creationId xmlns:a16="http://schemas.microsoft.com/office/drawing/2014/main" id="{3347311A-B6F3-CEA4-048C-EC5DF9A35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114306</xdr:colOff>
      <xdr:row>193</xdr:row>
      <xdr:rowOff>34290</xdr:rowOff>
    </xdr:from>
    <xdr:to>
      <xdr:col>9</xdr:col>
      <xdr:colOff>419106</xdr:colOff>
      <xdr:row>208</xdr:row>
      <xdr:rowOff>34290</xdr:rowOff>
    </xdr:to>
    <xdr:graphicFrame macro="">
      <xdr:nvGraphicFramePr>
        <xdr:cNvPr id="9" name="Chart 8">
          <a:extLst>
            <a:ext uri="{FF2B5EF4-FFF2-40B4-BE49-F238E27FC236}">
              <a16:creationId xmlns:a16="http://schemas.microsoft.com/office/drawing/2014/main" id="{DC018F7B-B09A-74C7-97A4-083AF4523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213366</xdr:colOff>
      <xdr:row>244</xdr:row>
      <xdr:rowOff>95250</xdr:rowOff>
    </xdr:from>
    <xdr:to>
      <xdr:col>11</xdr:col>
      <xdr:colOff>22866</xdr:colOff>
      <xdr:row>259</xdr:row>
      <xdr:rowOff>95250</xdr:rowOff>
    </xdr:to>
    <xdr:graphicFrame macro="">
      <xdr:nvGraphicFramePr>
        <xdr:cNvPr id="10" name="Chart 9">
          <a:extLst>
            <a:ext uri="{FF2B5EF4-FFF2-40B4-BE49-F238E27FC236}">
              <a16:creationId xmlns:a16="http://schemas.microsoft.com/office/drawing/2014/main" id="{94E526AA-380F-1637-9594-9066452FC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53346</xdr:colOff>
      <xdr:row>265</xdr:row>
      <xdr:rowOff>57150</xdr:rowOff>
    </xdr:from>
    <xdr:to>
      <xdr:col>9</xdr:col>
      <xdr:colOff>419100</xdr:colOff>
      <xdr:row>280</xdr:row>
      <xdr:rowOff>57150</xdr:rowOff>
    </xdr:to>
    <xdr:graphicFrame macro="">
      <xdr:nvGraphicFramePr>
        <xdr:cNvPr id="11" name="Chart 10">
          <a:extLst>
            <a:ext uri="{FF2B5EF4-FFF2-40B4-BE49-F238E27FC236}">
              <a16:creationId xmlns:a16="http://schemas.microsoft.com/office/drawing/2014/main" id="{38EA278F-1D23-CE34-68AD-AD27382DD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137166</xdr:colOff>
      <xdr:row>297</xdr:row>
      <xdr:rowOff>179070</xdr:rowOff>
    </xdr:from>
    <xdr:to>
      <xdr:col>10</xdr:col>
      <xdr:colOff>403860</xdr:colOff>
      <xdr:row>312</xdr:row>
      <xdr:rowOff>179070</xdr:rowOff>
    </xdr:to>
    <xdr:graphicFrame macro="">
      <xdr:nvGraphicFramePr>
        <xdr:cNvPr id="12" name="Chart 11">
          <a:extLst>
            <a:ext uri="{FF2B5EF4-FFF2-40B4-BE49-F238E27FC236}">
              <a16:creationId xmlns:a16="http://schemas.microsoft.com/office/drawing/2014/main" id="{DEF8E728-206E-E8C8-F7D0-C5A76151D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30486</xdr:colOff>
      <xdr:row>323</xdr:row>
      <xdr:rowOff>148590</xdr:rowOff>
    </xdr:from>
    <xdr:to>
      <xdr:col>8</xdr:col>
      <xdr:colOff>15240</xdr:colOff>
      <xdr:row>338</xdr:row>
      <xdr:rowOff>148590</xdr:rowOff>
    </xdr:to>
    <xdr:graphicFrame macro="">
      <xdr:nvGraphicFramePr>
        <xdr:cNvPr id="13" name="Chart 12">
          <a:extLst>
            <a:ext uri="{FF2B5EF4-FFF2-40B4-BE49-F238E27FC236}">
              <a16:creationId xmlns:a16="http://schemas.microsoft.com/office/drawing/2014/main" id="{F1EABC7D-36F6-7FE5-EDBB-25C416763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68586</xdr:colOff>
      <xdr:row>346</xdr:row>
      <xdr:rowOff>133350</xdr:rowOff>
    </xdr:from>
    <xdr:to>
      <xdr:col>13</xdr:col>
      <xdr:colOff>243846</xdr:colOff>
      <xdr:row>361</xdr:row>
      <xdr:rowOff>133350</xdr:rowOff>
    </xdr:to>
    <xdr:graphicFrame macro="">
      <xdr:nvGraphicFramePr>
        <xdr:cNvPr id="14" name="Chart 13">
          <a:extLst>
            <a:ext uri="{FF2B5EF4-FFF2-40B4-BE49-F238E27FC236}">
              <a16:creationId xmlns:a16="http://schemas.microsoft.com/office/drawing/2014/main" id="{32879393-0389-5FB4-1474-0D71B531B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723900</xdr:colOff>
      <xdr:row>372</xdr:row>
      <xdr:rowOff>125730</xdr:rowOff>
    </xdr:from>
    <xdr:to>
      <xdr:col>14</xdr:col>
      <xdr:colOff>289560</xdr:colOff>
      <xdr:row>387</xdr:row>
      <xdr:rowOff>125730</xdr:rowOff>
    </xdr:to>
    <xdr:graphicFrame macro="">
      <xdr:nvGraphicFramePr>
        <xdr:cNvPr id="16" name="Chart 15">
          <a:extLst>
            <a:ext uri="{FF2B5EF4-FFF2-40B4-BE49-F238E27FC236}">
              <a16:creationId xmlns:a16="http://schemas.microsoft.com/office/drawing/2014/main" id="{D10C1F47-F716-6241-E31D-2BB6607A4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refreshedDate="46147.839311111115" createdVersion="8" refreshedVersion="8" minRefreshableVersion="3" recordCount="121" xr:uid="{95889EF8-64DC-4AD3-92AE-D516D1A4A29A}">
  <cacheSource type="worksheet">
    <worksheetSource ref="A1:O1048576" sheet="Sheet1"/>
  </cacheSource>
  <cacheFields count="15">
    <cacheField name="Order_ID" numFmtId="0">
      <sharedItems containsString="0" containsBlank="1" containsNumber="1" containsInteger="1" minValue="1" maxValue="120"/>
    </cacheField>
    <cacheField name="Order_Date" numFmtId="0">
      <sharedItems containsBlank="1"/>
    </cacheField>
    <cacheField name="Product_Name" numFmtId="0">
      <sharedItems containsBlank="1"/>
    </cacheField>
    <cacheField name="Category" numFmtId="0">
      <sharedItems containsBlank="1" count="5">
        <s v="Makeup"/>
        <s v="Fragrance"/>
        <s v="Haircare"/>
        <s v="Skincare"/>
        <m/>
      </sharedItems>
    </cacheField>
    <cacheField name="Brand" numFmtId="0">
      <sharedItems containsBlank="1" count="11">
        <s v="Mamaearth"/>
        <s v="Lakme"/>
        <s v="Nykaa"/>
        <s v="Biotique"/>
        <s v="Dove"/>
        <s v="Maybelline"/>
        <s v="Plum"/>
        <s v="Sugar"/>
        <s v="Nivea"/>
        <s v="L'Oreal"/>
        <m/>
      </sharedItems>
    </cacheField>
    <cacheField name="Region" numFmtId="0">
      <sharedItems containsBlank="1" count="5">
        <s v="South"/>
        <s v="North"/>
        <s v="West"/>
        <s v="East"/>
        <m/>
      </sharedItems>
    </cacheField>
    <cacheField name="Quantity" numFmtId="0">
      <sharedItems containsString="0" containsBlank="1" containsNumber="1" containsInteger="1" minValue="1" maxValue="5"/>
    </cacheField>
    <cacheField name="Unit_Price" numFmtId="0">
      <sharedItems containsString="0" containsBlank="1" containsNumber="1" containsInteger="1" minValue="244" maxValue="2000"/>
    </cacheField>
    <cacheField name="Total_Sales" numFmtId="0">
      <sharedItems containsString="0" containsBlank="1" containsNumber="1" containsInteger="1" minValue="294" maxValue="8670"/>
    </cacheField>
    <cacheField name="Customer_Rating" numFmtId="0">
      <sharedItems containsString="0" containsBlank="1" containsNumber="1" minValue="2.5" maxValue="5" count="26">
        <n v="4.3"/>
        <n v="3.8"/>
        <n v="4.5"/>
        <n v="3.3"/>
        <n v="3.6"/>
        <n v="3.2"/>
        <n v="4.0999999999999996"/>
        <n v="4.4000000000000004"/>
        <n v="4.8"/>
        <n v="3.1"/>
        <n v="3.7"/>
        <n v="4"/>
        <n v="4.7"/>
        <n v="4.9000000000000004"/>
        <n v="5"/>
        <n v="3.9"/>
        <n v="3.5"/>
        <n v="3"/>
        <n v="4.5999999999999996"/>
        <n v="3.4"/>
        <n v="4.2"/>
        <n v="2.9"/>
        <n v="2.7"/>
        <n v="2.6"/>
        <n v="2.5"/>
        <m/>
      </sharedItems>
    </cacheField>
    <cacheField name="Payment_Method" numFmtId="0">
      <sharedItems containsBlank="1" count="5">
        <s v="UPI"/>
        <s v="Debit Card"/>
        <s v="Credit Card"/>
        <s v="Cash on Delivery"/>
        <m/>
      </sharedItems>
    </cacheField>
    <cacheField name="Field12" caption="Field12" numFmtId="0">
      <sharedItems containsNonDate="0" containsString="0" containsBlank="1"/>
    </cacheField>
    <cacheField name="Revenue" numFmtId="0">
      <sharedItems containsBlank="1"/>
    </cacheField>
    <cacheField name="Profit" numFmtId="0">
      <sharedItems containsString="0" containsBlank="1" containsNumber="1" minValue="88.2" maxValue="2601"/>
    </cacheField>
    <cacheField name="Year-Month" numFmtId="0">
      <sharedItems containsBlank="1" count="13">
        <s v="2024-10"/>
        <s v="2024-03"/>
        <s v="2024-07"/>
        <s v="2024-12"/>
        <s v="2024-04"/>
        <s v="2024-02"/>
        <s v="2024-09"/>
        <s v="2024-08"/>
        <s v="2024-11"/>
        <s v="2024-05"/>
        <s v="2024-01"/>
        <s v="2024-06"/>
        <m/>
      </sharedItems>
    </cacheField>
  </cacheFields>
  <extLst>
    <ext xmlns:x14="http://schemas.microsoft.com/office/spreadsheetml/2009/9/main" uri="{725AE2AE-9491-48be-B2B4-4EB974FC3084}">
      <x14:pivotCacheDefinition pivotCacheId="6488226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refreshedDate="46147.855244791666" createdVersion="8" refreshedVersion="8" minRefreshableVersion="3" recordCount="121" xr:uid="{132A6D4A-D0F6-4191-8920-4EF92C0B1B26}">
  <cacheSource type="worksheet">
    <worksheetSource ref="A1:P1048576" sheet="Sheet1"/>
  </cacheSource>
  <cacheFields count="16">
    <cacheField name="Order_ID" numFmtId="0">
      <sharedItems containsString="0" containsBlank="1" containsNumber="1" containsInteger="1" minValue="1" maxValue="120"/>
    </cacheField>
    <cacheField name="Order_Date" numFmtId="0">
      <sharedItems containsBlank="1"/>
    </cacheField>
    <cacheField name="Product_Name" numFmtId="0">
      <sharedItems containsBlank="1"/>
    </cacheField>
    <cacheField name="Category" numFmtId="0">
      <sharedItems containsBlank="1"/>
    </cacheField>
    <cacheField name="Brand" numFmtId="0">
      <sharedItems containsBlank="1"/>
    </cacheField>
    <cacheField name="Region" numFmtId="0">
      <sharedItems containsBlank="1"/>
    </cacheField>
    <cacheField name="Quantity" numFmtId="0">
      <sharedItems containsString="0" containsBlank="1" containsNumber="1" containsInteger="1" minValue="1" maxValue="5"/>
    </cacheField>
    <cacheField name="Unit_Price" numFmtId="0">
      <sharedItems containsString="0" containsBlank="1" containsNumber="1" containsInteger="1" minValue="244" maxValue="2000"/>
    </cacheField>
    <cacheField name="Total_Sales" numFmtId="0">
      <sharedItems containsString="0" containsBlank="1" containsNumber="1" containsInteger="1" minValue="294" maxValue="8670"/>
    </cacheField>
    <cacheField name="Customer_Rating" numFmtId="0">
      <sharedItems containsString="0" containsBlank="1" containsNumber="1" minValue="2.5" maxValue="5"/>
    </cacheField>
    <cacheField name="Payment_Method" numFmtId="0">
      <sharedItems containsBlank="1"/>
    </cacheField>
    <cacheField name="Field12" caption="Field12" numFmtId="0">
      <sharedItems containsNonDate="0" containsString="0" containsBlank="1"/>
    </cacheField>
    <cacheField name="Revenue" numFmtId="0">
      <sharedItems containsBlank="1"/>
    </cacheField>
    <cacheField name="Profit" numFmtId="0">
      <sharedItems containsString="0" containsBlank="1" containsNumber="1" minValue="88.2" maxValue="2601"/>
    </cacheField>
    <cacheField name="Year-Month" numFmtId="0">
      <sharedItems containsBlank="1"/>
    </cacheField>
    <cacheField name="Rating Group" numFmtId="0">
      <sharedItems containsBlank="1" count="3">
        <s v="High Rating"/>
        <s v="Low Rating"/>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refreshedDate="46147.862828472222" createdVersion="8" refreshedVersion="8" minRefreshableVersion="3" recordCount="121" xr:uid="{4B7D71FF-498D-4968-AAD6-F35FD5D8E884}">
  <cacheSource type="worksheet">
    <worksheetSource ref="A1:Q1048576" sheet="Sheet1"/>
  </cacheSource>
  <cacheFields count="17">
    <cacheField name="Order_ID" numFmtId="0">
      <sharedItems containsString="0" containsBlank="1" containsNumber="1" containsInteger="1" minValue="1" maxValue="120"/>
    </cacheField>
    <cacheField name="Order_Date" numFmtId="0">
      <sharedItems containsBlank="1"/>
    </cacheField>
    <cacheField name="Product_Name" numFmtId="0">
      <sharedItems containsBlank="1"/>
    </cacheField>
    <cacheField name="Category" numFmtId="0">
      <sharedItems containsBlank="1" count="5">
        <s v="Makeup"/>
        <s v="Fragrance"/>
        <s v="Haircare"/>
        <s v="Skincare"/>
        <m/>
      </sharedItems>
    </cacheField>
    <cacheField name="Brand" numFmtId="0">
      <sharedItems containsBlank="1" count="11">
        <s v="Mamaearth"/>
        <s v="Lakme"/>
        <s v="Nykaa"/>
        <s v="Biotique"/>
        <s v="Dove"/>
        <s v="Maybelline"/>
        <s v="Plum"/>
        <s v="Sugar"/>
        <s v="Nivea"/>
        <s v="L'Oreal"/>
        <m/>
      </sharedItems>
    </cacheField>
    <cacheField name="Region" numFmtId="0">
      <sharedItems containsBlank="1"/>
    </cacheField>
    <cacheField name="Quantity" numFmtId="0">
      <sharedItems containsString="0" containsBlank="1" containsNumber="1" containsInteger="1" minValue="1" maxValue="5"/>
    </cacheField>
    <cacheField name="Unit_Price" numFmtId="0">
      <sharedItems containsString="0" containsBlank="1" containsNumber="1" containsInteger="1" minValue="244" maxValue="2000"/>
    </cacheField>
    <cacheField name="Total_Sales" numFmtId="0">
      <sharedItems containsString="0" containsBlank="1" containsNumber="1" containsInteger="1" minValue="294" maxValue="8670"/>
    </cacheField>
    <cacheField name="Customer_Rating" numFmtId="0">
      <sharedItems containsString="0" containsBlank="1" containsNumber="1" minValue="2.5" maxValue="5"/>
    </cacheField>
    <cacheField name="Payment_Method" numFmtId="0">
      <sharedItems containsBlank="1"/>
    </cacheField>
    <cacheField name="Field12" caption="Field12" numFmtId="0">
      <sharedItems containsNonDate="0" containsString="0" containsBlank="1"/>
    </cacheField>
    <cacheField name="Revenue" numFmtId="0">
      <sharedItems containsBlank="1"/>
    </cacheField>
    <cacheField name="Profit" numFmtId="0">
      <sharedItems containsString="0" containsBlank="1" containsNumber="1" minValue="88.2" maxValue="2601"/>
    </cacheField>
    <cacheField name="Year-Month" numFmtId="0">
      <sharedItems containsBlank="1"/>
    </cacheField>
    <cacheField name="Rating Group" numFmtId="0">
      <sharedItems containsBlank="1"/>
    </cacheField>
    <cacheField name="Profit Margin" numFmtId="0">
      <sharedItems containsString="0" containsBlank="1" containsNumber="1" minValue="0.29999999999999993" maxValue="0.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refreshedDate="46156.910623263888" createdVersion="8" refreshedVersion="8" minRefreshableVersion="3" recordCount="213" xr:uid="{063B2C3C-7E83-484A-94C5-25CA6BE1E2F2}">
  <cacheSource type="worksheet">
    <worksheetSource ref="A1:AD1048576" sheet="Sheet1"/>
  </cacheSource>
  <cacheFields count="30">
    <cacheField name="Order_ID" numFmtId="0">
      <sharedItems containsString="0" containsBlank="1" containsNumber="1" containsInteger="1" minValue="1" maxValue="120"/>
    </cacheField>
    <cacheField name="Order_Date" numFmtId="0">
      <sharedItems containsBlank="1"/>
    </cacheField>
    <cacheField name="Product_Name" numFmtId="0">
      <sharedItems containsBlank="1"/>
    </cacheField>
    <cacheField name="Category" numFmtId="0">
      <sharedItems containsBlank="1" count="5">
        <s v="Makeup"/>
        <s v="Fragrance"/>
        <s v="Haircare"/>
        <s v="Skincare"/>
        <m/>
      </sharedItems>
    </cacheField>
    <cacheField name="Brand" numFmtId="0">
      <sharedItems containsBlank="1" count="11">
        <s v="Mamaearth"/>
        <s v="Lakme"/>
        <s v="Nykaa"/>
        <s v="Biotique"/>
        <s v="Dove"/>
        <s v="Maybelline"/>
        <s v="Plum"/>
        <s v="Sugar"/>
        <s v="Nivea"/>
        <s v="L'Oreal"/>
        <m/>
      </sharedItems>
    </cacheField>
    <cacheField name="Region" numFmtId="0">
      <sharedItems containsBlank="1" count="5">
        <s v="South"/>
        <s v="North"/>
        <s v="West"/>
        <s v="East"/>
        <m/>
      </sharedItems>
    </cacheField>
    <cacheField name="Quantity" numFmtId="0">
      <sharedItems containsString="0" containsBlank="1" containsNumber="1" containsInteger="1" minValue="1" maxValue="5"/>
    </cacheField>
    <cacheField name="Unit_Price" numFmtId="0">
      <sharedItems containsString="0" containsBlank="1" containsNumber="1" containsInteger="1" minValue="244" maxValue="2000" count="116">
        <n v="485"/>
        <n v="676"/>
        <n v="769"/>
        <n v="1763"/>
        <n v="1694"/>
        <n v="593"/>
        <n v="978"/>
        <n v="1447"/>
        <n v="1926"/>
        <n v="632"/>
        <n v="1243"/>
        <n v="981"/>
        <n v="428"/>
        <n v="417"/>
        <n v="1304"/>
        <n v="1999"/>
        <n v="1698"/>
        <n v="1280"/>
        <n v="1097"/>
        <n v="1404"/>
        <n v="1960"/>
        <n v="1380"/>
        <n v="1067"/>
        <n v="709"/>
        <n v="1990"/>
        <n v="1743"/>
        <n v="537"/>
        <n v="588"/>
        <n v="1396"/>
        <n v="339"/>
        <n v="367"/>
        <n v="468"/>
        <n v="1353"/>
        <n v="2000"/>
        <n v="813"/>
        <n v="777"/>
        <n v="1499"/>
        <n v="1718"/>
        <n v="273"/>
        <n v="932"/>
        <n v="1734"/>
        <n v="1802"/>
        <n v="655"/>
        <n v="1016"/>
        <n v="436"/>
        <n v="1089"/>
        <n v="290"/>
        <n v="1560"/>
        <n v="868"/>
        <n v="1460"/>
        <n v="1809"/>
        <n v="1549"/>
        <n v="250"/>
        <n v="1212"/>
        <n v="1846"/>
        <n v="1841"/>
        <n v="1723"/>
        <n v="762"/>
        <n v="508"/>
        <n v="1311"/>
        <n v="979"/>
        <n v="649"/>
        <n v="461"/>
        <n v="1975"/>
        <n v="891"/>
        <n v="1918"/>
        <n v="1632"/>
        <n v="1385"/>
        <n v="1614"/>
        <n v="1291"/>
        <n v="416"/>
        <n v="1532"/>
        <n v="771"/>
        <n v="1942"/>
        <n v="1636"/>
        <n v="1337"/>
        <n v="653"/>
        <n v="1727"/>
        <n v="447"/>
        <n v="766"/>
        <n v="819"/>
        <n v="1506"/>
        <n v="897"/>
        <n v="351"/>
        <n v="1342"/>
        <n v="1078"/>
        <n v="521"/>
        <n v="266"/>
        <n v="1554"/>
        <n v="346"/>
        <n v="1610"/>
        <n v="281"/>
        <n v="1402"/>
        <n v="571"/>
        <n v="882"/>
        <n v="1866"/>
        <n v="1782"/>
        <n v="1261"/>
        <n v="836"/>
        <n v="1220"/>
        <n v="1135"/>
        <n v="896"/>
        <n v="1114"/>
        <n v="1628"/>
        <n v="990"/>
        <n v="353"/>
        <n v="1729"/>
        <n v="294"/>
        <n v="1287"/>
        <n v="1599"/>
        <n v="1847"/>
        <n v="1403"/>
        <n v="1947"/>
        <n v="244"/>
        <n v="1788"/>
        <m/>
      </sharedItems>
    </cacheField>
    <cacheField name="Total_Sales" numFmtId="0">
      <sharedItems containsString="0" containsBlank="1" containsNumber="1" containsInteger="1" minValue="294" maxValue="8670"/>
    </cacheField>
    <cacheField name="Customer_Rating" numFmtId="0">
      <sharedItems containsString="0" containsBlank="1" containsNumber="1" minValue="2.5" maxValue="5"/>
    </cacheField>
    <cacheField name="Payment_Method" numFmtId="0">
      <sharedItems containsBlank="1"/>
    </cacheField>
    <cacheField name="Field12" caption="Field12" numFmtId="0">
      <sharedItems containsNonDate="0" containsString="0" containsBlank="1"/>
    </cacheField>
    <cacheField name="Revenue" numFmtId="0">
      <sharedItems containsBlank="1"/>
    </cacheField>
    <cacheField name="Profit" numFmtId="0">
      <sharedItems containsString="0" containsBlank="1" containsNumber="1" minValue="88.2" maxValue="2601" count="120">
        <n v="291"/>
        <n v="405.59999999999997"/>
        <n v="1153.5"/>
        <n v="1057.8"/>
        <n v="508.2"/>
        <n v="889.5"/>
        <n v="293.39999999999998"/>
        <n v="434.09999999999997"/>
        <n v="1733.3999999999999"/>
        <n v="189.6"/>
        <n v="436.5"/>
        <n v="745.8"/>
        <n v="1177.2"/>
        <n v="385.2"/>
        <n v="625.5"/>
        <n v="782.4"/>
        <n v="1799.1"/>
        <n v="509.4"/>
        <n v="1152"/>
        <n v="987.3"/>
        <n v="421.2"/>
        <n v="588"/>
        <n v="2070"/>
        <n v="960.3"/>
        <n v="212.7"/>
        <n v="1194"/>
        <n v="522.9"/>
        <n v="161.1"/>
        <n v="352.8"/>
        <n v="418.8"/>
        <n v="508.5"/>
        <n v="550.5"/>
        <n v="561.6"/>
        <n v="2029.5"/>
        <n v="600"/>
        <n v="1219.5"/>
        <n v="699.3"/>
        <n v="449.7"/>
        <n v="1030.8"/>
        <n v="409.5"/>
        <n v="279.59999999999997"/>
        <n v="2601"/>
        <n v="1621.8"/>
        <n v="786"/>
        <n v="609.6"/>
        <n v="130.79999999999998"/>
        <n v="1633.5"/>
        <n v="261"/>
        <n v="468"/>
        <n v="1041.5999999999999"/>
        <n v="876"/>
        <n v="2170.7999999999997"/>
        <n v="929.4"/>
        <n v="150"/>
        <n v="1454.3999999999999"/>
        <n v="1107.5999999999999"/>
        <n v="1104.5999999999999"/>
        <n v="1033.8"/>
        <n v="457.2"/>
        <n v="304.8"/>
        <n v="1179.8999999999999"/>
        <n v="1468.5"/>
        <n v="778.8"/>
        <n v="553.19999999999993"/>
        <n v="1185"/>
        <n v="801.9"/>
        <n v="520.19999999999993"/>
        <n v="1150.8"/>
        <n v="1958.3999999999999"/>
        <n v="415.5"/>
        <n v="2421"/>
        <n v="1161.8999999999999"/>
        <n v="499.2"/>
        <n v="2298"/>
        <n v="231.29999999999998"/>
        <n v="2330.4"/>
        <n v="2454"/>
        <n v="1604.3999999999999"/>
        <n v="587.69999999999993"/>
        <n v="2072.4"/>
        <n v="268.2"/>
        <n v="919.19999999999993"/>
        <n v="491.4"/>
        <n v="903.6"/>
        <n v="1076.3999999999999"/>
        <n v="402.59999999999997"/>
        <n v="1617"/>
        <n v="156.29999999999998"/>
        <n v="239.39999999999998"/>
        <n v="2331"/>
        <n v="207.6"/>
        <n v="1932"/>
        <n v="421.5"/>
        <n v="2103"/>
        <n v="513.9"/>
        <n v="1058.3999999999999"/>
        <n v="2239.1999999999998"/>
        <n v="534.6"/>
        <n v="756.6"/>
        <n v="702"/>
        <n v="501.59999999999997"/>
        <n v="732"/>
        <n v="681"/>
        <n v="1075.2"/>
        <n v="668.4"/>
        <n v="976.8"/>
        <n v="1188"/>
        <n v="597"/>
        <n v="211.79999999999998"/>
        <n v="1467"/>
        <n v="1037.3999999999999"/>
        <n v="88.2"/>
        <n v="772.19999999999993"/>
        <n v="2398.5"/>
        <n v="554.1"/>
        <n v="1262.7"/>
        <n v="2336.4"/>
        <n v="219.6"/>
        <n v="1609.2"/>
        <m/>
      </sharedItems>
    </cacheField>
    <cacheField name="Year-Month" numFmtId="0">
      <sharedItems containsBlank="1"/>
    </cacheField>
    <cacheField name="Rating Group" numFmtId="0">
      <sharedItems containsBlank="1" count="3">
        <s v="High Rating"/>
        <s v="Low Rating"/>
        <m/>
      </sharedItems>
    </cacheField>
    <cacheField name="Profit Margin" numFmtId="0">
      <sharedItems containsString="0" containsBlank="1" containsNumber="1" minValue="0.29999999999999993" maxValue="0.3"/>
    </cacheField>
    <cacheField name="Field18" caption="Field18" numFmtId="0">
      <sharedItems containsNonDate="0" containsString="0" containsBlank="1"/>
    </cacheField>
    <cacheField name="Field19" caption="Field19" numFmtId="0">
      <sharedItems containsBlank="1" containsMixedTypes="1" containsNumber="1" containsInteger="1" minValue="376278" maxValue="376278"/>
    </cacheField>
    <cacheField name="Field20" caption="Field20" numFmtId="0">
      <sharedItems containsNonDate="0" containsString="0" containsBlank="1"/>
    </cacheField>
    <cacheField name="Field21" caption="Field21" numFmtId="0">
      <sharedItems containsBlank="1" containsMixedTypes="1" containsNumber="1" minValue="465.40000000000003" maxValue="465.40000000000003"/>
    </cacheField>
    <cacheField name="Field22" caption="Field22" numFmtId="0">
      <sharedItems containsNonDate="0" containsString="0" containsBlank="1"/>
    </cacheField>
    <cacheField name="Field23" caption="Field23" numFmtId="0">
      <sharedItems containsBlank="1" containsMixedTypes="1" containsNumber="1" containsInteger="1" minValue="120" maxValue="120"/>
    </cacheField>
    <cacheField name="Field24" caption="Field24" numFmtId="0">
      <sharedItems containsNonDate="0" containsString="0" containsBlank="1"/>
    </cacheField>
    <cacheField name="Field25" caption="Field25" numFmtId="0">
      <sharedItems containsString="0" containsBlank="1" containsNumber="1" minValue="3.8783333333333334" maxValue="3.8783333333333334"/>
    </cacheField>
    <cacheField name="Avg price per unit" numFmtId="0">
      <sharedItems containsBlank="1" containsMixedTypes="1" containsNumber="1" minValue="54.6" maxValue="2000"/>
    </cacheField>
    <cacheField name="Order size" numFmtId="0">
      <sharedItems containsBlank="1"/>
    </cacheField>
    <cacheField name="Sales per unit" numFmtId="0">
      <sharedItems containsString="0" containsBlank="1" containsNumber="1" containsInteger="1" minValue="244" maxValue="2000"/>
    </cacheField>
    <cacheField name="Profit category" numFmtId="0">
      <sharedItems containsBlank="1"/>
    </cacheField>
    <cacheField name="Month name" numFmtId="0">
      <sharedItems containsBlank="1" count="13">
        <s v="Oct-2024"/>
        <s v="Mar-2024"/>
        <s v="Jul-2024"/>
        <s v="Dec-2024"/>
        <s v="Apr-2024"/>
        <s v="Feb-2024"/>
        <s v="Sep-2024"/>
        <s v="Aug-2024"/>
        <s v="Nov-2024"/>
        <s v="May-2024"/>
        <s v="Jan-2024"/>
        <s v="Jun-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n v="1"/>
    <s v="2024-10-29"/>
    <s v="Foundation"/>
    <x v="0"/>
    <x v="0"/>
    <x v="0"/>
    <n v="2"/>
    <n v="485"/>
    <n v="970"/>
    <x v="0"/>
    <x v="0"/>
    <m/>
    <s v="Low"/>
    <n v="291"/>
    <x v="0"/>
  </r>
  <r>
    <n v="2"/>
    <s v="2024-10-14"/>
    <s v="Shampoo"/>
    <x v="0"/>
    <x v="1"/>
    <x v="1"/>
    <n v="2"/>
    <n v="676"/>
    <n v="1352"/>
    <x v="1"/>
    <x v="0"/>
    <m/>
    <s v="Low"/>
    <n v="405.59999999999997"/>
    <x v="0"/>
  </r>
  <r>
    <n v="3"/>
    <s v="2024-03-22"/>
    <s v="Serum"/>
    <x v="1"/>
    <x v="2"/>
    <x v="2"/>
    <n v="5"/>
    <n v="769"/>
    <n v="3845"/>
    <x v="2"/>
    <x v="0"/>
    <m/>
    <s v="High"/>
    <n v="1153.5"/>
    <x v="1"/>
  </r>
  <r>
    <n v="4"/>
    <s v="2024-07-13"/>
    <s v="Shampoo"/>
    <x v="2"/>
    <x v="0"/>
    <x v="0"/>
    <n v="2"/>
    <n v="1763"/>
    <n v="3526"/>
    <x v="3"/>
    <x v="0"/>
    <m/>
    <s v="High"/>
    <n v="1057.8"/>
    <x v="2"/>
  </r>
  <r>
    <n v="5"/>
    <s v="2024-07-12"/>
    <s v="Foundation"/>
    <x v="2"/>
    <x v="3"/>
    <x v="3"/>
    <n v="1"/>
    <n v="1694"/>
    <n v="1694"/>
    <x v="4"/>
    <x v="0"/>
    <m/>
    <s v="Low"/>
    <n v="508.2"/>
    <x v="2"/>
  </r>
  <r>
    <n v="6"/>
    <s v="2024-12-04"/>
    <s v="Foundation"/>
    <x v="2"/>
    <x v="4"/>
    <x v="3"/>
    <n v="5"/>
    <n v="593"/>
    <n v="2965"/>
    <x v="0"/>
    <x v="0"/>
    <m/>
    <s v="Low"/>
    <n v="889.5"/>
    <x v="3"/>
  </r>
  <r>
    <n v="7"/>
    <s v="2024-03-24"/>
    <s v="Serum"/>
    <x v="2"/>
    <x v="5"/>
    <x v="0"/>
    <n v="1"/>
    <n v="978"/>
    <n v="978"/>
    <x v="5"/>
    <x v="1"/>
    <m/>
    <s v="Low"/>
    <n v="293.39999999999998"/>
    <x v="1"/>
  </r>
  <r>
    <n v="8"/>
    <s v="2024-03-24"/>
    <s v="Perfume"/>
    <x v="2"/>
    <x v="2"/>
    <x v="3"/>
    <n v="1"/>
    <n v="1447"/>
    <n v="1447"/>
    <x v="6"/>
    <x v="2"/>
    <m/>
    <s v="Low"/>
    <n v="434.09999999999997"/>
    <x v="1"/>
  </r>
  <r>
    <n v="9"/>
    <s v="2024-04-27"/>
    <s v="Conditioner"/>
    <x v="1"/>
    <x v="0"/>
    <x v="0"/>
    <n v="3"/>
    <n v="1926"/>
    <n v="5778"/>
    <x v="7"/>
    <x v="0"/>
    <m/>
    <s v="High"/>
    <n v="1733.3999999999999"/>
    <x v="4"/>
  </r>
  <r>
    <n v="10"/>
    <s v="2024-04-18"/>
    <s v="Lipstick"/>
    <x v="2"/>
    <x v="6"/>
    <x v="3"/>
    <n v="1"/>
    <n v="632"/>
    <n v="632"/>
    <x v="8"/>
    <x v="1"/>
    <m/>
    <s v="Low"/>
    <n v="189.6"/>
    <x v="4"/>
  </r>
  <r>
    <n v="11"/>
    <s v="2024-10-26"/>
    <s v="Conditioner"/>
    <x v="1"/>
    <x v="7"/>
    <x v="0"/>
    <n v="3"/>
    <n v="485"/>
    <n v="1455"/>
    <x v="9"/>
    <x v="1"/>
    <m/>
    <s v="Low"/>
    <n v="436.5"/>
    <x v="0"/>
  </r>
  <r>
    <n v="12"/>
    <s v="2024-02-26"/>
    <s v="Shampoo"/>
    <x v="1"/>
    <x v="3"/>
    <x v="0"/>
    <n v="2"/>
    <n v="1243"/>
    <n v="2486"/>
    <x v="10"/>
    <x v="0"/>
    <m/>
    <s v="Low"/>
    <n v="745.8"/>
    <x v="5"/>
  </r>
  <r>
    <n v="13"/>
    <s v="2024-09-27"/>
    <s v="Moisturizer"/>
    <x v="3"/>
    <x v="6"/>
    <x v="1"/>
    <n v="4"/>
    <n v="981"/>
    <n v="3924"/>
    <x v="11"/>
    <x v="3"/>
    <m/>
    <s v="High"/>
    <n v="1177.2"/>
    <x v="6"/>
  </r>
  <r>
    <n v="14"/>
    <s v="2024-08-20"/>
    <s v="Eyeliner"/>
    <x v="0"/>
    <x v="5"/>
    <x v="3"/>
    <n v="3"/>
    <n v="428"/>
    <n v="1284"/>
    <x v="5"/>
    <x v="2"/>
    <m/>
    <s v="Low"/>
    <n v="385.2"/>
    <x v="7"/>
  </r>
  <r>
    <n v="15"/>
    <s v="2024-11-23"/>
    <s v="Lipstick"/>
    <x v="2"/>
    <x v="8"/>
    <x v="0"/>
    <n v="5"/>
    <n v="417"/>
    <n v="2085"/>
    <x v="12"/>
    <x v="1"/>
    <m/>
    <s v="Low"/>
    <n v="625.5"/>
    <x v="8"/>
  </r>
  <r>
    <n v="16"/>
    <s v="2024-11-02"/>
    <s v="Face Wash"/>
    <x v="3"/>
    <x v="9"/>
    <x v="3"/>
    <n v="2"/>
    <n v="1304"/>
    <n v="2608"/>
    <x v="13"/>
    <x v="0"/>
    <m/>
    <s v="Low"/>
    <n v="782.4"/>
    <x v="8"/>
  </r>
  <r>
    <n v="17"/>
    <s v="2024-05-02"/>
    <s v="Perfume"/>
    <x v="1"/>
    <x v="1"/>
    <x v="1"/>
    <n v="3"/>
    <n v="1999"/>
    <n v="5997"/>
    <x v="14"/>
    <x v="1"/>
    <m/>
    <s v="High"/>
    <n v="1799.1"/>
    <x v="9"/>
  </r>
  <r>
    <n v="18"/>
    <s v="2024-09-29"/>
    <s v="Lipstick"/>
    <x v="3"/>
    <x v="4"/>
    <x v="1"/>
    <n v="1"/>
    <n v="1698"/>
    <n v="1698"/>
    <x v="10"/>
    <x v="0"/>
    <m/>
    <s v="Low"/>
    <n v="509.4"/>
    <x v="6"/>
  </r>
  <r>
    <n v="19"/>
    <s v="2024-04-18"/>
    <s v="Moisturizer"/>
    <x v="3"/>
    <x v="7"/>
    <x v="0"/>
    <n v="3"/>
    <n v="1280"/>
    <n v="3840"/>
    <x v="12"/>
    <x v="3"/>
    <m/>
    <s v="High"/>
    <n v="1152"/>
    <x v="4"/>
  </r>
  <r>
    <n v="20"/>
    <s v="2024-03-02"/>
    <s v="Face Wash"/>
    <x v="3"/>
    <x v="0"/>
    <x v="2"/>
    <n v="3"/>
    <n v="1097"/>
    <n v="3291"/>
    <x v="12"/>
    <x v="3"/>
    <m/>
    <s v="High"/>
    <n v="987.3"/>
    <x v="1"/>
  </r>
  <r>
    <n v="21"/>
    <s v="2024-01-04"/>
    <s v="Serum"/>
    <x v="3"/>
    <x v="5"/>
    <x v="3"/>
    <n v="1"/>
    <n v="1404"/>
    <n v="1404"/>
    <x v="15"/>
    <x v="2"/>
    <m/>
    <s v="Low"/>
    <n v="421.2"/>
    <x v="10"/>
  </r>
  <r>
    <n v="22"/>
    <s v="2024-05-22"/>
    <s v="Foundation"/>
    <x v="0"/>
    <x v="2"/>
    <x v="1"/>
    <n v="1"/>
    <n v="1960"/>
    <n v="1960"/>
    <x v="3"/>
    <x v="2"/>
    <m/>
    <s v="Low"/>
    <n v="588"/>
    <x v="9"/>
  </r>
  <r>
    <n v="23"/>
    <s v="2024-07-27"/>
    <s v="Conditioner"/>
    <x v="3"/>
    <x v="8"/>
    <x v="0"/>
    <n v="5"/>
    <n v="1380"/>
    <n v="6900"/>
    <x v="10"/>
    <x v="3"/>
    <m/>
    <s v="High"/>
    <n v="2070"/>
    <x v="2"/>
  </r>
  <r>
    <n v="24"/>
    <s v="2024-12-10"/>
    <s v="Serum"/>
    <x v="0"/>
    <x v="5"/>
    <x v="2"/>
    <n v="3"/>
    <n v="1067"/>
    <n v="3201"/>
    <x v="16"/>
    <x v="0"/>
    <m/>
    <s v="High"/>
    <n v="960.3"/>
    <x v="3"/>
  </r>
  <r>
    <n v="25"/>
    <s v="2024-03-12"/>
    <s v="Foundation"/>
    <x v="0"/>
    <x v="6"/>
    <x v="3"/>
    <n v="1"/>
    <n v="709"/>
    <n v="709"/>
    <x v="17"/>
    <x v="3"/>
    <m/>
    <s v="Low"/>
    <n v="212.7"/>
    <x v="1"/>
  </r>
  <r>
    <n v="26"/>
    <s v="2024-10-08"/>
    <s v="Shampoo"/>
    <x v="3"/>
    <x v="0"/>
    <x v="2"/>
    <n v="2"/>
    <n v="1990"/>
    <n v="3980"/>
    <x v="8"/>
    <x v="3"/>
    <m/>
    <s v="High"/>
    <n v="1194"/>
    <x v="0"/>
  </r>
  <r>
    <n v="27"/>
    <s v="2024-07-27"/>
    <s v="Foundation"/>
    <x v="0"/>
    <x v="8"/>
    <x v="1"/>
    <n v="1"/>
    <n v="1743"/>
    <n v="1743"/>
    <x v="18"/>
    <x v="2"/>
    <m/>
    <s v="Low"/>
    <n v="522.9"/>
    <x v="2"/>
  </r>
  <r>
    <n v="28"/>
    <s v="2024-05-15"/>
    <s v="Conditioner"/>
    <x v="1"/>
    <x v="2"/>
    <x v="2"/>
    <n v="1"/>
    <n v="537"/>
    <n v="537"/>
    <x v="19"/>
    <x v="3"/>
    <m/>
    <s v="Low"/>
    <n v="161.1"/>
    <x v="9"/>
  </r>
  <r>
    <n v="29"/>
    <s v="2024-10-23"/>
    <s v="Conditioner"/>
    <x v="2"/>
    <x v="6"/>
    <x v="2"/>
    <n v="2"/>
    <n v="588"/>
    <n v="1176"/>
    <x v="5"/>
    <x v="0"/>
    <m/>
    <s v="Low"/>
    <n v="352.8"/>
    <x v="0"/>
  </r>
  <r>
    <n v="30"/>
    <s v="2024-01-30"/>
    <s v="Face Wash"/>
    <x v="0"/>
    <x v="3"/>
    <x v="1"/>
    <n v="1"/>
    <n v="1396"/>
    <n v="1396"/>
    <x v="10"/>
    <x v="2"/>
    <m/>
    <s v="Low"/>
    <n v="418.8"/>
    <x v="10"/>
  </r>
  <r>
    <n v="31"/>
    <s v="2024-07-25"/>
    <s v="Face Wash"/>
    <x v="0"/>
    <x v="9"/>
    <x v="1"/>
    <n v="5"/>
    <n v="339"/>
    <n v="1695"/>
    <x v="20"/>
    <x v="2"/>
    <m/>
    <s v="Low"/>
    <n v="508.5"/>
    <x v="2"/>
  </r>
  <r>
    <n v="32"/>
    <s v="2024-05-13"/>
    <s v="Foundation"/>
    <x v="3"/>
    <x v="4"/>
    <x v="1"/>
    <n v="5"/>
    <n v="367"/>
    <n v="1835"/>
    <x v="16"/>
    <x v="1"/>
    <m/>
    <s v="Low"/>
    <n v="550.5"/>
    <x v="9"/>
  </r>
  <r>
    <n v="33"/>
    <s v="2024-08-22"/>
    <s v="Serum"/>
    <x v="2"/>
    <x v="2"/>
    <x v="3"/>
    <n v="4"/>
    <n v="468"/>
    <n v="1872"/>
    <x v="20"/>
    <x v="1"/>
    <m/>
    <s v="Low"/>
    <n v="561.6"/>
    <x v="7"/>
  </r>
  <r>
    <n v="34"/>
    <s v="2024-10-02"/>
    <s v="Perfume"/>
    <x v="0"/>
    <x v="1"/>
    <x v="2"/>
    <n v="5"/>
    <n v="1353"/>
    <n v="6765"/>
    <x v="14"/>
    <x v="0"/>
    <m/>
    <s v="High"/>
    <n v="2029.5"/>
    <x v="0"/>
  </r>
  <r>
    <n v="35"/>
    <s v="2024-03-21"/>
    <s v="Serum"/>
    <x v="2"/>
    <x v="9"/>
    <x v="3"/>
    <n v="1"/>
    <n v="2000"/>
    <n v="2000"/>
    <x v="9"/>
    <x v="1"/>
    <m/>
    <s v="Low"/>
    <n v="600"/>
    <x v="1"/>
  </r>
  <r>
    <n v="36"/>
    <s v="2024-03-09"/>
    <s v="Conditioner"/>
    <x v="2"/>
    <x v="4"/>
    <x v="1"/>
    <n v="5"/>
    <n v="813"/>
    <n v="4065"/>
    <x v="8"/>
    <x v="0"/>
    <m/>
    <s v="High"/>
    <n v="1219.5"/>
    <x v="1"/>
  </r>
  <r>
    <n v="37"/>
    <s v="2024-04-14"/>
    <s v="Eyeliner"/>
    <x v="0"/>
    <x v="5"/>
    <x v="0"/>
    <n v="3"/>
    <n v="777"/>
    <n v="2331"/>
    <x v="11"/>
    <x v="1"/>
    <m/>
    <s v="Low"/>
    <n v="699.3"/>
    <x v="4"/>
  </r>
  <r>
    <n v="38"/>
    <s v="2024-01-23"/>
    <s v="Eyeliner"/>
    <x v="1"/>
    <x v="0"/>
    <x v="1"/>
    <n v="1"/>
    <n v="1499"/>
    <n v="1499"/>
    <x v="4"/>
    <x v="1"/>
    <m/>
    <s v="Low"/>
    <n v="449.7"/>
    <x v="10"/>
  </r>
  <r>
    <n v="39"/>
    <s v="2024-10-14"/>
    <s v="Lipstick"/>
    <x v="2"/>
    <x v="9"/>
    <x v="3"/>
    <n v="2"/>
    <n v="1718"/>
    <n v="3436"/>
    <x v="4"/>
    <x v="3"/>
    <m/>
    <s v="High"/>
    <n v="1030.8"/>
    <x v="0"/>
  </r>
  <r>
    <n v="40"/>
    <s v="2024-08-08"/>
    <s v="Lipstick"/>
    <x v="0"/>
    <x v="5"/>
    <x v="0"/>
    <n v="5"/>
    <n v="273"/>
    <n v="1365"/>
    <x v="18"/>
    <x v="2"/>
    <m/>
    <s v="Low"/>
    <n v="409.5"/>
    <x v="7"/>
  </r>
  <r>
    <n v="41"/>
    <s v="2024-12-07"/>
    <s v="Moisturizer"/>
    <x v="0"/>
    <x v="0"/>
    <x v="3"/>
    <n v="1"/>
    <n v="932"/>
    <n v="932"/>
    <x v="17"/>
    <x v="2"/>
    <m/>
    <s v="Low"/>
    <n v="279.59999999999997"/>
    <x v="3"/>
  </r>
  <r>
    <n v="42"/>
    <s v="2024-03-24"/>
    <s v="Foundation"/>
    <x v="2"/>
    <x v="8"/>
    <x v="2"/>
    <n v="5"/>
    <n v="1734"/>
    <n v="8670"/>
    <x v="21"/>
    <x v="2"/>
    <m/>
    <s v="High"/>
    <n v="2601"/>
    <x v="1"/>
  </r>
  <r>
    <n v="43"/>
    <s v="2024-05-16"/>
    <s v="Moisturizer"/>
    <x v="1"/>
    <x v="1"/>
    <x v="0"/>
    <n v="3"/>
    <n v="1802"/>
    <n v="5406"/>
    <x v="8"/>
    <x v="2"/>
    <m/>
    <s v="High"/>
    <n v="1621.8"/>
    <x v="9"/>
  </r>
  <r>
    <n v="44"/>
    <s v="2024-06-28"/>
    <s v="Moisturizer"/>
    <x v="0"/>
    <x v="6"/>
    <x v="1"/>
    <n v="4"/>
    <n v="655"/>
    <n v="2620"/>
    <x v="17"/>
    <x v="3"/>
    <m/>
    <s v="Low"/>
    <n v="786"/>
    <x v="11"/>
  </r>
  <r>
    <n v="45"/>
    <s v="2024-05-22"/>
    <s v="Eyeliner"/>
    <x v="3"/>
    <x v="2"/>
    <x v="1"/>
    <n v="2"/>
    <n v="1016"/>
    <n v="2032"/>
    <x v="3"/>
    <x v="0"/>
    <m/>
    <s v="Low"/>
    <n v="609.6"/>
    <x v="9"/>
  </r>
  <r>
    <n v="46"/>
    <s v="2024-04-01"/>
    <s v="Perfume"/>
    <x v="1"/>
    <x v="8"/>
    <x v="3"/>
    <n v="1"/>
    <n v="436"/>
    <n v="436"/>
    <x v="12"/>
    <x v="1"/>
    <m/>
    <s v="Low"/>
    <n v="130.79999999999998"/>
    <x v="4"/>
  </r>
  <r>
    <n v="47"/>
    <s v="2024-08-11"/>
    <s v="Sunscreen"/>
    <x v="2"/>
    <x v="1"/>
    <x v="1"/>
    <n v="5"/>
    <n v="1089"/>
    <n v="5445"/>
    <x v="19"/>
    <x v="1"/>
    <m/>
    <s v="High"/>
    <n v="1633.5"/>
    <x v="7"/>
  </r>
  <r>
    <n v="48"/>
    <s v="2024-09-23"/>
    <s v="Sunscreen"/>
    <x v="0"/>
    <x v="6"/>
    <x v="0"/>
    <n v="3"/>
    <n v="290"/>
    <n v="870"/>
    <x v="0"/>
    <x v="0"/>
    <m/>
    <s v="Low"/>
    <n v="261"/>
    <x v="6"/>
  </r>
  <r>
    <n v="49"/>
    <s v="2024-12-05"/>
    <s v="Face Wash"/>
    <x v="3"/>
    <x v="3"/>
    <x v="2"/>
    <n v="1"/>
    <n v="1560"/>
    <n v="1560"/>
    <x v="8"/>
    <x v="1"/>
    <m/>
    <s v="Low"/>
    <n v="468"/>
    <x v="3"/>
  </r>
  <r>
    <n v="50"/>
    <s v="2024-10-10"/>
    <s v="Foundation"/>
    <x v="2"/>
    <x v="8"/>
    <x v="3"/>
    <n v="4"/>
    <n v="868"/>
    <n v="3472"/>
    <x v="16"/>
    <x v="1"/>
    <m/>
    <s v="High"/>
    <n v="1041.5999999999999"/>
    <x v="0"/>
  </r>
  <r>
    <n v="51"/>
    <s v="2024-10-07"/>
    <s v="Moisturizer"/>
    <x v="3"/>
    <x v="6"/>
    <x v="2"/>
    <n v="2"/>
    <n v="1460"/>
    <n v="2920"/>
    <x v="15"/>
    <x v="3"/>
    <m/>
    <s v="Low"/>
    <n v="876"/>
    <x v="0"/>
  </r>
  <r>
    <n v="52"/>
    <s v="2024-08-26"/>
    <s v="Lipstick"/>
    <x v="2"/>
    <x v="0"/>
    <x v="0"/>
    <n v="4"/>
    <n v="1809"/>
    <n v="7236"/>
    <x v="15"/>
    <x v="1"/>
    <m/>
    <s v="High"/>
    <n v="2170.7999999999997"/>
    <x v="7"/>
  </r>
  <r>
    <n v="53"/>
    <s v="2024-02-17"/>
    <s v="Conditioner"/>
    <x v="1"/>
    <x v="2"/>
    <x v="2"/>
    <n v="2"/>
    <n v="1549"/>
    <n v="3098"/>
    <x v="22"/>
    <x v="1"/>
    <m/>
    <s v="High"/>
    <n v="929.4"/>
    <x v="5"/>
  </r>
  <r>
    <n v="54"/>
    <s v="2024-11-08"/>
    <s v="Serum"/>
    <x v="2"/>
    <x v="2"/>
    <x v="0"/>
    <n v="2"/>
    <n v="250"/>
    <n v="500"/>
    <x v="23"/>
    <x v="3"/>
    <m/>
    <s v="Low"/>
    <n v="150"/>
    <x v="8"/>
  </r>
  <r>
    <n v="55"/>
    <s v="2024-12-01"/>
    <s v="Foundation"/>
    <x v="1"/>
    <x v="6"/>
    <x v="0"/>
    <n v="4"/>
    <n v="1212"/>
    <n v="4848"/>
    <x v="16"/>
    <x v="2"/>
    <m/>
    <s v="High"/>
    <n v="1454.3999999999999"/>
    <x v="3"/>
  </r>
  <r>
    <n v="56"/>
    <s v="2024-01-26"/>
    <s v="Lipstick"/>
    <x v="0"/>
    <x v="6"/>
    <x v="0"/>
    <n v="2"/>
    <n v="1846"/>
    <n v="3692"/>
    <x v="13"/>
    <x v="3"/>
    <m/>
    <s v="High"/>
    <n v="1107.5999999999999"/>
    <x v="10"/>
  </r>
  <r>
    <n v="57"/>
    <s v="2024-08-14"/>
    <s v="Face Wash"/>
    <x v="3"/>
    <x v="5"/>
    <x v="2"/>
    <n v="2"/>
    <n v="1841"/>
    <n v="3682"/>
    <x v="10"/>
    <x v="1"/>
    <m/>
    <s v="High"/>
    <n v="1104.5999999999999"/>
    <x v="7"/>
  </r>
  <r>
    <n v="58"/>
    <s v="2024-05-12"/>
    <s v="Sunscreen"/>
    <x v="1"/>
    <x v="8"/>
    <x v="2"/>
    <n v="2"/>
    <n v="1723"/>
    <n v="3446"/>
    <x v="12"/>
    <x v="3"/>
    <m/>
    <s v="High"/>
    <n v="1033.8"/>
    <x v="9"/>
  </r>
  <r>
    <n v="59"/>
    <s v="2024-04-30"/>
    <s v="Serum"/>
    <x v="2"/>
    <x v="8"/>
    <x v="2"/>
    <n v="2"/>
    <n v="762"/>
    <n v="1524"/>
    <x v="4"/>
    <x v="1"/>
    <m/>
    <s v="Low"/>
    <n v="457.2"/>
    <x v="4"/>
  </r>
  <r>
    <n v="60"/>
    <s v="2024-12-27"/>
    <s v="Eyeliner"/>
    <x v="2"/>
    <x v="3"/>
    <x v="1"/>
    <n v="2"/>
    <n v="508"/>
    <n v="1016"/>
    <x v="9"/>
    <x v="2"/>
    <m/>
    <s v="Low"/>
    <n v="304.8"/>
    <x v="3"/>
  </r>
  <r>
    <n v="61"/>
    <s v="2024-04-15"/>
    <s v="Serum"/>
    <x v="0"/>
    <x v="6"/>
    <x v="2"/>
    <n v="3"/>
    <n v="1311"/>
    <n v="3933"/>
    <x v="10"/>
    <x v="0"/>
    <m/>
    <s v="High"/>
    <n v="1179.8999999999999"/>
    <x v="4"/>
  </r>
  <r>
    <n v="62"/>
    <s v="2024-06-01"/>
    <s v="Shampoo"/>
    <x v="1"/>
    <x v="4"/>
    <x v="1"/>
    <n v="5"/>
    <n v="979"/>
    <n v="4895"/>
    <x v="10"/>
    <x v="1"/>
    <m/>
    <s v="High"/>
    <n v="1468.5"/>
    <x v="11"/>
  </r>
  <r>
    <n v="63"/>
    <s v="2024-01-15"/>
    <s v="Shampoo"/>
    <x v="1"/>
    <x v="8"/>
    <x v="0"/>
    <n v="4"/>
    <n v="649"/>
    <n v="2596"/>
    <x v="5"/>
    <x v="3"/>
    <m/>
    <s v="Low"/>
    <n v="778.8"/>
    <x v="10"/>
  </r>
  <r>
    <n v="64"/>
    <s v="2024-07-20"/>
    <s v="Shampoo"/>
    <x v="2"/>
    <x v="6"/>
    <x v="0"/>
    <n v="4"/>
    <n v="461"/>
    <n v="1844"/>
    <x v="14"/>
    <x v="0"/>
    <m/>
    <s v="Low"/>
    <n v="553.19999999999993"/>
    <x v="2"/>
  </r>
  <r>
    <n v="65"/>
    <s v="2024-05-13"/>
    <s v="Sunscreen"/>
    <x v="0"/>
    <x v="5"/>
    <x v="2"/>
    <n v="2"/>
    <n v="1975"/>
    <n v="3950"/>
    <x v="10"/>
    <x v="0"/>
    <m/>
    <s v="High"/>
    <n v="1185"/>
    <x v="9"/>
  </r>
  <r>
    <n v="66"/>
    <s v="2024-05-22"/>
    <s v="Shampoo"/>
    <x v="2"/>
    <x v="2"/>
    <x v="2"/>
    <n v="3"/>
    <n v="891"/>
    <n v="2673"/>
    <x v="7"/>
    <x v="3"/>
    <m/>
    <s v="Low"/>
    <n v="801.9"/>
    <x v="9"/>
  </r>
  <r>
    <n v="67"/>
    <s v="2024-04-24"/>
    <s v="Shampoo"/>
    <x v="2"/>
    <x v="5"/>
    <x v="2"/>
    <n v="1"/>
    <n v="1734"/>
    <n v="1734"/>
    <x v="1"/>
    <x v="1"/>
    <m/>
    <s v="Low"/>
    <n v="520.19999999999993"/>
    <x v="4"/>
  </r>
  <r>
    <n v="68"/>
    <s v="2024-05-02"/>
    <s v="Foundation"/>
    <x v="0"/>
    <x v="1"/>
    <x v="0"/>
    <n v="2"/>
    <n v="1918"/>
    <n v="3836"/>
    <x v="23"/>
    <x v="2"/>
    <m/>
    <s v="High"/>
    <n v="1150.8"/>
    <x v="9"/>
  </r>
  <r>
    <n v="69"/>
    <s v="2024-03-26"/>
    <s v="Moisturizer"/>
    <x v="1"/>
    <x v="5"/>
    <x v="0"/>
    <n v="4"/>
    <n v="1632"/>
    <n v="6528"/>
    <x v="9"/>
    <x v="1"/>
    <m/>
    <s v="High"/>
    <n v="1958.3999999999999"/>
    <x v="1"/>
  </r>
  <r>
    <n v="70"/>
    <s v="2024-10-21"/>
    <s v="Sunscreen"/>
    <x v="0"/>
    <x v="9"/>
    <x v="3"/>
    <n v="1"/>
    <n v="1385"/>
    <n v="1385"/>
    <x v="23"/>
    <x v="1"/>
    <m/>
    <s v="Low"/>
    <n v="415.5"/>
    <x v="0"/>
  </r>
  <r>
    <n v="71"/>
    <s v="2024-02-22"/>
    <s v="Shampoo"/>
    <x v="1"/>
    <x v="2"/>
    <x v="1"/>
    <n v="5"/>
    <n v="1614"/>
    <n v="8070"/>
    <x v="18"/>
    <x v="2"/>
    <m/>
    <s v="High"/>
    <n v="2421"/>
    <x v="5"/>
  </r>
  <r>
    <n v="72"/>
    <s v="2024-02-05"/>
    <s v="Eyeliner"/>
    <x v="0"/>
    <x v="4"/>
    <x v="1"/>
    <n v="3"/>
    <n v="1291"/>
    <n v="3873"/>
    <x v="4"/>
    <x v="1"/>
    <m/>
    <s v="High"/>
    <n v="1161.8999999999999"/>
    <x v="5"/>
  </r>
  <r>
    <n v="73"/>
    <s v="2024-11-21"/>
    <s v="Face Wash"/>
    <x v="2"/>
    <x v="1"/>
    <x v="2"/>
    <n v="4"/>
    <n v="416"/>
    <n v="1664"/>
    <x v="4"/>
    <x v="1"/>
    <m/>
    <s v="Low"/>
    <n v="499.2"/>
    <x v="8"/>
  </r>
  <r>
    <n v="74"/>
    <s v="2024-08-26"/>
    <s v="Conditioner"/>
    <x v="3"/>
    <x v="6"/>
    <x v="0"/>
    <n v="5"/>
    <n v="1532"/>
    <n v="7660"/>
    <x v="5"/>
    <x v="3"/>
    <m/>
    <s v="High"/>
    <n v="2298"/>
    <x v="7"/>
  </r>
  <r>
    <n v="75"/>
    <s v="2024-08-25"/>
    <s v="Shampoo"/>
    <x v="2"/>
    <x v="3"/>
    <x v="0"/>
    <n v="1"/>
    <n v="771"/>
    <n v="771"/>
    <x v="12"/>
    <x v="2"/>
    <m/>
    <s v="Low"/>
    <n v="231.29999999999998"/>
    <x v="7"/>
  </r>
  <r>
    <n v="76"/>
    <s v="2024-04-18"/>
    <s v="Sunscreen"/>
    <x v="1"/>
    <x v="3"/>
    <x v="1"/>
    <n v="4"/>
    <n v="1942"/>
    <n v="7768"/>
    <x v="3"/>
    <x v="3"/>
    <m/>
    <s v="High"/>
    <n v="2330.4"/>
    <x v="4"/>
  </r>
  <r>
    <n v="77"/>
    <s v="2024-09-21"/>
    <s v="Perfume"/>
    <x v="2"/>
    <x v="3"/>
    <x v="3"/>
    <n v="5"/>
    <n v="1636"/>
    <n v="8180"/>
    <x v="12"/>
    <x v="0"/>
    <m/>
    <s v="High"/>
    <n v="2454"/>
    <x v="6"/>
  </r>
  <r>
    <n v="78"/>
    <s v="2024-11-26"/>
    <s v="Serum"/>
    <x v="0"/>
    <x v="2"/>
    <x v="2"/>
    <n v="4"/>
    <n v="1337"/>
    <n v="5348"/>
    <x v="7"/>
    <x v="3"/>
    <m/>
    <s v="High"/>
    <n v="1604.3999999999999"/>
    <x v="8"/>
  </r>
  <r>
    <n v="79"/>
    <s v="2024-06-05"/>
    <s v="Conditioner"/>
    <x v="1"/>
    <x v="1"/>
    <x v="1"/>
    <n v="3"/>
    <n v="653"/>
    <n v="1959"/>
    <x v="16"/>
    <x v="2"/>
    <m/>
    <s v="Low"/>
    <n v="587.69999999999993"/>
    <x v="11"/>
  </r>
  <r>
    <n v="80"/>
    <s v="2024-12-25"/>
    <s v="Sunscreen"/>
    <x v="2"/>
    <x v="7"/>
    <x v="3"/>
    <n v="4"/>
    <n v="1727"/>
    <n v="6908"/>
    <x v="15"/>
    <x v="1"/>
    <m/>
    <s v="High"/>
    <n v="2072.4"/>
    <x v="3"/>
  </r>
  <r>
    <n v="81"/>
    <s v="2024-03-02"/>
    <s v="Conditioner"/>
    <x v="2"/>
    <x v="0"/>
    <x v="3"/>
    <n v="2"/>
    <n v="447"/>
    <n v="894"/>
    <x v="0"/>
    <x v="1"/>
    <m/>
    <s v="Low"/>
    <n v="268.2"/>
    <x v="1"/>
  </r>
  <r>
    <n v="82"/>
    <s v="2024-02-21"/>
    <s v="Face Wash"/>
    <x v="3"/>
    <x v="2"/>
    <x v="0"/>
    <n v="4"/>
    <n v="766"/>
    <n v="3064"/>
    <x v="0"/>
    <x v="1"/>
    <m/>
    <s v="High"/>
    <n v="919.19999999999993"/>
    <x v="5"/>
  </r>
  <r>
    <n v="83"/>
    <s v="2024-05-20"/>
    <s v="Serum"/>
    <x v="2"/>
    <x v="2"/>
    <x v="3"/>
    <n v="2"/>
    <n v="819"/>
    <n v="1638"/>
    <x v="24"/>
    <x v="2"/>
    <m/>
    <s v="Low"/>
    <n v="491.4"/>
    <x v="9"/>
  </r>
  <r>
    <n v="84"/>
    <s v="2024-02-22"/>
    <s v="Lipstick"/>
    <x v="0"/>
    <x v="8"/>
    <x v="3"/>
    <n v="2"/>
    <n v="1506"/>
    <n v="3012"/>
    <x v="12"/>
    <x v="3"/>
    <m/>
    <s v="High"/>
    <n v="903.6"/>
    <x v="5"/>
  </r>
  <r>
    <n v="85"/>
    <s v="2024-05-09"/>
    <s v="Lipstick"/>
    <x v="2"/>
    <x v="7"/>
    <x v="2"/>
    <n v="4"/>
    <n v="897"/>
    <n v="3588"/>
    <x v="17"/>
    <x v="0"/>
    <m/>
    <s v="High"/>
    <n v="1076.3999999999999"/>
    <x v="9"/>
  </r>
  <r>
    <n v="86"/>
    <s v="2024-03-18"/>
    <s v="Conditioner"/>
    <x v="0"/>
    <x v="5"/>
    <x v="2"/>
    <n v="4"/>
    <n v="351"/>
    <n v="1404"/>
    <x v="15"/>
    <x v="0"/>
    <m/>
    <s v="Low"/>
    <n v="421.2"/>
    <x v="1"/>
  </r>
  <r>
    <n v="87"/>
    <s v="2024-09-24"/>
    <s v="Moisturizer"/>
    <x v="2"/>
    <x v="5"/>
    <x v="0"/>
    <n v="1"/>
    <n v="1342"/>
    <n v="1342"/>
    <x v="7"/>
    <x v="2"/>
    <m/>
    <s v="Low"/>
    <n v="402.59999999999997"/>
    <x v="6"/>
  </r>
  <r>
    <n v="88"/>
    <s v="2024-11-08"/>
    <s v="Shampoo"/>
    <x v="1"/>
    <x v="7"/>
    <x v="3"/>
    <n v="5"/>
    <n v="1078"/>
    <n v="5390"/>
    <x v="3"/>
    <x v="0"/>
    <m/>
    <s v="High"/>
    <n v="1617"/>
    <x v="8"/>
  </r>
  <r>
    <n v="89"/>
    <s v="2024-03-21"/>
    <s v="Foundation"/>
    <x v="3"/>
    <x v="2"/>
    <x v="3"/>
    <n v="1"/>
    <n v="521"/>
    <n v="521"/>
    <x v="9"/>
    <x v="0"/>
    <m/>
    <s v="Low"/>
    <n v="156.29999999999998"/>
    <x v="1"/>
  </r>
  <r>
    <n v="90"/>
    <s v="2024-12-25"/>
    <s v="Lipstick"/>
    <x v="1"/>
    <x v="7"/>
    <x v="2"/>
    <n v="3"/>
    <n v="266"/>
    <n v="798"/>
    <x v="9"/>
    <x v="1"/>
    <m/>
    <s v="Low"/>
    <n v="239.39999999999998"/>
    <x v="3"/>
  </r>
  <r>
    <n v="91"/>
    <s v="2024-08-05"/>
    <s v="Conditioner"/>
    <x v="0"/>
    <x v="2"/>
    <x v="3"/>
    <n v="5"/>
    <n v="1554"/>
    <n v="7770"/>
    <x v="2"/>
    <x v="2"/>
    <m/>
    <s v="High"/>
    <n v="2331"/>
    <x v="7"/>
  </r>
  <r>
    <n v="92"/>
    <s v="2024-10-31"/>
    <s v="Foundation"/>
    <x v="3"/>
    <x v="9"/>
    <x v="3"/>
    <n v="2"/>
    <n v="346"/>
    <n v="692"/>
    <x v="23"/>
    <x v="1"/>
    <m/>
    <s v="Low"/>
    <n v="207.6"/>
    <x v="0"/>
  </r>
  <r>
    <n v="93"/>
    <s v="2024-05-19"/>
    <s v="Sunscreen"/>
    <x v="2"/>
    <x v="7"/>
    <x v="1"/>
    <n v="4"/>
    <n v="1610"/>
    <n v="6440"/>
    <x v="3"/>
    <x v="3"/>
    <m/>
    <s v="High"/>
    <n v="1932"/>
    <x v="9"/>
  </r>
  <r>
    <n v="94"/>
    <s v="2024-11-05"/>
    <s v="Face Wash"/>
    <x v="1"/>
    <x v="7"/>
    <x v="1"/>
    <n v="5"/>
    <n v="281"/>
    <n v="1405"/>
    <x v="12"/>
    <x v="1"/>
    <m/>
    <s v="Low"/>
    <n v="421.5"/>
    <x v="8"/>
  </r>
  <r>
    <n v="95"/>
    <s v="2024-10-22"/>
    <s v="Eyeliner"/>
    <x v="0"/>
    <x v="5"/>
    <x v="0"/>
    <n v="5"/>
    <n v="1402"/>
    <n v="7010"/>
    <x v="13"/>
    <x v="1"/>
    <m/>
    <s v="High"/>
    <n v="2103"/>
    <x v="0"/>
  </r>
  <r>
    <n v="96"/>
    <s v="2024-11-21"/>
    <s v="Lipstick"/>
    <x v="3"/>
    <x v="7"/>
    <x v="2"/>
    <n v="3"/>
    <n v="571"/>
    <n v="1713"/>
    <x v="14"/>
    <x v="3"/>
    <m/>
    <s v="Low"/>
    <n v="513.9"/>
    <x v="8"/>
  </r>
  <r>
    <n v="97"/>
    <s v="2024-03-23"/>
    <s v="Conditioner"/>
    <x v="0"/>
    <x v="7"/>
    <x v="3"/>
    <n v="4"/>
    <n v="882"/>
    <n v="3528"/>
    <x v="3"/>
    <x v="0"/>
    <m/>
    <s v="High"/>
    <n v="1058.3999999999999"/>
    <x v="1"/>
  </r>
  <r>
    <n v="98"/>
    <s v="2024-08-20"/>
    <s v="Perfume"/>
    <x v="1"/>
    <x v="7"/>
    <x v="3"/>
    <n v="4"/>
    <n v="1866"/>
    <n v="7464"/>
    <x v="7"/>
    <x v="0"/>
    <m/>
    <s v="High"/>
    <n v="2239.1999999999998"/>
    <x v="7"/>
  </r>
  <r>
    <n v="99"/>
    <s v="2024-12-02"/>
    <s v="Foundation"/>
    <x v="2"/>
    <x v="0"/>
    <x v="3"/>
    <n v="1"/>
    <n v="1782"/>
    <n v="1782"/>
    <x v="16"/>
    <x v="0"/>
    <m/>
    <s v="Low"/>
    <n v="534.6"/>
    <x v="3"/>
  </r>
  <r>
    <n v="100"/>
    <s v="2024-11-16"/>
    <s v="Face Wash"/>
    <x v="1"/>
    <x v="6"/>
    <x v="1"/>
    <n v="2"/>
    <n v="1261"/>
    <n v="2522"/>
    <x v="19"/>
    <x v="3"/>
    <m/>
    <s v="Low"/>
    <n v="756.6"/>
    <x v="8"/>
  </r>
  <r>
    <n v="101"/>
    <s v="2024-12-23"/>
    <s v="Conditioner"/>
    <x v="0"/>
    <x v="2"/>
    <x v="3"/>
    <n v="5"/>
    <n v="468"/>
    <n v="2340"/>
    <x v="8"/>
    <x v="3"/>
    <m/>
    <s v="Low"/>
    <n v="702"/>
    <x v="3"/>
  </r>
  <r>
    <n v="102"/>
    <s v="2024-02-17"/>
    <s v="Conditioner"/>
    <x v="0"/>
    <x v="1"/>
    <x v="0"/>
    <n v="2"/>
    <n v="836"/>
    <n v="1672"/>
    <x v="15"/>
    <x v="3"/>
    <m/>
    <s v="Low"/>
    <n v="501.59999999999997"/>
    <x v="5"/>
  </r>
  <r>
    <n v="103"/>
    <s v="2024-09-17"/>
    <s v="Serum"/>
    <x v="0"/>
    <x v="7"/>
    <x v="1"/>
    <n v="2"/>
    <n v="1220"/>
    <n v="2440"/>
    <x v="8"/>
    <x v="1"/>
    <m/>
    <s v="Low"/>
    <n v="732"/>
    <x v="6"/>
  </r>
  <r>
    <n v="104"/>
    <s v="2024-04-07"/>
    <s v="Eyeliner"/>
    <x v="1"/>
    <x v="7"/>
    <x v="2"/>
    <n v="2"/>
    <n v="1135"/>
    <n v="2270"/>
    <x v="15"/>
    <x v="3"/>
    <m/>
    <s v="Low"/>
    <n v="681"/>
    <x v="4"/>
  </r>
  <r>
    <n v="105"/>
    <s v="2024-01-02"/>
    <s v="Sunscreen"/>
    <x v="3"/>
    <x v="5"/>
    <x v="3"/>
    <n v="4"/>
    <n v="896"/>
    <n v="3584"/>
    <x v="8"/>
    <x v="1"/>
    <m/>
    <s v="High"/>
    <n v="1075.2"/>
    <x v="10"/>
  </r>
  <r>
    <n v="106"/>
    <s v="2024-06-19"/>
    <s v="Eyeliner"/>
    <x v="2"/>
    <x v="4"/>
    <x v="2"/>
    <n v="2"/>
    <n v="1114"/>
    <n v="2228"/>
    <x v="1"/>
    <x v="1"/>
    <m/>
    <s v="Low"/>
    <n v="668.4"/>
    <x v="11"/>
  </r>
  <r>
    <n v="107"/>
    <s v="2024-04-29"/>
    <s v="Face Wash"/>
    <x v="1"/>
    <x v="7"/>
    <x v="3"/>
    <n v="2"/>
    <n v="1628"/>
    <n v="3256"/>
    <x v="9"/>
    <x v="3"/>
    <m/>
    <s v="High"/>
    <n v="976.8"/>
    <x v="4"/>
  </r>
  <r>
    <n v="108"/>
    <s v="2024-09-10"/>
    <s v="Shampoo"/>
    <x v="0"/>
    <x v="3"/>
    <x v="2"/>
    <n v="4"/>
    <n v="990"/>
    <n v="3960"/>
    <x v="14"/>
    <x v="2"/>
    <m/>
    <s v="High"/>
    <n v="1188"/>
    <x v="6"/>
  </r>
  <r>
    <n v="109"/>
    <s v="2024-09-26"/>
    <s v="Lipstick"/>
    <x v="3"/>
    <x v="8"/>
    <x v="3"/>
    <n v="1"/>
    <n v="1990"/>
    <n v="1990"/>
    <x v="18"/>
    <x v="0"/>
    <m/>
    <s v="Low"/>
    <n v="597"/>
    <x v="6"/>
  </r>
  <r>
    <n v="110"/>
    <s v="2024-06-22"/>
    <s v="Conditioner"/>
    <x v="0"/>
    <x v="9"/>
    <x v="2"/>
    <n v="2"/>
    <n v="353"/>
    <n v="706"/>
    <x v="10"/>
    <x v="1"/>
    <m/>
    <s v="Low"/>
    <n v="211.79999999999998"/>
    <x v="11"/>
  </r>
  <r>
    <n v="111"/>
    <s v="2024-10-04"/>
    <s v="Sunscreen"/>
    <x v="1"/>
    <x v="5"/>
    <x v="3"/>
    <n v="5"/>
    <n v="978"/>
    <n v="4890"/>
    <x v="13"/>
    <x v="3"/>
    <m/>
    <s v="High"/>
    <n v="1467"/>
    <x v="0"/>
  </r>
  <r>
    <n v="112"/>
    <s v="2024-11-20"/>
    <s v="Lipstick"/>
    <x v="0"/>
    <x v="2"/>
    <x v="3"/>
    <n v="2"/>
    <n v="1729"/>
    <n v="3458"/>
    <x v="22"/>
    <x v="0"/>
    <m/>
    <s v="High"/>
    <n v="1037.3999999999999"/>
    <x v="8"/>
  </r>
  <r>
    <n v="113"/>
    <s v="2024-05-30"/>
    <s v="Foundation"/>
    <x v="1"/>
    <x v="9"/>
    <x v="3"/>
    <n v="1"/>
    <n v="294"/>
    <n v="294"/>
    <x v="3"/>
    <x v="0"/>
    <m/>
    <s v="Low"/>
    <n v="88.2"/>
    <x v="9"/>
  </r>
  <r>
    <n v="114"/>
    <s v="2024-03-28"/>
    <s v="Perfume"/>
    <x v="2"/>
    <x v="6"/>
    <x v="0"/>
    <n v="2"/>
    <n v="1287"/>
    <n v="2574"/>
    <x v="16"/>
    <x v="2"/>
    <m/>
    <s v="Low"/>
    <n v="772.19999999999993"/>
    <x v="1"/>
  </r>
  <r>
    <n v="115"/>
    <s v="2024-04-28"/>
    <s v="Moisturizer"/>
    <x v="0"/>
    <x v="4"/>
    <x v="2"/>
    <n v="5"/>
    <n v="1599"/>
    <n v="7995"/>
    <x v="9"/>
    <x v="2"/>
    <m/>
    <s v="High"/>
    <n v="2398.5"/>
    <x v="4"/>
  </r>
  <r>
    <n v="116"/>
    <s v="2024-12-12"/>
    <s v="Conditioner"/>
    <x v="2"/>
    <x v="7"/>
    <x v="3"/>
    <n v="1"/>
    <n v="1847"/>
    <n v="1847"/>
    <x v="10"/>
    <x v="1"/>
    <m/>
    <s v="Low"/>
    <n v="554.1"/>
    <x v="3"/>
  </r>
  <r>
    <n v="117"/>
    <s v="2024-12-19"/>
    <s v="Face Wash"/>
    <x v="3"/>
    <x v="5"/>
    <x v="2"/>
    <n v="3"/>
    <n v="1403"/>
    <n v="4209"/>
    <x v="5"/>
    <x v="3"/>
    <m/>
    <s v="High"/>
    <n v="1262.7"/>
    <x v="3"/>
  </r>
  <r>
    <n v="118"/>
    <s v="2024-07-14"/>
    <s v="Eyeliner"/>
    <x v="1"/>
    <x v="0"/>
    <x v="0"/>
    <n v="4"/>
    <n v="1947"/>
    <n v="7788"/>
    <x v="10"/>
    <x v="2"/>
    <m/>
    <s v="High"/>
    <n v="2336.4"/>
    <x v="2"/>
  </r>
  <r>
    <n v="119"/>
    <s v="2024-05-20"/>
    <s v="Sunscreen"/>
    <x v="2"/>
    <x v="4"/>
    <x v="3"/>
    <n v="3"/>
    <n v="244"/>
    <n v="732"/>
    <x v="13"/>
    <x v="3"/>
    <m/>
    <s v="Low"/>
    <n v="219.6"/>
    <x v="9"/>
  </r>
  <r>
    <n v="120"/>
    <s v="2024-04-22"/>
    <s v="Lipstick"/>
    <x v="0"/>
    <x v="4"/>
    <x v="2"/>
    <n v="3"/>
    <n v="1788"/>
    <n v="5364"/>
    <x v="2"/>
    <x v="1"/>
    <m/>
    <s v="High"/>
    <n v="1609.2"/>
    <x v="4"/>
  </r>
  <r>
    <m/>
    <m/>
    <m/>
    <x v="4"/>
    <x v="10"/>
    <x v="4"/>
    <m/>
    <m/>
    <m/>
    <x v="25"/>
    <x v="4"/>
    <m/>
    <m/>
    <m/>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n v="1"/>
    <s v="2024-10-29"/>
    <s v="Foundation"/>
    <s v="Makeup"/>
    <s v="Mamaearth"/>
    <s v="South"/>
    <n v="2"/>
    <n v="485"/>
    <n v="970"/>
    <n v="4.3"/>
    <s v="UPI"/>
    <m/>
    <s v="Low"/>
    <n v="291"/>
    <s v="2024-10"/>
    <x v="0"/>
  </r>
  <r>
    <n v="2"/>
    <s v="2024-10-14"/>
    <s v="Shampoo"/>
    <s v="Makeup"/>
    <s v="Lakme"/>
    <s v="North"/>
    <n v="2"/>
    <n v="676"/>
    <n v="1352"/>
    <n v="3.8"/>
    <s v="UPI"/>
    <m/>
    <s v="Low"/>
    <n v="405.59999999999997"/>
    <s v="2024-10"/>
    <x v="1"/>
  </r>
  <r>
    <n v="3"/>
    <s v="2024-03-22"/>
    <s v="Serum"/>
    <s v="Fragrance"/>
    <s v="Nykaa"/>
    <s v="West"/>
    <n v="5"/>
    <n v="769"/>
    <n v="3845"/>
    <n v="4.5"/>
    <s v="UPI"/>
    <m/>
    <s v="High"/>
    <n v="1153.5"/>
    <s v="2024-03"/>
    <x v="0"/>
  </r>
  <r>
    <n v="4"/>
    <s v="2024-07-13"/>
    <s v="Shampoo"/>
    <s v="Haircare"/>
    <s v="Mamaearth"/>
    <s v="South"/>
    <n v="2"/>
    <n v="1763"/>
    <n v="3526"/>
    <n v="3.3"/>
    <s v="UPI"/>
    <m/>
    <s v="High"/>
    <n v="1057.8"/>
    <s v="2024-07"/>
    <x v="1"/>
  </r>
  <r>
    <n v="5"/>
    <s v="2024-07-12"/>
    <s v="Foundation"/>
    <s v="Haircare"/>
    <s v="Biotique"/>
    <s v="East"/>
    <n v="1"/>
    <n v="1694"/>
    <n v="1694"/>
    <n v="3.6"/>
    <s v="UPI"/>
    <m/>
    <s v="Low"/>
    <n v="508.2"/>
    <s v="2024-07"/>
    <x v="1"/>
  </r>
  <r>
    <n v="6"/>
    <s v="2024-12-04"/>
    <s v="Foundation"/>
    <s v="Haircare"/>
    <s v="Dove"/>
    <s v="East"/>
    <n v="5"/>
    <n v="593"/>
    <n v="2965"/>
    <n v="4.3"/>
    <s v="UPI"/>
    <m/>
    <s v="Low"/>
    <n v="889.5"/>
    <s v="2024-12"/>
    <x v="0"/>
  </r>
  <r>
    <n v="7"/>
    <s v="2024-03-24"/>
    <s v="Serum"/>
    <s v="Haircare"/>
    <s v="Maybelline"/>
    <s v="South"/>
    <n v="1"/>
    <n v="978"/>
    <n v="978"/>
    <n v="3.2"/>
    <s v="Debit Card"/>
    <m/>
    <s v="Low"/>
    <n v="293.39999999999998"/>
    <s v="2024-03"/>
    <x v="1"/>
  </r>
  <r>
    <n v="8"/>
    <s v="2024-03-24"/>
    <s v="Perfume"/>
    <s v="Haircare"/>
    <s v="Nykaa"/>
    <s v="East"/>
    <n v="1"/>
    <n v="1447"/>
    <n v="1447"/>
    <n v="4.0999999999999996"/>
    <s v="Credit Card"/>
    <m/>
    <s v="Low"/>
    <n v="434.09999999999997"/>
    <s v="2024-03"/>
    <x v="0"/>
  </r>
  <r>
    <n v="9"/>
    <s v="2024-04-27"/>
    <s v="Conditioner"/>
    <s v="Fragrance"/>
    <s v="Mamaearth"/>
    <s v="South"/>
    <n v="3"/>
    <n v="1926"/>
    <n v="5778"/>
    <n v="4.4000000000000004"/>
    <s v="UPI"/>
    <m/>
    <s v="High"/>
    <n v="1733.3999999999999"/>
    <s v="2024-04"/>
    <x v="0"/>
  </r>
  <r>
    <n v="10"/>
    <s v="2024-04-18"/>
    <s v="Lipstick"/>
    <s v="Haircare"/>
    <s v="Plum"/>
    <s v="East"/>
    <n v="1"/>
    <n v="632"/>
    <n v="632"/>
    <n v="4.8"/>
    <s v="Debit Card"/>
    <m/>
    <s v="Low"/>
    <n v="189.6"/>
    <s v="2024-04"/>
    <x v="0"/>
  </r>
  <r>
    <n v="11"/>
    <s v="2024-10-26"/>
    <s v="Conditioner"/>
    <s v="Fragrance"/>
    <s v="Sugar"/>
    <s v="South"/>
    <n v="3"/>
    <n v="485"/>
    <n v="1455"/>
    <n v="3.1"/>
    <s v="Debit Card"/>
    <m/>
    <s v="Low"/>
    <n v="436.5"/>
    <s v="2024-10"/>
    <x v="1"/>
  </r>
  <r>
    <n v="12"/>
    <s v="2024-02-26"/>
    <s v="Shampoo"/>
    <s v="Fragrance"/>
    <s v="Biotique"/>
    <s v="South"/>
    <n v="2"/>
    <n v="1243"/>
    <n v="2486"/>
    <n v="3.7"/>
    <s v="UPI"/>
    <m/>
    <s v="Low"/>
    <n v="745.8"/>
    <s v="2024-02"/>
    <x v="1"/>
  </r>
  <r>
    <n v="13"/>
    <s v="2024-09-27"/>
    <s v="Moisturizer"/>
    <s v="Skincare"/>
    <s v="Plum"/>
    <s v="North"/>
    <n v="4"/>
    <n v="981"/>
    <n v="3924"/>
    <n v="4"/>
    <s v="Cash on Delivery"/>
    <m/>
    <s v="High"/>
    <n v="1177.2"/>
    <s v="2024-09"/>
    <x v="0"/>
  </r>
  <r>
    <n v="14"/>
    <s v="2024-08-20"/>
    <s v="Eyeliner"/>
    <s v="Makeup"/>
    <s v="Maybelline"/>
    <s v="East"/>
    <n v="3"/>
    <n v="428"/>
    <n v="1284"/>
    <n v="3.2"/>
    <s v="Credit Card"/>
    <m/>
    <s v="Low"/>
    <n v="385.2"/>
    <s v="2024-08"/>
    <x v="1"/>
  </r>
  <r>
    <n v="15"/>
    <s v="2024-11-23"/>
    <s v="Lipstick"/>
    <s v="Haircare"/>
    <s v="Nivea"/>
    <s v="South"/>
    <n v="5"/>
    <n v="417"/>
    <n v="2085"/>
    <n v="4.7"/>
    <s v="Debit Card"/>
    <m/>
    <s v="Low"/>
    <n v="625.5"/>
    <s v="2024-11"/>
    <x v="0"/>
  </r>
  <r>
    <n v="16"/>
    <s v="2024-11-02"/>
    <s v="Face Wash"/>
    <s v="Skincare"/>
    <s v="L'Oreal"/>
    <s v="East"/>
    <n v="2"/>
    <n v="1304"/>
    <n v="2608"/>
    <n v="4.9000000000000004"/>
    <s v="UPI"/>
    <m/>
    <s v="Low"/>
    <n v="782.4"/>
    <s v="2024-11"/>
    <x v="0"/>
  </r>
  <r>
    <n v="17"/>
    <s v="2024-05-02"/>
    <s v="Perfume"/>
    <s v="Fragrance"/>
    <s v="Lakme"/>
    <s v="North"/>
    <n v="3"/>
    <n v="1999"/>
    <n v="5997"/>
    <n v="5"/>
    <s v="Debit Card"/>
    <m/>
    <s v="High"/>
    <n v="1799.1"/>
    <s v="2024-05"/>
    <x v="0"/>
  </r>
  <r>
    <n v="18"/>
    <s v="2024-09-29"/>
    <s v="Lipstick"/>
    <s v="Skincare"/>
    <s v="Dove"/>
    <s v="North"/>
    <n v="1"/>
    <n v="1698"/>
    <n v="1698"/>
    <n v="3.7"/>
    <s v="UPI"/>
    <m/>
    <s v="Low"/>
    <n v="509.4"/>
    <s v="2024-09"/>
    <x v="1"/>
  </r>
  <r>
    <n v="19"/>
    <s v="2024-04-18"/>
    <s v="Moisturizer"/>
    <s v="Skincare"/>
    <s v="Sugar"/>
    <s v="South"/>
    <n v="3"/>
    <n v="1280"/>
    <n v="3840"/>
    <n v="4.7"/>
    <s v="Cash on Delivery"/>
    <m/>
    <s v="High"/>
    <n v="1152"/>
    <s v="2024-04"/>
    <x v="0"/>
  </r>
  <r>
    <n v="20"/>
    <s v="2024-03-02"/>
    <s v="Face Wash"/>
    <s v="Skincare"/>
    <s v="Mamaearth"/>
    <s v="West"/>
    <n v="3"/>
    <n v="1097"/>
    <n v="3291"/>
    <n v="4.7"/>
    <s v="Cash on Delivery"/>
    <m/>
    <s v="High"/>
    <n v="987.3"/>
    <s v="2024-03"/>
    <x v="0"/>
  </r>
  <r>
    <n v="21"/>
    <s v="2024-01-04"/>
    <s v="Serum"/>
    <s v="Skincare"/>
    <s v="Maybelline"/>
    <s v="East"/>
    <n v="1"/>
    <n v="1404"/>
    <n v="1404"/>
    <n v="3.9"/>
    <s v="Credit Card"/>
    <m/>
    <s v="Low"/>
    <n v="421.2"/>
    <s v="2024-01"/>
    <x v="1"/>
  </r>
  <r>
    <n v="22"/>
    <s v="2024-05-22"/>
    <s v="Foundation"/>
    <s v="Makeup"/>
    <s v="Nykaa"/>
    <s v="North"/>
    <n v="1"/>
    <n v="1960"/>
    <n v="1960"/>
    <n v="3.3"/>
    <s v="Credit Card"/>
    <m/>
    <s v="Low"/>
    <n v="588"/>
    <s v="2024-05"/>
    <x v="1"/>
  </r>
  <r>
    <n v="23"/>
    <s v="2024-07-27"/>
    <s v="Conditioner"/>
    <s v="Skincare"/>
    <s v="Nivea"/>
    <s v="South"/>
    <n v="5"/>
    <n v="1380"/>
    <n v="6900"/>
    <n v="3.7"/>
    <s v="Cash on Delivery"/>
    <m/>
    <s v="High"/>
    <n v="2070"/>
    <s v="2024-07"/>
    <x v="1"/>
  </r>
  <r>
    <n v="24"/>
    <s v="2024-12-10"/>
    <s v="Serum"/>
    <s v="Makeup"/>
    <s v="Maybelline"/>
    <s v="West"/>
    <n v="3"/>
    <n v="1067"/>
    <n v="3201"/>
    <n v="3.5"/>
    <s v="UPI"/>
    <m/>
    <s v="High"/>
    <n v="960.3"/>
    <s v="2024-12"/>
    <x v="1"/>
  </r>
  <r>
    <n v="25"/>
    <s v="2024-03-12"/>
    <s v="Foundation"/>
    <s v="Makeup"/>
    <s v="Plum"/>
    <s v="East"/>
    <n v="1"/>
    <n v="709"/>
    <n v="709"/>
    <n v="3"/>
    <s v="Cash on Delivery"/>
    <m/>
    <s v="Low"/>
    <n v="212.7"/>
    <s v="2024-03"/>
    <x v="1"/>
  </r>
  <r>
    <n v="26"/>
    <s v="2024-10-08"/>
    <s v="Shampoo"/>
    <s v="Skincare"/>
    <s v="Mamaearth"/>
    <s v="West"/>
    <n v="2"/>
    <n v="1990"/>
    <n v="3980"/>
    <n v="4.8"/>
    <s v="Cash on Delivery"/>
    <m/>
    <s v="High"/>
    <n v="1194"/>
    <s v="2024-10"/>
    <x v="0"/>
  </r>
  <r>
    <n v="27"/>
    <s v="2024-07-27"/>
    <s v="Foundation"/>
    <s v="Makeup"/>
    <s v="Nivea"/>
    <s v="North"/>
    <n v="1"/>
    <n v="1743"/>
    <n v="1743"/>
    <n v="4.5999999999999996"/>
    <s v="Credit Card"/>
    <m/>
    <s v="Low"/>
    <n v="522.9"/>
    <s v="2024-07"/>
    <x v="0"/>
  </r>
  <r>
    <n v="28"/>
    <s v="2024-05-15"/>
    <s v="Conditioner"/>
    <s v="Fragrance"/>
    <s v="Nykaa"/>
    <s v="West"/>
    <n v="1"/>
    <n v="537"/>
    <n v="537"/>
    <n v="3.4"/>
    <s v="Cash on Delivery"/>
    <m/>
    <s v="Low"/>
    <n v="161.1"/>
    <s v="2024-05"/>
    <x v="1"/>
  </r>
  <r>
    <n v="29"/>
    <s v="2024-10-23"/>
    <s v="Conditioner"/>
    <s v="Haircare"/>
    <s v="Plum"/>
    <s v="West"/>
    <n v="2"/>
    <n v="588"/>
    <n v="1176"/>
    <n v="3.2"/>
    <s v="UPI"/>
    <m/>
    <s v="Low"/>
    <n v="352.8"/>
    <s v="2024-10"/>
    <x v="1"/>
  </r>
  <r>
    <n v="30"/>
    <s v="2024-01-30"/>
    <s v="Face Wash"/>
    <s v="Makeup"/>
    <s v="Biotique"/>
    <s v="North"/>
    <n v="1"/>
    <n v="1396"/>
    <n v="1396"/>
    <n v="3.7"/>
    <s v="Credit Card"/>
    <m/>
    <s v="Low"/>
    <n v="418.8"/>
    <s v="2024-01"/>
    <x v="1"/>
  </r>
  <r>
    <n v="31"/>
    <s v="2024-07-25"/>
    <s v="Face Wash"/>
    <s v="Makeup"/>
    <s v="L'Oreal"/>
    <s v="North"/>
    <n v="5"/>
    <n v="339"/>
    <n v="1695"/>
    <n v="4.2"/>
    <s v="Credit Card"/>
    <m/>
    <s v="Low"/>
    <n v="508.5"/>
    <s v="2024-07"/>
    <x v="0"/>
  </r>
  <r>
    <n v="32"/>
    <s v="2024-05-13"/>
    <s v="Foundation"/>
    <s v="Skincare"/>
    <s v="Dove"/>
    <s v="North"/>
    <n v="5"/>
    <n v="367"/>
    <n v="1835"/>
    <n v="3.5"/>
    <s v="Debit Card"/>
    <m/>
    <s v="Low"/>
    <n v="550.5"/>
    <s v="2024-05"/>
    <x v="1"/>
  </r>
  <r>
    <n v="33"/>
    <s v="2024-08-22"/>
    <s v="Serum"/>
    <s v="Haircare"/>
    <s v="Nykaa"/>
    <s v="East"/>
    <n v="4"/>
    <n v="468"/>
    <n v="1872"/>
    <n v="4.2"/>
    <s v="Debit Card"/>
    <m/>
    <s v="Low"/>
    <n v="561.6"/>
    <s v="2024-08"/>
    <x v="0"/>
  </r>
  <r>
    <n v="34"/>
    <s v="2024-10-02"/>
    <s v="Perfume"/>
    <s v="Makeup"/>
    <s v="Lakme"/>
    <s v="West"/>
    <n v="5"/>
    <n v="1353"/>
    <n v="6765"/>
    <n v="5"/>
    <s v="UPI"/>
    <m/>
    <s v="High"/>
    <n v="2029.5"/>
    <s v="2024-10"/>
    <x v="0"/>
  </r>
  <r>
    <n v="35"/>
    <s v="2024-03-21"/>
    <s v="Serum"/>
    <s v="Haircare"/>
    <s v="L'Oreal"/>
    <s v="East"/>
    <n v="1"/>
    <n v="2000"/>
    <n v="2000"/>
    <n v="3.1"/>
    <s v="Debit Card"/>
    <m/>
    <s v="Low"/>
    <n v="600"/>
    <s v="2024-03"/>
    <x v="1"/>
  </r>
  <r>
    <n v="36"/>
    <s v="2024-03-09"/>
    <s v="Conditioner"/>
    <s v="Haircare"/>
    <s v="Dove"/>
    <s v="North"/>
    <n v="5"/>
    <n v="813"/>
    <n v="4065"/>
    <n v="4.8"/>
    <s v="UPI"/>
    <m/>
    <s v="High"/>
    <n v="1219.5"/>
    <s v="2024-03"/>
    <x v="0"/>
  </r>
  <r>
    <n v="37"/>
    <s v="2024-04-14"/>
    <s v="Eyeliner"/>
    <s v="Makeup"/>
    <s v="Maybelline"/>
    <s v="South"/>
    <n v="3"/>
    <n v="777"/>
    <n v="2331"/>
    <n v="4"/>
    <s v="Debit Card"/>
    <m/>
    <s v="Low"/>
    <n v="699.3"/>
    <s v="2024-04"/>
    <x v="0"/>
  </r>
  <r>
    <n v="38"/>
    <s v="2024-01-23"/>
    <s v="Eyeliner"/>
    <s v="Fragrance"/>
    <s v="Mamaearth"/>
    <s v="North"/>
    <n v="1"/>
    <n v="1499"/>
    <n v="1499"/>
    <n v="3.6"/>
    <s v="Debit Card"/>
    <m/>
    <s v="Low"/>
    <n v="449.7"/>
    <s v="2024-01"/>
    <x v="1"/>
  </r>
  <r>
    <n v="39"/>
    <s v="2024-10-14"/>
    <s v="Lipstick"/>
    <s v="Haircare"/>
    <s v="L'Oreal"/>
    <s v="East"/>
    <n v="2"/>
    <n v="1718"/>
    <n v="3436"/>
    <n v="3.6"/>
    <s v="Cash on Delivery"/>
    <m/>
    <s v="High"/>
    <n v="1030.8"/>
    <s v="2024-10"/>
    <x v="1"/>
  </r>
  <r>
    <n v="40"/>
    <s v="2024-08-08"/>
    <s v="Lipstick"/>
    <s v="Makeup"/>
    <s v="Maybelline"/>
    <s v="South"/>
    <n v="5"/>
    <n v="273"/>
    <n v="1365"/>
    <n v="4.5999999999999996"/>
    <s v="Credit Card"/>
    <m/>
    <s v="Low"/>
    <n v="409.5"/>
    <s v="2024-08"/>
    <x v="0"/>
  </r>
  <r>
    <n v="41"/>
    <s v="2024-12-07"/>
    <s v="Moisturizer"/>
    <s v="Makeup"/>
    <s v="Mamaearth"/>
    <s v="East"/>
    <n v="1"/>
    <n v="932"/>
    <n v="932"/>
    <n v="3"/>
    <s v="Credit Card"/>
    <m/>
    <s v="Low"/>
    <n v="279.59999999999997"/>
    <s v="2024-12"/>
    <x v="1"/>
  </r>
  <r>
    <n v="42"/>
    <s v="2024-03-24"/>
    <s v="Foundation"/>
    <s v="Haircare"/>
    <s v="Nivea"/>
    <s v="West"/>
    <n v="5"/>
    <n v="1734"/>
    <n v="8670"/>
    <n v="2.9"/>
    <s v="Credit Card"/>
    <m/>
    <s v="High"/>
    <n v="2601"/>
    <s v="2024-03"/>
    <x v="1"/>
  </r>
  <r>
    <n v="43"/>
    <s v="2024-05-16"/>
    <s v="Moisturizer"/>
    <s v="Fragrance"/>
    <s v="Lakme"/>
    <s v="South"/>
    <n v="3"/>
    <n v="1802"/>
    <n v="5406"/>
    <n v="4.8"/>
    <s v="Credit Card"/>
    <m/>
    <s v="High"/>
    <n v="1621.8"/>
    <s v="2024-05"/>
    <x v="0"/>
  </r>
  <r>
    <n v="44"/>
    <s v="2024-06-28"/>
    <s v="Moisturizer"/>
    <s v="Makeup"/>
    <s v="Plum"/>
    <s v="North"/>
    <n v="4"/>
    <n v="655"/>
    <n v="2620"/>
    <n v="3"/>
    <s v="Cash on Delivery"/>
    <m/>
    <s v="Low"/>
    <n v="786"/>
    <s v="2024-06"/>
    <x v="1"/>
  </r>
  <r>
    <n v="45"/>
    <s v="2024-05-22"/>
    <s v="Eyeliner"/>
    <s v="Skincare"/>
    <s v="Nykaa"/>
    <s v="North"/>
    <n v="2"/>
    <n v="1016"/>
    <n v="2032"/>
    <n v="3.3"/>
    <s v="UPI"/>
    <m/>
    <s v="Low"/>
    <n v="609.6"/>
    <s v="2024-05"/>
    <x v="1"/>
  </r>
  <r>
    <n v="46"/>
    <s v="2024-04-01"/>
    <s v="Perfume"/>
    <s v="Fragrance"/>
    <s v="Nivea"/>
    <s v="East"/>
    <n v="1"/>
    <n v="436"/>
    <n v="436"/>
    <n v="4.7"/>
    <s v="Debit Card"/>
    <m/>
    <s v="Low"/>
    <n v="130.79999999999998"/>
    <s v="2024-04"/>
    <x v="0"/>
  </r>
  <r>
    <n v="47"/>
    <s v="2024-08-11"/>
    <s v="Sunscreen"/>
    <s v="Haircare"/>
    <s v="Lakme"/>
    <s v="North"/>
    <n v="5"/>
    <n v="1089"/>
    <n v="5445"/>
    <n v="3.4"/>
    <s v="Debit Card"/>
    <m/>
    <s v="High"/>
    <n v="1633.5"/>
    <s v="2024-08"/>
    <x v="1"/>
  </r>
  <r>
    <n v="48"/>
    <s v="2024-09-23"/>
    <s v="Sunscreen"/>
    <s v="Makeup"/>
    <s v="Plum"/>
    <s v="South"/>
    <n v="3"/>
    <n v="290"/>
    <n v="870"/>
    <n v="4.3"/>
    <s v="UPI"/>
    <m/>
    <s v="Low"/>
    <n v="261"/>
    <s v="2024-09"/>
    <x v="0"/>
  </r>
  <r>
    <n v="49"/>
    <s v="2024-12-05"/>
    <s v="Face Wash"/>
    <s v="Skincare"/>
    <s v="Biotique"/>
    <s v="West"/>
    <n v="1"/>
    <n v="1560"/>
    <n v="1560"/>
    <n v="4.8"/>
    <s v="Debit Card"/>
    <m/>
    <s v="Low"/>
    <n v="468"/>
    <s v="2024-12"/>
    <x v="0"/>
  </r>
  <r>
    <n v="50"/>
    <s v="2024-10-10"/>
    <s v="Foundation"/>
    <s v="Haircare"/>
    <s v="Nivea"/>
    <s v="East"/>
    <n v="4"/>
    <n v="868"/>
    <n v="3472"/>
    <n v="3.5"/>
    <s v="Debit Card"/>
    <m/>
    <s v="High"/>
    <n v="1041.5999999999999"/>
    <s v="2024-10"/>
    <x v="1"/>
  </r>
  <r>
    <n v="51"/>
    <s v="2024-10-07"/>
    <s v="Moisturizer"/>
    <s v="Skincare"/>
    <s v="Plum"/>
    <s v="West"/>
    <n v="2"/>
    <n v="1460"/>
    <n v="2920"/>
    <n v="3.9"/>
    <s v="Cash on Delivery"/>
    <m/>
    <s v="Low"/>
    <n v="876"/>
    <s v="2024-10"/>
    <x v="1"/>
  </r>
  <r>
    <n v="52"/>
    <s v="2024-08-26"/>
    <s v="Lipstick"/>
    <s v="Haircare"/>
    <s v="Mamaearth"/>
    <s v="South"/>
    <n v="4"/>
    <n v="1809"/>
    <n v="7236"/>
    <n v="3.9"/>
    <s v="Debit Card"/>
    <m/>
    <s v="High"/>
    <n v="2170.7999999999997"/>
    <s v="2024-08"/>
    <x v="1"/>
  </r>
  <r>
    <n v="53"/>
    <s v="2024-02-17"/>
    <s v="Conditioner"/>
    <s v="Fragrance"/>
    <s v="Nykaa"/>
    <s v="West"/>
    <n v="2"/>
    <n v="1549"/>
    <n v="3098"/>
    <n v="2.7"/>
    <s v="Debit Card"/>
    <m/>
    <s v="High"/>
    <n v="929.4"/>
    <s v="2024-02"/>
    <x v="1"/>
  </r>
  <r>
    <n v="54"/>
    <s v="2024-11-08"/>
    <s v="Serum"/>
    <s v="Haircare"/>
    <s v="Nykaa"/>
    <s v="South"/>
    <n v="2"/>
    <n v="250"/>
    <n v="500"/>
    <n v="2.6"/>
    <s v="Cash on Delivery"/>
    <m/>
    <s v="Low"/>
    <n v="150"/>
    <s v="2024-11"/>
    <x v="1"/>
  </r>
  <r>
    <n v="55"/>
    <s v="2024-12-01"/>
    <s v="Foundation"/>
    <s v="Fragrance"/>
    <s v="Plum"/>
    <s v="South"/>
    <n v="4"/>
    <n v="1212"/>
    <n v="4848"/>
    <n v="3.5"/>
    <s v="Credit Card"/>
    <m/>
    <s v="High"/>
    <n v="1454.3999999999999"/>
    <s v="2024-12"/>
    <x v="1"/>
  </r>
  <r>
    <n v="56"/>
    <s v="2024-01-26"/>
    <s v="Lipstick"/>
    <s v="Makeup"/>
    <s v="Plum"/>
    <s v="South"/>
    <n v="2"/>
    <n v="1846"/>
    <n v="3692"/>
    <n v="4.9000000000000004"/>
    <s v="Cash on Delivery"/>
    <m/>
    <s v="High"/>
    <n v="1107.5999999999999"/>
    <s v="2024-01"/>
    <x v="0"/>
  </r>
  <r>
    <n v="57"/>
    <s v="2024-08-14"/>
    <s v="Face Wash"/>
    <s v="Skincare"/>
    <s v="Maybelline"/>
    <s v="West"/>
    <n v="2"/>
    <n v="1841"/>
    <n v="3682"/>
    <n v="3.7"/>
    <s v="Debit Card"/>
    <m/>
    <s v="High"/>
    <n v="1104.5999999999999"/>
    <s v="2024-08"/>
    <x v="1"/>
  </r>
  <r>
    <n v="58"/>
    <s v="2024-05-12"/>
    <s v="Sunscreen"/>
    <s v="Fragrance"/>
    <s v="Nivea"/>
    <s v="West"/>
    <n v="2"/>
    <n v="1723"/>
    <n v="3446"/>
    <n v="4.7"/>
    <s v="Cash on Delivery"/>
    <m/>
    <s v="High"/>
    <n v="1033.8"/>
    <s v="2024-05"/>
    <x v="0"/>
  </r>
  <r>
    <n v="59"/>
    <s v="2024-04-30"/>
    <s v="Serum"/>
    <s v="Haircare"/>
    <s v="Nivea"/>
    <s v="West"/>
    <n v="2"/>
    <n v="762"/>
    <n v="1524"/>
    <n v="3.6"/>
    <s v="Debit Card"/>
    <m/>
    <s v="Low"/>
    <n v="457.2"/>
    <s v="2024-04"/>
    <x v="1"/>
  </r>
  <r>
    <n v="60"/>
    <s v="2024-12-27"/>
    <s v="Eyeliner"/>
    <s v="Haircare"/>
    <s v="Biotique"/>
    <s v="North"/>
    <n v="2"/>
    <n v="508"/>
    <n v="1016"/>
    <n v="3.1"/>
    <s v="Credit Card"/>
    <m/>
    <s v="Low"/>
    <n v="304.8"/>
    <s v="2024-12"/>
    <x v="1"/>
  </r>
  <r>
    <n v="61"/>
    <s v="2024-04-15"/>
    <s v="Serum"/>
    <s v="Makeup"/>
    <s v="Plum"/>
    <s v="West"/>
    <n v="3"/>
    <n v="1311"/>
    <n v="3933"/>
    <n v="3.7"/>
    <s v="UPI"/>
    <m/>
    <s v="High"/>
    <n v="1179.8999999999999"/>
    <s v="2024-04"/>
    <x v="1"/>
  </r>
  <r>
    <n v="62"/>
    <s v="2024-06-01"/>
    <s v="Shampoo"/>
    <s v="Fragrance"/>
    <s v="Dove"/>
    <s v="North"/>
    <n v="5"/>
    <n v="979"/>
    <n v="4895"/>
    <n v="3.7"/>
    <s v="Debit Card"/>
    <m/>
    <s v="High"/>
    <n v="1468.5"/>
    <s v="2024-06"/>
    <x v="1"/>
  </r>
  <r>
    <n v="63"/>
    <s v="2024-01-15"/>
    <s v="Shampoo"/>
    <s v="Fragrance"/>
    <s v="Nivea"/>
    <s v="South"/>
    <n v="4"/>
    <n v="649"/>
    <n v="2596"/>
    <n v="3.2"/>
    <s v="Cash on Delivery"/>
    <m/>
    <s v="Low"/>
    <n v="778.8"/>
    <s v="2024-01"/>
    <x v="1"/>
  </r>
  <r>
    <n v="64"/>
    <s v="2024-07-20"/>
    <s v="Shampoo"/>
    <s v="Haircare"/>
    <s v="Plum"/>
    <s v="South"/>
    <n v="4"/>
    <n v="461"/>
    <n v="1844"/>
    <n v="5"/>
    <s v="UPI"/>
    <m/>
    <s v="Low"/>
    <n v="553.19999999999993"/>
    <s v="2024-07"/>
    <x v="0"/>
  </r>
  <r>
    <n v="65"/>
    <s v="2024-05-13"/>
    <s v="Sunscreen"/>
    <s v="Makeup"/>
    <s v="Maybelline"/>
    <s v="West"/>
    <n v="2"/>
    <n v="1975"/>
    <n v="3950"/>
    <n v="3.7"/>
    <s v="UPI"/>
    <m/>
    <s v="High"/>
    <n v="1185"/>
    <s v="2024-05"/>
    <x v="1"/>
  </r>
  <r>
    <n v="66"/>
    <s v="2024-05-22"/>
    <s v="Shampoo"/>
    <s v="Haircare"/>
    <s v="Nykaa"/>
    <s v="West"/>
    <n v="3"/>
    <n v="891"/>
    <n v="2673"/>
    <n v="4.4000000000000004"/>
    <s v="Cash on Delivery"/>
    <m/>
    <s v="Low"/>
    <n v="801.9"/>
    <s v="2024-05"/>
    <x v="0"/>
  </r>
  <r>
    <n v="67"/>
    <s v="2024-04-24"/>
    <s v="Shampoo"/>
    <s v="Haircare"/>
    <s v="Maybelline"/>
    <s v="West"/>
    <n v="1"/>
    <n v="1734"/>
    <n v="1734"/>
    <n v="3.8"/>
    <s v="Debit Card"/>
    <m/>
    <s v="Low"/>
    <n v="520.19999999999993"/>
    <s v="2024-04"/>
    <x v="1"/>
  </r>
  <r>
    <n v="68"/>
    <s v="2024-05-02"/>
    <s v="Foundation"/>
    <s v="Makeup"/>
    <s v="Lakme"/>
    <s v="South"/>
    <n v="2"/>
    <n v="1918"/>
    <n v="3836"/>
    <n v="2.6"/>
    <s v="Credit Card"/>
    <m/>
    <s v="High"/>
    <n v="1150.8"/>
    <s v="2024-05"/>
    <x v="1"/>
  </r>
  <r>
    <n v="69"/>
    <s v="2024-03-26"/>
    <s v="Moisturizer"/>
    <s v="Fragrance"/>
    <s v="Maybelline"/>
    <s v="South"/>
    <n v="4"/>
    <n v="1632"/>
    <n v="6528"/>
    <n v="3.1"/>
    <s v="Debit Card"/>
    <m/>
    <s v="High"/>
    <n v="1958.3999999999999"/>
    <s v="2024-03"/>
    <x v="1"/>
  </r>
  <r>
    <n v="70"/>
    <s v="2024-10-21"/>
    <s v="Sunscreen"/>
    <s v="Makeup"/>
    <s v="L'Oreal"/>
    <s v="East"/>
    <n v="1"/>
    <n v="1385"/>
    <n v="1385"/>
    <n v="2.6"/>
    <s v="Debit Card"/>
    <m/>
    <s v="Low"/>
    <n v="415.5"/>
    <s v="2024-10"/>
    <x v="1"/>
  </r>
  <r>
    <n v="71"/>
    <s v="2024-02-22"/>
    <s v="Shampoo"/>
    <s v="Fragrance"/>
    <s v="Nykaa"/>
    <s v="North"/>
    <n v="5"/>
    <n v="1614"/>
    <n v="8070"/>
    <n v="4.5999999999999996"/>
    <s v="Credit Card"/>
    <m/>
    <s v="High"/>
    <n v="2421"/>
    <s v="2024-02"/>
    <x v="0"/>
  </r>
  <r>
    <n v="72"/>
    <s v="2024-02-05"/>
    <s v="Eyeliner"/>
    <s v="Makeup"/>
    <s v="Dove"/>
    <s v="North"/>
    <n v="3"/>
    <n v="1291"/>
    <n v="3873"/>
    <n v="3.6"/>
    <s v="Debit Card"/>
    <m/>
    <s v="High"/>
    <n v="1161.8999999999999"/>
    <s v="2024-02"/>
    <x v="1"/>
  </r>
  <r>
    <n v="73"/>
    <s v="2024-11-21"/>
    <s v="Face Wash"/>
    <s v="Haircare"/>
    <s v="Lakme"/>
    <s v="West"/>
    <n v="4"/>
    <n v="416"/>
    <n v="1664"/>
    <n v="3.6"/>
    <s v="Debit Card"/>
    <m/>
    <s v="Low"/>
    <n v="499.2"/>
    <s v="2024-11"/>
    <x v="1"/>
  </r>
  <r>
    <n v="74"/>
    <s v="2024-08-26"/>
    <s v="Conditioner"/>
    <s v="Skincare"/>
    <s v="Plum"/>
    <s v="South"/>
    <n v="5"/>
    <n v="1532"/>
    <n v="7660"/>
    <n v="3.2"/>
    <s v="Cash on Delivery"/>
    <m/>
    <s v="High"/>
    <n v="2298"/>
    <s v="2024-08"/>
    <x v="1"/>
  </r>
  <r>
    <n v="75"/>
    <s v="2024-08-25"/>
    <s v="Shampoo"/>
    <s v="Haircare"/>
    <s v="Biotique"/>
    <s v="South"/>
    <n v="1"/>
    <n v="771"/>
    <n v="771"/>
    <n v="4.7"/>
    <s v="Credit Card"/>
    <m/>
    <s v="Low"/>
    <n v="231.29999999999998"/>
    <s v="2024-08"/>
    <x v="0"/>
  </r>
  <r>
    <n v="76"/>
    <s v="2024-04-18"/>
    <s v="Sunscreen"/>
    <s v="Fragrance"/>
    <s v="Biotique"/>
    <s v="North"/>
    <n v="4"/>
    <n v="1942"/>
    <n v="7768"/>
    <n v="3.3"/>
    <s v="Cash on Delivery"/>
    <m/>
    <s v="High"/>
    <n v="2330.4"/>
    <s v="2024-04"/>
    <x v="1"/>
  </r>
  <r>
    <n v="77"/>
    <s v="2024-09-21"/>
    <s v="Perfume"/>
    <s v="Haircare"/>
    <s v="Biotique"/>
    <s v="East"/>
    <n v="5"/>
    <n v="1636"/>
    <n v="8180"/>
    <n v="4.7"/>
    <s v="UPI"/>
    <m/>
    <s v="High"/>
    <n v="2454"/>
    <s v="2024-09"/>
    <x v="0"/>
  </r>
  <r>
    <n v="78"/>
    <s v="2024-11-26"/>
    <s v="Serum"/>
    <s v="Makeup"/>
    <s v="Nykaa"/>
    <s v="West"/>
    <n v="4"/>
    <n v="1337"/>
    <n v="5348"/>
    <n v="4.4000000000000004"/>
    <s v="Cash on Delivery"/>
    <m/>
    <s v="High"/>
    <n v="1604.3999999999999"/>
    <s v="2024-11"/>
    <x v="0"/>
  </r>
  <r>
    <n v="79"/>
    <s v="2024-06-05"/>
    <s v="Conditioner"/>
    <s v="Fragrance"/>
    <s v="Lakme"/>
    <s v="North"/>
    <n v="3"/>
    <n v="653"/>
    <n v="1959"/>
    <n v="3.5"/>
    <s v="Credit Card"/>
    <m/>
    <s v="Low"/>
    <n v="587.69999999999993"/>
    <s v="2024-06"/>
    <x v="1"/>
  </r>
  <r>
    <n v="80"/>
    <s v="2024-12-25"/>
    <s v="Sunscreen"/>
    <s v="Haircare"/>
    <s v="Sugar"/>
    <s v="East"/>
    <n v="4"/>
    <n v="1727"/>
    <n v="6908"/>
    <n v="3.9"/>
    <s v="Debit Card"/>
    <m/>
    <s v="High"/>
    <n v="2072.4"/>
    <s v="2024-12"/>
    <x v="1"/>
  </r>
  <r>
    <n v="81"/>
    <s v="2024-03-02"/>
    <s v="Conditioner"/>
    <s v="Haircare"/>
    <s v="Mamaearth"/>
    <s v="East"/>
    <n v="2"/>
    <n v="447"/>
    <n v="894"/>
    <n v="4.3"/>
    <s v="Debit Card"/>
    <m/>
    <s v="Low"/>
    <n v="268.2"/>
    <s v="2024-03"/>
    <x v="0"/>
  </r>
  <r>
    <n v="82"/>
    <s v="2024-02-21"/>
    <s v="Face Wash"/>
    <s v="Skincare"/>
    <s v="Nykaa"/>
    <s v="South"/>
    <n v="4"/>
    <n v="766"/>
    <n v="3064"/>
    <n v="4.3"/>
    <s v="Debit Card"/>
    <m/>
    <s v="High"/>
    <n v="919.19999999999993"/>
    <s v="2024-02"/>
    <x v="0"/>
  </r>
  <r>
    <n v="83"/>
    <s v="2024-05-20"/>
    <s v="Serum"/>
    <s v="Haircare"/>
    <s v="Nykaa"/>
    <s v="East"/>
    <n v="2"/>
    <n v="819"/>
    <n v="1638"/>
    <n v="2.5"/>
    <s v="Credit Card"/>
    <m/>
    <s v="Low"/>
    <n v="491.4"/>
    <s v="2024-05"/>
    <x v="1"/>
  </r>
  <r>
    <n v="84"/>
    <s v="2024-02-22"/>
    <s v="Lipstick"/>
    <s v="Makeup"/>
    <s v="Nivea"/>
    <s v="East"/>
    <n v="2"/>
    <n v="1506"/>
    <n v="3012"/>
    <n v="4.7"/>
    <s v="Cash on Delivery"/>
    <m/>
    <s v="High"/>
    <n v="903.6"/>
    <s v="2024-02"/>
    <x v="0"/>
  </r>
  <r>
    <n v="85"/>
    <s v="2024-05-09"/>
    <s v="Lipstick"/>
    <s v="Haircare"/>
    <s v="Sugar"/>
    <s v="West"/>
    <n v="4"/>
    <n v="897"/>
    <n v="3588"/>
    <n v="3"/>
    <s v="UPI"/>
    <m/>
    <s v="High"/>
    <n v="1076.3999999999999"/>
    <s v="2024-05"/>
    <x v="1"/>
  </r>
  <r>
    <n v="86"/>
    <s v="2024-03-18"/>
    <s v="Conditioner"/>
    <s v="Makeup"/>
    <s v="Maybelline"/>
    <s v="West"/>
    <n v="4"/>
    <n v="351"/>
    <n v="1404"/>
    <n v="3.9"/>
    <s v="UPI"/>
    <m/>
    <s v="Low"/>
    <n v="421.2"/>
    <s v="2024-03"/>
    <x v="1"/>
  </r>
  <r>
    <n v="87"/>
    <s v="2024-09-24"/>
    <s v="Moisturizer"/>
    <s v="Haircare"/>
    <s v="Maybelline"/>
    <s v="South"/>
    <n v="1"/>
    <n v="1342"/>
    <n v="1342"/>
    <n v="4.4000000000000004"/>
    <s v="Credit Card"/>
    <m/>
    <s v="Low"/>
    <n v="402.59999999999997"/>
    <s v="2024-09"/>
    <x v="0"/>
  </r>
  <r>
    <n v="88"/>
    <s v="2024-11-08"/>
    <s v="Shampoo"/>
    <s v="Fragrance"/>
    <s v="Sugar"/>
    <s v="East"/>
    <n v="5"/>
    <n v="1078"/>
    <n v="5390"/>
    <n v="3.3"/>
    <s v="UPI"/>
    <m/>
    <s v="High"/>
    <n v="1617"/>
    <s v="2024-11"/>
    <x v="1"/>
  </r>
  <r>
    <n v="89"/>
    <s v="2024-03-21"/>
    <s v="Foundation"/>
    <s v="Skincare"/>
    <s v="Nykaa"/>
    <s v="East"/>
    <n v="1"/>
    <n v="521"/>
    <n v="521"/>
    <n v="3.1"/>
    <s v="UPI"/>
    <m/>
    <s v="Low"/>
    <n v="156.29999999999998"/>
    <s v="2024-03"/>
    <x v="1"/>
  </r>
  <r>
    <n v="90"/>
    <s v="2024-12-25"/>
    <s v="Lipstick"/>
    <s v="Fragrance"/>
    <s v="Sugar"/>
    <s v="West"/>
    <n v="3"/>
    <n v="266"/>
    <n v="798"/>
    <n v="3.1"/>
    <s v="Debit Card"/>
    <m/>
    <s v="Low"/>
    <n v="239.39999999999998"/>
    <s v="2024-12"/>
    <x v="1"/>
  </r>
  <r>
    <n v="91"/>
    <s v="2024-08-05"/>
    <s v="Conditioner"/>
    <s v="Makeup"/>
    <s v="Nykaa"/>
    <s v="East"/>
    <n v="5"/>
    <n v="1554"/>
    <n v="7770"/>
    <n v="4.5"/>
    <s v="Credit Card"/>
    <m/>
    <s v="High"/>
    <n v="2331"/>
    <s v="2024-08"/>
    <x v="0"/>
  </r>
  <r>
    <n v="92"/>
    <s v="2024-10-31"/>
    <s v="Foundation"/>
    <s v="Skincare"/>
    <s v="L'Oreal"/>
    <s v="East"/>
    <n v="2"/>
    <n v="346"/>
    <n v="692"/>
    <n v="2.6"/>
    <s v="Debit Card"/>
    <m/>
    <s v="Low"/>
    <n v="207.6"/>
    <s v="2024-10"/>
    <x v="1"/>
  </r>
  <r>
    <n v="93"/>
    <s v="2024-05-19"/>
    <s v="Sunscreen"/>
    <s v="Haircare"/>
    <s v="Sugar"/>
    <s v="North"/>
    <n v="4"/>
    <n v="1610"/>
    <n v="6440"/>
    <n v="3.3"/>
    <s v="Cash on Delivery"/>
    <m/>
    <s v="High"/>
    <n v="1932"/>
    <s v="2024-05"/>
    <x v="1"/>
  </r>
  <r>
    <n v="94"/>
    <s v="2024-11-05"/>
    <s v="Face Wash"/>
    <s v="Fragrance"/>
    <s v="Sugar"/>
    <s v="North"/>
    <n v="5"/>
    <n v="281"/>
    <n v="1405"/>
    <n v="4.7"/>
    <s v="Debit Card"/>
    <m/>
    <s v="Low"/>
    <n v="421.5"/>
    <s v="2024-11"/>
    <x v="0"/>
  </r>
  <r>
    <n v="95"/>
    <s v="2024-10-22"/>
    <s v="Eyeliner"/>
    <s v="Makeup"/>
    <s v="Maybelline"/>
    <s v="South"/>
    <n v="5"/>
    <n v="1402"/>
    <n v="7010"/>
    <n v="4.9000000000000004"/>
    <s v="Debit Card"/>
    <m/>
    <s v="High"/>
    <n v="2103"/>
    <s v="2024-10"/>
    <x v="0"/>
  </r>
  <r>
    <n v="96"/>
    <s v="2024-11-21"/>
    <s v="Lipstick"/>
    <s v="Skincare"/>
    <s v="Sugar"/>
    <s v="West"/>
    <n v="3"/>
    <n v="571"/>
    <n v="1713"/>
    <n v="5"/>
    <s v="Cash on Delivery"/>
    <m/>
    <s v="Low"/>
    <n v="513.9"/>
    <s v="2024-11"/>
    <x v="0"/>
  </r>
  <r>
    <n v="97"/>
    <s v="2024-03-23"/>
    <s v="Conditioner"/>
    <s v="Makeup"/>
    <s v="Sugar"/>
    <s v="East"/>
    <n v="4"/>
    <n v="882"/>
    <n v="3528"/>
    <n v="3.3"/>
    <s v="UPI"/>
    <m/>
    <s v="High"/>
    <n v="1058.3999999999999"/>
    <s v="2024-03"/>
    <x v="1"/>
  </r>
  <r>
    <n v="98"/>
    <s v="2024-08-20"/>
    <s v="Perfume"/>
    <s v="Fragrance"/>
    <s v="Sugar"/>
    <s v="East"/>
    <n v="4"/>
    <n v="1866"/>
    <n v="7464"/>
    <n v="4.4000000000000004"/>
    <s v="UPI"/>
    <m/>
    <s v="High"/>
    <n v="2239.1999999999998"/>
    <s v="2024-08"/>
    <x v="0"/>
  </r>
  <r>
    <n v="99"/>
    <s v="2024-12-02"/>
    <s v="Foundation"/>
    <s v="Haircare"/>
    <s v="Mamaearth"/>
    <s v="East"/>
    <n v="1"/>
    <n v="1782"/>
    <n v="1782"/>
    <n v="3.5"/>
    <s v="UPI"/>
    <m/>
    <s v="Low"/>
    <n v="534.6"/>
    <s v="2024-12"/>
    <x v="1"/>
  </r>
  <r>
    <n v="100"/>
    <s v="2024-11-16"/>
    <s v="Face Wash"/>
    <s v="Fragrance"/>
    <s v="Plum"/>
    <s v="North"/>
    <n v="2"/>
    <n v="1261"/>
    <n v="2522"/>
    <n v="3.4"/>
    <s v="Cash on Delivery"/>
    <m/>
    <s v="Low"/>
    <n v="756.6"/>
    <s v="2024-11"/>
    <x v="1"/>
  </r>
  <r>
    <n v="101"/>
    <s v="2024-12-23"/>
    <s v="Conditioner"/>
    <s v="Makeup"/>
    <s v="Nykaa"/>
    <s v="East"/>
    <n v="5"/>
    <n v="468"/>
    <n v="2340"/>
    <n v="4.8"/>
    <s v="Cash on Delivery"/>
    <m/>
    <s v="Low"/>
    <n v="702"/>
    <s v="2024-12"/>
    <x v="0"/>
  </r>
  <r>
    <n v="102"/>
    <s v="2024-02-17"/>
    <s v="Conditioner"/>
    <s v="Makeup"/>
    <s v="Lakme"/>
    <s v="South"/>
    <n v="2"/>
    <n v="836"/>
    <n v="1672"/>
    <n v="3.9"/>
    <s v="Cash on Delivery"/>
    <m/>
    <s v="Low"/>
    <n v="501.59999999999997"/>
    <s v="2024-02"/>
    <x v="1"/>
  </r>
  <r>
    <n v="103"/>
    <s v="2024-09-17"/>
    <s v="Serum"/>
    <s v="Makeup"/>
    <s v="Sugar"/>
    <s v="North"/>
    <n v="2"/>
    <n v="1220"/>
    <n v="2440"/>
    <n v="4.8"/>
    <s v="Debit Card"/>
    <m/>
    <s v="Low"/>
    <n v="732"/>
    <s v="2024-09"/>
    <x v="0"/>
  </r>
  <r>
    <n v="104"/>
    <s v="2024-04-07"/>
    <s v="Eyeliner"/>
    <s v="Fragrance"/>
    <s v="Sugar"/>
    <s v="West"/>
    <n v="2"/>
    <n v="1135"/>
    <n v="2270"/>
    <n v="3.9"/>
    <s v="Cash on Delivery"/>
    <m/>
    <s v="Low"/>
    <n v="681"/>
    <s v="2024-04"/>
    <x v="1"/>
  </r>
  <r>
    <n v="105"/>
    <s v="2024-01-02"/>
    <s v="Sunscreen"/>
    <s v="Skincare"/>
    <s v="Maybelline"/>
    <s v="East"/>
    <n v="4"/>
    <n v="896"/>
    <n v="3584"/>
    <n v="4.8"/>
    <s v="Debit Card"/>
    <m/>
    <s v="High"/>
    <n v="1075.2"/>
    <s v="2024-01"/>
    <x v="0"/>
  </r>
  <r>
    <n v="106"/>
    <s v="2024-06-19"/>
    <s v="Eyeliner"/>
    <s v="Haircare"/>
    <s v="Dove"/>
    <s v="West"/>
    <n v="2"/>
    <n v="1114"/>
    <n v="2228"/>
    <n v="3.8"/>
    <s v="Debit Card"/>
    <m/>
    <s v="Low"/>
    <n v="668.4"/>
    <s v="2024-06"/>
    <x v="1"/>
  </r>
  <r>
    <n v="107"/>
    <s v="2024-04-29"/>
    <s v="Face Wash"/>
    <s v="Fragrance"/>
    <s v="Sugar"/>
    <s v="East"/>
    <n v="2"/>
    <n v="1628"/>
    <n v="3256"/>
    <n v="3.1"/>
    <s v="Cash on Delivery"/>
    <m/>
    <s v="High"/>
    <n v="976.8"/>
    <s v="2024-04"/>
    <x v="1"/>
  </r>
  <r>
    <n v="108"/>
    <s v="2024-09-10"/>
    <s v="Shampoo"/>
    <s v="Makeup"/>
    <s v="Biotique"/>
    <s v="West"/>
    <n v="4"/>
    <n v="990"/>
    <n v="3960"/>
    <n v="5"/>
    <s v="Credit Card"/>
    <m/>
    <s v="High"/>
    <n v="1188"/>
    <s v="2024-09"/>
    <x v="0"/>
  </r>
  <r>
    <n v="109"/>
    <s v="2024-09-26"/>
    <s v="Lipstick"/>
    <s v="Skincare"/>
    <s v="Nivea"/>
    <s v="East"/>
    <n v="1"/>
    <n v="1990"/>
    <n v="1990"/>
    <n v="4.5999999999999996"/>
    <s v="UPI"/>
    <m/>
    <s v="Low"/>
    <n v="597"/>
    <s v="2024-09"/>
    <x v="0"/>
  </r>
  <r>
    <n v="110"/>
    <s v="2024-06-22"/>
    <s v="Conditioner"/>
    <s v="Makeup"/>
    <s v="L'Oreal"/>
    <s v="West"/>
    <n v="2"/>
    <n v="353"/>
    <n v="706"/>
    <n v="3.7"/>
    <s v="Debit Card"/>
    <m/>
    <s v="Low"/>
    <n v="211.79999999999998"/>
    <s v="2024-06"/>
    <x v="1"/>
  </r>
  <r>
    <n v="111"/>
    <s v="2024-10-04"/>
    <s v="Sunscreen"/>
    <s v="Fragrance"/>
    <s v="Maybelline"/>
    <s v="East"/>
    <n v="5"/>
    <n v="978"/>
    <n v="4890"/>
    <n v="4.9000000000000004"/>
    <s v="Cash on Delivery"/>
    <m/>
    <s v="High"/>
    <n v="1467"/>
    <s v="2024-10"/>
    <x v="0"/>
  </r>
  <r>
    <n v="112"/>
    <s v="2024-11-20"/>
    <s v="Lipstick"/>
    <s v="Makeup"/>
    <s v="Nykaa"/>
    <s v="East"/>
    <n v="2"/>
    <n v="1729"/>
    <n v="3458"/>
    <n v="2.7"/>
    <s v="UPI"/>
    <m/>
    <s v="High"/>
    <n v="1037.3999999999999"/>
    <s v="2024-11"/>
    <x v="1"/>
  </r>
  <r>
    <n v="113"/>
    <s v="2024-05-30"/>
    <s v="Foundation"/>
    <s v="Fragrance"/>
    <s v="L'Oreal"/>
    <s v="East"/>
    <n v="1"/>
    <n v="294"/>
    <n v="294"/>
    <n v="3.3"/>
    <s v="UPI"/>
    <m/>
    <s v="Low"/>
    <n v="88.2"/>
    <s v="2024-05"/>
    <x v="1"/>
  </r>
  <r>
    <n v="114"/>
    <s v="2024-03-28"/>
    <s v="Perfume"/>
    <s v="Haircare"/>
    <s v="Plum"/>
    <s v="South"/>
    <n v="2"/>
    <n v="1287"/>
    <n v="2574"/>
    <n v="3.5"/>
    <s v="Credit Card"/>
    <m/>
    <s v="Low"/>
    <n v="772.19999999999993"/>
    <s v="2024-03"/>
    <x v="1"/>
  </r>
  <r>
    <n v="115"/>
    <s v="2024-04-28"/>
    <s v="Moisturizer"/>
    <s v="Makeup"/>
    <s v="Dove"/>
    <s v="West"/>
    <n v="5"/>
    <n v="1599"/>
    <n v="7995"/>
    <n v="3.1"/>
    <s v="Credit Card"/>
    <m/>
    <s v="High"/>
    <n v="2398.5"/>
    <s v="2024-04"/>
    <x v="1"/>
  </r>
  <r>
    <n v="116"/>
    <s v="2024-12-12"/>
    <s v="Conditioner"/>
    <s v="Haircare"/>
    <s v="Sugar"/>
    <s v="East"/>
    <n v="1"/>
    <n v="1847"/>
    <n v="1847"/>
    <n v="3.7"/>
    <s v="Debit Card"/>
    <m/>
    <s v="Low"/>
    <n v="554.1"/>
    <s v="2024-12"/>
    <x v="1"/>
  </r>
  <r>
    <n v="117"/>
    <s v="2024-12-19"/>
    <s v="Face Wash"/>
    <s v="Skincare"/>
    <s v="Maybelline"/>
    <s v="West"/>
    <n v="3"/>
    <n v="1403"/>
    <n v="4209"/>
    <n v="3.2"/>
    <s v="Cash on Delivery"/>
    <m/>
    <s v="High"/>
    <n v="1262.7"/>
    <s v="2024-12"/>
    <x v="1"/>
  </r>
  <r>
    <n v="118"/>
    <s v="2024-07-14"/>
    <s v="Eyeliner"/>
    <s v="Fragrance"/>
    <s v="Mamaearth"/>
    <s v="South"/>
    <n v="4"/>
    <n v="1947"/>
    <n v="7788"/>
    <n v="3.7"/>
    <s v="Credit Card"/>
    <m/>
    <s v="High"/>
    <n v="2336.4"/>
    <s v="2024-07"/>
    <x v="1"/>
  </r>
  <r>
    <n v="119"/>
    <s v="2024-05-20"/>
    <s v="Sunscreen"/>
    <s v="Haircare"/>
    <s v="Dove"/>
    <s v="East"/>
    <n v="3"/>
    <n v="244"/>
    <n v="732"/>
    <n v="4.9000000000000004"/>
    <s v="Cash on Delivery"/>
    <m/>
    <s v="Low"/>
    <n v="219.6"/>
    <s v="2024-05"/>
    <x v="0"/>
  </r>
  <r>
    <n v="120"/>
    <s v="2024-04-22"/>
    <s v="Lipstick"/>
    <s v="Makeup"/>
    <s v="Dove"/>
    <s v="West"/>
    <n v="3"/>
    <n v="1788"/>
    <n v="5364"/>
    <n v="4.5"/>
    <s v="Debit Card"/>
    <m/>
    <s v="High"/>
    <n v="1609.2"/>
    <s v="2024-04"/>
    <x v="0"/>
  </r>
  <r>
    <m/>
    <m/>
    <m/>
    <m/>
    <m/>
    <m/>
    <m/>
    <m/>
    <m/>
    <m/>
    <m/>
    <m/>
    <m/>
    <m/>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n v="1"/>
    <s v="2024-10-29"/>
    <s v="Foundation"/>
    <x v="0"/>
    <x v="0"/>
    <s v="South"/>
    <n v="2"/>
    <n v="485"/>
    <n v="970"/>
    <n v="4.3"/>
    <s v="UPI"/>
    <m/>
    <s v="Low"/>
    <n v="291"/>
    <s v="2024-10"/>
    <s v="High Rating"/>
    <n v="0.3"/>
  </r>
  <r>
    <n v="2"/>
    <s v="2024-10-14"/>
    <s v="Shampoo"/>
    <x v="0"/>
    <x v="1"/>
    <s v="North"/>
    <n v="2"/>
    <n v="676"/>
    <n v="1352"/>
    <n v="3.8"/>
    <s v="UPI"/>
    <m/>
    <s v="Low"/>
    <n v="405.59999999999997"/>
    <s v="2024-10"/>
    <s v="Low Rating"/>
    <n v="0.3"/>
  </r>
  <r>
    <n v="3"/>
    <s v="2024-03-22"/>
    <s v="Serum"/>
    <x v="1"/>
    <x v="2"/>
    <s v="West"/>
    <n v="5"/>
    <n v="769"/>
    <n v="3845"/>
    <n v="4.5"/>
    <s v="UPI"/>
    <m/>
    <s v="High"/>
    <n v="1153.5"/>
    <s v="2024-03"/>
    <s v="High Rating"/>
    <n v="0.3"/>
  </r>
  <r>
    <n v="4"/>
    <s v="2024-07-13"/>
    <s v="Shampoo"/>
    <x v="2"/>
    <x v="0"/>
    <s v="South"/>
    <n v="2"/>
    <n v="1763"/>
    <n v="3526"/>
    <n v="3.3"/>
    <s v="UPI"/>
    <m/>
    <s v="High"/>
    <n v="1057.8"/>
    <s v="2024-07"/>
    <s v="Low Rating"/>
    <n v="0.3"/>
  </r>
  <r>
    <n v="5"/>
    <s v="2024-07-12"/>
    <s v="Foundation"/>
    <x v="2"/>
    <x v="3"/>
    <s v="East"/>
    <n v="1"/>
    <n v="1694"/>
    <n v="1694"/>
    <n v="3.6"/>
    <s v="UPI"/>
    <m/>
    <s v="Low"/>
    <n v="508.2"/>
    <s v="2024-07"/>
    <s v="Low Rating"/>
    <n v="0.3"/>
  </r>
  <r>
    <n v="6"/>
    <s v="2024-12-04"/>
    <s v="Foundation"/>
    <x v="2"/>
    <x v="4"/>
    <s v="East"/>
    <n v="5"/>
    <n v="593"/>
    <n v="2965"/>
    <n v="4.3"/>
    <s v="UPI"/>
    <m/>
    <s v="Low"/>
    <n v="889.5"/>
    <s v="2024-12"/>
    <s v="High Rating"/>
    <n v="0.3"/>
  </r>
  <r>
    <n v="7"/>
    <s v="2024-03-24"/>
    <s v="Serum"/>
    <x v="2"/>
    <x v="5"/>
    <s v="South"/>
    <n v="1"/>
    <n v="978"/>
    <n v="978"/>
    <n v="3.2"/>
    <s v="Debit Card"/>
    <m/>
    <s v="Low"/>
    <n v="293.39999999999998"/>
    <s v="2024-03"/>
    <s v="Low Rating"/>
    <n v="0.3"/>
  </r>
  <r>
    <n v="8"/>
    <s v="2024-03-24"/>
    <s v="Perfume"/>
    <x v="2"/>
    <x v="2"/>
    <s v="East"/>
    <n v="1"/>
    <n v="1447"/>
    <n v="1447"/>
    <n v="4.0999999999999996"/>
    <s v="Credit Card"/>
    <m/>
    <s v="Low"/>
    <n v="434.09999999999997"/>
    <s v="2024-03"/>
    <s v="High Rating"/>
    <n v="0.3"/>
  </r>
  <r>
    <n v="9"/>
    <s v="2024-04-27"/>
    <s v="Conditioner"/>
    <x v="1"/>
    <x v="0"/>
    <s v="South"/>
    <n v="3"/>
    <n v="1926"/>
    <n v="5778"/>
    <n v="4.4000000000000004"/>
    <s v="UPI"/>
    <m/>
    <s v="High"/>
    <n v="1733.3999999999999"/>
    <s v="2024-04"/>
    <s v="High Rating"/>
    <n v="0.3"/>
  </r>
  <r>
    <n v="10"/>
    <s v="2024-04-18"/>
    <s v="Lipstick"/>
    <x v="2"/>
    <x v="6"/>
    <s v="East"/>
    <n v="1"/>
    <n v="632"/>
    <n v="632"/>
    <n v="4.8"/>
    <s v="Debit Card"/>
    <m/>
    <s v="Low"/>
    <n v="189.6"/>
    <s v="2024-04"/>
    <s v="High Rating"/>
    <n v="0.3"/>
  </r>
  <r>
    <n v="11"/>
    <s v="2024-10-26"/>
    <s v="Conditioner"/>
    <x v="1"/>
    <x v="7"/>
    <s v="South"/>
    <n v="3"/>
    <n v="485"/>
    <n v="1455"/>
    <n v="3.1"/>
    <s v="Debit Card"/>
    <m/>
    <s v="Low"/>
    <n v="436.5"/>
    <s v="2024-10"/>
    <s v="Low Rating"/>
    <n v="0.3"/>
  </r>
  <r>
    <n v="12"/>
    <s v="2024-02-26"/>
    <s v="Shampoo"/>
    <x v="1"/>
    <x v="3"/>
    <s v="South"/>
    <n v="2"/>
    <n v="1243"/>
    <n v="2486"/>
    <n v="3.7"/>
    <s v="UPI"/>
    <m/>
    <s v="Low"/>
    <n v="745.8"/>
    <s v="2024-02"/>
    <s v="Low Rating"/>
    <n v="0.3"/>
  </r>
  <r>
    <n v="13"/>
    <s v="2024-09-27"/>
    <s v="Moisturizer"/>
    <x v="3"/>
    <x v="6"/>
    <s v="North"/>
    <n v="4"/>
    <n v="981"/>
    <n v="3924"/>
    <n v="4"/>
    <s v="Cash on Delivery"/>
    <m/>
    <s v="High"/>
    <n v="1177.2"/>
    <s v="2024-09"/>
    <s v="High Rating"/>
    <n v="0.3"/>
  </r>
  <r>
    <n v="14"/>
    <s v="2024-08-20"/>
    <s v="Eyeliner"/>
    <x v="0"/>
    <x v="5"/>
    <s v="East"/>
    <n v="3"/>
    <n v="428"/>
    <n v="1284"/>
    <n v="3.2"/>
    <s v="Credit Card"/>
    <m/>
    <s v="Low"/>
    <n v="385.2"/>
    <s v="2024-08"/>
    <s v="Low Rating"/>
    <n v="0.3"/>
  </r>
  <r>
    <n v="15"/>
    <s v="2024-11-23"/>
    <s v="Lipstick"/>
    <x v="2"/>
    <x v="8"/>
    <s v="South"/>
    <n v="5"/>
    <n v="417"/>
    <n v="2085"/>
    <n v="4.7"/>
    <s v="Debit Card"/>
    <m/>
    <s v="Low"/>
    <n v="625.5"/>
    <s v="2024-11"/>
    <s v="High Rating"/>
    <n v="0.3"/>
  </r>
  <r>
    <n v="16"/>
    <s v="2024-11-02"/>
    <s v="Face Wash"/>
    <x v="3"/>
    <x v="9"/>
    <s v="East"/>
    <n v="2"/>
    <n v="1304"/>
    <n v="2608"/>
    <n v="4.9000000000000004"/>
    <s v="UPI"/>
    <m/>
    <s v="Low"/>
    <n v="782.4"/>
    <s v="2024-11"/>
    <s v="High Rating"/>
    <n v="0.3"/>
  </r>
  <r>
    <n v="17"/>
    <s v="2024-05-02"/>
    <s v="Perfume"/>
    <x v="1"/>
    <x v="1"/>
    <s v="North"/>
    <n v="3"/>
    <n v="1999"/>
    <n v="5997"/>
    <n v="5"/>
    <s v="Debit Card"/>
    <m/>
    <s v="High"/>
    <n v="1799.1"/>
    <s v="2024-05"/>
    <s v="High Rating"/>
    <n v="0.3"/>
  </r>
  <r>
    <n v="18"/>
    <s v="2024-09-29"/>
    <s v="Lipstick"/>
    <x v="3"/>
    <x v="4"/>
    <s v="North"/>
    <n v="1"/>
    <n v="1698"/>
    <n v="1698"/>
    <n v="3.7"/>
    <s v="UPI"/>
    <m/>
    <s v="Low"/>
    <n v="509.4"/>
    <s v="2024-09"/>
    <s v="Low Rating"/>
    <n v="0.3"/>
  </r>
  <r>
    <n v="19"/>
    <s v="2024-04-18"/>
    <s v="Moisturizer"/>
    <x v="3"/>
    <x v="7"/>
    <s v="South"/>
    <n v="3"/>
    <n v="1280"/>
    <n v="3840"/>
    <n v="4.7"/>
    <s v="Cash on Delivery"/>
    <m/>
    <s v="High"/>
    <n v="1152"/>
    <s v="2024-04"/>
    <s v="High Rating"/>
    <n v="0.3"/>
  </r>
  <r>
    <n v="20"/>
    <s v="2024-03-02"/>
    <s v="Face Wash"/>
    <x v="3"/>
    <x v="0"/>
    <s v="West"/>
    <n v="3"/>
    <n v="1097"/>
    <n v="3291"/>
    <n v="4.7"/>
    <s v="Cash on Delivery"/>
    <m/>
    <s v="High"/>
    <n v="987.3"/>
    <s v="2024-03"/>
    <s v="High Rating"/>
    <n v="0.3"/>
  </r>
  <r>
    <n v="21"/>
    <s v="2024-01-04"/>
    <s v="Serum"/>
    <x v="3"/>
    <x v="5"/>
    <s v="East"/>
    <n v="1"/>
    <n v="1404"/>
    <n v="1404"/>
    <n v="3.9"/>
    <s v="Credit Card"/>
    <m/>
    <s v="Low"/>
    <n v="421.2"/>
    <s v="2024-01"/>
    <s v="Low Rating"/>
    <n v="0.3"/>
  </r>
  <r>
    <n v="22"/>
    <s v="2024-05-22"/>
    <s v="Foundation"/>
    <x v="0"/>
    <x v="2"/>
    <s v="North"/>
    <n v="1"/>
    <n v="1960"/>
    <n v="1960"/>
    <n v="3.3"/>
    <s v="Credit Card"/>
    <m/>
    <s v="Low"/>
    <n v="588"/>
    <s v="2024-05"/>
    <s v="Low Rating"/>
    <n v="0.3"/>
  </r>
  <r>
    <n v="23"/>
    <s v="2024-07-27"/>
    <s v="Conditioner"/>
    <x v="3"/>
    <x v="8"/>
    <s v="South"/>
    <n v="5"/>
    <n v="1380"/>
    <n v="6900"/>
    <n v="3.7"/>
    <s v="Cash on Delivery"/>
    <m/>
    <s v="High"/>
    <n v="2070"/>
    <s v="2024-07"/>
    <s v="Low Rating"/>
    <n v="0.3"/>
  </r>
  <r>
    <n v="24"/>
    <s v="2024-12-10"/>
    <s v="Serum"/>
    <x v="0"/>
    <x v="5"/>
    <s v="West"/>
    <n v="3"/>
    <n v="1067"/>
    <n v="3201"/>
    <n v="3.5"/>
    <s v="UPI"/>
    <m/>
    <s v="High"/>
    <n v="960.3"/>
    <s v="2024-12"/>
    <s v="Low Rating"/>
    <n v="0.3"/>
  </r>
  <r>
    <n v="25"/>
    <s v="2024-03-12"/>
    <s v="Foundation"/>
    <x v="0"/>
    <x v="6"/>
    <s v="East"/>
    <n v="1"/>
    <n v="709"/>
    <n v="709"/>
    <n v="3"/>
    <s v="Cash on Delivery"/>
    <m/>
    <s v="Low"/>
    <n v="212.7"/>
    <s v="2024-03"/>
    <s v="Low Rating"/>
    <n v="0.3"/>
  </r>
  <r>
    <n v="26"/>
    <s v="2024-10-08"/>
    <s v="Shampoo"/>
    <x v="3"/>
    <x v="0"/>
    <s v="West"/>
    <n v="2"/>
    <n v="1990"/>
    <n v="3980"/>
    <n v="4.8"/>
    <s v="Cash on Delivery"/>
    <m/>
    <s v="High"/>
    <n v="1194"/>
    <s v="2024-10"/>
    <s v="High Rating"/>
    <n v="0.3"/>
  </r>
  <r>
    <n v="27"/>
    <s v="2024-07-27"/>
    <s v="Foundation"/>
    <x v="0"/>
    <x v="8"/>
    <s v="North"/>
    <n v="1"/>
    <n v="1743"/>
    <n v="1743"/>
    <n v="4.5999999999999996"/>
    <s v="Credit Card"/>
    <m/>
    <s v="Low"/>
    <n v="522.9"/>
    <s v="2024-07"/>
    <s v="High Rating"/>
    <n v="0.3"/>
  </r>
  <r>
    <n v="28"/>
    <s v="2024-05-15"/>
    <s v="Conditioner"/>
    <x v="1"/>
    <x v="2"/>
    <s v="West"/>
    <n v="1"/>
    <n v="537"/>
    <n v="537"/>
    <n v="3.4"/>
    <s v="Cash on Delivery"/>
    <m/>
    <s v="Low"/>
    <n v="161.1"/>
    <s v="2024-05"/>
    <s v="Low Rating"/>
    <n v="0.3"/>
  </r>
  <r>
    <n v="29"/>
    <s v="2024-10-23"/>
    <s v="Conditioner"/>
    <x v="2"/>
    <x v="6"/>
    <s v="West"/>
    <n v="2"/>
    <n v="588"/>
    <n v="1176"/>
    <n v="3.2"/>
    <s v="UPI"/>
    <m/>
    <s v="Low"/>
    <n v="352.8"/>
    <s v="2024-10"/>
    <s v="Low Rating"/>
    <n v="0.3"/>
  </r>
  <r>
    <n v="30"/>
    <s v="2024-01-30"/>
    <s v="Face Wash"/>
    <x v="0"/>
    <x v="3"/>
    <s v="North"/>
    <n v="1"/>
    <n v="1396"/>
    <n v="1396"/>
    <n v="3.7"/>
    <s v="Credit Card"/>
    <m/>
    <s v="Low"/>
    <n v="418.8"/>
    <s v="2024-01"/>
    <s v="Low Rating"/>
    <n v="0.3"/>
  </r>
  <r>
    <n v="31"/>
    <s v="2024-07-25"/>
    <s v="Face Wash"/>
    <x v="0"/>
    <x v="9"/>
    <s v="North"/>
    <n v="5"/>
    <n v="339"/>
    <n v="1695"/>
    <n v="4.2"/>
    <s v="Credit Card"/>
    <m/>
    <s v="Low"/>
    <n v="508.5"/>
    <s v="2024-07"/>
    <s v="High Rating"/>
    <n v="0.3"/>
  </r>
  <r>
    <n v="32"/>
    <s v="2024-05-13"/>
    <s v="Foundation"/>
    <x v="3"/>
    <x v="4"/>
    <s v="North"/>
    <n v="5"/>
    <n v="367"/>
    <n v="1835"/>
    <n v="3.5"/>
    <s v="Debit Card"/>
    <m/>
    <s v="Low"/>
    <n v="550.5"/>
    <s v="2024-05"/>
    <s v="Low Rating"/>
    <n v="0.3"/>
  </r>
  <r>
    <n v="33"/>
    <s v="2024-08-22"/>
    <s v="Serum"/>
    <x v="2"/>
    <x v="2"/>
    <s v="East"/>
    <n v="4"/>
    <n v="468"/>
    <n v="1872"/>
    <n v="4.2"/>
    <s v="Debit Card"/>
    <m/>
    <s v="Low"/>
    <n v="561.6"/>
    <s v="2024-08"/>
    <s v="High Rating"/>
    <n v="0.3"/>
  </r>
  <r>
    <n v="34"/>
    <s v="2024-10-02"/>
    <s v="Perfume"/>
    <x v="0"/>
    <x v="1"/>
    <s v="West"/>
    <n v="5"/>
    <n v="1353"/>
    <n v="6765"/>
    <n v="5"/>
    <s v="UPI"/>
    <m/>
    <s v="High"/>
    <n v="2029.5"/>
    <s v="2024-10"/>
    <s v="High Rating"/>
    <n v="0.3"/>
  </r>
  <r>
    <n v="35"/>
    <s v="2024-03-21"/>
    <s v="Serum"/>
    <x v="2"/>
    <x v="9"/>
    <s v="East"/>
    <n v="1"/>
    <n v="2000"/>
    <n v="2000"/>
    <n v="3.1"/>
    <s v="Debit Card"/>
    <m/>
    <s v="Low"/>
    <n v="600"/>
    <s v="2024-03"/>
    <s v="Low Rating"/>
    <n v="0.3"/>
  </r>
  <r>
    <n v="36"/>
    <s v="2024-03-09"/>
    <s v="Conditioner"/>
    <x v="2"/>
    <x v="4"/>
    <s v="North"/>
    <n v="5"/>
    <n v="813"/>
    <n v="4065"/>
    <n v="4.8"/>
    <s v="UPI"/>
    <m/>
    <s v="High"/>
    <n v="1219.5"/>
    <s v="2024-03"/>
    <s v="High Rating"/>
    <n v="0.3"/>
  </r>
  <r>
    <n v="37"/>
    <s v="2024-04-14"/>
    <s v="Eyeliner"/>
    <x v="0"/>
    <x v="5"/>
    <s v="South"/>
    <n v="3"/>
    <n v="777"/>
    <n v="2331"/>
    <n v="4"/>
    <s v="Debit Card"/>
    <m/>
    <s v="Low"/>
    <n v="699.3"/>
    <s v="2024-04"/>
    <s v="High Rating"/>
    <n v="0.3"/>
  </r>
  <r>
    <n v="38"/>
    <s v="2024-01-23"/>
    <s v="Eyeliner"/>
    <x v="1"/>
    <x v="0"/>
    <s v="North"/>
    <n v="1"/>
    <n v="1499"/>
    <n v="1499"/>
    <n v="3.6"/>
    <s v="Debit Card"/>
    <m/>
    <s v="Low"/>
    <n v="449.7"/>
    <s v="2024-01"/>
    <s v="Low Rating"/>
    <n v="0.3"/>
  </r>
  <r>
    <n v="39"/>
    <s v="2024-10-14"/>
    <s v="Lipstick"/>
    <x v="2"/>
    <x v="9"/>
    <s v="East"/>
    <n v="2"/>
    <n v="1718"/>
    <n v="3436"/>
    <n v="3.6"/>
    <s v="Cash on Delivery"/>
    <m/>
    <s v="High"/>
    <n v="1030.8"/>
    <s v="2024-10"/>
    <s v="Low Rating"/>
    <n v="0.3"/>
  </r>
  <r>
    <n v="40"/>
    <s v="2024-08-08"/>
    <s v="Lipstick"/>
    <x v="0"/>
    <x v="5"/>
    <s v="South"/>
    <n v="5"/>
    <n v="273"/>
    <n v="1365"/>
    <n v="4.5999999999999996"/>
    <s v="Credit Card"/>
    <m/>
    <s v="Low"/>
    <n v="409.5"/>
    <s v="2024-08"/>
    <s v="High Rating"/>
    <n v="0.3"/>
  </r>
  <r>
    <n v="41"/>
    <s v="2024-12-07"/>
    <s v="Moisturizer"/>
    <x v="0"/>
    <x v="0"/>
    <s v="East"/>
    <n v="1"/>
    <n v="932"/>
    <n v="932"/>
    <n v="3"/>
    <s v="Credit Card"/>
    <m/>
    <s v="Low"/>
    <n v="279.59999999999997"/>
    <s v="2024-12"/>
    <s v="Low Rating"/>
    <n v="0.3"/>
  </r>
  <r>
    <n v="42"/>
    <s v="2024-03-24"/>
    <s v="Foundation"/>
    <x v="2"/>
    <x v="8"/>
    <s v="West"/>
    <n v="5"/>
    <n v="1734"/>
    <n v="8670"/>
    <n v="2.9"/>
    <s v="Credit Card"/>
    <m/>
    <s v="High"/>
    <n v="2601"/>
    <s v="2024-03"/>
    <s v="Low Rating"/>
    <n v="0.3"/>
  </r>
  <r>
    <n v="43"/>
    <s v="2024-05-16"/>
    <s v="Moisturizer"/>
    <x v="1"/>
    <x v="1"/>
    <s v="South"/>
    <n v="3"/>
    <n v="1802"/>
    <n v="5406"/>
    <n v="4.8"/>
    <s v="Credit Card"/>
    <m/>
    <s v="High"/>
    <n v="1621.8"/>
    <s v="2024-05"/>
    <s v="High Rating"/>
    <n v="0.3"/>
  </r>
  <r>
    <n v="44"/>
    <s v="2024-06-28"/>
    <s v="Moisturizer"/>
    <x v="0"/>
    <x v="6"/>
    <s v="North"/>
    <n v="4"/>
    <n v="655"/>
    <n v="2620"/>
    <n v="3"/>
    <s v="Cash on Delivery"/>
    <m/>
    <s v="Low"/>
    <n v="786"/>
    <s v="2024-06"/>
    <s v="Low Rating"/>
    <n v="0.3"/>
  </r>
  <r>
    <n v="45"/>
    <s v="2024-05-22"/>
    <s v="Eyeliner"/>
    <x v="3"/>
    <x v="2"/>
    <s v="North"/>
    <n v="2"/>
    <n v="1016"/>
    <n v="2032"/>
    <n v="3.3"/>
    <s v="UPI"/>
    <m/>
    <s v="Low"/>
    <n v="609.6"/>
    <s v="2024-05"/>
    <s v="Low Rating"/>
    <n v="0.3"/>
  </r>
  <r>
    <n v="46"/>
    <s v="2024-04-01"/>
    <s v="Perfume"/>
    <x v="1"/>
    <x v="8"/>
    <s v="East"/>
    <n v="1"/>
    <n v="436"/>
    <n v="436"/>
    <n v="4.7"/>
    <s v="Debit Card"/>
    <m/>
    <s v="Low"/>
    <n v="130.79999999999998"/>
    <s v="2024-04"/>
    <s v="High Rating"/>
    <n v="0.29999999999999993"/>
  </r>
  <r>
    <n v="47"/>
    <s v="2024-08-11"/>
    <s v="Sunscreen"/>
    <x v="2"/>
    <x v="1"/>
    <s v="North"/>
    <n v="5"/>
    <n v="1089"/>
    <n v="5445"/>
    <n v="3.4"/>
    <s v="Debit Card"/>
    <m/>
    <s v="High"/>
    <n v="1633.5"/>
    <s v="2024-08"/>
    <s v="Low Rating"/>
    <n v="0.3"/>
  </r>
  <r>
    <n v="48"/>
    <s v="2024-09-23"/>
    <s v="Sunscreen"/>
    <x v="0"/>
    <x v="6"/>
    <s v="South"/>
    <n v="3"/>
    <n v="290"/>
    <n v="870"/>
    <n v="4.3"/>
    <s v="UPI"/>
    <m/>
    <s v="Low"/>
    <n v="261"/>
    <s v="2024-09"/>
    <s v="High Rating"/>
    <n v="0.3"/>
  </r>
  <r>
    <n v="49"/>
    <s v="2024-12-05"/>
    <s v="Face Wash"/>
    <x v="3"/>
    <x v="3"/>
    <s v="West"/>
    <n v="1"/>
    <n v="1560"/>
    <n v="1560"/>
    <n v="4.8"/>
    <s v="Debit Card"/>
    <m/>
    <s v="Low"/>
    <n v="468"/>
    <s v="2024-12"/>
    <s v="High Rating"/>
    <n v="0.3"/>
  </r>
  <r>
    <n v="50"/>
    <s v="2024-10-10"/>
    <s v="Foundation"/>
    <x v="2"/>
    <x v="8"/>
    <s v="East"/>
    <n v="4"/>
    <n v="868"/>
    <n v="3472"/>
    <n v="3.5"/>
    <s v="Debit Card"/>
    <m/>
    <s v="High"/>
    <n v="1041.5999999999999"/>
    <s v="2024-10"/>
    <s v="Low Rating"/>
    <n v="0.3"/>
  </r>
  <r>
    <n v="51"/>
    <s v="2024-10-07"/>
    <s v="Moisturizer"/>
    <x v="3"/>
    <x v="6"/>
    <s v="West"/>
    <n v="2"/>
    <n v="1460"/>
    <n v="2920"/>
    <n v="3.9"/>
    <s v="Cash on Delivery"/>
    <m/>
    <s v="Low"/>
    <n v="876"/>
    <s v="2024-10"/>
    <s v="Low Rating"/>
    <n v="0.3"/>
  </r>
  <r>
    <n v="52"/>
    <s v="2024-08-26"/>
    <s v="Lipstick"/>
    <x v="2"/>
    <x v="0"/>
    <s v="South"/>
    <n v="4"/>
    <n v="1809"/>
    <n v="7236"/>
    <n v="3.9"/>
    <s v="Debit Card"/>
    <m/>
    <s v="High"/>
    <n v="2170.7999999999997"/>
    <s v="2024-08"/>
    <s v="Low Rating"/>
    <n v="0.3"/>
  </r>
  <r>
    <n v="53"/>
    <s v="2024-02-17"/>
    <s v="Conditioner"/>
    <x v="1"/>
    <x v="2"/>
    <s v="West"/>
    <n v="2"/>
    <n v="1549"/>
    <n v="3098"/>
    <n v="2.7"/>
    <s v="Debit Card"/>
    <m/>
    <s v="High"/>
    <n v="929.4"/>
    <s v="2024-02"/>
    <s v="Low Rating"/>
    <n v="0.3"/>
  </r>
  <r>
    <n v="54"/>
    <s v="2024-11-08"/>
    <s v="Serum"/>
    <x v="2"/>
    <x v="2"/>
    <s v="South"/>
    <n v="2"/>
    <n v="250"/>
    <n v="500"/>
    <n v="2.6"/>
    <s v="Cash on Delivery"/>
    <m/>
    <s v="Low"/>
    <n v="150"/>
    <s v="2024-11"/>
    <s v="Low Rating"/>
    <n v="0.3"/>
  </r>
  <r>
    <n v="55"/>
    <s v="2024-12-01"/>
    <s v="Foundation"/>
    <x v="1"/>
    <x v="6"/>
    <s v="South"/>
    <n v="4"/>
    <n v="1212"/>
    <n v="4848"/>
    <n v="3.5"/>
    <s v="Credit Card"/>
    <m/>
    <s v="High"/>
    <n v="1454.3999999999999"/>
    <s v="2024-12"/>
    <s v="Low Rating"/>
    <n v="0.3"/>
  </r>
  <r>
    <n v="56"/>
    <s v="2024-01-26"/>
    <s v="Lipstick"/>
    <x v="0"/>
    <x v="6"/>
    <s v="South"/>
    <n v="2"/>
    <n v="1846"/>
    <n v="3692"/>
    <n v="4.9000000000000004"/>
    <s v="Cash on Delivery"/>
    <m/>
    <s v="High"/>
    <n v="1107.5999999999999"/>
    <s v="2024-01"/>
    <s v="High Rating"/>
    <n v="0.3"/>
  </r>
  <r>
    <n v="57"/>
    <s v="2024-08-14"/>
    <s v="Face Wash"/>
    <x v="3"/>
    <x v="5"/>
    <s v="West"/>
    <n v="2"/>
    <n v="1841"/>
    <n v="3682"/>
    <n v="3.7"/>
    <s v="Debit Card"/>
    <m/>
    <s v="High"/>
    <n v="1104.5999999999999"/>
    <s v="2024-08"/>
    <s v="Low Rating"/>
    <n v="0.3"/>
  </r>
  <r>
    <n v="58"/>
    <s v="2024-05-12"/>
    <s v="Sunscreen"/>
    <x v="1"/>
    <x v="8"/>
    <s v="West"/>
    <n v="2"/>
    <n v="1723"/>
    <n v="3446"/>
    <n v="4.7"/>
    <s v="Cash on Delivery"/>
    <m/>
    <s v="High"/>
    <n v="1033.8"/>
    <s v="2024-05"/>
    <s v="High Rating"/>
    <n v="0.3"/>
  </r>
  <r>
    <n v="59"/>
    <s v="2024-04-30"/>
    <s v="Serum"/>
    <x v="2"/>
    <x v="8"/>
    <s v="West"/>
    <n v="2"/>
    <n v="762"/>
    <n v="1524"/>
    <n v="3.6"/>
    <s v="Debit Card"/>
    <m/>
    <s v="Low"/>
    <n v="457.2"/>
    <s v="2024-04"/>
    <s v="Low Rating"/>
    <n v="0.3"/>
  </r>
  <r>
    <n v="60"/>
    <s v="2024-12-27"/>
    <s v="Eyeliner"/>
    <x v="2"/>
    <x v="3"/>
    <s v="North"/>
    <n v="2"/>
    <n v="508"/>
    <n v="1016"/>
    <n v="3.1"/>
    <s v="Credit Card"/>
    <m/>
    <s v="Low"/>
    <n v="304.8"/>
    <s v="2024-12"/>
    <s v="Low Rating"/>
    <n v="0.3"/>
  </r>
  <r>
    <n v="61"/>
    <s v="2024-04-15"/>
    <s v="Serum"/>
    <x v="0"/>
    <x v="6"/>
    <s v="West"/>
    <n v="3"/>
    <n v="1311"/>
    <n v="3933"/>
    <n v="3.7"/>
    <s v="UPI"/>
    <m/>
    <s v="High"/>
    <n v="1179.8999999999999"/>
    <s v="2024-04"/>
    <s v="Low Rating"/>
    <n v="0.3"/>
  </r>
  <r>
    <n v="62"/>
    <s v="2024-06-01"/>
    <s v="Shampoo"/>
    <x v="1"/>
    <x v="4"/>
    <s v="North"/>
    <n v="5"/>
    <n v="979"/>
    <n v="4895"/>
    <n v="3.7"/>
    <s v="Debit Card"/>
    <m/>
    <s v="High"/>
    <n v="1468.5"/>
    <s v="2024-06"/>
    <s v="Low Rating"/>
    <n v="0.3"/>
  </r>
  <r>
    <n v="63"/>
    <s v="2024-01-15"/>
    <s v="Shampoo"/>
    <x v="1"/>
    <x v="8"/>
    <s v="South"/>
    <n v="4"/>
    <n v="649"/>
    <n v="2596"/>
    <n v="3.2"/>
    <s v="Cash on Delivery"/>
    <m/>
    <s v="Low"/>
    <n v="778.8"/>
    <s v="2024-01"/>
    <s v="Low Rating"/>
    <n v="0.3"/>
  </r>
  <r>
    <n v="64"/>
    <s v="2024-07-20"/>
    <s v="Shampoo"/>
    <x v="2"/>
    <x v="6"/>
    <s v="South"/>
    <n v="4"/>
    <n v="461"/>
    <n v="1844"/>
    <n v="5"/>
    <s v="UPI"/>
    <m/>
    <s v="Low"/>
    <n v="553.19999999999993"/>
    <s v="2024-07"/>
    <s v="High Rating"/>
    <n v="0.3"/>
  </r>
  <r>
    <n v="65"/>
    <s v="2024-05-13"/>
    <s v="Sunscreen"/>
    <x v="0"/>
    <x v="5"/>
    <s v="West"/>
    <n v="2"/>
    <n v="1975"/>
    <n v="3950"/>
    <n v="3.7"/>
    <s v="UPI"/>
    <m/>
    <s v="High"/>
    <n v="1185"/>
    <s v="2024-05"/>
    <s v="Low Rating"/>
    <n v="0.3"/>
  </r>
  <r>
    <n v="66"/>
    <s v="2024-05-22"/>
    <s v="Shampoo"/>
    <x v="2"/>
    <x v="2"/>
    <s v="West"/>
    <n v="3"/>
    <n v="891"/>
    <n v="2673"/>
    <n v="4.4000000000000004"/>
    <s v="Cash on Delivery"/>
    <m/>
    <s v="Low"/>
    <n v="801.9"/>
    <s v="2024-05"/>
    <s v="High Rating"/>
    <n v="0.3"/>
  </r>
  <r>
    <n v="67"/>
    <s v="2024-04-24"/>
    <s v="Shampoo"/>
    <x v="2"/>
    <x v="5"/>
    <s v="West"/>
    <n v="1"/>
    <n v="1734"/>
    <n v="1734"/>
    <n v="3.8"/>
    <s v="Debit Card"/>
    <m/>
    <s v="Low"/>
    <n v="520.19999999999993"/>
    <s v="2024-04"/>
    <s v="Low Rating"/>
    <n v="0.29999999999999993"/>
  </r>
  <r>
    <n v="68"/>
    <s v="2024-05-02"/>
    <s v="Foundation"/>
    <x v="0"/>
    <x v="1"/>
    <s v="South"/>
    <n v="2"/>
    <n v="1918"/>
    <n v="3836"/>
    <n v="2.6"/>
    <s v="Credit Card"/>
    <m/>
    <s v="High"/>
    <n v="1150.8"/>
    <s v="2024-05"/>
    <s v="Low Rating"/>
    <n v="0.3"/>
  </r>
  <r>
    <n v="69"/>
    <s v="2024-03-26"/>
    <s v="Moisturizer"/>
    <x v="1"/>
    <x v="5"/>
    <s v="South"/>
    <n v="4"/>
    <n v="1632"/>
    <n v="6528"/>
    <n v="3.1"/>
    <s v="Debit Card"/>
    <m/>
    <s v="High"/>
    <n v="1958.3999999999999"/>
    <s v="2024-03"/>
    <s v="Low Rating"/>
    <n v="0.3"/>
  </r>
  <r>
    <n v="70"/>
    <s v="2024-10-21"/>
    <s v="Sunscreen"/>
    <x v="0"/>
    <x v="9"/>
    <s v="East"/>
    <n v="1"/>
    <n v="1385"/>
    <n v="1385"/>
    <n v="2.6"/>
    <s v="Debit Card"/>
    <m/>
    <s v="Low"/>
    <n v="415.5"/>
    <s v="2024-10"/>
    <s v="Low Rating"/>
    <n v="0.3"/>
  </r>
  <r>
    <n v="71"/>
    <s v="2024-02-22"/>
    <s v="Shampoo"/>
    <x v="1"/>
    <x v="2"/>
    <s v="North"/>
    <n v="5"/>
    <n v="1614"/>
    <n v="8070"/>
    <n v="4.5999999999999996"/>
    <s v="Credit Card"/>
    <m/>
    <s v="High"/>
    <n v="2421"/>
    <s v="2024-02"/>
    <s v="High Rating"/>
    <n v="0.3"/>
  </r>
  <r>
    <n v="72"/>
    <s v="2024-02-05"/>
    <s v="Eyeliner"/>
    <x v="0"/>
    <x v="4"/>
    <s v="North"/>
    <n v="3"/>
    <n v="1291"/>
    <n v="3873"/>
    <n v="3.6"/>
    <s v="Debit Card"/>
    <m/>
    <s v="High"/>
    <n v="1161.8999999999999"/>
    <s v="2024-02"/>
    <s v="Low Rating"/>
    <n v="0.3"/>
  </r>
  <r>
    <n v="73"/>
    <s v="2024-11-21"/>
    <s v="Face Wash"/>
    <x v="2"/>
    <x v="1"/>
    <s v="West"/>
    <n v="4"/>
    <n v="416"/>
    <n v="1664"/>
    <n v="3.6"/>
    <s v="Debit Card"/>
    <m/>
    <s v="Low"/>
    <n v="499.2"/>
    <s v="2024-11"/>
    <s v="Low Rating"/>
    <n v="0.3"/>
  </r>
  <r>
    <n v="74"/>
    <s v="2024-08-26"/>
    <s v="Conditioner"/>
    <x v="3"/>
    <x v="6"/>
    <s v="South"/>
    <n v="5"/>
    <n v="1532"/>
    <n v="7660"/>
    <n v="3.2"/>
    <s v="Cash on Delivery"/>
    <m/>
    <s v="High"/>
    <n v="2298"/>
    <s v="2024-08"/>
    <s v="Low Rating"/>
    <n v="0.3"/>
  </r>
  <r>
    <n v="75"/>
    <s v="2024-08-25"/>
    <s v="Shampoo"/>
    <x v="2"/>
    <x v="3"/>
    <s v="South"/>
    <n v="1"/>
    <n v="771"/>
    <n v="771"/>
    <n v="4.7"/>
    <s v="Credit Card"/>
    <m/>
    <s v="Low"/>
    <n v="231.29999999999998"/>
    <s v="2024-08"/>
    <s v="High Rating"/>
    <n v="0.3"/>
  </r>
  <r>
    <n v="76"/>
    <s v="2024-04-18"/>
    <s v="Sunscreen"/>
    <x v="1"/>
    <x v="3"/>
    <s v="North"/>
    <n v="4"/>
    <n v="1942"/>
    <n v="7768"/>
    <n v="3.3"/>
    <s v="Cash on Delivery"/>
    <m/>
    <s v="High"/>
    <n v="2330.4"/>
    <s v="2024-04"/>
    <s v="Low Rating"/>
    <n v="0.3"/>
  </r>
  <r>
    <n v="77"/>
    <s v="2024-09-21"/>
    <s v="Perfume"/>
    <x v="2"/>
    <x v="3"/>
    <s v="East"/>
    <n v="5"/>
    <n v="1636"/>
    <n v="8180"/>
    <n v="4.7"/>
    <s v="UPI"/>
    <m/>
    <s v="High"/>
    <n v="2454"/>
    <s v="2024-09"/>
    <s v="High Rating"/>
    <n v="0.3"/>
  </r>
  <r>
    <n v="78"/>
    <s v="2024-11-26"/>
    <s v="Serum"/>
    <x v="0"/>
    <x v="2"/>
    <s v="West"/>
    <n v="4"/>
    <n v="1337"/>
    <n v="5348"/>
    <n v="4.4000000000000004"/>
    <s v="Cash on Delivery"/>
    <m/>
    <s v="High"/>
    <n v="1604.3999999999999"/>
    <s v="2024-11"/>
    <s v="High Rating"/>
    <n v="0.3"/>
  </r>
  <r>
    <n v="79"/>
    <s v="2024-06-05"/>
    <s v="Conditioner"/>
    <x v="1"/>
    <x v="1"/>
    <s v="North"/>
    <n v="3"/>
    <n v="653"/>
    <n v="1959"/>
    <n v="3.5"/>
    <s v="Credit Card"/>
    <m/>
    <s v="Low"/>
    <n v="587.69999999999993"/>
    <s v="2024-06"/>
    <s v="Low Rating"/>
    <n v="0.3"/>
  </r>
  <r>
    <n v="80"/>
    <s v="2024-12-25"/>
    <s v="Sunscreen"/>
    <x v="2"/>
    <x v="7"/>
    <s v="East"/>
    <n v="4"/>
    <n v="1727"/>
    <n v="6908"/>
    <n v="3.9"/>
    <s v="Debit Card"/>
    <m/>
    <s v="High"/>
    <n v="2072.4"/>
    <s v="2024-12"/>
    <s v="Low Rating"/>
    <n v="0.3"/>
  </r>
  <r>
    <n v="81"/>
    <s v="2024-03-02"/>
    <s v="Conditioner"/>
    <x v="2"/>
    <x v="0"/>
    <s v="East"/>
    <n v="2"/>
    <n v="447"/>
    <n v="894"/>
    <n v="4.3"/>
    <s v="Debit Card"/>
    <m/>
    <s v="Low"/>
    <n v="268.2"/>
    <s v="2024-03"/>
    <s v="High Rating"/>
    <n v="0.3"/>
  </r>
  <r>
    <n v="82"/>
    <s v="2024-02-21"/>
    <s v="Face Wash"/>
    <x v="3"/>
    <x v="2"/>
    <s v="South"/>
    <n v="4"/>
    <n v="766"/>
    <n v="3064"/>
    <n v="4.3"/>
    <s v="Debit Card"/>
    <m/>
    <s v="High"/>
    <n v="919.19999999999993"/>
    <s v="2024-02"/>
    <s v="High Rating"/>
    <n v="0.3"/>
  </r>
  <r>
    <n v="83"/>
    <s v="2024-05-20"/>
    <s v="Serum"/>
    <x v="2"/>
    <x v="2"/>
    <s v="East"/>
    <n v="2"/>
    <n v="819"/>
    <n v="1638"/>
    <n v="2.5"/>
    <s v="Credit Card"/>
    <m/>
    <s v="Low"/>
    <n v="491.4"/>
    <s v="2024-05"/>
    <s v="Low Rating"/>
    <n v="0.3"/>
  </r>
  <r>
    <n v="84"/>
    <s v="2024-02-22"/>
    <s v="Lipstick"/>
    <x v="0"/>
    <x v="8"/>
    <s v="East"/>
    <n v="2"/>
    <n v="1506"/>
    <n v="3012"/>
    <n v="4.7"/>
    <s v="Cash on Delivery"/>
    <m/>
    <s v="High"/>
    <n v="903.6"/>
    <s v="2024-02"/>
    <s v="High Rating"/>
    <n v="0.3"/>
  </r>
  <r>
    <n v="85"/>
    <s v="2024-05-09"/>
    <s v="Lipstick"/>
    <x v="2"/>
    <x v="7"/>
    <s v="West"/>
    <n v="4"/>
    <n v="897"/>
    <n v="3588"/>
    <n v="3"/>
    <s v="UPI"/>
    <m/>
    <s v="High"/>
    <n v="1076.3999999999999"/>
    <s v="2024-05"/>
    <s v="Low Rating"/>
    <n v="0.3"/>
  </r>
  <r>
    <n v="86"/>
    <s v="2024-03-18"/>
    <s v="Conditioner"/>
    <x v="0"/>
    <x v="5"/>
    <s v="West"/>
    <n v="4"/>
    <n v="351"/>
    <n v="1404"/>
    <n v="3.9"/>
    <s v="UPI"/>
    <m/>
    <s v="Low"/>
    <n v="421.2"/>
    <s v="2024-03"/>
    <s v="Low Rating"/>
    <n v="0.3"/>
  </r>
  <r>
    <n v="87"/>
    <s v="2024-09-24"/>
    <s v="Moisturizer"/>
    <x v="2"/>
    <x v="5"/>
    <s v="South"/>
    <n v="1"/>
    <n v="1342"/>
    <n v="1342"/>
    <n v="4.4000000000000004"/>
    <s v="Credit Card"/>
    <m/>
    <s v="Low"/>
    <n v="402.59999999999997"/>
    <s v="2024-09"/>
    <s v="High Rating"/>
    <n v="0.3"/>
  </r>
  <r>
    <n v="88"/>
    <s v="2024-11-08"/>
    <s v="Shampoo"/>
    <x v="1"/>
    <x v="7"/>
    <s v="East"/>
    <n v="5"/>
    <n v="1078"/>
    <n v="5390"/>
    <n v="3.3"/>
    <s v="UPI"/>
    <m/>
    <s v="High"/>
    <n v="1617"/>
    <s v="2024-11"/>
    <s v="Low Rating"/>
    <n v="0.3"/>
  </r>
  <r>
    <n v="89"/>
    <s v="2024-03-21"/>
    <s v="Foundation"/>
    <x v="3"/>
    <x v="2"/>
    <s v="East"/>
    <n v="1"/>
    <n v="521"/>
    <n v="521"/>
    <n v="3.1"/>
    <s v="UPI"/>
    <m/>
    <s v="Low"/>
    <n v="156.29999999999998"/>
    <s v="2024-03"/>
    <s v="Low Rating"/>
    <n v="0.3"/>
  </r>
  <r>
    <n v="90"/>
    <s v="2024-12-25"/>
    <s v="Lipstick"/>
    <x v="1"/>
    <x v="7"/>
    <s v="West"/>
    <n v="3"/>
    <n v="266"/>
    <n v="798"/>
    <n v="3.1"/>
    <s v="Debit Card"/>
    <m/>
    <s v="Low"/>
    <n v="239.39999999999998"/>
    <s v="2024-12"/>
    <s v="Low Rating"/>
    <n v="0.3"/>
  </r>
  <r>
    <n v="91"/>
    <s v="2024-08-05"/>
    <s v="Conditioner"/>
    <x v="0"/>
    <x v="2"/>
    <s v="East"/>
    <n v="5"/>
    <n v="1554"/>
    <n v="7770"/>
    <n v="4.5"/>
    <s v="Credit Card"/>
    <m/>
    <s v="High"/>
    <n v="2331"/>
    <s v="2024-08"/>
    <s v="High Rating"/>
    <n v="0.3"/>
  </r>
  <r>
    <n v="92"/>
    <s v="2024-10-31"/>
    <s v="Foundation"/>
    <x v="3"/>
    <x v="9"/>
    <s v="East"/>
    <n v="2"/>
    <n v="346"/>
    <n v="692"/>
    <n v="2.6"/>
    <s v="Debit Card"/>
    <m/>
    <s v="Low"/>
    <n v="207.6"/>
    <s v="2024-10"/>
    <s v="Low Rating"/>
    <n v="0.3"/>
  </r>
  <r>
    <n v="93"/>
    <s v="2024-05-19"/>
    <s v="Sunscreen"/>
    <x v="2"/>
    <x v="7"/>
    <s v="North"/>
    <n v="4"/>
    <n v="1610"/>
    <n v="6440"/>
    <n v="3.3"/>
    <s v="Cash on Delivery"/>
    <m/>
    <s v="High"/>
    <n v="1932"/>
    <s v="2024-05"/>
    <s v="Low Rating"/>
    <n v="0.3"/>
  </r>
  <r>
    <n v="94"/>
    <s v="2024-11-05"/>
    <s v="Face Wash"/>
    <x v="1"/>
    <x v="7"/>
    <s v="North"/>
    <n v="5"/>
    <n v="281"/>
    <n v="1405"/>
    <n v="4.7"/>
    <s v="Debit Card"/>
    <m/>
    <s v="Low"/>
    <n v="421.5"/>
    <s v="2024-11"/>
    <s v="High Rating"/>
    <n v="0.3"/>
  </r>
  <r>
    <n v="95"/>
    <s v="2024-10-22"/>
    <s v="Eyeliner"/>
    <x v="0"/>
    <x v="5"/>
    <s v="South"/>
    <n v="5"/>
    <n v="1402"/>
    <n v="7010"/>
    <n v="4.9000000000000004"/>
    <s v="Debit Card"/>
    <m/>
    <s v="High"/>
    <n v="2103"/>
    <s v="2024-10"/>
    <s v="High Rating"/>
    <n v="0.3"/>
  </r>
  <r>
    <n v="96"/>
    <s v="2024-11-21"/>
    <s v="Lipstick"/>
    <x v="3"/>
    <x v="7"/>
    <s v="West"/>
    <n v="3"/>
    <n v="571"/>
    <n v="1713"/>
    <n v="5"/>
    <s v="Cash on Delivery"/>
    <m/>
    <s v="Low"/>
    <n v="513.9"/>
    <s v="2024-11"/>
    <s v="High Rating"/>
    <n v="0.3"/>
  </r>
  <r>
    <n v="97"/>
    <s v="2024-03-23"/>
    <s v="Conditioner"/>
    <x v="0"/>
    <x v="7"/>
    <s v="East"/>
    <n v="4"/>
    <n v="882"/>
    <n v="3528"/>
    <n v="3.3"/>
    <s v="UPI"/>
    <m/>
    <s v="High"/>
    <n v="1058.3999999999999"/>
    <s v="2024-03"/>
    <s v="Low Rating"/>
    <n v="0.3"/>
  </r>
  <r>
    <n v="98"/>
    <s v="2024-08-20"/>
    <s v="Perfume"/>
    <x v="1"/>
    <x v="7"/>
    <s v="East"/>
    <n v="4"/>
    <n v="1866"/>
    <n v="7464"/>
    <n v="4.4000000000000004"/>
    <s v="UPI"/>
    <m/>
    <s v="High"/>
    <n v="2239.1999999999998"/>
    <s v="2024-08"/>
    <s v="High Rating"/>
    <n v="0.3"/>
  </r>
  <r>
    <n v="99"/>
    <s v="2024-12-02"/>
    <s v="Foundation"/>
    <x v="2"/>
    <x v="0"/>
    <s v="East"/>
    <n v="1"/>
    <n v="1782"/>
    <n v="1782"/>
    <n v="3.5"/>
    <s v="UPI"/>
    <m/>
    <s v="Low"/>
    <n v="534.6"/>
    <s v="2024-12"/>
    <s v="Low Rating"/>
    <n v="0.3"/>
  </r>
  <r>
    <n v="100"/>
    <s v="2024-11-16"/>
    <s v="Face Wash"/>
    <x v="1"/>
    <x v="6"/>
    <s v="North"/>
    <n v="2"/>
    <n v="1261"/>
    <n v="2522"/>
    <n v="3.4"/>
    <s v="Cash on Delivery"/>
    <m/>
    <s v="Low"/>
    <n v="756.6"/>
    <s v="2024-11"/>
    <s v="Low Rating"/>
    <n v="0.3"/>
  </r>
  <r>
    <n v="101"/>
    <s v="2024-12-23"/>
    <s v="Conditioner"/>
    <x v="0"/>
    <x v="2"/>
    <s v="East"/>
    <n v="5"/>
    <n v="468"/>
    <n v="2340"/>
    <n v="4.8"/>
    <s v="Cash on Delivery"/>
    <m/>
    <s v="Low"/>
    <n v="702"/>
    <s v="2024-12"/>
    <s v="High Rating"/>
    <n v="0.3"/>
  </r>
  <r>
    <n v="102"/>
    <s v="2024-02-17"/>
    <s v="Conditioner"/>
    <x v="0"/>
    <x v="1"/>
    <s v="South"/>
    <n v="2"/>
    <n v="836"/>
    <n v="1672"/>
    <n v="3.9"/>
    <s v="Cash on Delivery"/>
    <m/>
    <s v="Low"/>
    <n v="501.59999999999997"/>
    <s v="2024-02"/>
    <s v="Low Rating"/>
    <n v="0.3"/>
  </r>
  <r>
    <n v="103"/>
    <s v="2024-09-17"/>
    <s v="Serum"/>
    <x v="0"/>
    <x v="7"/>
    <s v="North"/>
    <n v="2"/>
    <n v="1220"/>
    <n v="2440"/>
    <n v="4.8"/>
    <s v="Debit Card"/>
    <m/>
    <s v="Low"/>
    <n v="732"/>
    <s v="2024-09"/>
    <s v="High Rating"/>
    <n v="0.3"/>
  </r>
  <r>
    <n v="104"/>
    <s v="2024-04-07"/>
    <s v="Eyeliner"/>
    <x v="1"/>
    <x v="7"/>
    <s v="West"/>
    <n v="2"/>
    <n v="1135"/>
    <n v="2270"/>
    <n v="3.9"/>
    <s v="Cash on Delivery"/>
    <m/>
    <s v="Low"/>
    <n v="681"/>
    <s v="2024-04"/>
    <s v="Low Rating"/>
    <n v="0.3"/>
  </r>
  <r>
    <n v="105"/>
    <s v="2024-01-02"/>
    <s v="Sunscreen"/>
    <x v="3"/>
    <x v="5"/>
    <s v="East"/>
    <n v="4"/>
    <n v="896"/>
    <n v="3584"/>
    <n v="4.8"/>
    <s v="Debit Card"/>
    <m/>
    <s v="High"/>
    <n v="1075.2"/>
    <s v="2024-01"/>
    <s v="High Rating"/>
    <n v="0.3"/>
  </r>
  <r>
    <n v="106"/>
    <s v="2024-06-19"/>
    <s v="Eyeliner"/>
    <x v="2"/>
    <x v="4"/>
    <s v="West"/>
    <n v="2"/>
    <n v="1114"/>
    <n v="2228"/>
    <n v="3.8"/>
    <s v="Debit Card"/>
    <m/>
    <s v="Low"/>
    <n v="668.4"/>
    <s v="2024-06"/>
    <s v="Low Rating"/>
    <n v="0.3"/>
  </r>
  <r>
    <n v="107"/>
    <s v="2024-04-29"/>
    <s v="Face Wash"/>
    <x v="1"/>
    <x v="7"/>
    <s v="East"/>
    <n v="2"/>
    <n v="1628"/>
    <n v="3256"/>
    <n v="3.1"/>
    <s v="Cash on Delivery"/>
    <m/>
    <s v="High"/>
    <n v="976.8"/>
    <s v="2024-04"/>
    <s v="Low Rating"/>
    <n v="0.3"/>
  </r>
  <r>
    <n v="108"/>
    <s v="2024-09-10"/>
    <s v="Shampoo"/>
    <x v="0"/>
    <x v="3"/>
    <s v="West"/>
    <n v="4"/>
    <n v="990"/>
    <n v="3960"/>
    <n v="5"/>
    <s v="Credit Card"/>
    <m/>
    <s v="High"/>
    <n v="1188"/>
    <s v="2024-09"/>
    <s v="High Rating"/>
    <n v="0.3"/>
  </r>
  <r>
    <n v="109"/>
    <s v="2024-09-26"/>
    <s v="Lipstick"/>
    <x v="3"/>
    <x v="8"/>
    <s v="East"/>
    <n v="1"/>
    <n v="1990"/>
    <n v="1990"/>
    <n v="4.5999999999999996"/>
    <s v="UPI"/>
    <m/>
    <s v="Low"/>
    <n v="597"/>
    <s v="2024-09"/>
    <s v="High Rating"/>
    <n v="0.3"/>
  </r>
  <r>
    <n v="110"/>
    <s v="2024-06-22"/>
    <s v="Conditioner"/>
    <x v="0"/>
    <x v="9"/>
    <s v="West"/>
    <n v="2"/>
    <n v="353"/>
    <n v="706"/>
    <n v="3.7"/>
    <s v="Debit Card"/>
    <m/>
    <s v="Low"/>
    <n v="211.79999999999998"/>
    <s v="2024-06"/>
    <s v="Low Rating"/>
    <n v="0.3"/>
  </r>
  <r>
    <n v="111"/>
    <s v="2024-10-04"/>
    <s v="Sunscreen"/>
    <x v="1"/>
    <x v="5"/>
    <s v="East"/>
    <n v="5"/>
    <n v="978"/>
    <n v="4890"/>
    <n v="4.9000000000000004"/>
    <s v="Cash on Delivery"/>
    <m/>
    <s v="High"/>
    <n v="1467"/>
    <s v="2024-10"/>
    <s v="High Rating"/>
    <n v="0.3"/>
  </r>
  <r>
    <n v="112"/>
    <s v="2024-11-20"/>
    <s v="Lipstick"/>
    <x v="0"/>
    <x v="2"/>
    <s v="East"/>
    <n v="2"/>
    <n v="1729"/>
    <n v="3458"/>
    <n v="2.7"/>
    <s v="UPI"/>
    <m/>
    <s v="High"/>
    <n v="1037.3999999999999"/>
    <s v="2024-11"/>
    <s v="Low Rating"/>
    <n v="0.29999999999999993"/>
  </r>
  <r>
    <n v="113"/>
    <s v="2024-05-30"/>
    <s v="Foundation"/>
    <x v="1"/>
    <x v="9"/>
    <s v="East"/>
    <n v="1"/>
    <n v="294"/>
    <n v="294"/>
    <n v="3.3"/>
    <s v="UPI"/>
    <m/>
    <s v="Low"/>
    <n v="88.2"/>
    <s v="2024-05"/>
    <s v="Low Rating"/>
    <n v="0.3"/>
  </r>
  <r>
    <n v="114"/>
    <s v="2024-03-28"/>
    <s v="Perfume"/>
    <x v="2"/>
    <x v="6"/>
    <s v="South"/>
    <n v="2"/>
    <n v="1287"/>
    <n v="2574"/>
    <n v="3.5"/>
    <s v="Credit Card"/>
    <m/>
    <s v="Low"/>
    <n v="772.19999999999993"/>
    <s v="2024-03"/>
    <s v="Low Rating"/>
    <n v="0.3"/>
  </r>
  <r>
    <n v="115"/>
    <s v="2024-04-28"/>
    <s v="Moisturizer"/>
    <x v="0"/>
    <x v="4"/>
    <s v="West"/>
    <n v="5"/>
    <n v="1599"/>
    <n v="7995"/>
    <n v="3.1"/>
    <s v="Credit Card"/>
    <m/>
    <s v="High"/>
    <n v="2398.5"/>
    <s v="2024-04"/>
    <s v="Low Rating"/>
    <n v="0.3"/>
  </r>
  <r>
    <n v="116"/>
    <s v="2024-12-12"/>
    <s v="Conditioner"/>
    <x v="2"/>
    <x v="7"/>
    <s v="East"/>
    <n v="1"/>
    <n v="1847"/>
    <n v="1847"/>
    <n v="3.7"/>
    <s v="Debit Card"/>
    <m/>
    <s v="Low"/>
    <n v="554.1"/>
    <s v="2024-12"/>
    <s v="Low Rating"/>
    <n v="0.3"/>
  </r>
  <r>
    <n v="117"/>
    <s v="2024-12-19"/>
    <s v="Face Wash"/>
    <x v="3"/>
    <x v="5"/>
    <s v="West"/>
    <n v="3"/>
    <n v="1403"/>
    <n v="4209"/>
    <n v="3.2"/>
    <s v="Cash on Delivery"/>
    <m/>
    <s v="High"/>
    <n v="1262.7"/>
    <s v="2024-12"/>
    <s v="Low Rating"/>
    <n v="0.3"/>
  </r>
  <r>
    <n v="118"/>
    <s v="2024-07-14"/>
    <s v="Eyeliner"/>
    <x v="1"/>
    <x v="0"/>
    <s v="South"/>
    <n v="4"/>
    <n v="1947"/>
    <n v="7788"/>
    <n v="3.7"/>
    <s v="Credit Card"/>
    <m/>
    <s v="High"/>
    <n v="2336.4"/>
    <s v="2024-07"/>
    <s v="Low Rating"/>
    <n v="0.3"/>
  </r>
  <r>
    <n v="119"/>
    <s v="2024-05-20"/>
    <s v="Sunscreen"/>
    <x v="2"/>
    <x v="4"/>
    <s v="East"/>
    <n v="3"/>
    <n v="244"/>
    <n v="732"/>
    <n v="4.9000000000000004"/>
    <s v="Cash on Delivery"/>
    <m/>
    <s v="Low"/>
    <n v="219.6"/>
    <s v="2024-05"/>
    <s v="High Rating"/>
    <n v="0.3"/>
  </r>
  <r>
    <n v="120"/>
    <s v="2024-04-22"/>
    <s v="Lipstick"/>
    <x v="0"/>
    <x v="4"/>
    <s v="West"/>
    <n v="3"/>
    <n v="1788"/>
    <n v="5364"/>
    <n v="4.5"/>
    <s v="Debit Card"/>
    <m/>
    <s v="High"/>
    <n v="1609.2"/>
    <s v="2024-04"/>
    <s v="High Rating"/>
    <n v="0.3"/>
  </r>
  <r>
    <m/>
    <m/>
    <m/>
    <x v="4"/>
    <x v="10"/>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s v="2024-10-29"/>
    <s v="Foundation"/>
    <x v="0"/>
    <x v="0"/>
    <x v="0"/>
    <n v="2"/>
    <x v="0"/>
    <n v="970"/>
    <n v="4.3"/>
    <s v="UPI"/>
    <m/>
    <s v="Low"/>
    <x v="0"/>
    <s v="2024-10"/>
    <x v="0"/>
    <n v="0.3"/>
    <m/>
    <m/>
    <m/>
    <m/>
    <m/>
    <m/>
    <m/>
    <m/>
    <n v="242.5"/>
    <s v="Small"/>
    <n v="485"/>
    <s v="Low Profit"/>
    <x v="0"/>
  </r>
  <r>
    <n v="2"/>
    <s v="2024-10-14"/>
    <s v="Shampoo"/>
    <x v="0"/>
    <x v="1"/>
    <x v="1"/>
    <n v="2"/>
    <x v="1"/>
    <n v="1352"/>
    <n v="3.8"/>
    <s v="UPI"/>
    <m/>
    <s v="Low"/>
    <x v="1"/>
    <s v="2024-10"/>
    <x v="1"/>
    <n v="0.3"/>
    <m/>
    <m/>
    <m/>
    <m/>
    <m/>
    <m/>
    <m/>
    <m/>
    <n v="338"/>
    <s v="Small"/>
    <n v="676"/>
    <s v="Low Profit"/>
    <x v="0"/>
  </r>
  <r>
    <n v="3"/>
    <s v="2024-03-22"/>
    <s v="Serum"/>
    <x v="1"/>
    <x v="2"/>
    <x v="2"/>
    <n v="5"/>
    <x v="2"/>
    <n v="3845"/>
    <n v="4.5"/>
    <s v="UPI"/>
    <m/>
    <s v="High"/>
    <x v="2"/>
    <s v="2024-03"/>
    <x v="0"/>
    <n v="0.3"/>
    <m/>
    <m/>
    <m/>
    <m/>
    <m/>
    <m/>
    <m/>
    <m/>
    <n v="153.80000000000001"/>
    <s v="Bulk"/>
    <n v="769"/>
    <s v="High Profit"/>
    <x v="1"/>
  </r>
  <r>
    <n v="4"/>
    <s v="2024-07-13"/>
    <s v="Shampoo"/>
    <x v="2"/>
    <x v="0"/>
    <x v="0"/>
    <n v="2"/>
    <x v="3"/>
    <n v="3526"/>
    <n v="3.3"/>
    <s v="UPI"/>
    <m/>
    <s v="High"/>
    <x v="3"/>
    <s v="2024-07"/>
    <x v="1"/>
    <n v="0.3"/>
    <m/>
    <s v="Total sales"/>
    <m/>
    <s v="Total profit"/>
    <m/>
    <s v="Total Orders"/>
    <m/>
    <m/>
    <n v="881.5"/>
    <s v="Small"/>
    <n v="1763"/>
    <s v="High Profit"/>
    <x v="2"/>
  </r>
  <r>
    <n v="5"/>
    <s v="2024-07-12"/>
    <s v="Foundation"/>
    <x v="2"/>
    <x v="3"/>
    <x v="3"/>
    <n v="1"/>
    <x v="4"/>
    <n v="1694"/>
    <n v="3.6"/>
    <s v="UPI"/>
    <m/>
    <s v="Low"/>
    <x v="4"/>
    <s v="2024-07"/>
    <x v="1"/>
    <n v="0.3"/>
    <m/>
    <n v="376278"/>
    <m/>
    <n v="465.40000000000003"/>
    <m/>
    <n v="120"/>
    <m/>
    <n v="3.8783333333333334"/>
    <n v="1694"/>
    <s v="Single"/>
    <n v="1694"/>
    <s v="Low Profit"/>
    <x v="2"/>
  </r>
  <r>
    <n v="6"/>
    <s v="2024-12-04"/>
    <s v="Foundation"/>
    <x v="2"/>
    <x v="4"/>
    <x v="3"/>
    <n v="5"/>
    <x v="5"/>
    <n v="2965"/>
    <n v="4.3"/>
    <s v="UPI"/>
    <m/>
    <s v="Low"/>
    <x v="5"/>
    <s v="2024-12"/>
    <x v="0"/>
    <n v="0.3"/>
    <m/>
    <m/>
    <m/>
    <m/>
    <m/>
    <m/>
    <m/>
    <m/>
    <n v="118.6"/>
    <s v="Bulk"/>
    <n v="593"/>
    <s v="Low Profit"/>
    <x v="3"/>
  </r>
  <r>
    <n v="7"/>
    <s v="2024-03-24"/>
    <s v="Serum"/>
    <x v="2"/>
    <x v="5"/>
    <x v="0"/>
    <n v="1"/>
    <x v="6"/>
    <n v="978"/>
    <n v="3.2"/>
    <s v="Debit Card"/>
    <m/>
    <s v="Low"/>
    <x v="6"/>
    <s v="2024-03"/>
    <x v="1"/>
    <n v="0.3"/>
    <m/>
    <m/>
    <m/>
    <m/>
    <m/>
    <m/>
    <m/>
    <m/>
    <n v="978"/>
    <s v="Single"/>
    <n v="978"/>
    <s v="Low Profit"/>
    <x v="1"/>
  </r>
  <r>
    <n v="8"/>
    <s v="2024-03-24"/>
    <s v="Perfume"/>
    <x v="2"/>
    <x v="2"/>
    <x v="3"/>
    <n v="1"/>
    <x v="7"/>
    <n v="1447"/>
    <n v="4.0999999999999996"/>
    <s v="Credit Card"/>
    <m/>
    <s v="Low"/>
    <x v="7"/>
    <s v="2024-03"/>
    <x v="0"/>
    <n v="0.3"/>
    <m/>
    <m/>
    <m/>
    <m/>
    <m/>
    <m/>
    <m/>
    <m/>
    <n v="1447"/>
    <s v="Single"/>
    <n v="1447"/>
    <s v="Low Profit"/>
    <x v="1"/>
  </r>
  <r>
    <n v="9"/>
    <s v="2024-04-27"/>
    <s v="Conditioner"/>
    <x v="1"/>
    <x v="0"/>
    <x v="0"/>
    <n v="3"/>
    <x v="8"/>
    <n v="5778"/>
    <n v="4.4000000000000004"/>
    <s v="UPI"/>
    <m/>
    <s v="High"/>
    <x v="8"/>
    <s v="2024-04"/>
    <x v="0"/>
    <n v="0.3"/>
    <m/>
    <m/>
    <m/>
    <m/>
    <m/>
    <m/>
    <m/>
    <m/>
    <n v="642"/>
    <s v="Small"/>
    <n v="1926"/>
    <s v="High Profit"/>
    <x v="4"/>
  </r>
  <r>
    <n v="10"/>
    <s v="2024-04-18"/>
    <s v="Lipstick"/>
    <x v="2"/>
    <x v="6"/>
    <x v="3"/>
    <n v="1"/>
    <x v="9"/>
    <n v="632"/>
    <n v="4.8"/>
    <s v="Debit Card"/>
    <m/>
    <s v="Low"/>
    <x v="9"/>
    <s v="2024-04"/>
    <x v="0"/>
    <n v="0.3"/>
    <m/>
    <m/>
    <m/>
    <m/>
    <m/>
    <m/>
    <m/>
    <m/>
    <n v="632"/>
    <s v="Single"/>
    <n v="632"/>
    <s v="Low Profit"/>
    <x v="4"/>
  </r>
  <r>
    <n v="11"/>
    <s v="2024-10-26"/>
    <s v="Conditioner"/>
    <x v="1"/>
    <x v="7"/>
    <x v="0"/>
    <n v="3"/>
    <x v="0"/>
    <n v="1455"/>
    <n v="3.1"/>
    <s v="Debit Card"/>
    <m/>
    <s v="Low"/>
    <x v="10"/>
    <s v="2024-10"/>
    <x v="1"/>
    <n v="0.3"/>
    <m/>
    <m/>
    <m/>
    <m/>
    <m/>
    <m/>
    <m/>
    <m/>
    <n v="161.66666666666666"/>
    <s v="Small"/>
    <n v="485"/>
    <s v="Low Profit"/>
    <x v="0"/>
  </r>
  <r>
    <n v="12"/>
    <s v="2024-02-26"/>
    <s v="Shampoo"/>
    <x v="1"/>
    <x v="3"/>
    <x v="0"/>
    <n v="2"/>
    <x v="10"/>
    <n v="2486"/>
    <n v="3.7"/>
    <s v="UPI"/>
    <m/>
    <s v="Low"/>
    <x v="11"/>
    <s v="2024-02"/>
    <x v="1"/>
    <n v="0.3"/>
    <m/>
    <m/>
    <m/>
    <m/>
    <m/>
    <m/>
    <m/>
    <m/>
    <n v="621.5"/>
    <s v="Small"/>
    <n v="1243"/>
    <s v="Low Profit"/>
    <x v="5"/>
  </r>
  <r>
    <n v="13"/>
    <s v="2024-09-27"/>
    <s v="Moisturizer"/>
    <x v="3"/>
    <x v="6"/>
    <x v="1"/>
    <n v="4"/>
    <x v="11"/>
    <n v="3924"/>
    <n v="4"/>
    <s v="Cash on Delivery"/>
    <m/>
    <s v="High"/>
    <x v="12"/>
    <s v="2024-09"/>
    <x v="0"/>
    <n v="0.3"/>
    <m/>
    <m/>
    <m/>
    <m/>
    <m/>
    <m/>
    <m/>
    <m/>
    <n v="245.25"/>
    <s v="Bulk"/>
    <n v="981"/>
    <s v="High Profit"/>
    <x v="6"/>
  </r>
  <r>
    <n v="14"/>
    <s v="2024-08-20"/>
    <s v="Eyeliner"/>
    <x v="0"/>
    <x v="5"/>
    <x v="3"/>
    <n v="3"/>
    <x v="12"/>
    <n v="1284"/>
    <n v="3.2"/>
    <s v="Credit Card"/>
    <m/>
    <s v="Low"/>
    <x v="13"/>
    <s v="2024-08"/>
    <x v="1"/>
    <n v="0.3"/>
    <m/>
    <m/>
    <m/>
    <m/>
    <m/>
    <m/>
    <m/>
    <m/>
    <n v="142.66666666666666"/>
    <s v="Small"/>
    <n v="428"/>
    <s v="Low Profit"/>
    <x v="7"/>
  </r>
  <r>
    <n v="15"/>
    <s v="2024-11-23"/>
    <s v="Lipstick"/>
    <x v="2"/>
    <x v="8"/>
    <x v="0"/>
    <n v="5"/>
    <x v="13"/>
    <n v="2085"/>
    <n v="4.7"/>
    <s v="Debit Card"/>
    <m/>
    <s v="Low"/>
    <x v="14"/>
    <s v="2024-11"/>
    <x v="0"/>
    <n v="0.3"/>
    <m/>
    <m/>
    <m/>
    <m/>
    <m/>
    <m/>
    <m/>
    <m/>
    <n v="83.4"/>
    <s v="Bulk"/>
    <n v="417"/>
    <s v="Low Profit"/>
    <x v="8"/>
  </r>
  <r>
    <n v="16"/>
    <s v="2024-11-02"/>
    <s v="Face Wash"/>
    <x v="3"/>
    <x v="9"/>
    <x v="3"/>
    <n v="2"/>
    <x v="14"/>
    <n v="2608"/>
    <n v="4.9000000000000004"/>
    <s v="UPI"/>
    <m/>
    <s v="Low"/>
    <x v="15"/>
    <s v="2024-11"/>
    <x v="0"/>
    <n v="0.3"/>
    <m/>
    <m/>
    <m/>
    <m/>
    <m/>
    <m/>
    <m/>
    <m/>
    <n v="652"/>
    <s v="Small"/>
    <n v="1304"/>
    <s v="Low Profit"/>
    <x v="8"/>
  </r>
  <r>
    <n v="17"/>
    <s v="2024-05-02"/>
    <s v="Perfume"/>
    <x v="1"/>
    <x v="1"/>
    <x v="1"/>
    <n v="3"/>
    <x v="15"/>
    <n v="5997"/>
    <n v="5"/>
    <s v="Debit Card"/>
    <m/>
    <s v="High"/>
    <x v="16"/>
    <s v="2024-05"/>
    <x v="0"/>
    <n v="0.3"/>
    <m/>
    <m/>
    <m/>
    <m/>
    <m/>
    <m/>
    <m/>
    <m/>
    <n v="666.33333333333337"/>
    <s v="Small"/>
    <n v="1999"/>
    <s v="High Profit"/>
    <x v="9"/>
  </r>
  <r>
    <n v="18"/>
    <s v="2024-09-29"/>
    <s v="Lipstick"/>
    <x v="3"/>
    <x v="4"/>
    <x v="1"/>
    <n v="1"/>
    <x v="16"/>
    <n v="1698"/>
    <n v="3.7"/>
    <s v="UPI"/>
    <m/>
    <s v="Low"/>
    <x v="17"/>
    <s v="2024-09"/>
    <x v="1"/>
    <n v="0.3"/>
    <m/>
    <m/>
    <m/>
    <m/>
    <m/>
    <m/>
    <m/>
    <m/>
    <n v="1698"/>
    <s v="Single"/>
    <n v="1698"/>
    <s v="Low Profit"/>
    <x v="6"/>
  </r>
  <r>
    <n v="19"/>
    <s v="2024-04-18"/>
    <s v="Moisturizer"/>
    <x v="3"/>
    <x v="7"/>
    <x v="0"/>
    <n v="3"/>
    <x v="17"/>
    <n v="3840"/>
    <n v="4.7"/>
    <s v="Cash on Delivery"/>
    <m/>
    <s v="High"/>
    <x v="18"/>
    <s v="2024-04"/>
    <x v="0"/>
    <n v="0.3"/>
    <m/>
    <m/>
    <m/>
    <m/>
    <m/>
    <m/>
    <m/>
    <m/>
    <n v="426.66666666666669"/>
    <s v="Small"/>
    <n v="1280"/>
    <s v="High Profit"/>
    <x v="4"/>
  </r>
  <r>
    <n v="20"/>
    <s v="2024-03-02"/>
    <s v="Face Wash"/>
    <x v="3"/>
    <x v="0"/>
    <x v="2"/>
    <n v="3"/>
    <x v="18"/>
    <n v="3291"/>
    <n v="4.7"/>
    <s v="Cash on Delivery"/>
    <m/>
    <s v="High"/>
    <x v="19"/>
    <s v="2024-03"/>
    <x v="0"/>
    <n v="0.3"/>
    <m/>
    <m/>
    <m/>
    <m/>
    <m/>
    <m/>
    <m/>
    <m/>
    <n v="365.66666666666669"/>
    <s v="Small"/>
    <n v="1097"/>
    <s v="Low Profit"/>
    <x v="1"/>
  </r>
  <r>
    <n v="21"/>
    <s v="2024-01-04"/>
    <s v="Serum"/>
    <x v="3"/>
    <x v="5"/>
    <x v="3"/>
    <n v="1"/>
    <x v="19"/>
    <n v="1404"/>
    <n v="3.9"/>
    <s v="Credit Card"/>
    <m/>
    <s v="Low"/>
    <x v="20"/>
    <s v="2024-01"/>
    <x v="1"/>
    <n v="0.3"/>
    <m/>
    <m/>
    <m/>
    <m/>
    <m/>
    <m/>
    <m/>
    <m/>
    <n v="1404"/>
    <s v="Single"/>
    <n v="1404"/>
    <s v="Low Profit"/>
    <x v="10"/>
  </r>
  <r>
    <n v="22"/>
    <s v="2024-05-22"/>
    <s v="Foundation"/>
    <x v="0"/>
    <x v="2"/>
    <x v="1"/>
    <n v="1"/>
    <x v="20"/>
    <n v="1960"/>
    <n v="3.3"/>
    <s v="Credit Card"/>
    <m/>
    <s v="Low"/>
    <x v="21"/>
    <s v="2024-05"/>
    <x v="1"/>
    <n v="0.3"/>
    <m/>
    <m/>
    <m/>
    <m/>
    <m/>
    <m/>
    <m/>
    <m/>
    <n v="1960"/>
    <s v="Single"/>
    <n v="1960"/>
    <s v="Low Profit"/>
    <x v="9"/>
  </r>
  <r>
    <n v="23"/>
    <s v="2024-07-27"/>
    <s v="Conditioner"/>
    <x v="3"/>
    <x v="8"/>
    <x v="0"/>
    <n v="5"/>
    <x v="21"/>
    <n v="6900"/>
    <n v="3.7"/>
    <s v="Cash on Delivery"/>
    <m/>
    <s v="High"/>
    <x v="22"/>
    <s v="2024-07"/>
    <x v="1"/>
    <n v="0.3"/>
    <m/>
    <m/>
    <m/>
    <m/>
    <m/>
    <m/>
    <m/>
    <m/>
    <n v="276"/>
    <s v="Bulk"/>
    <n v="1380"/>
    <s v="High Profit"/>
    <x v="2"/>
  </r>
  <r>
    <n v="24"/>
    <s v="2024-12-10"/>
    <s v="Serum"/>
    <x v="0"/>
    <x v="5"/>
    <x v="2"/>
    <n v="3"/>
    <x v="22"/>
    <n v="3201"/>
    <n v="3.5"/>
    <s v="UPI"/>
    <m/>
    <s v="High"/>
    <x v="23"/>
    <s v="2024-12"/>
    <x v="1"/>
    <n v="0.3"/>
    <m/>
    <m/>
    <m/>
    <m/>
    <m/>
    <m/>
    <m/>
    <m/>
    <n v="355.66666666666669"/>
    <s v="Small"/>
    <n v="1067"/>
    <s v="Low Profit"/>
    <x v="3"/>
  </r>
  <r>
    <n v="25"/>
    <s v="2024-03-12"/>
    <s v="Foundation"/>
    <x v="0"/>
    <x v="6"/>
    <x v="3"/>
    <n v="1"/>
    <x v="23"/>
    <n v="709"/>
    <n v="3"/>
    <s v="Cash on Delivery"/>
    <m/>
    <s v="Low"/>
    <x v="24"/>
    <s v="2024-03"/>
    <x v="1"/>
    <n v="0.3"/>
    <m/>
    <m/>
    <m/>
    <m/>
    <m/>
    <m/>
    <m/>
    <m/>
    <n v="709"/>
    <s v="Single"/>
    <n v="709"/>
    <s v="Low Profit"/>
    <x v="1"/>
  </r>
  <r>
    <n v="26"/>
    <s v="2024-10-08"/>
    <s v="Shampoo"/>
    <x v="3"/>
    <x v="0"/>
    <x v="2"/>
    <n v="2"/>
    <x v="24"/>
    <n v="3980"/>
    <n v="4.8"/>
    <s v="Cash on Delivery"/>
    <m/>
    <s v="High"/>
    <x v="25"/>
    <s v="2024-10"/>
    <x v="0"/>
    <n v="0.3"/>
    <m/>
    <m/>
    <m/>
    <m/>
    <m/>
    <m/>
    <m/>
    <m/>
    <n v="995"/>
    <s v="Small"/>
    <n v="1990"/>
    <s v="High Profit"/>
    <x v="0"/>
  </r>
  <r>
    <n v="27"/>
    <s v="2024-07-27"/>
    <s v="Foundation"/>
    <x v="0"/>
    <x v="8"/>
    <x v="1"/>
    <n v="1"/>
    <x v="25"/>
    <n v="1743"/>
    <n v="4.5999999999999996"/>
    <s v="Credit Card"/>
    <m/>
    <s v="Low"/>
    <x v="26"/>
    <s v="2024-07"/>
    <x v="0"/>
    <n v="0.3"/>
    <m/>
    <m/>
    <m/>
    <m/>
    <m/>
    <m/>
    <m/>
    <m/>
    <n v="1743"/>
    <s v="Single"/>
    <n v="1743"/>
    <s v="Low Profit"/>
    <x v="2"/>
  </r>
  <r>
    <n v="28"/>
    <s v="2024-05-15"/>
    <s v="Conditioner"/>
    <x v="1"/>
    <x v="2"/>
    <x v="2"/>
    <n v="1"/>
    <x v="26"/>
    <n v="537"/>
    <n v="3.4"/>
    <s v="Cash on Delivery"/>
    <m/>
    <s v="Low"/>
    <x v="27"/>
    <s v="2024-05"/>
    <x v="1"/>
    <n v="0.3"/>
    <m/>
    <m/>
    <m/>
    <m/>
    <m/>
    <m/>
    <m/>
    <m/>
    <n v="537"/>
    <s v="Single"/>
    <n v="537"/>
    <s v="Low Profit"/>
    <x v="9"/>
  </r>
  <r>
    <n v="29"/>
    <s v="2024-10-23"/>
    <s v="Conditioner"/>
    <x v="2"/>
    <x v="6"/>
    <x v="2"/>
    <n v="2"/>
    <x v="27"/>
    <n v="1176"/>
    <n v="3.2"/>
    <s v="UPI"/>
    <m/>
    <s v="Low"/>
    <x v="28"/>
    <s v="2024-10"/>
    <x v="1"/>
    <n v="0.3"/>
    <m/>
    <m/>
    <m/>
    <m/>
    <m/>
    <m/>
    <m/>
    <m/>
    <n v="294"/>
    <s v="Small"/>
    <n v="588"/>
    <s v="Low Profit"/>
    <x v="0"/>
  </r>
  <r>
    <n v="30"/>
    <s v="2024-01-30"/>
    <s v="Face Wash"/>
    <x v="0"/>
    <x v="3"/>
    <x v="1"/>
    <n v="1"/>
    <x v="28"/>
    <n v="1396"/>
    <n v="3.7"/>
    <s v="Credit Card"/>
    <m/>
    <s v="Low"/>
    <x v="29"/>
    <s v="2024-01"/>
    <x v="1"/>
    <n v="0.3"/>
    <m/>
    <m/>
    <m/>
    <m/>
    <m/>
    <m/>
    <m/>
    <m/>
    <n v="1396"/>
    <s v="Single"/>
    <n v="1396"/>
    <s v="Low Profit"/>
    <x v="10"/>
  </r>
  <r>
    <n v="31"/>
    <s v="2024-07-25"/>
    <s v="Face Wash"/>
    <x v="0"/>
    <x v="9"/>
    <x v="1"/>
    <n v="5"/>
    <x v="29"/>
    <n v="1695"/>
    <n v="4.2"/>
    <s v="Credit Card"/>
    <m/>
    <s v="Low"/>
    <x v="30"/>
    <s v="2024-07"/>
    <x v="0"/>
    <n v="0.3"/>
    <m/>
    <m/>
    <m/>
    <m/>
    <m/>
    <m/>
    <m/>
    <m/>
    <n v="67.8"/>
    <s v="Bulk"/>
    <n v="339"/>
    <s v="Low Profit"/>
    <x v="2"/>
  </r>
  <r>
    <n v="32"/>
    <s v="2024-05-13"/>
    <s v="Foundation"/>
    <x v="3"/>
    <x v="4"/>
    <x v="1"/>
    <n v="5"/>
    <x v="30"/>
    <n v="1835"/>
    <n v="3.5"/>
    <s v="Debit Card"/>
    <m/>
    <s v="Low"/>
    <x v="31"/>
    <s v="2024-05"/>
    <x v="1"/>
    <n v="0.3"/>
    <m/>
    <m/>
    <m/>
    <m/>
    <m/>
    <m/>
    <m/>
    <m/>
    <n v="73.400000000000006"/>
    <s v="Bulk"/>
    <n v="367"/>
    <s v="Low Profit"/>
    <x v="9"/>
  </r>
  <r>
    <n v="33"/>
    <s v="2024-08-22"/>
    <s v="Serum"/>
    <x v="2"/>
    <x v="2"/>
    <x v="3"/>
    <n v="4"/>
    <x v="31"/>
    <n v="1872"/>
    <n v="4.2"/>
    <s v="Debit Card"/>
    <m/>
    <s v="Low"/>
    <x v="32"/>
    <s v="2024-08"/>
    <x v="0"/>
    <n v="0.3"/>
    <m/>
    <m/>
    <m/>
    <m/>
    <m/>
    <m/>
    <m/>
    <m/>
    <n v="117"/>
    <s v="Bulk"/>
    <n v="468"/>
    <s v="Low Profit"/>
    <x v="7"/>
  </r>
  <r>
    <n v="34"/>
    <s v="2024-10-02"/>
    <s v="Perfume"/>
    <x v="0"/>
    <x v="1"/>
    <x v="2"/>
    <n v="5"/>
    <x v="32"/>
    <n v="6765"/>
    <n v="5"/>
    <s v="UPI"/>
    <m/>
    <s v="High"/>
    <x v="33"/>
    <s v="2024-10"/>
    <x v="0"/>
    <n v="0.3"/>
    <m/>
    <m/>
    <m/>
    <m/>
    <m/>
    <m/>
    <m/>
    <m/>
    <n v="270.60000000000002"/>
    <s v="Bulk"/>
    <n v="1353"/>
    <s v="High Profit"/>
    <x v="0"/>
  </r>
  <r>
    <n v="35"/>
    <s v="2024-03-21"/>
    <s v="Serum"/>
    <x v="2"/>
    <x v="9"/>
    <x v="3"/>
    <n v="1"/>
    <x v="33"/>
    <n v="2000"/>
    <n v="3.1"/>
    <s v="Debit Card"/>
    <m/>
    <s v="Low"/>
    <x v="34"/>
    <s v="2024-03"/>
    <x v="1"/>
    <n v="0.3"/>
    <m/>
    <m/>
    <m/>
    <m/>
    <m/>
    <m/>
    <m/>
    <m/>
    <n v="2000"/>
    <s v="Single"/>
    <n v="2000"/>
    <s v="Low Profit"/>
    <x v="1"/>
  </r>
  <r>
    <n v="36"/>
    <s v="2024-03-09"/>
    <s v="Conditioner"/>
    <x v="2"/>
    <x v="4"/>
    <x v="1"/>
    <n v="5"/>
    <x v="34"/>
    <n v="4065"/>
    <n v="4.8"/>
    <s v="UPI"/>
    <m/>
    <s v="High"/>
    <x v="35"/>
    <s v="2024-03"/>
    <x v="0"/>
    <n v="0.3"/>
    <m/>
    <m/>
    <m/>
    <m/>
    <m/>
    <m/>
    <m/>
    <m/>
    <n v="162.6"/>
    <s v="Bulk"/>
    <n v="813"/>
    <s v="High Profit"/>
    <x v="1"/>
  </r>
  <r>
    <n v="37"/>
    <s v="2024-04-14"/>
    <s v="Eyeliner"/>
    <x v="0"/>
    <x v="5"/>
    <x v="0"/>
    <n v="3"/>
    <x v="35"/>
    <n v="2331"/>
    <n v="4"/>
    <s v="Debit Card"/>
    <m/>
    <s v="Low"/>
    <x v="36"/>
    <s v="2024-04"/>
    <x v="0"/>
    <n v="0.3"/>
    <m/>
    <m/>
    <m/>
    <m/>
    <m/>
    <m/>
    <m/>
    <m/>
    <n v="259"/>
    <s v="Small"/>
    <n v="777"/>
    <s v="Low Profit"/>
    <x v="4"/>
  </r>
  <r>
    <n v="38"/>
    <s v="2024-01-23"/>
    <s v="Eyeliner"/>
    <x v="1"/>
    <x v="0"/>
    <x v="1"/>
    <n v="1"/>
    <x v="36"/>
    <n v="1499"/>
    <n v="3.6"/>
    <s v="Debit Card"/>
    <m/>
    <s v="Low"/>
    <x v="37"/>
    <s v="2024-01"/>
    <x v="1"/>
    <n v="0.3"/>
    <m/>
    <m/>
    <m/>
    <m/>
    <m/>
    <m/>
    <m/>
    <m/>
    <n v="1499"/>
    <s v="Single"/>
    <n v="1499"/>
    <s v="Low Profit"/>
    <x v="10"/>
  </r>
  <r>
    <n v="39"/>
    <s v="2024-10-14"/>
    <s v="Lipstick"/>
    <x v="2"/>
    <x v="9"/>
    <x v="3"/>
    <n v="2"/>
    <x v="37"/>
    <n v="3436"/>
    <n v="3.6"/>
    <s v="Cash on Delivery"/>
    <m/>
    <s v="High"/>
    <x v="38"/>
    <s v="2024-10"/>
    <x v="1"/>
    <n v="0.3"/>
    <m/>
    <m/>
    <m/>
    <m/>
    <m/>
    <m/>
    <m/>
    <m/>
    <n v="859"/>
    <s v="Small"/>
    <n v="1718"/>
    <s v="High Profit"/>
    <x v="0"/>
  </r>
  <r>
    <n v="40"/>
    <s v="2024-08-08"/>
    <s v="Lipstick"/>
    <x v="0"/>
    <x v="5"/>
    <x v="0"/>
    <n v="5"/>
    <x v="38"/>
    <n v="1365"/>
    <n v="4.5999999999999996"/>
    <s v="Credit Card"/>
    <m/>
    <s v="Low"/>
    <x v="39"/>
    <s v="2024-08"/>
    <x v="0"/>
    <n v="0.3"/>
    <m/>
    <m/>
    <m/>
    <m/>
    <m/>
    <m/>
    <m/>
    <m/>
    <n v="54.6"/>
    <s v="Bulk"/>
    <n v="273"/>
    <s v="Low Profit"/>
    <x v="7"/>
  </r>
  <r>
    <n v="41"/>
    <s v="2024-12-07"/>
    <s v="Moisturizer"/>
    <x v="0"/>
    <x v="0"/>
    <x v="3"/>
    <n v="1"/>
    <x v="39"/>
    <n v="932"/>
    <n v="3"/>
    <s v="Credit Card"/>
    <m/>
    <s v="Low"/>
    <x v="40"/>
    <s v="2024-12"/>
    <x v="1"/>
    <n v="0.3"/>
    <m/>
    <m/>
    <m/>
    <m/>
    <m/>
    <m/>
    <m/>
    <m/>
    <n v="932"/>
    <s v="Single"/>
    <n v="932"/>
    <s v="Low Profit"/>
    <x v="3"/>
  </r>
  <r>
    <n v="42"/>
    <s v="2024-03-24"/>
    <s v="Foundation"/>
    <x v="2"/>
    <x v="8"/>
    <x v="2"/>
    <n v="5"/>
    <x v="40"/>
    <n v="8670"/>
    <n v="2.9"/>
    <s v="Credit Card"/>
    <m/>
    <s v="High"/>
    <x v="41"/>
    <s v="2024-03"/>
    <x v="1"/>
    <n v="0.3"/>
    <m/>
    <m/>
    <m/>
    <m/>
    <m/>
    <m/>
    <m/>
    <m/>
    <n v="346.8"/>
    <s v="Bulk"/>
    <n v="1734"/>
    <s v="High Profit"/>
    <x v="1"/>
  </r>
  <r>
    <n v="43"/>
    <s v="2024-05-16"/>
    <s v="Moisturizer"/>
    <x v="1"/>
    <x v="1"/>
    <x v="0"/>
    <n v="3"/>
    <x v="41"/>
    <n v="5406"/>
    <n v="4.8"/>
    <s v="Credit Card"/>
    <m/>
    <s v="High"/>
    <x v="42"/>
    <s v="2024-05"/>
    <x v="0"/>
    <n v="0.3"/>
    <m/>
    <m/>
    <m/>
    <m/>
    <m/>
    <m/>
    <m/>
    <m/>
    <n v="600.66666666666663"/>
    <s v="Small"/>
    <n v="1802"/>
    <s v="High Profit"/>
    <x v="9"/>
  </r>
  <r>
    <n v="44"/>
    <s v="2024-06-28"/>
    <s v="Moisturizer"/>
    <x v="0"/>
    <x v="6"/>
    <x v="1"/>
    <n v="4"/>
    <x v="42"/>
    <n v="2620"/>
    <n v="3"/>
    <s v="Cash on Delivery"/>
    <m/>
    <s v="Low"/>
    <x v="43"/>
    <s v="2024-06"/>
    <x v="1"/>
    <n v="0.3"/>
    <m/>
    <m/>
    <m/>
    <m/>
    <m/>
    <m/>
    <m/>
    <m/>
    <n v="163.75"/>
    <s v="Bulk"/>
    <n v="655"/>
    <s v="Low Profit"/>
    <x v="11"/>
  </r>
  <r>
    <n v="45"/>
    <s v="2024-05-22"/>
    <s v="Eyeliner"/>
    <x v="3"/>
    <x v="2"/>
    <x v="1"/>
    <n v="2"/>
    <x v="43"/>
    <n v="2032"/>
    <n v="3.3"/>
    <s v="UPI"/>
    <m/>
    <s v="Low"/>
    <x v="44"/>
    <s v="2024-05"/>
    <x v="1"/>
    <n v="0.3"/>
    <m/>
    <m/>
    <m/>
    <m/>
    <m/>
    <m/>
    <m/>
    <m/>
    <n v="508"/>
    <s v="Small"/>
    <n v="1016"/>
    <s v="Low Profit"/>
    <x v="9"/>
  </r>
  <r>
    <n v="46"/>
    <s v="2024-04-01"/>
    <s v="Perfume"/>
    <x v="1"/>
    <x v="8"/>
    <x v="3"/>
    <n v="1"/>
    <x v="44"/>
    <n v="436"/>
    <n v="4.7"/>
    <s v="Debit Card"/>
    <m/>
    <s v="Low"/>
    <x v="45"/>
    <s v="2024-04"/>
    <x v="0"/>
    <n v="0.29999999999999993"/>
    <m/>
    <m/>
    <m/>
    <m/>
    <m/>
    <m/>
    <m/>
    <m/>
    <n v="436"/>
    <s v="Single"/>
    <n v="436"/>
    <s v="Low Profit"/>
    <x v="4"/>
  </r>
  <r>
    <n v="47"/>
    <s v="2024-08-11"/>
    <s v="Sunscreen"/>
    <x v="2"/>
    <x v="1"/>
    <x v="1"/>
    <n v="5"/>
    <x v="45"/>
    <n v="5445"/>
    <n v="3.4"/>
    <s v="Debit Card"/>
    <m/>
    <s v="High"/>
    <x v="46"/>
    <s v="2024-08"/>
    <x v="1"/>
    <n v="0.3"/>
    <m/>
    <m/>
    <m/>
    <m/>
    <m/>
    <m/>
    <m/>
    <m/>
    <n v="217.8"/>
    <s v="Bulk"/>
    <n v="1089"/>
    <s v="High Profit"/>
    <x v="7"/>
  </r>
  <r>
    <n v="48"/>
    <s v="2024-09-23"/>
    <s v="Sunscreen"/>
    <x v="0"/>
    <x v="6"/>
    <x v="0"/>
    <n v="3"/>
    <x v="46"/>
    <n v="870"/>
    <n v="4.3"/>
    <s v="UPI"/>
    <m/>
    <s v="Low"/>
    <x v="47"/>
    <s v="2024-09"/>
    <x v="0"/>
    <n v="0.3"/>
    <m/>
    <m/>
    <m/>
    <m/>
    <m/>
    <m/>
    <m/>
    <m/>
    <n v="96.666666666666671"/>
    <s v="Small"/>
    <n v="290"/>
    <s v="Low Profit"/>
    <x v="6"/>
  </r>
  <r>
    <n v="49"/>
    <s v="2024-12-05"/>
    <s v="Face Wash"/>
    <x v="3"/>
    <x v="3"/>
    <x v="2"/>
    <n v="1"/>
    <x v="47"/>
    <n v="1560"/>
    <n v="4.8"/>
    <s v="Debit Card"/>
    <m/>
    <s v="Low"/>
    <x v="48"/>
    <s v="2024-12"/>
    <x v="0"/>
    <n v="0.3"/>
    <m/>
    <m/>
    <m/>
    <m/>
    <m/>
    <m/>
    <m/>
    <m/>
    <n v="1560"/>
    <s v="Single"/>
    <n v="1560"/>
    <s v="Low Profit"/>
    <x v="3"/>
  </r>
  <r>
    <n v="50"/>
    <s v="2024-10-10"/>
    <s v="Foundation"/>
    <x v="2"/>
    <x v="8"/>
    <x v="3"/>
    <n v="4"/>
    <x v="48"/>
    <n v="3472"/>
    <n v="3.5"/>
    <s v="Debit Card"/>
    <m/>
    <s v="High"/>
    <x v="49"/>
    <s v="2024-10"/>
    <x v="1"/>
    <n v="0.3"/>
    <m/>
    <m/>
    <m/>
    <m/>
    <m/>
    <m/>
    <m/>
    <m/>
    <n v="217"/>
    <s v="Bulk"/>
    <n v="868"/>
    <s v="High Profit"/>
    <x v="0"/>
  </r>
  <r>
    <n v="51"/>
    <s v="2024-10-07"/>
    <s v="Moisturizer"/>
    <x v="3"/>
    <x v="6"/>
    <x v="2"/>
    <n v="2"/>
    <x v="49"/>
    <n v="2920"/>
    <n v="3.9"/>
    <s v="Cash on Delivery"/>
    <m/>
    <s v="Low"/>
    <x v="50"/>
    <s v="2024-10"/>
    <x v="1"/>
    <n v="0.3"/>
    <m/>
    <m/>
    <m/>
    <m/>
    <m/>
    <m/>
    <m/>
    <m/>
    <n v="730"/>
    <s v="Small"/>
    <n v="1460"/>
    <s v="Low Profit"/>
    <x v="0"/>
  </r>
  <r>
    <n v="52"/>
    <s v="2024-08-26"/>
    <s v="Lipstick"/>
    <x v="2"/>
    <x v="0"/>
    <x v="0"/>
    <n v="4"/>
    <x v="50"/>
    <n v="7236"/>
    <n v="3.9"/>
    <s v="Debit Card"/>
    <m/>
    <s v="High"/>
    <x v="51"/>
    <s v="2024-08"/>
    <x v="1"/>
    <n v="0.3"/>
    <m/>
    <m/>
    <m/>
    <m/>
    <m/>
    <m/>
    <m/>
    <m/>
    <n v="452.25"/>
    <s v="Bulk"/>
    <n v="1809"/>
    <s v="High Profit"/>
    <x v="7"/>
  </r>
  <r>
    <n v="53"/>
    <s v="2024-02-17"/>
    <s v="Conditioner"/>
    <x v="1"/>
    <x v="2"/>
    <x v="2"/>
    <n v="2"/>
    <x v="51"/>
    <n v="3098"/>
    <n v="2.7"/>
    <s v="Debit Card"/>
    <m/>
    <s v="High"/>
    <x v="52"/>
    <s v="2024-02"/>
    <x v="1"/>
    <n v="0.3"/>
    <m/>
    <m/>
    <m/>
    <m/>
    <m/>
    <m/>
    <m/>
    <m/>
    <n v="774.5"/>
    <s v="Small"/>
    <n v="1549"/>
    <s v="Low Profit"/>
    <x v="5"/>
  </r>
  <r>
    <n v="54"/>
    <s v="2024-11-08"/>
    <s v="Serum"/>
    <x v="2"/>
    <x v="2"/>
    <x v="0"/>
    <n v="2"/>
    <x v="52"/>
    <n v="500"/>
    <n v="2.6"/>
    <s v="Cash on Delivery"/>
    <m/>
    <s v="Low"/>
    <x v="53"/>
    <s v="2024-11"/>
    <x v="1"/>
    <n v="0.3"/>
    <m/>
    <m/>
    <m/>
    <m/>
    <m/>
    <m/>
    <m/>
    <m/>
    <n v="125"/>
    <s v="Small"/>
    <n v="250"/>
    <s v="Low Profit"/>
    <x v="8"/>
  </r>
  <r>
    <n v="55"/>
    <s v="2024-12-01"/>
    <s v="Foundation"/>
    <x v="1"/>
    <x v="6"/>
    <x v="0"/>
    <n v="4"/>
    <x v="53"/>
    <n v="4848"/>
    <n v="3.5"/>
    <s v="Credit Card"/>
    <m/>
    <s v="High"/>
    <x v="54"/>
    <s v="2024-12"/>
    <x v="1"/>
    <n v="0.3"/>
    <m/>
    <m/>
    <m/>
    <m/>
    <m/>
    <m/>
    <m/>
    <m/>
    <n v="303"/>
    <s v="Bulk"/>
    <n v="1212"/>
    <s v="High Profit"/>
    <x v="3"/>
  </r>
  <r>
    <n v="56"/>
    <s v="2024-01-26"/>
    <s v="Lipstick"/>
    <x v="0"/>
    <x v="6"/>
    <x v="0"/>
    <n v="2"/>
    <x v="54"/>
    <n v="3692"/>
    <n v="4.9000000000000004"/>
    <s v="Cash on Delivery"/>
    <m/>
    <s v="High"/>
    <x v="55"/>
    <s v="2024-01"/>
    <x v="0"/>
    <n v="0.3"/>
    <m/>
    <m/>
    <m/>
    <m/>
    <m/>
    <m/>
    <m/>
    <m/>
    <n v="923"/>
    <s v="Small"/>
    <n v="1846"/>
    <s v="High Profit"/>
    <x v="10"/>
  </r>
  <r>
    <n v="57"/>
    <s v="2024-08-14"/>
    <s v="Face Wash"/>
    <x v="3"/>
    <x v="5"/>
    <x v="2"/>
    <n v="2"/>
    <x v="55"/>
    <n v="3682"/>
    <n v="3.7"/>
    <s v="Debit Card"/>
    <m/>
    <s v="High"/>
    <x v="56"/>
    <s v="2024-08"/>
    <x v="1"/>
    <n v="0.3"/>
    <m/>
    <m/>
    <m/>
    <m/>
    <m/>
    <m/>
    <m/>
    <m/>
    <n v="920.5"/>
    <s v="Small"/>
    <n v="1841"/>
    <s v="High Profit"/>
    <x v="7"/>
  </r>
  <r>
    <n v="58"/>
    <s v="2024-05-12"/>
    <s v="Sunscreen"/>
    <x v="1"/>
    <x v="8"/>
    <x v="2"/>
    <n v="2"/>
    <x v="56"/>
    <n v="3446"/>
    <n v="4.7"/>
    <s v="Cash on Delivery"/>
    <m/>
    <s v="High"/>
    <x v="57"/>
    <s v="2024-05"/>
    <x v="0"/>
    <n v="0.3"/>
    <m/>
    <m/>
    <m/>
    <m/>
    <m/>
    <m/>
    <m/>
    <m/>
    <n v="861.5"/>
    <s v="Small"/>
    <n v="1723"/>
    <s v="High Profit"/>
    <x v="9"/>
  </r>
  <r>
    <n v="59"/>
    <s v="2024-04-30"/>
    <s v="Serum"/>
    <x v="2"/>
    <x v="8"/>
    <x v="2"/>
    <n v="2"/>
    <x v="57"/>
    <n v="1524"/>
    <n v="3.6"/>
    <s v="Debit Card"/>
    <m/>
    <s v="Low"/>
    <x v="58"/>
    <s v="2024-04"/>
    <x v="1"/>
    <n v="0.3"/>
    <m/>
    <m/>
    <m/>
    <m/>
    <m/>
    <m/>
    <m/>
    <m/>
    <n v="381"/>
    <s v="Small"/>
    <n v="762"/>
    <s v="Low Profit"/>
    <x v="4"/>
  </r>
  <r>
    <n v="60"/>
    <s v="2024-12-27"/>
    <s v="Eyeliner"/>
    <x v="2"/>
    <x v="3"/>
    <x v="1"/>
    <n v="2"/>
    <x v="58"/>
    <n v="1016"/>
    <n v="3.1"/>
    <s v="Credit Card"/>
    <m/>
    <s v="Low"/>
    <x v="59"/>
    <s v="2024-12"/>
    <x v="1"/>
    <n v="0.3"/>
    <m/>
    <m/>
    <m/>
    <m/>
    <m/>
    <m/>
    <m/>
    <m/>
    <n v="254"/>
    <s v="Small"/>
    <n v="508"/>
    <s v="Low Profit"/>
    <x v="3"/>
  </r>
  <r>
    <n v="61"/>
    <s v="2024-04-15"/>
    <s v="Serum"/>
    <x v="0"/>
    <x v="6"/>
    <x v="2"/>
    <n v="3"/>
    <x v="59"/>
    <n v="3933"/>
    <n v="3.7"/>
    <s v="UPI"/>
    <m/>
    <s v="High"/>
    <x v="60"/>
    <s v="2024-04"/>
    <x v="1"/>
    <n v="0.3"/>
    <m/>
    <m/>
    <m/>
    <m/>
    <m/>
    <m/>
    <m/>
    <m/>
    <n v="437"/>
    <s v="Small"/>
    <n v="1311"/>
    <s v="High Profit"/>
    <x v="4"/>
  </r>
  <r>
    <n v="62"/>
    <s v="2024-06-01"/>
    <s v="Shampoo"/>
    <x v="1"/>
    <x v="4"/>
    <x v="1"/>
    <n v="5"/>
    <x v="60"/>
    <n v="4895"/>
    <n v="3.7"/>
    <s v="Debit Card"/>
    <m/>
    <s v="High"/>
    <x v="61"/>
    <s v="2024-06"/>
    <x v="1"/>
    <n v="0.3"/>
    <m/>
    <m/>
    <m/>
    <m/>
    <m/>
    <m/>
    <m/>
    <m/>
    <n v="195.8"/>
    <s v="Bulk"/>
    <n v="979"/>
    <s v="High Profit"/>
    <x v="11"/>
  </r>
  <r>
    <n v="63"/>
    <s v="2024-01-15"/>
    <s v="Shampoo"/>
    <x v="1"/>
    <x v="8"/>
    <x v="0"/>
    <n v="4"/>
    <x v="61"/>
    <n v="2596"/>
    <n v="3.2"/>
    <s v="Cash on Delivery"/>
    <m/>
    <s v="Low"/>
    <x v="62"/>
    <s v="2024-01"/>
    <x v="1"/>
    <n v="0.3"/>
    <m/>
    <m/>
    <m/>
    <m/>
    <m/>
    <m/>
    <m/>
    <m/>
    <n v="162.25"/>
    <s v="Bulk"/>
    <n v="649"/>
    <s v="Low Profit"/>
    <x v="10"/>
  </r>
  <r>
    <n v="64"/>
    <s v="2024-07-20"/>
    <s v="Shampoo"/>
    <x v="2"/>
    <x v="6"/>
    <x v="0"/>
    <n v="4"/>
    <x v="62"/>
    <n v="1844"/>
    <n v="5"/>
    <s v="UPI"/>
    <m/>
    <s v="Low"/>
    <x v="63"/>
    <s v="2024-07"/>
    <x v="0"/>
    <n v="0.3"/>
    <m/>
    <m/>
    <m/>
    <m/>
    <m/>
    <m/>
    <m/>
    <m/>
    <n v="115.25"/>
    <s v="Bulk"/>
    <n v="461"/>
    <s v="Low Profit"/>
    <x v="2"/>
  </r>
  <r>
    <n v="65"/>
    <s v="2024-05-13"/>
    <s v="Sunscreen"/>
    <x v="0"/>
    <x v="5"/>
    <x v="2"/>
    <n v="2"/>
    <x v="63"/>
    <n v="3950"/>
    <n v="3.7"/>
    <s v="UPI"/>
    <m/>
    <s v="High"/>
    <x v="64"/>
    <s v="2024-05"/>
    <x v="1"/>
    <n v="0.3"/>
    <m/>
    <m/>
    <m/>
    <m/>
    <m/>
    <m/>
    <m/>
    <m/>
    <n v="987.5"/>
    <s v="Small"/>
    <n v="1975"/>
    <s v="High Profit"/>
    <x v="9"/>
  </r>
  <r>
    <n v="66"/>
    <s v="2024-05-22"/>
    <s v="Shampoo"/>
    <x v="2"/>
    <x v="2"/>
    <x v="2"/>
    <n v="3"/>
    <x v="64"/>
    <n v="2673"/>
    <n v="4.4000000000000004"/>
    <s v="Cash on Delivery"/>
    <m/>
    <s v="Low"/>
    <x v="65"/>
    <s v="2024-05"/>
    <x v="0"/>
    <n v="0.3"/>
    <m/>
    <m/>
    <m/>
    <m/>
    <m/>
    <m/>
    <m/>
    <m/>
    <n v="297"/>
    <s v="Small"/>
    <n v="891"/>
    <s v="Low Profit"/>
    <x v="9"/>
  </r>
  <r>
    <n v="67"/>
    <s v="2024-04-24"/>
    <s v="Shampoo"/>
    <x v="2"/>
    <x v="5"/>
    <x v="2"/>
    <n v="1"/>
    <x v="40"/>
    <n v="1734"/>
    <n v="3.8"/>
    <s v="Debit Card"/>
    <m/>
    <s v="Low"/>
    <x v="66"/>
    <s v="2024-04"/>
    <x v="1"/>
    <n v="0.29999999999999993"/>
    <m/>
    <m/>
    <m/>
    <m/>
    <m/>
    <m/>
    <m/>
    <m/>
    <n v="1734"/>
    <s v="Single"/>
    <n v="1734"/>
    <s v="Low Profit"/>
    <x v="4"/>
  </r>
  <r>
    <n v="68"/>
    <s v="2024-05-02"/>
    <s v="Foundation"/>
    <x v="0"/>
    <x v="1"/>
    <x v="0"/>
    <n v="2"/>
    <x v="65"/>
    <n v="3836"/>
    <n v="2.6"/>
    <s v="Credit Card"/>
    <m/>
    <s v="High"/>
    <x v="67"/>
    <s v="2024-05"/>
    <x v="1"/>
    <n v="0.3"/>
    <m/>
    <m/>
    <m/>
    <m/>
    <m/>
    <m/>
    <m/>
    <m/>
    <n v="959"/>
    <s v="Small"/>
    <n v="1918"/>
    <s v="High Profit"/>
    <x v="9"/>
  </r>
  <r>
    <n v="69"/>
    <s v="2024-03-26"/>
    <s v="Moisturizer"/>
    <x v="1"/>
    <x v="5"/>
    <x v="0"/>
    <n v="4"/>
    <x v="66"/>
    <n v="6528"/>
    <n v="3.1"/>
    <s v="Debit Card"/>
    <m/>
    <s v="High"/>
    <x v="68"/>
    <s v="2024-03"/>
    <x v="1"/>
    <n v="0.3"/>
    <m/>
    <m/>
    <m/>
    <m/>
    <m/>
    <m/>
    <m/>
    <m/>
    <n v="408"/>
    <s v="Bulk"/>
    <n v="1632"/>
    <s v="High Profit"/>
    <x v="1"/>
  </r>
  <r>
    <n v="70"/>
    <s v="2024-10-21"/>
    <s v="Sunscreen"/>
    <x v="0"/>
    <x v="9"/>
    <x v="3"/>
    <n v="1"/>
    <x v="67"/>
    <n v="1385"/>
    <n v="2.6"/>
    <s v="Debit Card"/>
    <m/>
    <s v="Low"/>
    <x v="69"/>
    <s v="2024-10"/>
    <x v="1"/>
    <n v="0.3"/>
    <m/>
    <m/>
    <m/>
    <m/>
    <m/>
    <m/>
    <m/>
    <m/>
    <n v="1385"/>
    <s v="Single"/>
    <n v="1385"/>
    <s v="Low Profit"/>
    <x v="0"/>
  </r>
  <r>
    <n v="71"/>
    <s v="2024-02-22"/>
    <s v="Shampoo"/>
    <x v="1"/>
    <x v="2"/>
    <x v="1"/>
    <n v="5"/>
    <x v="68"/>
    <n v="8070"/>
    <n v="4.5999999999999996"/>
    <s v="Credit Card"/>
    <m/>
    <s v="High"/>
    <x v="70"/>
    <s v="2024-02"/>
    <x v="0"/>
    <n v="0.3"/>
    <m/>
    <m/>
    <m/>
    <m/>
    <m/>
    <m/>
    <m/>
    <m/>
    <n v="322.8"/>
    <s v="Bulk"/>
    <n v="1614"/>
    <s v="High Profit"/>
    <x v="5"/>
  </r>
  <r>
    <n v="72"/>
    <s v="2024-02-05"/>
    <s v="Eyeliner"/>
    <x v="0"/>
    <x v="4"/>
    <x v="1"/>
    <n v="3"/>
    <x v="69"/>
    <n v="3873"/>
    <n v="3.6"/>
    <s v="Debit Card"/>
    <m/>
    <s v="High"/>
    <x v="71"/>
    <s v="2024-02"/>
    <x v="1"/>
    <n v="0.3"/>
    <m/>
    <m/>
    <m/>
    <m/>
    <m/>
    <m/>
    <m/>
    <m/>
    <n v="430.33333333333331"/>
    <s v="Small"/>
    <n v="1291"/>
    <s v="High Profit"/>
    <x v="5"/>
  </r>
  <r>
    <n v="73"/>
    <s v="2024-11-21"/>
    <s v="Face Wash"/>
    <x v="2"/>
    <x v="1"/>
    <x v="2"/>
    <n v="4"/>
    <x v="70"/>
    <n v="1664"/>
    <n v="3.6"/>
    <s v="Debit Card"/>
    <m/>
    <s v="Low"/>
    <x v="72"/>
    <s v="2024-11"/>
    <x v="1"/>
    <n v="0.3"/>
    <m/>
    <m/>
    <m/>
    <m/>
    <m/>
    <m/>
    <m/>
    <m/>
    <n v="104"/>
    <s v="Bulk"/>
    <n v="416"/>
    <s v="Low Profit"/>
    <x v="8"/>
  </r>
  <r>
    <n v="74"/>
    <s v="2024-08-26"/>
    <s v="Conditioner"/>
    <x v="3"/>
    <x v="6"/>
    <x v="0"/>
    <n v="5"/>
    <x v="71"/>
    <n v="7660"/>
    <n v="3.2"/>
    <s v="Cash on Delivery"/>
    <m/>
    <s v="High"/>
    <x v="73"/>
    <s v="2024-08"/>
    <x v="1"/>
    <n v="0.3"/>
    <m/>
    <m/>
    <m/>
    <m/>
    <m/>
    <m/>
    <m/>
    <m/>
    <n v="306.39999999999998"/>
    <s v="Bulk"/>
    <n v="1532"/>
    <s v="High Profit"/>
    <x v="7"/>
  </r>
  <r>
    <n v="75"/>
    <s v="2024-08-25"/>
    <s v="Shampoo"/>
    <x v="2"/>
    <x v="3"/>
    <x v="0"/>
    <n v="1"/>
    <x v="72"/>
    <n v="771"/>
    <n v="4.7"/>
    <s v="Credit Card"/>
    <m/>
    <s v="Low"/>
    <x v="74"/>
    <s v="2024-08"/>
    <x v="0"/>
    <n v="0.3"/>
    <m/>
    <m/>
    <m/>
    <m/>
    <m/>
    <m/>
    <m/>
    <m/>
    <n v="771"/>
    <s v="Single"/>
    <n v="771"/>
    <s v="Low Profit"/>
    <x v="7"/>
  </r>
  <r>
    <n v="76"/>
    <s v="2024-04-18"/>
    <s v="Sunscreen"/>
    <x v="1"/>
    <x v="3"/>
    <x v="1"/>
    <n v="4"/>
    <x v="73"/>
    <n v="7768"/>
    <n v="3.3"/>
    <s v="Cash on Delivery"/>
    <m/>
    <s v="High"/>
    <x v="75"/>
    <s v="2024-04"/>
    <x v="1"/>
    <n v="0.3"/>
    <m/>
    <m/>
    <m/>
    <m/>
    <m/>
    <m/>
    <m/>
    <m/>
    <n v="485.5"/>
    <s v="Bulk"/>
    <n v="1942"/>
    <s v="High Profit"/>
    <x v="4"/>
  </r>
  <r>
    <n v="77"/>
    <s v="2024-09-21"/>
    <s v="Perfume"/>
    <x v="2"/>
    <x v="3"/>
    <x v="3"/>
    <n v="5"/>
    <x v="74"/>
    <n v="8180"/>
    <n v="4.7"/>
    <s v="UPI"/>
    <m/>
    <s v="High"/>
    <x v="76"/>
    <s v="2024-09"/>
    <x v="0"/>
    <n v="0.3"/>
    <m/>
    <m/>
    <m/>
    <m/>
    <m/>
    <m/>
    <m/>
    <m/>
    <n v="327.2"/>
    <s v="Bulk"/>
    <n v="1636"/>
    <s v="High Profit"/>
    <x v="6"/>
  </r>
  <r>
    <n v="78"/>
    <s v="2024-11-26"/>
    <s v="Serum"/>
    <x v="0"/>
    <x v="2"/>
    <x v="2"/>
    <n v="4"/>
    <x v="75"/>
    <n v="5348"/>
    <n v="4.4000000000000004"/>
    <s v="Cash on Delivery"/>
    <m/>
    <s v="High"/>
    <x v="77"/>
    <s v="2024-11"/>
    <x v="0"/>
    <n v="0.3"/>
    <m/>
    <m/>
    <m/>
    <m/>
    <m/>
    <m/>
    <m/>
    <m/>
    <n v="334.25"/>
    <s v="Bulk"/>
    <n v="1337"/>
    <s v="High Profit"/>
    <x v="8"/>
  </r>
  <r>
    <n v="79"/>
    <s v="2024-06-05"/>
    <s v="Conditioner"/>
    <x v="1"/>
    <x v="1"/>
    <x v="1"/>
    <n v="3"/>
    <x v="76"/>
    <n v="1959"/>
    <n v="3.5"/>
    <s v="Credit Card"/>
    <m/>
    <s v="Low"/>
    <x v="78"/>
    <s v="2024-06"/>
    <x v="1"/>
    <n v="0.3"/>
    <m/>
    <m/>
    <m/>
    <m/>
    <m/>
    <m/>
    <m/>
    <m/>
    <n v="217.66666666666666"/>
    <s v="Small"/>
    <n v="653"/>
    <s v="Low Profit"/>
    <x v="11"/>
  </r>
  <r>
    <n v="80"/>
    <s v="2024-12-25"/>
    <s v="Sunscreen"/>
    <x v="2"/>
    <x v="7"/>
    <x v="3"/>
    <n v="4"/>
    <x v="77"/>
    <n v="6908"/>
    <n v="3.9"/>
    <s v="Debit Card"/>
    <m/>
    <s v="High"/>
    <x v="79"/>
    <s v="2024-12"/>
    <x v="1"/>
    <n v="0.3"/>
    <m/>
    <m/>
    <m/>
    <m/>
    <m/>
    <m/>
    <m/>
    <m/>
    <n v="431.75"/>
    <s v="Bulk"/>
    <n v="1727"/>
    <s v="High Profit"/>
    <x v="3"/>
  </r>
  <r>
    <n v="81"/>
    <s v="2024-03-02"/>
    <s v="Conditioner"/>
    <x v="2"/>
    <x v="0"/>
    <x v="3"/>
    <n v="2"/>
    <x v="78"/>
    <n v="894"/>
    <n v="4.3"/>
    <s v="Debit Card"/>
    <m/>
    <s v="Low"/>
    <x v="80"/>
    <s v="2024-03"/>
    <x v="0"/>
    <n v="0.3"/>
    <m/>
    <m/>
    <m/>
    <m/>
    <m/>
    <m/>
    <m/>
    <m/>
    <n v="223.5"/>
    <s v="Small"/>
    <n v="447"/>
    <s v="Low Profit"/>
    <x v="1"/>
  </r>
  <r>
    <n v="82"/>
    <s v="2024-02-21"/>
    <s v="Face Wash"/>
    <x v="3"/>
    <x v="2"/>
    <x v="0"/>
    <n v="4"/>
    <x v="79"/>
    <n v="3064"/>
    <n v="4.3"/>
    <s v="Debit Card"/>
    <m/>
    <s v="High"/>
    <x v="81"/>
    <s v="2024-02"/>
    <x v="0"/>
    <n v="0.3"/>
    <m/>
    <m/>
    <m/>
    <m/>
    <m/>
    <m/>
    <m/>
    <m/>
    <n v="191.5"/>
    <s v="Bulk"/>
    <n v="766"/>
    <s v="Low Profit"/>
    <x v="5"/>
  </r>
  <r>
    <n v="83"/>
    <s v="2024-05-20"/>
    <s v="Serum"/>
    <x v="2"/>
    <x v="2"/>
    <x v="3"/>
    <n v="2"/>
    <x v="80"/>
    <n v="1638"/>
    <n v="2.5"/>
    <s v="Credit Card"/>
    <m/>
    <s v="Low"/>
    <x v="82"/>
    <s v="2024-05"/>
    <x v="1"/>
    <n v="0.3"/>
    <m/>
    <m/>
    <m/>
    <m/>
    <m/>
    <m/>
    <m/>
    <m/>
    <n v="409.5"/>
    <s v="Small"/>
    <n v="819"/>
    <s v="Low Profit"/>
    <x v="9"/>
  </r>
  <r>
    <n v="84"/>
    <s v="2024-02-22"/>
    <s v="Lipstick"/>
    <x v="0"/>
    <x v="8"/>
    <x v="3"/>
    <n v="2"/>
    <x v="81"/>
    <n v="3012"/>
    <n v="4.7"/>
    <s v="Cash on Delivery"/>
    <m/>
    <s v="High"/>
    <x v="83"/>
    <s v="2024-02"/>
    <x v="0"/>
    <n v="0.3"/>
    <m/>
    <m/>
    <m/>
    <m/>
    <m/>
    <m/>
    <m/>
    <m/>
    <n v="753"/>
    <s v="Small"/>
    <n v="1506"/>
    <s v="Low Profit"/>
    <x v="5"/>
  </r>
  <r>
    <n v="85"/>
    <s v="2024-05-09"/>
    <s v="Lipstick"/>
    <x v="2"/>
    <x v="7"/>
    <x v="2"/>
    <n v="4"/>
    <x v="82"/>
    <n v="3588"/>
    <n v="3"/>
    <s v="UPI"/>
    <m/>
    <s v="High"/>
    <x v="84"/>
    <s v="2024-05"/>
    <x v="1"/>
    <n v="0.3"/>
    <m/>
    <m/>
    <m/>
    <m/>
    <m/>
    <m/>
    <m/>
    <m/>
    <n v="224.25"/>
    <s v="Bulk"/>
    <n v="897"/>
    <s v="High Profit"/>
    <x v="9"/>
  </r>
  <r>
    <n v="86"/>
    <s v="2024-03-18"/>
    <s v="Conditioner"/>
    <x v="0"/>
    <x v="5"/>
    <x v="2"/>
    <n v="4"/>
    <x v="83"/>
    <n v="1404"/>
    <n v="3.9"/>
    <s v="UPI"/>
    <m/>
    <s v="Low"/>
    <x v="20"/>
    <s v="2024-03"/>
    <x v="1"/>
    <n v="0.3"/>
    <m/>
    <m/>
    <m/>
    <m/>
    <m/>
    <m/>
    <m/>
    <m/>
    <n v="87.75"/>
    <s v="Bulk"/>
    <n v="351"/>
    <s v="Low Profit"/>
    <x v="1"/>
  </r>
  <r>
    <n v="87"/>
    <s v="2024-09-24"/>
    <s v="Moisturizer"/>
    <x v="2"/>
    <x v="5"/>
    <x v="0"/>
    <n v="1"/>
    <x v="84"/>
    <n v="1342"/>
    <n v="4.4000000000000004"/>
    <s v="Credit Card"/>
    <m/>
    <s v="Low"/>
    <x v="85"/>
    <s v="2024-09"/>
    <x v="0"/>
    <n v="0.3"/>
    <m/>
    <m/>
    <m/>
    <m/>
    <m/>
    <m/>
    <m/>
    <m/>
    <n v="1342"/>
    <s v="Single"/>
    <n v="1342"/>
    <s v="Low Profit"/>
    <x v="6"/>
  </r>
  <r>
    <n v="88"/>
    <s v="2024-11-08"/>
    <s v="Shampoo"/>
    <x v="1"/>
    <x v="7"/>
    <x v="3"/>
    <n v="5"/>
    <x v="85"/>
    <n v="5390"/>
    <n v="3.3"/>
    <s v="UPI"/>
    <m/>
    <s v="High"/>
    <x v="86"/>
    <s v="2024-11"/>
    <x v="1"/>
    <n v="0.3"/>
    <m/>
    <m/>
    <m/>
    <m/>
    <m/>
    <m/>
    <m/>
    <m/>
    <n v="215.6"/>
    <s v="Bulk"/>
    <n v="1078"/>
    <s v="High Profit"/>
    <x v="8"/>
  </r>
  <r>
    <n v="89"/>
    <s v="2024-03-21"/>
    <s v="Foundation"/>
    <x v="3"/>
    <x v="2"/>
    <x v="3"/>
    <n v="1"/>
    <x v="86"/>
    <n v="521"/>
    <n v="3.1"/>
    <s v="UPI"/>
    <m/>
    <s v="Low"/>
    <x v="87"/>
    <s v="2024-03"/>
    <x v="1"/>
    <n v="0.3"/>
    <m/>
    <m/>
    <m/>
    <m/>
    <m/>
    <m/>
    <m/>
    <m/>
    <n v="521"/>
    <s v="Single"/>
    <n v="521"/>
    <s v="Low Profit"/>
    <x v="1"/>
  </r>
  <r>
    <n v="90"/>
    <s v="2024-12-25"/>
    <s v="Lipstick"/>
    <x v="1"/>
    <x v="7"/>
    <x v="2"/>
    <n v="3"/>
    <x v="87"/>
    <n v="798"/>
    <n v="3.1"/>
    <s v="Debit Card"/>
    <m/>
    <s v="Low"/>
    <x v="88"/>
    <s v="2024-12"/>
    <x v="1"/>
    <n v="0.3"/>
    <m/>
    <m/>
    <m/>
    <m/>
    <m/>
    <m/>
    <m/>
    <m/>
    <n v="88.666666666666671"/>
    <s v="Small"/>
    <n v="266"/>
    <s v="Low Profit"/>
    <x v="3"/>
  </r>
  <r>
    <n v="91"/>
    <s v="2024-08-05"/>
    <s v="Conditioner"/>
    <x v="0"/>
    <x v="2"/>
    <x v="3"/>
    <n v="5"/>
    <x v="88"/>
    <n v="7770"/>
    <n v="4.5"/>
    <s v="Credit Card"/>
    <m/>
    <s v="High"/>
    <x v="89"/>
    <s v="2024-08"/>
    <x v="0"/>
    <n v="0.3"/>
    <m/>
    <m/>
    <m/>
    <m/>
    <m/>
    <m/>
    <m/>
    <m/>
    <n v="310.8"/>
    <s v="Bulk"/>
    <n v="1554"/>
    <s v="High Profit"/>
    <x v="7"/>
  </r>
  <r>
    <n v="92"/>
    <s v="2024-10-31"/>
    <s v="Foundation"/>
    <x v="3"/>
    <x v="9"/>
    <x v="3"/>
    <n v="2"/>
    <x v="89"/>
    <n v="692"/>
    <n v="2.6"/>
    <s v="Debit Card"/>
    <m/>
    <s v="Low"/>
    <x v="90"/>
    <s v="2024-10"/>
    <x v="1"/>
    <n v="0.3"/>
    <m/>
    <m/>
    <m/>
    <m/>
    <m/>
    <m/>
    <m/>
    <m/>
    <n v="173"/>
    <s v="Small"/>
    <n v="346"/>
    <s v="Low Profit"/>
    <x v="0"/>
  </r>
  <r>
    <n v="93"/>
    <s v="2024-05-19"/>
    <s v="Sunscreen"/>
    <x v="2"/>
    <x v="7"/>
    <x v="1"/>
    <n v="4"/>
    <x v="90"/>
    <n v="6440"/>
    <n v="3.3"/>
    <s v="Cash on Delivery"/>
    <m/>
    <s v="High"/>
    <x v="91"/>
    <s v="2024-05"/>
    <x v="1"/>
    <n v="0.3"/>
    <m/>
    <m/>
    <m/>
    <m/>
    <m/>
    <m/>
    <m/>
    <m/>
    <n v="402.5"/>
    <s v="Bulk"/>
    <n v="1610"/>
    <s v="High Profit"/>
    <x v="9"/>
  </r>
  <r>
    <n v="94"/>
    <s v="2024-11-05"/>
    <s v="Face Wash"/>
    <x v="1"/>
    <x v="7"/>
    <x v="1"/>
    <n v="5"/>
    <x v="91"/>
    <n v="1405"/>
    <n v="4.7"/>
    <s v="Debit Card"/>
    <m/>
    <s v="Low"/>
    <x v="92"/>
    <s v="2024-11"/>
    <x v="0"/>
    <n v="0.3"/>
    <m/>
    <m/>
    <m/>
    <m/>
    <m/>
    <m/>
    <m/>
    <m/>
    <n v="56.2"/>
    <s v="Bulk"/>
    <n v="281"/>
    <s v="Low Profit"/>
    <x v="8"/>
  </r>
  <r>
    <n v="95"/>
    <s v="2024-10-22"/>
    <s v="Eyeliner"/>
    <x v="0"/>
    <x v="5"/>
    <x v="0"/>
    <n v="5"/>
    <x v="92"/>
    <n v="7010"/>
    <n v="4.9000000000000004"/>
    <s v="Debit Card"/>
    <m/>
    <s v="High"/>
    <x v="93"/>
    <s v="2024-10"/>
    <x v="0"/>
    <n v="0.3"/>
    <m/>
    <m/>
    <m/>
    <m/>
    <m/>
    <m/>
    <m/>
    <m/>
    <n v="280.39999999999998"/>
    <s v="Bulk"/>
    <n v="1402"/>
    <s v="High Profit"/>
    <x v="0"/>
  </r>
  <r>
    <n v="96"/>
    <s v="2024-11-21"/>
    <s v="Lipstick"/>
    <x v="3"/>
    <x v="7"/>
    <x v="2"/>
    <n v="3"/>
    <x v="93"/>
    <n v="1713"/>
    <n v="5"/>
    <s v="Cash on Delivery"/>
    <m/>
    <s v="Low"/>
    <x v="94"/>
    <s v="2024-11"/>
    <x v="0"/>
    <n v="0.3"/>
    <m/>
    <m/>
    <m/>
    <m/>
    <m/>
    <m/>
    <m/>
    <m/>
    <n v="190.33333333333334"/>
    <s v="Small"/>
    <n v="571"/>
    <s v="Low Profit"/>
    <x v="8"/>
  </r>
  <r>
    <n v="97"/>
    <s v="2024-03-23"/>
    <s v="Conditioner"/>
    <x v="0"/>
    <x v="7"/>
    <x v="3"/>
    <n v="4"/>
    <x v="94"/>
    <n v="3528"/>
    <n v="3.3"/>
    <s v="UPI"/>
    <m/>
    <s v="High"/>
    <x v="95"/>
    <s v="2024-03"/>
    <x v="1"/>
    <n v="0.3"/>
    <m/>
    <m/>
    <m/>
    <m/>
    <m/>
    <m/>
    <m/>
    <m/>
    <n v="220.5"/>
    <s v="Bulk"/>
    <n v="882"/>
    <s v="High Profit"/>
    <x v="1"/>
  </r>
  <r>
    <n v="98"/>
    <s v="2024-08-20"/>
    <s v="Perfume"/>
    <x v="1"/>
    <x v="7"/>
    <x v="3"/>
    <n v="4"/>
    <x v="95"/>
    <n v="7464"/>
    <n v="4.4000000000000004"/>
    <s v="UPI"/>
    <m/>
    <s v="High"/>
    <x v="96"/>
    <s v="2024-08"/>
    <x v="0"/>
    <n v="0.3"/>
    <m/>
    <m/>
    <m/>
    <m/>
    <m/>
    <m/>
    <m/>
    <m/>
    <n v="466.5"/>
    <s v="Bulk"/>
    <n v="1866"/>
    <s v="High Profit"/>
    <x v="7"/>
  </r>
  <r>
    <n v="99"/>
    <s v="2024-12-02"/>
    <s v="Foundation"/>
    <x v="2"/>
    <x v="0"/>
    <x v="3"/>
    <n v="1"/>
    <x v="96"/>
    <n v="1782"/>
    <n v="3.5"/>
    <s v="UPI"/>
    <m/>
    <s v="Low"/>
    <x v="97"/>
    <s v="2024-12"/>
    <x v="1"/>
    <n v="0.3"/>
    <m/>
    <m/>
    <m/>
    <m/>
    <m/>
    <m/>
    <m/>
    <m/>
    <n v="1782"/>
    <s v="Single"/>
    <n v="1782"/>
    <s v="Low Profit"/>
    <x v="3"/>
  </r>
  <r>
    <n v="100"/>
    <s v="2024-11-16"/>
    <s v="Face Wash"/>
    <x v="1"/>
    <x v="6"/>
    <x v="1"/>
    <n v="2"/>
    <x v="97"/>
    <n v="2522"/>
    <n v="3.4"/>
    <s v="Cash on Delivery"/>
    <m/>
    <s v="Low"/>
    <x v="98"/>
    <s v="2024-11"/>
    <x v="1"/>
    <n v="0.3"/>
    <m/>
    <m/>
    <m/>
    <m/>
    <m/>
    <m/>
    <m/>
    <m/>
    <n v="630.5"/>
    <s v="Small"/>
    <n v="1261"/>
    <s v="Low Profit"/>
    <x v="8"/>
  </r>
  <r>
    <n v="101"/>
    <s v="2024-12-23"/>
    <s v="Conditioner"/>
    <x v="0"/>
    <x v="2"/>
    <x v="3"/>
    <n v="5"/>
    <x v="31"/>
    <n v="2340"/>
    <n v="4.8"/>
    <s v="Cash on Delivery"/>
    <m/>
    <s v="Low"/>
    <x v="99"/>
    <s v="2024-12"/>
    <x v="0"/>
    <n v="0.3"/>
    <m/>
    <m/>
    <m/>
    <m/>
    <m/>
    <m/>
    <m/>
    <m/>
    <n v="93.6"/>
    <s v="Bulk"/>
    <n v="468"/>
    <s v="Low Profit"/>
    <x v="3"/>
  </r>
  <r>
    <n v="102"/>
    <s v="2024-02-17"/>
    <s v="Conditioner"/>
    <x v="0"/>
    <x v="1"/>
    <x v="0"/>
    <n v="2"/>
    <x v="98"/>
    <n v="1672"/>
    <n v="3.9"/>
    <s v="Cash on Delivery"/>
    <m/>
    <s v="Low"/>
    <x v="100"/>
    <s v="2024-02"/>
    <x v="1"/>
    <n v="0.3"/>
    <m/>
    <m/>
    <m/>
    <m/>
    <m/>
    <m/>
    <m/>
    <m/>
    <n v="418"/>
    <s v="Small"/>
    <n v="836"/>
    <s v="Low Profit"/>
    <x v="5"/>
  </r>
  <r>
    <n v="103"/>
    <s v="2024-09-17"/>
    <s v="Serum"/>
    <x v="0"/>
    <x v="7"/>
    <x v="1"/>
    <n v="2"/>
    <x v="99"/>
    <n v="2440"/>
    <n v="4.8"/>
    <s v="Debit Card"/>
    <m/>
    <s v="Low"/>
    <x v="101"/>
    <s v="2024-09"/>
    <x v="0"/>
    <n v="0.3"/>
    <m/>
    <m/>
    <m/>
    <m/>
    <m/>
    <m/>
    <m/>
    <m/>
    <n v="610"/>
    <s v="Small"/>
    <n v="1220"/>
    <s v="Low Profit"/>
    <x v="6"/>
  </r>
  <r>
    <n v="104"/>
    <s v="2024-04-07"/>
    <s v="Eyeliner"/>
    <x v="1"/>
    <x v="7"/>
    <x v="2"/>
    <n v="2"/>
    <x v="100"/>
    <n v="2270"/>
    <n v="3.9"/>
    <s v="Cash on Delivery"/>
    <m/>
    <s v="Low"/>
    <x v="102"/>
    <s v="2024-04"/>
    <x v="1"/>
    <n v="0.3"/>
    <m/>
    <m/>
    <m/>
    <m/>
    <m/>
    <m/>
    <m/>
    <m/>
    <n v="567.5"/>
    <s v="Small"/>
    <n v="1135"/>
    <s v="Low Profit"/>
    <x v="4"/>
  </r>
  <r>
    <n v="105"/>
    <s v="2024-01-02"/>
    <s v="Sunscreen"/>
    <x v="3"/>
    <x v="5"/>
    <x v="3"/>
    <n v="4"/>
    <x v="101"/>
    <n v="3584"/>
    <n v="4.8"/>
    <s v="Debit Card"/>
    <m/>
    <s v="High"/>
    <x v="103"/>
    <s v="2024-01"/>
    <x v="0"/>
    <n v="0.3"/>
    <m/>
    <m/>
    <m/>
    <m/>
    <m/>
    <m/>
    <m/>
    <m/>
    <n v="224"/>
    <s v="Bulk"/>
    <n v="896"/>
    <s v="High Profit"/>
    <x v="10"/>
  </r>
  <r>
    <n v="106"/>
    <s v="2024-06-19"/>
    <s v="Eyeliner"/>
    <x v="2"/>
    <x v="4"/>
    <x v="2"/>
    <n v="2"/>
    <x v="102"/>
    <n v="2228"/>
    <n v="3.8"/>
    <s v="Debit Card"/>
    <m/>
    <s v="Low"/>
    <x v="104"/>
    <s v="2024-06"/>
    <x v="1"/>
    <n v="0.3"/>
    <m/>
    <m/>
    <m/>
    <m/>
    <m/>
    <m/>
    <m/>
    <m/>
    <n v="557"/>
    <s v="Small"/>
    <n v="1114"/>
    <s v="Low Profit"/>
    <x v="11"/>
  </r>
  <r>
    <n v="107"/>
    <s v="2024-04-29"/>
    <s v="Face Wash"/>
    <x v="1"/>
    <x v="7"/>
    <x v="3"/>
    <n v="2"/>
    <x v="103"/>
    <n v="3256"/>
    <n v="3.1"/>
    <s v="Cash on Delivery"/>
    <m/>
    <s v="High"/>
    <x v="105"/>
    <s v="2024-04"/>
    <x v="1"/>
    <n v="0.3"/>
    <m/>
    <m/>
    <m/>
    <m/>
    <m/>
    <m/>
    <m/>
    <m/>
    <n v="814"/>
    <s v="Small"/>
    <n v="1628"/>
    <s v="Low Profit"/>
    <x v="4"/>
  </r>
  <r>
    <n v="108"/>
    <s v="2024-09-10"/>
    <s v="Shampoo"/>
    <x v="0"/>
    <x v="3"/>
    <x v="2"/>
    <n v="4"/>
    <x v="104"/>
    <n v="3960"/>
    <n v="5"/>
    <s v="Credit Card"/>
    <m/>
    <s v="High"/>
    <x v="106"/>
    <s v="2024-09"/>
    <x v="0"/>
    <n v="0.3"/>
    <m/>
    <m/>
    <m/>
    <m/>
    <m/>
    <m/>
    <m/>
    <m/>
    <n v="247.5"/>
    <s v="Bulk"/>
    <n v="990"/>
    <s v="High Profit"/>
    <x v="6"/>
  </r>
  <r>
    <n v="109"/>
    <s v="2024-09-26"/>
    <s v="Lipstick"/>
    <x v="3"/>
    <x v="8"/>
    <x v="3"/>
    <n v="1"/>
    <x v="24"/>
    <n v="1990"/>
    <n v="4.5999999999999996"/>
    <s v="UPI"/>
    <m/>
    <s v="Low"/>
    <x v="107"/>
    <s v="2024-09"/>
    <x v="0"/>
    <n v="0.3"/>
    <m/>
    <m/>
    <m/>
    <m/>
    <m/>
    <m/>
    <m/>
    <m/>
    <n v="1990"/>
    <s v="Single"/>
    <n v="1990"/>
    <s v="Low Profit"/>
    <x v="6"/>
  </r>
  <r>
    <n v="110"/>
    <s v="2024-06-22"/>
    <s v="Conditioner"/>
    <x v="0"/>
    <x v="9"/>
    <x v="2"/>
    <n v="2"/>
    <x v="105"/>
    <n v="706"/>
    <n v="3.7"/>
    <s v="Debit Card"/>
    <m/>
    <s v="Low"/>
    <x v="108"/>
    <s v="2024-06"/>
    <x v="1"/>
    <n v="0.3"/>
    <m/>
    <m/>
    <m/>
    <m/>
    <m/>
    <m/>
    <m/>
    <m/>
    <n v="176.5"/>
    <s v="Small"/>
    <n v="353"/>
    <s v="Low Profit"/>
    <x v="11"/>
  </r>
  <r>
    <n v="111"/>
    <s v="2024-10-04"/>
    <s v="Sunscreen"/>
    <x v="1"/>
    <x v="5"/>
    <x v="3"/>
    <n v="5"/>
    <x v="6"/>
    <n v="4890"/>
    <n v="4.9000000000000004"/>
    <s v="Cash on Delivery"/>
    <m/>
    <s v="High"/>
    <x v="109"/>
    <s v="2024-10"/>
    <x v="0"/>
    <n v="0.3"/>
    <m/>
    <m/>
    <m/>
    <m/>
    <m/>
    <m/>
    <m/>
    <m/>
    <n v="195.6"/>
    <s v="Bulk"/>
    <n v="978"/>
    <s v="High Profit"/>
    <x v="0"/>
  </r>
  <r>
    <n v="112"/>
    <s v="2024-11-20"/>
    <s v="Lipstick"/>
    <x v="0"/>
    <x v="2"/>
    <x v="3"/>
    <n v="2"/>
    <x v="106"/>
    <n v="3458"/>
    <n v="2.7"/>
    <s v="UPI"/>
    <m/>
    <s v="High"/>
    <x v="110"/>
    <s v="2024-11"/>
    <x v="1"/>
    <n v="0.29999999999999993"/>
    <m/>
    <m/>
    <m/>
    <m/>
    <m/>
    <m/>
    <m/>
    <m/>
    <n v="864.5"/>
    <s v="Small"/>
    <n v="1729"/>
    <s v="High Profit"/>
    <x v="8"/>
  </r>
  <r>
    <n v="113"/>
    <s v="2024-05-30"/>
    <s v="Foundation"/>
    <x v="1"/>
    <x v="9"/>
    <x v="3"/>
    <n v="1"/>
    <x v="107"/>
    <n v="294"/>
    <n v="3.3"/>
    <s v="UPI"/>
    <m/>
    <s v="Low"/>
    <x v="111"/>
    <s v="2024-05"/>
    <x v="1"/>
    <n v="0.3"/>
    <m/>
    <m/>
    <m/>
    <m/>
    <m/>
    <m/>
    <m/>
    <m/>
    <n v="294"/>
    <s v="Single"/>
    <n v="294"/>
    <s v="Low Profit"/>
    <x v="9"/>
  </r>
  <r>
    <n v="114"/>
    <s v="2024-03-28"/>
    <s v="Perfume"/>
    <x v="2"/>
    <x v="6"/>
    <x v="0"/>
    <n v="2"/>
    <x v="108"/>
    <n v="2574"/>
    <n v="3.5"/>
    <s v="Credit Card"/>
    <m/>
    <s v="Low"/>
    <x v="112"/>
    <s v="2024-03"/>
    <x v="1"/>
    <n v="0.3"/>
    <m/>
    <m/>
    <m/>
    <m/>
    <m/>
    <m/>
    <m/>
    <m/>
    <n v="643.5"/>
    <s v="Small"/>
    <n v="1287"/>
    <s v="Low Profit"/>
    <x v="1"/>
  </r>
  <r>
    <n v="115"/>
    <s v="2024-04-28"/>
    <s v="Moisturizer"/>
    <x v="0"/>
    <x v="4"/>
    <x v="2"/>
    <n v="5"/>
    <x v="109"/>
    <n v="7995"/>
    <n v="3.1"/>
    <s v="Credit Card"/>
    <m/>
    <s v="High"/>
    <x v="113"/>
    <s v="2024-04"/>
    <x v="1"/>
    <n v="0.3"/>
    <m/>
    <m/>
    <m/>
    <m/>
    <m/>
    <m/>
    <m/>
    <m/>
    <n v="319.8"/>
    <s v="Bulk"/>
    <n v="1599"/>
    <s v="High Profit"/>
    <x v="4"/>
  </r>
  <r>
    <n v="116"/>
    <s v="2024-12-12"/>
    <s v="Conditioner"/>
    <x v="2"/>
    <x v="7"/>
    <x v="3"/>
    <n v="1"/>
    <x v="110"/>
    <n v="1847"/>
    <n v="3.7"/>
    <s v="Debit Card"/>
    <m/>
    <s v="Low"/>
    <x v="114"/>
    <s v="2024-12"/>
    <x v="1"/>
    <n v="0.3"/>
    <m/>
    <m/>
    <m/>
    <m/>
    <m/>
    <m/>
    <m/>
    <m/>
    <n v="1847"/>
    <s v="Single"/>
    <n v="1847"/>
    <s v="Low Profit"/>
    <x v="3"/>
  </r>
  <r>
    <n v="117"/>
    <s v="2024-12-19"/>
    <s v="Face Wash"/>
    <x v="3"/>
    <x v="5"/>
    <x v="2"/>
    <n v="3"/>
    <x v="111"/>
    <n v="4209"/>
    <n v="3.2"/>
    <s v="Cash on Delivery"/>
    <m/>
    <s v="High"/>
    <x v="115"/>
    <s v="2024-12"/>
    <x v="1"/>
    <n v="0.3"/>
    <m/>
    <m/>
    <m/>
    <m/>
    <m/>
    <m/>
    <m/>
    <m/>
    <n v="467.66666666666669"/>
    <s v="Small"/>
    <n v="1403"/>
    <s v="High Profit"/>
    <x v="3"/>
  </r>
  <r>
    <n v="118"/>
    <s v="2024-07-14"/>
    <s v="Eyeliner"/>
    <x v="1"/>
    <x v="0"/>
    <x v="0"/>
    <n v="4"/>
    <x v="112"/>
    <n v="7788"/>
    <n v="3.7"/>
    <s v="Credit Card"/>
    <m/>
    <s v="High"/>
    <x v="116"/>
    <s v="2024-07"/>
    <x v="1"/>
    <n v="0.3"/>
    <m/>
    <m/>
    <m/>
    <m/>
    <m/>
    <m/>
    <m/>
    <m/>
    <n v="486.75"/>
    <s v="Bulk"/>
    <n v="1947"/>
    <s v="High Profit"/>
    <x v="2"/>
  </r>
  <r>
    <n v="119"/>
    <s v="2024-05-20"/>
    <s v="Sunscreen"/>
    <x v="2"/>
    <x v="4"/>
    <x v="3"/>
    <n v="3"/>
    <x v="113"/>
    <n v="732"/>
    <n v="4.9000000000000004"/>
    <s v="Cash on Delivery"/>
    <m/>
    <s v="Low"/>
    <x v="117"/>
    <s v="2024-05"/>
    <x v="0"/>
    <n v="0.3"/>
    <m/>
    <m/>
    <m/>
    <m/>
    <m/>
    <m/>
    <m/>
    <m/>
    <n v="81.333333333333329"/>
    <s v="Small"/>
    <n v="244"/>
    <s v="Low Profit"/>
    <x v="9"/>
  </r>
  <r>
    <n v="120"/>
    <s v="2024-04-22"/>
    <s v="Lipstick"/>
    <x v="0"/>
    <x v="4"/>
    <x v="2"/>
    <n v="3"/>
    <x v="114"/>
    <n v="5364"/>
    <n v="4.5"/>
    <s v="Debit Card"/>
    <m/>
    <s v="High"/>
    <x v="118"/>
    <s v="2024-04"/>
    <x v="0"/>
    <n v="0.3"/>
    <m/>
    <m/>
    <m/>
    <m/>
    <m/>
    <m/>
    <m/>
    <m/>
    <n v="596"/>
    <s v="Small"/>
    <n v="1788"/>
    <s v="High Profit"/>
    <x v="4"/>
  </r>
  <r>
    <m/>
    <m/>
    <m/>
    <x v="4"/>
    <x v="10"/>
    <x v="4"/>
    <m/>
    <x v="115"/>
    <m/>
    <m/>
    <m/>
    <m/>
    <m/>
    <x v="119"/>
    <m/>
    <x v="2"/>
    <m/>
    <m/>
    <m/>
    <m/>
    <m/>
    <m/>
    <m/>
    <m/>
    <m/>
    <m/>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e v="#DIV/0!"/>
    <m/>
    <m/>
    <m/>
    <x v="12"/>
  </r>
  <r>
    <m/>
    <m/>
    <m/>
    <x v="4"/>
    <x v="10"/>
    <x v="4"/>
    <m/>
    <x v="115"/>
    <m/>
    <m/>
    <m/>
    <m/>
    <m/>
    <x v="119"/>
    <m/>
    <x v="2"/>
    <m/>
    <m/>
    <m/>
    <m/>
    <m/>
    <m/>
    <m/>
    <m/>
    <m/>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41D6AA-9566-4757-81AF-AFB319082D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3:B29" firstHeaderRow="1" firstDataRow="1" firstDataCol="1"/>
  <pivotFields count="15">
    <pivotField showAll="0"/>
    <pivotField showAll="0"/>
    <pivotField showAll="0"/>
    <pivotField showAll="0"/>
    <pivotField axis="axisRow" showAll="0" measureFilter="1" sortType="ascending">
      <items count="12">
        <item x="3"/>
        <item x="4"/>
        <item x="1"/>
        <item x="9"/>
        <item x="0"/>
        <item x="5"/>
        <item x="8"/>
        <item x="2"/>
        <item x="6"/>
        <item x="7"/>
        <item x="10"/>
        <item t="default"/>
      </items>
    </pivotField>
    <pivotField showAll="0"/>
    <pivotField showAll="0"/>
    <pivotField showAll="0"/>
    <pivotField dataField="1" showAll="0"/>
    <pivotField showAll="0"/>
    <pivotField showAll="0"/>
    <pivotField showAll="0"/>
    <pivotField showAll="0"/>
    <pivotField showAll="0"/>
    <pivotField showAll="0"/>
  </pivotFields>
  <rowFields count="1">
    <field x="4"/>
  </rowFields>
  <rowItems count="6">
    <i>
      <x v="4"/>
    </i>
    <i>
      <x v="5"/>
    </i>
    <i>
      <x v="7"/>
    </i>
    <i>
      <x v="8"/>
    </i>
    <i>
      <x v="9"/>
    </i>
    <i t="grand">
      <x/>
    </i>
  </rowItems>
  <colItems count="1">
    <i/>
  </colItems>
  <dataFields count="1">
    <dataField name="Sum of Total_Sales" fld="8" baseField="4"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CC5705-440A-48E1-BFA2-3EB1B7AAB654}"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1:C548" firstHeaderRow="1" firstDataRow="1" firstDataCol="1"/>
  <pivotFields count="30">
    <pivotField showAll="0"/>
    <pivotField showAll="0"/>
    <pivotField showAll="0"/>
    <pivotField showAll="0"/>
    <pivotField showAll="0"/>
    <pivotField showAll="0"/>
    <pivotField showAll="0"/>
    <pivotField axis="axisRow" showAll="0">
      <items count="117">
        <item x="113"/>
        <item x="52"/>
        <item x="87"/>
        <item x="38"/>
        <item x="91"/>
        <item x="46"/>
        <item x="107"/>
        <item x="29"/>
        <item x="89"/>
        <item x="83"/>
        <item x="105"/>
        <item x="30"/>
        <item x="70"/>
        <item x="13"/>
        <item x="12"/>
        <item x="44"/>
        <item x="78"/>
        <item x="62"/>
        <item x="31"/>
        <item x="0"/>
        <item x="58"/>
        <item x="86"/>
        <item x="26"/>
        <item x="93"/>
        <item x="27"/>
        <item x="5"/>
        <item x="9"/>
        <item x="61"/>
        <item x="76"/>
        <item x="42"/>
        <item x="1"/>
        <item x="23"/>
        <item x="57"/>
        <item x="79"/>
        <item x="2"/>
        <item x="72"/>
        <item x="35"/>
        <item x="34"/>
        <item x="80"/>
        <item x="98"/>
        <item x="48"/>
        <item x="94"/>
        <item x="64"/>
        <item x="101"/>
        <item x="82"/>
        <item x="39"/>
        <item x="6"/>
        <item x="60"/>
        <item x="11"/>
        <item x="104"/>
        <item x="43"/>
        <item x="22"/>
        <item x="85"/>
        <item x="45"/>
        <item x="18"/>
        <item x="102"/>
        <item x="100"/>
        <item x="53"/>
        <item x="99"/>
        <item x="10"/>
        <item x="97"/>
        <item x="17"/>
        <item x="108"/>
        <item x="69"/>
        <item x="14"/>
        <item x="59"/>
        <item x="75"/>
        <item x="84"/>
        <item x="32"/>
        <item x="21"/>
        <item x="67"/>
        <item x="28"/>
        <item x="92"/>
        <item x="111"/>
        <item x="19"/>
        <item x="7"/>
        <item x="49"/>
        <item x="36"/>
        <item x="81"/>
        <item x="71"/>
        <item x="51"/>
        <item x="88"/>
        <item x="47"/>
        <item x="109"/>
        <item x="90"/>
        <item x="68"/>
        <item x="103"/>
        <item x="66"/>
        <item x="74"/>
        <item x="4"/>
        <item x="16"/>
        <item x="37"/>
        <item x="56"/>
        <item x="77"/>
        <item x="106"/>
        <item x="40"/>
        <item x="25"/>
        <item x="3"/>
        <item x="96"/>
        <item x="114"/>
        <item x="41"/>
        <item x="50"/>
        <item x="55"/>
        <item x="54"/>
        <item x="110"/>
        <item x="95"/>
        <item x="65"/>
        <item x="8"/>
        <item x="73"/>
        <item x="112"/>
        <item x="20"/>
        <item x="63"/>
        <item x="24"/>
        <item x="15"/>
        <item x="33"/>
        <item x="115"/>
        <item t="default"/>
      </items>
    </pivotField>
    <pivotField showAll="0"/>
    <pivotField showAll="0"/>
    <pivotField showAll="0"/>
    <pivotField showAll="0"/>
    <pivotField showAll="0"/>
    <pivotField dataField="1" showAll="0">
      <items count="121">
        <item x="111"/>
        <item x="45"/>
        <item x="53"/>
        <item x="87"/>
        <item x="27"/>
        <item x="9"/>
        <item x="90"/>
        <item x="108"/>
        <item x="24"/>
        <item x="117"/>
        <item x="74"/>
        <item x="88"/>
        <item x="47"/>
        <item x="80"/>
        <item x="40"/>
        <item x="0"/>
        <item x="6"/>
        <item x="59"/>
        <item x="28"/>
        <item x="13"/>
        <item x="85"/>
        <item x="1"/>
        <item x="39"/>
        <item x="69"/>
        <item x="29"/>
        <item x="20"/>
        <item x="92"/>
        <item x="7"/>
        <item x="10"/>
        <item x="37"/>
        <item x="58"/>
        <item x="48"/>
        <item x="82"/>
        <item x="72"/>
        <item x="100"/>
        <item x="4"/>
        <item x="30"/>
        <item x="17"/>
        <item x="94"/>
        <item x="66"/>
        <item x="26"/>
        <item x="97"/>
        <item x="31"/>
        <item x="63"/>
        <item x="114"/>
        <item x="32"/>
        <item x="78"/>
        <item x="21"/>
        <item x="107"/>
        <item x="34"/>
        <item x="44"/>
        <item x="14"/>
        <item x="104"/>
        <item x="102"/>
        <item x="36"/>
        <item x="99"/>
        <item x="101"/>
        <item x="11"/>
        <item x="98"/>
        <item x="112"/>
        <item x="62"/>
        <item x="15"/>
        <item x="43"/>
        <item x="65"/>
        <item x="50"/>
        <item x="5"/>
        <item x="83"/>
        <item x="81"/>
        <item x="52"/>
        <item x="23"/>
        <item x="105"/>
        <item x="19"/>
        <item x="38"/>
        <item x="57"/>
        <item x="110"/>
        <item x="49"/>
        <item x="3"/>
        <item x="95"/>
        <item x="103"/>
        <item x="84"/>
        <item x="56"/>
        <item x="55"/>
        <item x="67"/>
        <item x="18"/>
        <item x="2"/>
        <item x="71"/>
        <item x="12"/>
        <item x="60"/>
        <item x="64"/>
        <item x="106"/>
        <item x="25"/>
        <item x="35"/>
        <item x="115"/>
        <item x="54"/>
        <item x="109"/>
        <item x="61"/>
        <item x="77"/>
        <item x="118"/>
        <item x="86"/>
        <item x="42"/>
        <item x="46"/>
        <item x="8"/>
        <item x="16"/>
        <item x="91"/>
        <item x="68"/>
        <item x="33"/>
        <item x="22"/>
        <item x="79"/>
        <item x="93"/>
        <item x="51"/>
        <item x="96"/>
        <item x="73"/>
        <item x="75"/>
        <item x="89"/>
        <item x="116"/>
        <item x="113"/>
        <item x="70"/>
        <item x="76"/>
        <item x="41"/>
        <item x="1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t="grand">
      <x/>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131C40-9ADD-4298-8DDF-B2E87163DF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4:B88" firstHeaderRow="1" firstDataRow="1" firstDataCol="1"/>
  <pivotFields count="15">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4">
        <item x="10"/>
        <item x="5"/>
        <item x="1"/>
        <item x="4"/>
        <item x="9"/>
        <item x="11"/>
        <item x="2"/>
        <item x="7"/>
        <item x="6"/>
        <item x="0"/>
        <item x="8"/>
        <item x="3"/>
        <item x="12"/>
        <item t="default"/>
      </items>
    </pivotField>
  </pivotFields>
  <rowFields count="1">
    <field x="14"/>
  </rowFields>
  <rowItems count="14">
    <i>
      <x/>
    </i>
    <i>
      <x v="1"/>
    </i>
    <i>
      <x v="2"/>
    </i>
    <i>
      <x v="3"/>
    </i>
    <i>
      <x v="4"/>
    </i>
    <i>
      <x v="5"/>
    </i>
    <i>
      <x v="6"/>
    </i>
    <i>
      <x v="7"/>
    </i>
    <i>
      <x v="8"/>
    </i>
    <i>
      <x v="9"/>
    </i>
    <i>
      <x v="10"/>
    </i>
    <i>
      <x v="11"/>
    </i>
    <i>
      <x v="12"/>
    </i>
    <i t="grand">
      <x/>
    </i>
  </rowItems>
  <colItems count="1">
    <i/>
  </colItems>
  <dataFields count="1">
    <dataField name="Sum of Total_Sales" fld="8"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65608B-20E1-4218-9E6D-DCC8505871A4}"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50:C256" firstHeaderRow="0" firstDataRow="1" firstDataCol="1"/>
  <pivotFields count="17">
    <pivotField dataField="1" showAll="0"/>
    <pivotField showAll="0"/>
    <pivotField showAll="0"/>
    <pivotField axis="axisRow" showAll="0">
      <items count="6">
        <item x="1"/>
        <item x="2"/>
        <item x="0"/>
        <item x="3"/>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Count of Order_ID" fld="0" subtotal="count" baseField="3" baseItem="0"/>
    <dataField name="Sum of Total_Sales" fld="8"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EE3F49-3797-4018-BAAA-DE968772A39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7:B154" firstHeaderRow="1" firstDataRow="1" firstDataCol="1"/>
  <pivotFields count="15">
    <pivotField showAll="0"/>
    <pivotField showAll="0"/>
    <pivotField showAll="0"/>
    <pivotField showAll="0"/>
    <pivotField showAll="0"/>
    <pivotField showAll="0"/>
    <pivotField showAll="0"/>
    <pivotField showAll="0"/>
    <pivotField dataField="1" showAll="0"/>
    <pivotField axis="axisRow" showAll="0">
      <items count="27">
        <item x="24"/>
        <item x="23"/>
        <item x="22"/>
        <item x="21"/>
        <item x="17"/>
        <item x="9"/>
        <item x="5"/>
        <item x="3"/>
        <item x="19"/>
        <item x="16"/>
        <item x="4"/>
        <item x="10"/>
        <item x="1"/>
        <item x="15"/>
        <item x="11"/>
        <item x="6"/>
        <item x="20"/>
        <item x="0"/>
        <item x="7"/>
        <item x="2"/>
        <item x="18"/>
        <item x="12"/>
        <item x="8"/>
        <item x="13"/>
        <item x="14"/>
        <item x="25"/>
        <item t="default"/>
      </items>
    </pivotField>
    <pivotField showAll="0"/>
    <pivotField showAll="0"/>
    <pivotField showAll="0"/>
    <pivotField showAll="0"/>
    <pivotField showAll="0"/>
  </pivotFields>
  <rowFields count="1">
    <field x="9"/>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Total_Sales" fld="8"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EF5D07-AAF6-4975-8B33-07E9D5E6A8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5">
    <pivotField showAll="0"/>
    <pivotField showAll="0"/>
    <pivotField showAll="0"/>
    <pivotField axis="axisRow" showAll="0">
      <items count="6">
        <item x="1"/>
        <item x="2"/>
        <item x="0"/>
        <item x="3"/>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_Sales" fld="8"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4E6B69-3AD3-40A9-B94E-264F1FC95BEC}"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377:G384" firstHeaderRow="1" firstDataRow="2" firstDataCol="1"/>
  <pivotFields count="30">
    <pivotField showAll="0"/>
    <pivotField showAll="0"/>
    <pivotField showAll="0"/>
    <pivotField axis="axisRow" showAll="0">
      <items count="6">
        <item x="1"/>
        <item x="2"/>
        <item x="0"/>
        <item x="3"/>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15"/>
  </colFields>
  <colItems count="4">
    <i>
      <x/>
    </i>
    <i>
      <x v="1"/>
    </i>
    <i>
      <x v="2"/>
    </i>
    <i t="grand">
      <x/>
    </i>
  </colItems>
  <dataFields count="1">
    <dataField name="Count of Customer_Rating" fld="9" subtotal="count" baseField="3" baseItem="0"/>
  </dataFields>
  <chartFormats count="36">
    <chartFormat chart="7" format="0" series="1">
      <pivotArea type="data" outline="0" fieldPosition="0">
        <references count="2">
          <reference field="4294967294" count="1" selected="0">
            <x v="0"/>
          </reference>
          <reference field="15" count="1" selected="0">
            <x v="0"/>
          </reference>
        </references>
      </pivotArea>
    </chartFormat>
    <chartFormat chart="7" format="1" series="1">
      <pivotArea type="data" outline="0" fieldPosition="0">
        <references count="2">
          <reference field="4294967294" count="1" selected="0">
            <x v="0"/>
          </reference>
          <reference field="15" count="1" selected="0">
            <x v="1"/>
          </reference>
        </references>
      </pivotArea>
    </chartFormat>
    <chartFormat chart="7" format="2" series="1">
      <pivotArea type="data" outline="0" fieldPosition="0">
        <references count="2">
          <reference field="4294967294" count="1" selected="0">
            <x v="0"/>
          </reference>
          <reference field="15" count="1" selected="0">
            <x v="2"/>
          </reference>
        </references>
      </pivotArea>
    </chartFormat>
    <chartFormat chart="9" format="21" series="1">
      <pivotArea type="data" outline="0" fieldPosition="0">
        <references count="2">
          <reference field="4294967294" count="1" selected="0">
            <x v="0"/>
          </reference>
          <reference field="15" count="1" selected="0">
            <x v="0"/>
          </reference>
        </references>
      </pivotArea>
    </chartFormat>
    <chartFormat chart="9" format="22">
      <pivotArea type="data" outline="0" fieldPosition="0">
        <references count="3">
          <reference field="4294967294" count="1" selected="0">
            <x v="0"/>
          </reference>
          <reference field="3" count="1" selected="0">
            <x v="0"/>
          </reference>
          <reference field="15" count="1" selected="0">
            <x v="0"/>
          </reference>
        </references>
      </pivotArea>
    </chartFormat>
    <chartFormat chart="9" format="23">
      <pivotArea type="data" outline="0" fieldPosition="0">
        <references count="3">
          <reference field="4294967294" count="1" selected="0">
            <x v="0"/>
          </reference>
          <reference field="3" count="1" selected="0">
            <x v="1"/>
          </reference>
          <reference field="15" count="1" selected="0">
            <x v="0"/>
          </reference>
        </references>
      </pivotArea>
    </chartFormat>
    <chartFormat chart="9" format="24">
      <pivotArea type="data" outline="0" fieldPosition="0">
        <references count="3">
          <reference field="4294967294" count="1" selected="0">
            <x v="0"/>
          </reference>
          <reference field="3" count="1" selected="0">
            <x v="2"/>
          </reference>
          <reference field="15" count="1" selected="0">
            <x v="0"/>
          </reference>
        </references>
      </pivotArea>
    </chartFormat>
    <chartFormat chart="9" format="25">
      <pivotArea type="data" outline="0" fieldPosition="0">
        <references count="3">
          <reference field="4294967294" count="1" selected="0">
            <x v="0"/>
          </reference>
          <reference field="3" count="1" selected="0">
            <x v="3"/>
          </reference>
          <reference field="15" count="1" selected="0">
            <x v="0"/>
          </reference>
        </references>
      </pivotArea>
    </chartFormat>
    <chartFormat chart="9" format="26">
      <pivotArea type="data" outline="0" fieldPosition="0">
        <references count="3">
          <reference field="4294967294" count="1" selected="0">
            <x v="0"/>
          </reference>
          <reference field="3" count="1" selected="0">
            <x v="4"/>
          </reference>
          <reference field="15" count="1" selected="0">
            <x v="0"/>
          </reference>
        </references>
      </pivotArea>
    </chartFormat>
    <chartFormat chart="9" format="27" series="1">
      <pivotArea type="data" outline="0" fieldPosition="0">
        <references count="2">
          <reference field="4294967294" count="1" selected="0">
            <x v="0"/>
          </reference>
          <reference field="15" count="1" selected="0">
            <x v="1"/>
          </reference>
        </references>
      </pivotArea>
    </chartFormat>
    <chartFormat chart="9" format="28">
      <pivotArea type="data" outline="0" fieldPosition="0">
        <references count="3">
          <reference field="4294967294" count="1" selected="0">
            <x v="0"/>
          </reference>
          <reference field="3" count="1" selected="0">
            <x v="0"/>
          </reference>
          <reference field="15" count="1" selected="0">
            <x v="1"/>
          </reference>
        </references>
      </pivotArea>
    </chartFormat>
    <chartFormat chart="9" format="29">
      <pivotArea type="data" outline="0" fieldPosition="0">
        <references count="3">
          <reference field="4294967294" count="1" selected="0">
            <x v="0"/>
          </reference>
          <reference field="3" count="1" selected="0">
            <x v="1"/>
          </reference>
          <reference field="15" count="1" selected="0">
            <x v="1"/>
          </reference>
        </references>
      </pivotArea>
    </chartFormat>
    <chartFormat chart="9" format="30">
      <pivotArea type="data" outline="0" fieldPosition="0">
        <references count="3">
          <reference field="4294967294" count="1" selected="0">
            <x v="0"/>
          </reference>
          <reference field="3" count="1" selected="0">
            <x v="2"/>
          </reference>
          <reference field="15" count="1" selected="0">
            <x v="1"/>
          </reference>
        </references>
      </pivotArea>
    </chartFormat>
    <chartFormat chart="9" format="31">
      <pivotArea type="data" outline="0" fieldPosition="0">
        <references count="3">
          <reference field="4294967294" count="1" selected="0">
            <x v="0"/>
          </reference>
          <reference field="3" count="1" selected="0">
            <x v="3"/>
          </reference>
          <reference field="15" count="1" selected="0">
            <x v="1"/>
          </reference>
        </references>
      </pivotArea>
    </chartFormat>
    <chartFormat chart="9" format="32">
      <pivotArea type="data" outline="0" fieldPosition="0">
        <references count="3">
          <reference field="4294967294" count="1" selected="0">
            <x v="0"/>
          </reference>
          <reference field="3" count="1" selected="0">
            <x v="4"/>
          </reference>
          <reference field="15" count="1" selected="0">
            <x v="1"/>
          </reference>
        </references>
      </pivotArea>
    </chartFormat>
    <chartFormat chart="9" format="33" series="1">
      <pivotArea type="data" outline="0" fieldPosition="0">
        <references count="2">
          <reference field="4294967294" count="1" selected="0">
            <x v="0"/>
          </reference>
          <reference field="15" count="1" selected="0">
            <x v="2"/>
          </reference>
        </references>
      </pivotArea>
    </chartFormat>
    <chartFormat chart="9" format="34">
      <pivotArea type="data" outline="0" fieldPosition="0">
        <references count="3">
          <reference field="4294967294" count="1" selected="0">
            <x v="0"/>
          </reference>
          <reference field="3" count="1" selected="0">
            <x v="0"/>
          </reference>
          <reference field="15" count="1" selected="0">
            <x v="2"/>
          </reference>
        </references>
      </pivotArea>
    </chartFormat>
    <chartFormat chart="9" format="35">
      <pivotArea type="data" outline="0" fieldPosition="0">
        <references count="3">
          <reference field="4294967294" count="1" selected="0">
            <x v="0"/>
          </reference>
          <reference field="3" count="1" selected="0">
            <x v="1"/>
          </reference>
          <reference field="15" count="1" selected="0">
            <x v="2"/>
          </reference>
        </references>
      </pivotArea>
    </chartFormat>
    <chartFormat chart="9" format="36">
      <pivotArea type="data" outline="0" fieldPosition="0">
        <references count="3">
          <reference field="4294967294" count="1" selected="0">
            <x v="0"/>
          </reference>
          <reference field="3" count="1" selected="0">
            <x v="2"/>
          </reference>
          <reference field="15" count="1" selected="0">
            <x v="2"/>
          </reference>
        </references>
      </pivotArea>
    </chartFormat>
    <chartFormat chart="9" format="37">
      <pivotArea type="data" outline="0" fieldPosition="0">
        <references count="3">
          <reference field="4294967294" count="1" selected="0">
            <x v="0"/>
          </reference>
          <reference field="3" count="1" selected="0">
            <x v="3"/>
          </reference>
          <reference field="15" count="1" selected="0">
            <x v="2"/>
          </reference>
        </references>
      </pivotArea>
    </chartFormat>
    <chartFormat chart="9" format="38">
      <pivotArea type="data" outline="0" fieldPosition="0">
        <references count="3">
          <reference field="4294967294" count="1" selected="0">
            <x v="0"/>
          </reference>
          <reference field="3" count="1" selected="0">
            <x v="4"/>
          </reference>
          <reference field="15" count="1" selected="0">
            <x v="2"/>
          </reference>
        </references>
      </pivotArea>
    </chartFormat>
    <chartFormat chart="7" format="18">
      <pivotArea type="data" outline="0" fieldPosition="0">
        <references count="3">
          <reference field="4294967294" count="1" selected="0">
            <x v="0"/>
          </reference>
          <reference field="3" count="1" selected="0">
            <x v="0"/>
          </reference>
          <reference field="15" count="1" selected="0">
            <x v="0"/>
          </reference>
        </references>
      </pivotArea>
    </chartFormat>
    <chartFormat chart="7" format="19">
      <pivotArea type="data" outline="0" fieldPosition="0">
        <references count="3">
          <reference field="4294967294" count="1" selected="0">
            <x v="0"/>
          </reference>
          <reference field="3" count="1" selected="0">
            <x v="1"/>
          </reference>
          <reference field="15" count="1" selected="0">
            <x v="0"/>
          </reference>
        </references>
      </pivotArea>
    </chartFormat>
    <chartFormat chart="7" format="20">
      <pivotArea type="data" outline="0" fieldPosition="0">
        <references count="3">
          <reference field="4294967294" count="1" selected="0">
            <x v="0"/>
          </reference>
          <reference field="3" count="1" selected="0">
            <x v="2"/>
          </reference>
          <reference field="15" count="1" selected="0">
            <x v="0"/>
          </reference>
        </references>
      </pivotArea>
    </chartFormat>
    <chartFormat chart="7" format="21">
      <pivotArea type="data" outline="0" fieldPosition="0">
        <references count="3">
          <reference field="4294967294" count="1" selected="0">
            <x v="0"/>
          </reference>
          <reference field="3" count="1" selected="0">
            <x v="3"/>
          </reference>
          <reference field="15" count="1" selected="0">
            <x v="0"/>
          </reference>
        </references>
      </pivotArea>
    </chartFormat>
    <chartFormat chart="7" format="22">
      <pivotArea type="data" outline="0" fieldPosition="0">
        <references count="3">
          <reference field="4294967294" count="1" selected="0">
            <x v="0"/>
          </reference>
          <reference field="3" count="1" selected="0">
            <x v="4"/>
          </reference>
          <reference field="15" count="1" selected="0">
            <x v="0"/>
          </reference>
        </references>
      </pivotArea>
    </chartFormat>
    <chartFormat chart="7" format="23">
      <pivotArea type="data" outline="0" fieldPosition="0">
        <references count="3">
          <reference field="4294967294" count="1" selected="0">
            <x v="0"/>
          </reference>
          <reference field="3" count="1" selected="0">
            <x v="0"/>
          </reference>
          <reference field="15" count="1" selected="0">
            <x v="1"/>
          </reference>
        </references>
      </pivotArea>
    </chartFormat>
    <chartFormat chart="7" format="24">
      <pivotArea type="data" outline="0" fieldPosition="0">
        <references count="3">
          <reference field="4294967294" count="1" selected="0">
            <x v="0"/>
          </reference>
          <reference field="3" count="1" selected="0">
            <x v="1"/>
          </reference>
          <reference field="15" count="1" selected="0">
            <x v="1"/>
          </reference>
        </references>
      </pivotArea>
    </chartFormat>
    <chartFormat chart="7" format="25">
      <pivotArea type="data" outline="0" fieldPosition="0">
        <references count="3">
          <reference field="4294967294" count="1" selected="0">
            <x v="0"/>
          </reference>
          <reference field="3" count="1" selected="0">
            <x v="2"/>
          </reference>
          <reference field="15" count="1" selected="0">
            <x v="1"/>
          </reference>
        </references>
      </pivotArea>
    </chartFormat>
    <chartFormat chart="7" format="26">
      <pivotArea type="data" outline="0" fieldPosition="0">
        <references count="3">
          <reference field="4294967294" count="1" selected="0">
            <x v="0"/>
          </reference>
          <reference field="3" count="1" selected="0">
            <x v="3"/>
          </reference>
          <reference field="15" count="1" selected="0">
            <x v="1"/>
          </reference>
        </references>
      </pivotArea>
    </chartFormat>
    <chartFormat chart="7" format="27">
      <pivotArea type="data" outline="0" fieldPosition="0">
        <references count="3">
          <reference field="4294967294" count="1" selected="0">
            <x v="0"/>
          </reference>
          <reference field="3" count="1" selected="0">
            <x v="4"/>
          </reference>
          <reference field="15" count="1" selected="0">
            <x v="1"/>
          </reference>
        </references>
      </pivotArea>
    </chartFormat>
    <chartFormat chart="7" format="28">
      <pivotArea type="data" outline="0" fieldPosition="0">
        <references count="3">
          <reference field="4294967294" count="1" selected="0">
            <x v="0"/>
          </reference>
          <reference field="3" count="1" selected="0">
            <x v="0"/>
          </reference>
          <reference field="15" count="1" selected="0">
            <x v="2"/>
          </reference>
        </references>
      </pivotArea>
    </chartFormat>
    <chartFormat chart="7" format="29">
      <pivotArea type="data" outline="0" fieldPosition="0">
        <references count="3">
          <reference field="4294967294" count="1" selected="0">
            <x v="0"/>
          </reference>
          <reference field="3" count="1" selected="0">
            <x v="1"/>
          </reference>
          <reference field="15" count="1" selected="0">
            <x v="2"/>
          </reference>
        </references>
      </pivotArea>
    </chartFormat>
    <chartFormat chart="7" format="30">
      <pivotArea type="data" outline="0" fieldPosition="0">
        <references count="3">
          <reference field="4294967294" count="1" selected="0">
            <x v="0"/>
          </reference>
          <reference field="3" count="1" selected="0">
            <x v="2"/>
          </reference>
          <reference field="15" count="1" selected="0">
            <x v="2"/>
          </reference>
        </references>
      </pivotArea>
    </chartFormat>
    <chartFormat chart="7" format="31">
      <pivotArea type="data" outline="0" fieldPosition="0">
        <references count="3">
          <reference field="4294967294" count="1" selected="0">
            <x v="0"/>
          </reference>
          <reference field="3" count="1" selected="0">
            <x v="3"/>
          </reference>
          <reference field="15" count="1" selected="0">
            <x v="2"/>
          </reference>
        </references>
      </pivotArea>
    </chartFormat>
    <chartFormat chart="7" format="32">
      <pivotArea type="data" outline="0" fieldPosition="0">
        <references count="3">
          <reference field="4294967294" count="1" selected="0">
            <x v="0"/>
          </reference>
          <reference field="3" count="1" selected="0">
            <x v="4"/>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7D9CC4-DE51-47D8-B4DE-9658193F5568}"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00:E312" firstHeaderRow="0" firstDataRow="1" firstDataCol="1"/>
  <pivotFields count="30">
    <pivotField showAll="0"/>
    <pivotField showAll="0"/>
    <pivotField showAll="0"/>
    <pivotField showAll="0"/>
    <pivotField axis="axisRow" showAll="0" sortType="descending">
      <items count="12">
        <item x="10"/>
        <item x="7"/>
        <item x="6"/>
        <item x="2"/>
        <item x="8"/>
        <item x="5"/>
        <item x="0"/>
        <item x="9"/>
        <item x="1"/>
        <item x="4"/>
        <item x="3"/>
        <item t="default"/>
      </items>
    </pivotField>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2">
    <i>
      <x/>
    </i>
    <i>
      <x v="1"/>
    </i>
    <i>
      <x v="2"/>
    </i>
    <i>
      <x v="3"/>
    </i>
    <i>
      <x v="4"/>
    </i>
    <i>
      <x v="5"/>
    </i>
    <i>
      <x v="6"/>
    </i>
    <i>
      <x v="7"/>
    </i>
    <i>
      <x v="8"/>
    </i>
    <i>
      <x v="9"/>
    </i>
    <i>
      <x v="10"/>
    </i>
    <i t="grand">
      <x/>
    </i>
  </rowItems>
  <colFields count="1">
    <field x="-2"/>
  </colFields>
  <colItems count="2">
    <i>
      <x/>
    </i>
    <i i="1">
      <x v="1"/>
    </i>
  </colItems>
  <dataFields count="2">
    <dataField name="Sum of Total_Sales" fld="8" baseField="0" baseItem="0"/>
    <dataField name="Sum of Profit" fld="1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B4DEC0-4AD7-4A01-8547-70BDD9AE6A4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5:B169" firstHeaderRow="1" firstDataRow="1" firstDataCol="1"/>
  <pivotFields count="16">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4">
        <item x="0"/>
        <item x="1"/>
        <item x="2"/>
        <item t="default"/>
      </items>
    </pivotField>
  </pivotFields>
  <rowFields count="1">
    <field x="15"/>
  </rowFields>
  <rowItems count="4">
    <i>
      <x/>
    </i>
    <i>
      <x v="1"/>
    </i>
    <i>
      <x v="2"/>
    </i>
    <i t="grand">
      <x/>
    </i>
  </rowItems>
  <colItems count="1">
    <i/>
  </colItems>
  <dataFields count="1">
    <dataField name="Sum of Total_Sales" fld="8"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F2A498-7D20-4C21-B001-A272F36ED14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8:B204" firstHeaderRow="1" firstDataRow="1" firstDataCol="1"/>
  <pivotFields count="17">
    <pivotField showAll="0"/>
    <pivotField showAll="0"/>
    <pivotField showAll="0"/>
    <pivotField axis="axisRow" showAll="0">
      <items count="6">
        <item x="1"/>
        <item x="2"/>
        <item x="0"/>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Profit Margin" fld="16" baseField="3"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845522-D4B6-4A8B-A62D-E3A19ADB4E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8:B52" firstHeaderRow="1" firstDataRow="1" firstDataCol="1"/>
  <pivotFields count="15">
    <pivotField showAll="0"/>
    <pivotField showAll="0"/>
    <pivotField showAll="0"/>
    <pivotField showAll="0"/>
    <pivotField showAll="0">
      <items count="12">
        <item h="1" x="3"/>
        <item h="1" x="4"/>
        <item h="1" x="1"/>
        <item x="9"/>
        <item h="1" x="0"/>
        <item h="1" x="5"/>
        <item h="1" x="8"/>
        <item h="1" x="2"/>
        <item h="1" x="6"/>
        <item h="1" x="7"/>
        <item h="1" x="10"/>
        <item t="default"/>
      </items>
    </pivotField>
    <pivotField axis="axisRow" showAll="0">
      <items count="6">
        <item x="3"/>
        <item x="1"/>
        <item x="0"/>
        <item x="2"/>
        <item x="4"/>
        <item t="default"/>
      </items>
    </pivotField>
    <pivotField showAll="0"/>
    <pivotField showAll="0"/>
    <pivotField dataField="1" showAll="0"/>
    <pivotField showAll="0"/>
    <pivotField showAll="0"/>
    <pivotField showAll="0"/>
    <pivotField showAll="0"/>
    <pivotField showAll="0"/>
    <pivotField showAll="0"/>
  </pivotFields>
  <rowFields count="1">
    <field x="5"/>
  </rowFields>
  <rowItems count="4">
    <i>
      <x/>
    </i>
    <i>
      <x v="1"/>
    </i>
    <i>
      <x v="3"/>
    </i>
    <i t="grand">
      <x/>
    </i>
  </rowItems>
  <colItems count="1">
    <i/>
  </colItems>
  <dataFields count="1">
    <dataField name="Sum of Total_Sales" fld="8" baseField="0" baseItem="0"/>
  </dataFields>
  <chartFormats count="15">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5" count="1" selected="0">
            <x v="0"/>
          </reference>
        </references>
      </pivotArea>
    </chartFormat>
    <chartFormat chart="10" format="7">
      <pivotArea type="data" outline="0" fieldPosition="0">
        <references count="2">
          <reference field="4294967294" count="1" selected="0">
            <x v="0"/>
          </reference>
          <reference field="5" count="1" selected="0">
            <x v="1"/>
          </reference>
        </references>
      </pivotArea>
    </chartFormat>
    <chartFormat chart="10" format="8">
      <pivotArea type="data" outline="0" fieldPosition="0">
        <references count="2">
          <reference field="4294967294" count="1" selected="0">
            <x v="0"/>
          </reference>
          <reference field="5" count="1" selected="0">
            <x v="3"/>
          </reference>
        </references>
      </pivotArea>
    </chartFormat>
    <chartFormat chart="10" format="9">
      <pivotArea type="data" outline="0" fieldPosition="0">
        <references count="2">
          <reference field="4294967294" count="1" selected="0">
            <x v="0"/>
          </reference>
          <reference field="5" count="1" selected="0">
            <x v="2"/>
          </reference>
        </references>
      </pivotArea>
    </chartFormat>
    <chartFormat chart="8" format="1">
      <pivotArea type="data" outline="0" fieldPosition="0">
        <references count="2">
          <reference field="4294967294" count="1" selected="0">
            <x v="0"/>
          </reference>
          <reference field="5" count="1" selected="0">
            <x v="0"/>
          </reference>
        </references>
      </pivotArea>
    </chartFormat>
    <chartFormat chart="8" format="2">
      <pivotArea type="data" outline="0" fieldPosition="0">
        <references count="2">
          <reference field="4294967294" count="1" selected="0">
            <x v="0"/>
          </reference>
          <reference field="5" count="1" selected="0">
            <x v="1"/>
          </reference>
        </references>
      </pivotArea>
    </chartFormat>
    <chartFormat chart="8" format="3">
      <pivotArea type="data" outline="0" fieldPosition="0">
        <references count="2">
          <reference field="4294967294" count="1" selected="0">
            <x v="0"/>
          </reference>
          <reference field="5" count="1" selected="0">
            <x v="2"/>
          </reference>
        </references>
      </pivotArea>
    </chartFormat>
    <chartFormat chart="8" format="4">
      <pivotArea type="data" outline="0" fieldPosition="0">
        <references count="2">
          <reference field="4294967294" count="1" selected="0">
            <x v="0"/>
          </reference>
          <reference field="5" count="1" selected="0">
            <x v="3"/>
          </reference>
        </references>
      </pivotArea>
    </chartFormat>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5" count="1" selected="0">
            <x v="0"/>
          </reference>
        </references>
      </pivotArea>
    </chartFormat>
    <chartFormat chart="14" format="17">
      <pivotArea type="data" outline="0" fieldPosition="0">
        <references count="2">
          <reference field="4294967294" count="1" selected="0">
            <x v="0"/>
          </reference>
          <reference field="5" count="1" selected="0">
            <x v="1"/>
          </reference>
        </references>
      </pivotArea>
    </chartFormat>
    <chartFormat chart="14" format="18">
      <pivotArea type="data" outline="0" fieldPosition="0">
        <references count="2">
          <reference field="4294967294" count="1" selected="0">
            <x v="0"/>
          </reference>
          <reference field="5" count="1" selected="0">
            <x v="2"/>
          </reference>
        </references>
      </pivotArea>
    </chartFormat>
    <chartFormat chart="14" format="1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C5DDF7-4E37-4385-A40D-0479AA41B9E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4:G237" firstHeaderRow="1" firstDataRow="2" firstDataCol="1"/>
  <pivotFields count="17">
    <pivotField showAll="0"/>
    <pivotField showAll="0"/>
    <pivotField showAll="0"/>
    <pivotField axis="axisCol" showAll="0">
      <items count="6">
        <item x="1"/>
        <item x="2"/>
        <item x="0"/>
        <item x="3"/>
        <item x="4"/>
        <item t="default"/>
      </items>
    </pivotField>
    <pivotField axis="axisRow" showAll="0">
      <items count="12">
        <item x="3"/>
        <item x="4"/>
        <item x="1"/>
        <item x="9"/>
        <item x="0"/>
        <item x="5"/>
        <item x="8"/>
        <item x="2"/>
        <item x="6"/>
        <item x="7"/>
        <item x="1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12">
    <i>
      <x/>
    </i>
    <i>
      <x v="1"/>
    </i>
    <i>
      <x v="2"/>
    </i>
    <i>
      <x v="3"/>
    </i>
    <i>
      <x v="4"/>
    </i>
    <i>
      <x v="5"/>
    </i>
    <i>
      <x v="6"/>
    </i>
    <i>
      <x v="7"/>
    </i>
    <i>
      <x v="8"/>
    </i>
    <i>
      <x v="9"/>
    </i>
    <i>
      <x v="10"/>
    </i>
    <i t="grand">
      <x/>
    </i>
  </rowItems>
  <colFields count="1">
    <field x="3"/>
  </colFields>
  <colItems count="6">
    <i>
      <x/>
    </i>
    <i>
      <x v="1"/>
    </i>
    <i>
      <x v="2"/>
    </i>
    <i>
      <x v="3"/>
    </i>
    <i>
      <x v="4"/>
    </i>
    <i t="grand">
      <x/>
    </i>
  </colItems>
  <dataFields count="1">
    <dataField name="Sum of Total_Sales" fld="8" baseField="0" baseItem="0"/>
  </dataFields>
  <conditionalFormats count="2">
    <conditionalFormat priority="1">
      <pivotAreas count="1">
        <pivotArea type="data" collapsedLevelsAreSubtotals="1" fieldPosition="0">
          <references count="2">
            <reference field="4294967294" count="1" selected="0">
              <x v="0"/>
            </reference>
            <reference field="4" count="11">
              <x v="0"/>
              <x v="1"/>
              <x v="2"/>
              <x v="3"/>
              <x v="4"/>
              <x v="5"/>
              <x v="6"/>
              <x v="7"/>
              <x v="8"/>
              <x v="9"/>
              <x v="10"/>
            </reference>
          </references>
        </pivotArea>
      </pivotAreas>
    </conditionalFormat>
    <conditionalFormat priority="2">
      <pivotAreas count="1">
        <pivotArea fieldPosition="0">
          <references count="1">
            <reference field="4"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15F1B0-81D4-45AF-A635-0979A8E223D8}"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72:D278" firstHeaderRow="0" firstDataRow="1" firstDataCol="1"/>
  <pivotFields count="30">
    <pivotField dataField="1" showAll="0"/>
    <pivotField showAll="0"/>
    <pivotField showAll="0"/>
    <pivotField axis="axisRow" showAll="0">
      <items count="6">
        <item x="1"/>
        <item x="2"/>
        <item x="0"/>
        <item x="3"/>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6">
    <i>
      <x/>
    </i>
    <i>
      <x v="1"/>
    </i>
    <i>
      <x v="2"/>
    </i>
    <i>
      <x v="3"/>
    </i>
    <i>
      <x v="4"/>
    </i>
    <i t="grand">
      <x/>
    </i>
  </rowItems>
  <colFields count="1">
    <field x="-2"/>
  </colFields>
  <colItems count="3">
    <i>
      <x/>
    </i>
    <i i="1">
      <x v="1"/>
    </i>
    <i i="2">
      <x v="2"/>
    </i>
  </colItems>
  <dataFields count="3">
    <dataField name="Sum of Total_Sales" fld="8" baseField="0" baseItem="0"/>
    <dataField name="Count of Avg price per unit" fld="25" subtotal="count" baseField="0" baseItem="0"/>
    <dataField name="Count of Order_ID" fld="0" subtotal="count" baseField="3"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6B4DF8-4D58-44A5-8F6C-63B7DC2F8297}"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28:C334" firstHeaderRow="0" firstDataRow="1" firstDataCol="1"/>
  <pivotFields count="30">
    <pivotField dataField="1"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2"/>
  </colFields>
  <colItems count="2">
    <i>
      <x/>
    </i>
    <i i="1">
      <x v="1"/>
    </i>
  </colItems>
  <dataFields count="2">
    <dataField name="Count of Payment_Method" fld="10" subtotal="count" baseField="0" baseItem="0"/>
    <dataField name="Count of Order_ID" fld="0" subtotal="count" baseField="5"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B495C6C-4162-412A-9E14-68DE40F712EE}"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349:F363" firstHeaderRow="0" firstDataRow="1" firstDataCol="1"/>
  <pivotFields count="3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4"/>
        <item x="7"/>
        <item x="3"/>
        <item x="5"/>
        <item x="10"/>
        <item x="2"/>
        <item x="11"/>
        <item x="1"/>
        <item x="9"/>
        <item x="8"/>
        <item x="0"/>
        <item x="6"/>
        <item x="12"/>
        <item t="default"/>
      </items>
    </pivotField>
  </pivotFields>
  <rowFields count="1">
    <field x="29"/>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Total_Sales" fld="8" baseField="0" baseItem="0"/>
    <dataField name="Sum of Profit" fld="13" baseField="0" baseItem="0"/>
    <dataField name="Count of Order_ID" fld="0" subtotal="count" baseField="29" baseItem="0"/>
  </dataFields>
  <chartFormats count="3">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19CEBFB-0121-47AE-A3A5-507999CAFD9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2:B108"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axis="axisRow" showAll="0">
      <items count="6">
        <item x="3"/>
        <item x="2"/>
        <item x="1"/>
        <item x="0"/>
        <item x="4"/>
        <item t="default"/>
      </items>
    </pivotField>
    <pivotField showAll="0"/>
    <pivotField showAll="0"/>
    <pivotField showAll="0"/>
    <pivotField showAll="0"/>
  </pivotFields>
  <rowFields count="1">
    <field x="10"/>
  </rowFields>
  <rowItems count="6">
    <i>
      <x/>
    </i>
    <i>
      <x v="1"/>
    </i>
    <i>
      <x v="2"/>
    </i>
    <i>
      <x v="3"/>
    </i>
    <i>
      <x v="4"/>
    </i>
    <i t="grand">
      <x/>
    </i>
  </rowItems>
  <colItems count="1">
    <i/>
  </colItems>
  <dataFields count="1">
    <dataField name="Count of Order_ID" fld="0" subtotal="count" baseField="10" baseItem="0"/>
  </dataFields>
  <chartFormats count="18">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 chart="4" format="9">
      <pivotArea type="data" outline="0" fieldPosition="0">
        <references count="2">
          <reference field="4294967294" count="1" selected="0">
            <x v="0"/>
          </reference>
          <reference field="10" count="1" selected="0">
            <x v="1"/>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 chart="4" format="11">
      <pivotArea type="data" outline="0" fieldPosition="0">
        <references count="2">
          <reference field="4294967294" count="1" selected="0">
            <x v="0"/>
          </reference>
          <reference field="10" count="1" selected="0">
            <x v="3"/>
          </reference>
        </references>
      </pivotArea>
    </chartFormat>
    <chartFormat chart="4" format="12">
      <pivotArea type="data" outline="0" fieldPosition="0">
        <references count="2">
          <reference field="4294967294" count="1" selected="0">
            <x v="0"/>
          </reference>
          <reference field="10" count="1" selected="0">
            <x v="4"/>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2" format="4">
      <pivotArea type="data" outline="0" fieldPosition="0">
        <references count="2">
          <reference field="4294967294" count="1" selected="0">
            <x v="0"/>
          </reference>
          <reference field="10" count="1" selected="0">
            <x v="3"/>
          </reference>
        </references>
      </pivotArea>
    </chartFormat>
    <chartFormat chart="2" format="5">
      <pivotArea type="data" outline="0" fieldPosition="0">
        <references count="2">
          <reference field="4294967294" count="1" selected="0">
            <x v="0"/>
          </reference>
          <reference field="10" count="1" selected="0">
            <x v="4"/>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10" count="1" selected="0">
            <x v="0"/>
          </reference>
        </references>
      </pivotArea>
    </chartFormat>
    <chartFormat chart="8" format="21">
      <pivotArea type="data" outline="0" fieldPosition="0">
        <references count="2">
          <reference field="4294967294" count="1" selected="0">
            <x v="0"/>
          </reference>
          <reference field="10" count="1" selected="0">
            <x v="1"/>
          </reference>
        </references>
      </pivotArea>
    </chartFormat>
    <chartFormat chart="8" format="22">
      <pivotArea type="data" outline="0" fieldPosition="0">
        <references count="2">
          <reference field="4294967294" count="1" selected="0">
            <x v="0"/>
          </reference>
          <reference field="10" count="1" selected="0">
            <x v="2"/>
          </reference>
        </references>
      </pivotArea>
    </chartFormat>
    <chartFormat chart="8" format="23">
      <pivotArea type="data" outline="0" fieldPosition="0">
        <references count="2">
          <reference field="4294967294" count="1" selected="0">
            <x v="0"/>
          </reference>
          <reference field="10" count="1" selected="0">
            <x v="3"/>
          </reference>
        </references>
      </pivotArea>
    </chartFormat>
    <chartFormat chart="8" format="24">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7A01294-1A52-48F6-906E-9F1D4AA26172}" sourceName="Brand">
  <pivotTables>
    <pivotTable tabId="2" name="PivotTable3"/>
  </pivotTables>
  <data>
    <tabular pivotCacheId="648822677">
      <items count="11">
        <i x="3"/>
        <i x="4"/>
        <i x="1"/>
        <i x="9" s="1"/>
        <i x="0"/>
        <i x="5"/>
        <i x="8"/>
        <i x="2"/>
        <i x="6"/>
        <i x="7"/>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897303B0-3E1B-4619-BE17-59754F632236}" cache="Slicer_Brand" caption="Brand"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2" xr10:uid="{2B7443B8-713D-4066-8FC0-DD4500806E84}" cache="Slicer_Brand" caption="Brand" style="SlicerStyleDark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F18A400-765A-43AC-8564-36AD733DAF64}" cache="Slicer_Brand" caption="Brand"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6.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A0025-05FD-4E56-9360-41CD5F0535EE}">
  <dimension ref="C15:O125"/>
  <sheetViews>
    <sheetView topLeftCell="D122" zoomScale="93" workbookViewId="0">
      <selection activeCell="F125" sqref="F125"/>
    </sheetView>
  </sheetViews>
  <sheetFormatPr defaultRowHeight="14.4" x14ac:dyDescent="0.3"/>
  <sheetData>
    <row r="15" spans="3:15" ht="31.2" x14ac:dyDescent="0.6">
      <c r="C15" s="5" t="s">
        <v>184</v>
      </c>
      <c r="N15" s="5" t="s">
        <v>186</v>
      </c>
      <c r="O15" s="5"/>
    </row>
    <row r="17" spans="3:14" x14ac:dyDescent="0.3">
      <c r="C17" t="s">
        <v>185</v>
      </c>
      <c r="N17" t="s">
        <v>187</v>
      </c>
    </row>
    <row r="44" spans="9:9" ht="31.2" x14ac:dyDescent="0.6">
      <c r="I44" s="5" t="s">
        <v>188</v>
      </c>
    </row>
    <row r="67" spans="3:14" ht="31.2" x14ac:dyDescent="0.6">
      <c r="C67" s="5" t="s">
        <v>189</v>
      </c>
      <c r="N67" s="5" t="s">
        <v>165</v>
      </c>
    </row>
    <row r="69" spans="3:14" x14ac:dyDescent="0.3">
      <c r="C69" t="s">
        <v>190</v>
      </c>
      <c r="N69" t="s">
        <v>191</v>
      </c>
    </row>
    <row r="96" spans="3:14" ht="31.2" x14ac:dyDescent="0.6">
      <c r="C96" s="5" t="s">
        <v>192</v>
      </c>
      <c r="N96" s="5" t="s">
        <v>194</v>
      </c>
    </row>
    <row r="98" spans="3:14" x14ac:dyDescent="0.3">
      <c r="C98" t="s">
        <v>193</v>
      </c>
      <c r="N98" t="s">
        <v>195</v>
      </c>
    </row>
    <row r="123" spans="6:6" ht="31.2" x14ac:dyDescent="0.6">
      <c r="F123" s="5" t="s">
        <v>197</v>
      </c>
    </row>
    <row r="125" spans="6:6" x14ac:dyDescent="0.3">
      <c r="F125" t="s">
        <v>196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13"/>
  <sheetViews>
    <sheetView workbookViewId="0">
      <selection activeCell="Q1" sqref="Q1"/>
    </sheetView>
  </sheetViews>
  <sheetFormatPr defaultRowHeight="14.4" x14ac:dyDescent="0.3"/>
  <cols>
    <col min="15" max="15" width="10.5546875" customWidth="1"/>
    <col min="16" max="16" width="11.6640625" customWidth="1"/>
    <col min="17" max="17" width="12" customWidth="1"/>
    <col min="26" max="26" width="15.6640625" customWidth="1"/>
    <col min="28" max="28" width="11.77734375" customWidth="1"/>
    <col min="29" max="29" width="12.88671875" customWidth="1"/>
  </cols>
  <sheetData>
    <row r="1" spans="1:30" x14ac:dyDescent="0.3">
      <c r="A1" s="1" t="s">
        <v>0</v>
      </c>
      <c r="B1" s="1" t="s">
        <v>1</v>
      </c>
      <c r="C1" s="1" t="s">
        <v>2</v>
      </c>
      <c r="D1" s="1" t="s">
        <v>3</v>
      </c>
      <c r="E1" s="1" t="s">
        <v>4</v>
      </c>
      <c r="F1" s="1" t="s">
        <v>5</v>
      </c>
      <c r="G1" s="1" t="s">
        <v>6</v>
      </c>
      <c r="H1" s="1" t="s">
        <v>7</v>
      </c>
      <c r="I1" s="1" t="s">
        <v>8</v>
      </c>
      <c r="J1" s="1" t="s">
        <v>9</v>
      </c>
      <c r="K1" s="1" t="s">
        <v>10</v>
      </c>
      <c r="M1" s="15" t="s">
        <v>143</v>
      </c>
      <c r="N1" s="15" t="s">
        <v>144</v>
      </c>
      <c r="O1" s="2" t="s">
        <v>145</v>
      </c>
      <c r="P1" s="15" t="s">
        <v>169</v>
      </c>
      <c r="Q1" s="15" t="s">
        <v>174</v>
      </c>
      <c r="Z1" t="s">
        <v>198</v>
      </c>
      <c r="AA1" t="s">
        <v>199</v>
      </c>
      <c r="AB1" t="s">
        <v>200</v>
      </c>
      <c r="AC1" t="s">
        <v>201</v>
      </c>
      <c r="AD1" t="s">
        <v>202</v>
      </c>
    </row>
    <row r="2" spans="1:30" x14ac:dyDescent="0.3">
      <c r="A2">
        <v>1</v>
      </c>
      <c r="B2" t="s">
        <v>11</v>
      </c>
      <c r="C2" t="s">
        <v>111</v>
      </c>
      <c r="D2" t="s">
        <v>121</v>
      </c>
      <c r="E2" t="s">
        <v>125</v>
      </c>
      <c r="F2" t="s">
        <v>135</v>
      </c>
      <c r="G2">
        <v>2</v>
      </c>
      <c r="H2">
        <v>485</v>
      </c>
      <c r="I2">
        <v>970</v>
      </c>
      <c r="J2">
        <v>4.3</v>
      </c>
      <c r="K2" t="s">
        <v>139</v>
      </c>
      <c r="M2" t="str">
        <f>IF(I2&gt;3000,"High","Low")</f>
        <v>Low</v>
      </c>
      <c r="N2">
        <f>I2*0.3</f>
        <v>291</v>
      </c>
      <c r="O2" t="str">
        <f>TEXT(B2,"yyyy-mm")</f>
        <v>2024-10</v>
      </c>
      <c r="P2" t="str">
        <f>IF(J2&gt;=4,"High Rating","Low Rating")</f>
        <v>High Rating</v>
      </c>
      <c r="Q2">
        <f>N2/I2</f>
        <v>0.3</v>
      </c>
      <c r="Z2">
        <f>H2/G2</f>
        <v>242.5</v>
      </c>
      <c r="AA2" t="str">
        <f>IF(G2=1,"Single",IF(G2&lt;=3,"Small","Bulk"))</f>
        <v>Small</v>
      </c>
      <c r="AB2" s="6">
        <f>I2/G2</f>
        <v>485</v>
      </c>
      <c r="AC2" t="str">
        <f>IF(N2&gt;1000,"High Profit","Low Profit")</f>
        <v>Low Profit</v>
      </c>
      <c r="AD2" t="str">
        <f>TEXT(B2,"MMM-YYYY")</f>
        <v>Oct-2024</v>
      </c>
    </row>
    <row r="3" spans="1:30" x14ac:dyDescent="0.3">
      <c r="A3">
        <v>2</v>
      </c>
      <c r="B3" t="s">
        <v>12</v>
      </c>
      <c r="C3" t="s">
        <v>112</v>
      </c>
      <c r="D3" t="s">
        <v>121</v>
      </c>
      <c r="E3" t="s">
        <v>126</v>
      </c>
      <c r="F3" t="s">
        <v>136</v>
      </c>
      <c r="G3">
        <v>2</v>
      </c>
      <c r="H3">
        <v>676</v>
      </c>
      <c r="I3">
        <v>1352</v>
      </c>
      <c r="J3">
        <v>3.8</v>
      </c>
      <c r="K3" t="s">
        <v>139</v>
      </c>
      <c r="M3" t="str">
        <f t="shared" ref="M3:M66" si="0">IF(I3&gt;3000,"High","Low")</f>
        <v>Low</v>
      </c>
      <c r="N3">
        <f t="shared" ref="N3:N66" si="1">I3*0.3</f>
        <v>405.59999999999997</v>
      </c>
      <c r="O3" t="str">
        <f t="shared" ref="O3:O66" si="2">TEXT(B3,"yyyy-mm")</f>
        <v>2024-10</v>
      </c>
      <c r="P3" t="str">
        <f t="shared" ref="P3:P66" si="3">IF(J3&gt;=4,"High Rating","Low Rating")</f>
        <v>Low Rating</v>
      </c>
      <c r="Q3">
        <f t="shared" ref="Q3:Q66" si="4">N3/I3</f>
        <v>0.3</v>
      </c>
      <c r="Z3">
        <f t="shared" ref="Z3:Z66" si="5">H3/G3</f>
        <v>338</v>
      </c>
      <c r="AA3" t="str">
        <f t="shared" ref="AA3:AA66" si="6">IF(G3=1,"Single",IF(G3&lt;=3,"Small","Bulk"))</f>
        <v>Small</v>
      </c>
      <c r="AB3" s="6">
        <f t="shared" ref="AB3:AB66" si="7">I3/G3</f>
        <v>676</v>
      </c>
      <c r="AC3" t="str">
        <f t="shared" ref="AC3:AC66" si="8">IF(N3&gt;1000,"High Profit","Low Profit")</f>
        <v>Low Profit</v>
      </c>
      <c r="AD3" t="str">
        <f t="shared" ref="AD3:AD66" si="9">TEXT(B3,"MMM-YYYY")</f>
        <v>Oct-2024</v>
      </c>
    </row>
    <row r="4" spans="1:30" x14ac:dyDescent="0.3">
      <c r="A4">
        <v>3</v>
      </c>
      <c r="B4" t="s">
        <v>13</v>
      </c>
      <c r="C4" t="s">
        <v>113</v>
      </c>
      <c r="D4" t="s">
        <v>122</v>
      </c>
      <c r="E4" t="s">
        <v>127</v>
      </c>
      <c r="F4" t="s">
        <v>137</v>
      </c>
      <c r="G4">
        <v>5</v>
      </c>
      <c r="H4">
        <v>769</v>
      </c>
      <c r="I4">
        <v>3845</v>
      </c>
      <c r="J4">
        <v>4.5</v>
      </c>
      <c r="K4" t="s">
        <v>139</v>
      </c>
      <c r="M4" t="str">
        <f t="shared" si="0"/>
        <v>High</v>
      </c>
      <c r="N4">
        <f t="shared" si="1"/>
        <v>1153.5</v>
      </c>
      <c r="O4" t="str">
        <f t="shared" si="2"/>
        <v>2024-03</v>
      </c>
      <c r="P4" t="str">
        <f t="shared" si="3"/>
        <v>High Rating</v>
      </c>
      <c r="Q4">
        <f t="shared" si="4"/>
        <v>0.3</v>
      </c>
      <c r="Z4">
        <f t="shared" si="5"/>
        <v>153.80000000000001</v>
      </c>
      <c r="AA4" t="str">
        <f t="shared" si="6"/>
        <v>Bulk</v>
      </c>
      <c r="AB4" s="6">
        <f t="shared" si="7"/>
        <v>769</v>
      </c>
      <c r="AC4" t="str">
        <f t="shared" si="8"/>
        <v>High Profit</v>
      </c>
      <c r="AD4" t="str">
        <f t="shared" si="9"/>
        <v>Mar-2024</v>
      </c>
    </row>
    <row r="5" spans="1:30" x14ac:dyDescent="0.3">
      <c r="A5">
        <v>4</v>
      </c>
      <c r="B5" t="s">
        <v>14</v>
      </c>
      <c r="C5" t="s">
        <v>112</v>
      </c>
      <c r="D5" t="s">
        <v>123</v>
      </c>
      <c r="E5" t="s">
        <v>125</v>
      </c>
      <c r="F5" t="s">
        <v>135</v>
      </c>
      <c r="G5">
        <v>2</v>
      </c>
      <c r="H5">
        <v>1763</v>
      </c>
      <c r="I5">
        <v>3526</v>
      </c>
      <c r="J5">
        <v>3.3</v>
      </c>
      <c r="K5" t="s">
        <v>139</v>
      </c>
      <c r="M5" t="str">
        <f t="shared" si="0"/>
        <v>High</v>
      </c>
      <c r="N5">
        <f t="shared" si="1"/>
        <v>1057.8</v>
      </c>
      <c r="O5" t="str">
        <f t="shared" si="2"/>
        <v>2024-07</v>
      </c>
      <c r="P5" t="str">
        <f t="shared" si="3"/>
        <v>Low Rating</v>
      </c>
      <c r="Q5">
        <f t="shared" si="4"/>
        <v>0.3</v>
      </c>
      <c r="S5" t="s">
        <v>181</v>
      </c>
      <c r="U5" t="s">
        <v>182</v>
      </c>
      <c r="W5" t="s">
        <v>183</v>
      </c>
      <c r="Z5">
        <f t="shared" si="5"/>
        <v>881.5</v>
      </c>
      <c r="AA5" t="str">
        <f t="shared" si="6"/>
        <v>Small</v>
      </c>
      <c r="AB5" s="6">
        <f t="shared" si="7"/>
        <v>1763</v>
      </c>
      <c r="AC5" t="str">
        <f t="shared" si="8"/>
        <v>High Profit</v>
      </c>
      <c r="AD5" t="str">
        <f t="shared" si="9"/>
        <v>Jul-2024</v>
      </c>
    </row>
    <row r="6" spans="1:30" x14ac:dyDescent="0.3">
      <c r="A6">
        <v>5</v>
      </c>
      <c r="B6" t="s">
        <v>15</v>
      </c>
      <c r="C6" t="s">
        <v>111</v>
      </c>
      <c r="D6" t="s">
        <v>123</v>
      </c>
      <c r="E6" t="s">
        <v>128</v>
      </c>
      <c r="F6" t="s">
        <v>138</v>
      </c>
      <c r="G6">
        <v>1</v>
      </c>
      <c r="H6">
        <v>1694</v>
      </c>
      <c r="I6">
        <v>1694</v>
      </c>
      <c r="J6">
        <v>3.6</v>
      </c>
      <c r="K6" t="s">
        <v>139</v>
      </c>
      <c r="M6" t="str">
        <f t="shared" si="0"/>
        <v>Low</v>
      </c>
      <c r="N6">
        <f t="shared" si="1"/>
        <v>508.2</v>
      </c>
      <c r="O6" t="str">
        <f t="shared" si="2"/>
        <v>2024-07</v>
      </c>
      <c r="P6" t="str">
        <f t="shared" si="3"/>
        <v>Low Rating</v>
      </c>
      <c r="Q6">
        <f t="shared" si="4"/>
        <v>0.3</v>
      </c>
      <c r="S6">
        <f>SUM(I2:I121)</f>
        <v>376278</v>
      </c>
      <c r="U6">
        <f>SUM(J2:J121)</f>
        <v>465.40000000000003</v>
      </c>
      <c r="W6">
        <f>COUNT(A2:A121)</f>
        <v>120</v>
      </c>
      <c r="Y6">
        <f>AVERAGE(J2:J121)</f>
        <v>3.8783333333333334</v>
      </c>
      <c r="Z6">
        <f t="shared" si="5"/>
        <v>1694</v>
      </c>
      <c r="AA6" t="str">
        <f t="shared" si="6"/>
        <v>Single</v>
      </c>
      <c r="AB6" s="6">
        <f t="shared" si="7"/>
        <v>1694</v>
      </c>
      <c r="AC6" t="str">
        <f t="shared" si="8"/>
        <v>Low Profit</v>
      </c>
      <c r="AD6" t="str">
        <f t="shared" si="9"/>
        <v>Jul-2024</v>
      </c>
    </row>
    <row r="7" spans="1:30" x14ac:dyDescent="0.3">
      <c r="A7">
        <v>6</v>
      </c>
      <c r="B7" t="s">
        <v>16</v>
      </c>
      <c r="C7" t="s">
        <v>111</v>
      </c>
      <c r="D7" t="s">
        <v>123</v>
      </c>
      <c r="E7" t="s">
        <v>129</v>
      </c>
      <c r="F7" t="s">
        <v>138</v>
      </c>
      <c r="G7">
        <v>5</v>
      </c>
      <c r="H7">
        <v>593</v>
      </c>
      <c r="I7">
        <v>2965</v>
      </c>
      <c r="J7">
        <v>4.3</v>
      </c>
      <c r="K7" t="s">
        <v>139</v>
      </c>
      <c r="M7" t="str">
        <f t="shared" si="0"/>
        <v>Low</v>
      </c>
      <c r="N7">
        <f t="shared" si="1"/>
        <v>889.5</v>
      </c>
      <c r="O7" t="str">
        <f t="shared" si="2"/>
        <v>2024-12</v>
      </c>
      <c r="P7" t="str">
        <f t="shared" si="3"/>
        <v>High Rating</v>
      </c>
      <c r="Q7">
        <f t="shared" si="4"/>
        <v>0.3</v>
      </c>
      <c r="Z7">
        <f t="shared" si="5"/>
        <v>118.6</v>
      </c>
      <c r="AA7" t="str">
        <f t="shared" si="6"/>
        <v>Bulk</v>
      </c>
      <c r="AB7" s="6">
        <f t="shared" si="7"/>
        <v>593</v>
      </c>
      <c r="AC7" t="str">
        <f t="shared" si="8"/>
        <v>Low Profit</v>
      </c>
      <c r="AD7" t="str">
        <f t="shared" si="9"/>
        <v>Dec-2024</v>
      </c>
    </row>
    <row r="8" spans="1:30" x14ac:dyDescent="0.3">
      <c r="A8">
        <v>7</v>
      </c>
      <c r="B8" t="s">
        <v>17</v>
      </c>
      <c r="C8" t="s">
        <v>113</v>
      </c>
      <c r="D8" t="s">
        <v>123</v>
      </c>
      <c r="E8" t="s">
        <v>130</v>
      </c>
      <c r="F8" t="s">
        <v>135</v>
      </c>
      <c r="G8">
        <v>1</v>
      </c>
      <c r="H8">
        <v>978</v>
      </c>
      <c r="I8">
        <v>978</v>
      </c>
      <c r="J8">
        <v>3.2</v>
      </c>
      <c r="K8" t="s">
        <v>140</v>
      </c>
      <c r="M8" t="str">
        <f t="shared" si="0"/>
        <v>Low</v>
      </c>
      <c r="N8">
        <f t="shared" si="1"/>
        <v>293.39999999999998</v>
      </c>
      <c r="O8" t="str">
        <f t="shared" si="2"/>
        <v>2024-03</v>
      </c>
      <c r="P8" t="str">
        <f t="shared" si="3"/>
        <v>Low Rating</v>
      </c>
      <c r="Q8">
        <f t="shared" si="4"/>
        <v>0.3</v>
      </c>
      <c r="Z8">
        <f t="shared" si="5"/>
        <v>978</v>
      </c>
      <c r="AA8" t="str">
        <f t="shared" si="6"/>
        <v>Single</v>
      </c>
      <c r="AB8" s="6">
        <f t="shared" si="7"/>
        <v>978</v>
      </c>
      <c r="AC8" t="str">
        <f t="shared" si="8"/>
        <v>Low Profit</v>
      </c>
      <c r="AD8" t="str">
        <f t="shared" si="9"/>
        <v>Mar-2024</v>
      </c>
    </row>
    <row r="9" spans="1:30" x14ac:dyDescent="0.3">
      <c r="A9">
        <v>8</v>
      </c>
      <c r="B9" t="s">
        <v>17</v>
      </c>
      <c r="C9" t="s">
        <v>114</v>
      </c>
      <c r="D9" t="s">
        <v>123</v>
      </c>
      <c r="E9" t="s">
        <v>127</v>
      </c>
      <c r="F9" t="s">
        <v>138</v>
      </c>
      <c r="G9">
        <v>1</v>
      </c>
      <c r="H9">
        <v>1447</v>
      </c>
      <c r="I9">
        <v>1447</v>
      </c>
      <c r="J9">
        <v>4.0999999999999996</v>
      </c>
      <c r="K9" t="s">
        <v>141</v>
      </c>
      <c r="M9" t="str">
        <f t="shared" si="0"/>
        <v>Low</v>
      </c>
      <c r="N9">
        <f t="shared" si="1"/>
        <v>434.09999999999997</v>
      </c>
      <c r="O9" t="str">
        <f t="shared" si="2"/>
        <v>2024-03</v>
      </c>
      <c r="P9" t="str">
        <f t="shared" si="3"/>
        <v>High Rating</v>
      </c>
      <c r="Q9">
        <f t="shared" si="4"/>
        <v>0.3</v>
      </c>
      <c r="Z9">
        <f t="shared" si="5"/>
        <v>1447</v>
      </c>
      <c r="AA9" t="str">
        <f t="shared" si="6"/>
        <v>Single</v>
      </c>
      <c r="AB9" s="6">
        <f t="shared" si="7"/>
        <v>1447</v>
      </c>
      <c r="AC9" t="str">
        <f t="shared" si="8"/>
        <v>Low Profit</v>
      </c>
      <c r="AD9" t="str">
        <f t="shared" si="9"/>
        <v>Mar-2024</v>
      </c>
    </row>
    <row r="10" spans="1:30" x14ac:dyDescent="0.3">
      <c r="A10">
        <v>9</v>
      </c>
      <c r="B10" t="s">
        <v>18</v>
      </c>
      <c r="C10" t="s">
        <v>115</v>
      </c>
      <c r="D10" t="s">
        <v>122</v>
      </c>
      <c r="E10" t="s">
        <v>125</v>
      </c>
      <c r="F10" t="s">
        <v>135</v>
      </c>
      <c r="G10">
        <v>3</v>
      </c>
      <c r="H10">
        <v>1926</v>
      </c>
      <c r="I10">
        <v>5778</v>
      </c>
      <c r="J10">
        <v>4.4000000000000004</v>
      </c>
      <c r="K10" t="s">
        <v>139</v>
      </c>
      <c r="M10" t="str">
        <f t="shared" si="0"/>
        <v>High</v>
      </c>
      <c r="N10">
        <f t="shared" si="1"/>
        <v>1733.3999999999999</v>
      </c>
      <c r="O10" t="str">
        <f t="shared" si="2"/>
        <v>2024-04</v>
      </c>
      <c r="P10" t="str">
        <f t="shared" si="3"/>
        <v>High Rating</v>
      </c>
      <c r="Q10">
        <f t="shared" si="4"/>
        <v>0.3</v>
      </c>
      <c r="Z10">
        <f t="shared" si="5"/>
        <v>642</v>
      </c>
      <c r="AA10" t="str">
        <f t="shared" si="6"/>
        <v>Small</v>
      </c>
      <c r="AB10" s="6">
        <f t="shared" si="7"/>
        <v>1926</v>
      </c>
      <c r="AC10" t="str">
        <f t="shared" si="8"/>
        <v>High Profit</v>
      </c>
      <c r="AD10" t="str">
        <f t="shared" si="9"/>
        <v>Apr-2024</v>
      </c>
    </row>
    <row r="11" spans="1:30" x14ac:dyDescent="0.3">
      <c r="A11">
        <v>10</v>
      </c>
      <c r="B11" t="s">
        <v>19</v>
      </c>
      <c r="C11" t="s">
        <v>116</v>
      </c>
      <c r="D11" t="s">
        <v>123</v>
      </c>
      <c r="E11" t="s">
        <v>131</v>
      </c>
      <c r="F11" t="s">
        <v>138</v>
      </c>
      <c r="G11">
        <v>1</v>
      </c>
      <c r="H11">
        <v>632</v>
      </c>
      <c r="I11">
        <v>632</v>
      </c>
      <c r="J11">
        <v>4.8</v>
      </c>
      <c r="K11" t="s">
        <v>140</v>
      </c>
      <c r="M11" t="str">
        <f t="shared" si="0"/>
        <v>Low</v>
      </c>
      <c r="N11">
        <f t="shared" si="1"/>
        <v>189.6</v>
      </c>
      <c r="O11" t="str">
        <f t="shared" si="2"/>
        <v>2024-04</v>
      </c>
      <c r="P11" t="str">
        <f t="shared" si="3"/>
        <v>High Rating</v>
      </c>
      <c r="Q11">
        <f t="shared" si="4"/>
        <v>0.3</v>
      </c>
      <c r="Z11">
        <f t="shared" si="5"/>
        <v>632</v>
      </c>
      <c r="AA11" t="str">
        <f t="shared" si="6"/>
        <v>Single</v>
      </c>
      <c r="AB11" s="6">
        <f t="shared" si="7"/>
        <v>632</v>
      </c>
      <c r="AC11" t="str">
        <f t="shared" si="8"/>
        <v>Low Profit</v>
      </c>
      <c r="AD11" t="str">
        <f t="shared" si="9"/>
        <v>Apr-2024</v>
      </c>
    </row>
    <row r="12" spans="1:30" x14ac:dyDescent="0.3">
      <c r="A12">
        <v>11</v>
      </c>
      <c r="B12" t="s">
        <v>20</v>
      </c>
      <c r="C12" t="s">
        <v>115</v>
      </c>
      <c r="D12" t="s">
        <v>122</v>
      </c>
      <c r="E12" t="s">
        <v>132</v>
      </c>
      <c r="F12" t="s">
        <v>135</v>
      </c>
      <c r="G12">
        <v>3</v>
      </c>
      <c r="H12">
        <v>485</v>
      </c>
      <c r="I12">
        <v>1455</v>
      </c>
      <c r="J12">
        <v>3.1</v>
      </c>
      <c r="K12" t="s">
        <v>140</v>
      </c>
      <c r="M12" t="str">
        <f t="shared" si="0"/>
        <v>Low</v>
      </c>
      <c r="N12">
        <f t="shared" si="1"/>
        <v>436.5</v>
      </c>
      <c r="O12" t="str">
        <f t="shared" si="2"/>
        <v>2024-10</v>
      </c>
      <c r="P12" t="str">
        <f t="shared" si="3"/>
        <v>Low Rating</v>
      </c>
      <c r="Q12">
        <f t="shared" si="4"/>
        <v>0.3</v>
      </c>
      <c r="Z12">
        <f t="shared" si="5"/>
        <v>161.66666666666666</v>
      </c>
      <c r="AA12" t="str">
        <f t="shared" si="6"/>
        <v>Small</v>
      </c>
      <c r="AB12" s="6">
        <f t="shared" si="7"/>
        <v>485</v>
      </c>
      <c r="AC12" t="str">
        <f t="shared" si="8"/>
        <v>Low Profit</v>
      </c>
      <c r="AD12" t="str">
        <f t="shared" si="9"/>
        <v>Oct-2024</v>
      </c>
    </row>
    <row r="13" spans="1:30" x14ac:dyDescent="0.3">
      <c r="A13">
        <v>12</v>
      </c>
      <c r="B13" t="s">
        <v>21</v>
      </c>
      <c r="C13" t="s">
        <v>112</v>
      </c>
      <c r="D13" t="s">
        <v>122</v>
      </c>
      <c r="E13" t="s">
        <v>128</v>
      </c>
      <c r="F13" t="s">
        <v>135</v>
      </c>
      <c r="G13">
        <v>2</v>
      </c>
      <c r="H13">
        <v>1243</v>
      </c>
      <c r="I13">
        <v>2486</v>
      </c>
      <c r="J13">
        <v>3.7</v>
      </c>
      <c r="K13" t="s">
        <v>139</v>
      </c>
      <c r="M13" t="str">
        <f t="shared" si="0"/>
        <v>Low</v>
      </c>
      <c r="N13">
        <f t="shared" si="1"/>
        <v>745.8</v>
      </c>
      <c r="O13" t="str">
        <f t="shared" si="2"/>
        <v>2024-02</v>
      </c>
      <c r="P13" t="str">
        <f t="shared" si="3"/>
        <v>Low Rating</v>
      </c>
      <c r="Q13">
        <f t="shared" si="4"/>
        <v>0.3</v>
      </c>
      <c r="Z13">
        <f t="shared" si="5"/>
        <v>621.5</v>
      </c>
      <c r="AA13" t="str">
        <f t="shared" si="6"/>
        <v>Small</v>
      </c>
      <c r="AB13" s="6">
        <f t="shared" si="7"/>
        <v>1243</v>
      </c>
      <c r="AC13" t="str">
        <f t="shared" si="8"/>
        <v>Low Profit</v>
      </c>
      <c r="AD13" t="str">
        <f t="shared" si="9"/>
        <v>Feb-2024</v>
      </c>
    </row>
    <row r="14" spans="1:30" x14ac:dyDescent="0.3">
      <c r="A14">
        <v>13</v>
      </c>
      <c r="B14" t="s">
        <v>22</v>
      </c>
      <c r="C14" t="s">
        <v>117</v>
      </c>
      <c r="D14" t="s">
        <v>124</v>
      </c>
      <c r="E14" t="s">
        <v>131</v>
      </c>
      <c r="F14" t="s">
        <v>136</v>
      </c>
      <c r="G14">
        <v>4</v>
      </c>
      <c r="H14">
        <v>981</v>
      </c>
      <c r="I14">
        <v>3924</v>
      </c>
      <c r="J14">
        <v>4</v>
      </c>
      <c r="K14" t="s">
        <v>142</v>
      </c>
      <c r="M14" t="str">
        <f t="shared" si="0"/>
        <v>High</v>
      </c>
      <c r="N14">
        <f t="shared" si="1"/>
        <v>1177.2</v>
      </c>
      <c r="O14" t="str">
        <f t="shared" si="2"/>
        <v>2024-09</v>
      </c>
      <c r="P14" t="str">
        <f t="shared" si="3"/>
        <v>High Rating</v>
      </c>
      <c r="Q14">
        <f t="shared" si="4"/>
        <v>0.3</v>
      </c>
      <c r="Z14">
        <f t="shared" si="5"/>
        <v>245.25</v>
      </c>
      <c r="AA14" t="str">
        <f t="shared" si="6"/>
        <v>Bulk</v>
      </c>
      <c r="AB14" s="6">
        <f t="shared" si="7"/>
        <v>981</v>
      </c>
      <c r="AC14" t="str">
        <f t="shared" si="8"/>
        <v>High Profit</v>
      </c>
      <c r="AD14" t="str">
        <f t="shared" si="9"/>
        <v>Sep-2024</v>
      </c>
    </row>
    <row r="15" spans="1:30" x14ac:dyDescent="0.3">
      <c r="A15">
        <v>14</v>
      </c>
      <c r="B15" t="s">
        <v>23</v>
      </c>
      <c r="C15" t="s">
        <v>118</v>
      </c>
      <c r="D15" t="s">
        <v>121</v>
      </c>
      <c r="E15" t="s">
        <v>130</v>
      </c>
      <c r="F15" t="s">
        <v>138</v>
      </c>
      <c r="G15">
        <v>3</v>
      </c>
      <c r="H15">
        <v>428</v>
      </c>
      <c r="I15">
        <v>1284</v>
      </c>
      <c r="J15">
        <v>3.2</v>
      </c>
      <c r="K15" t="s">
        <v>141</v>
      </c>
      <c r="M15" t="str">
        <f t="shared" si="0"/>
        <v>Low</v>
      </c>
      <c r="N15">
        <f t="shared" si="1"/>
        <v>385.2</v>
      </c>
      <c r="O15" t="str">
        <f t="shared" si="2"/>
        <v>2024-08</v>
      </c>
      <c r="P15" t="str">
        <f t="shared" si="3"/>
        <v>Low Rating</v>
      </c>
      <c r="Q15">
        <f t="shared" si="4"/>
        <v>0.3</v>
      </c>
      <c r="Z15">
        <f t="shared" si="5"/>
        <v>142.66666666666666</v>
      </c>
      <c r="AA15" t="str">
        <f t="shared" si="6"/>
        <v>Small</v>
      </c>
      <c r="AB15" s="6">
        <f t="shared" si="7"/>
        <v>428</v>
      </c>
      <c r="AC15" t="str">
        <f t="shared" si="8"/>
        <v>Low Profit</v>
      </c>
      <c r="AD15" t="str">
        <f t="shared" si="9"/>
        <v>Aug-2024</v>
      </c>
    </row>
    <row r="16" spans="1:30" x14ac:dyDescent="0.3">
      <c r="A16">
        <v>15</v>
      </c>
      <c r="B16" t="s">
        <v>24</v>
      </c>
      <c r="C16" t="s">
        <v>116</v>
      </c>
      <c r="D16" t="s">
        <v>123</v>
      </c>
      <c r="E16" t="s">
        <v>133</v>
      </c>
      <c r="F16" t="s">
        <v>135</v>
      </c>
      <c r="G16">
        <v>5</v>
      </c>
      <c r="H16">
        <v>417</v>
      </c>
      <c r="I16">
        <v>2085</v>
      </c>
      <c r="J16">
        <v>4.7</v>
      </c>
      <c r="K16" t="s">
        <v>140</v>
      </c>
      <c r="M16" t="str">
        <f t="shared" si="0"/>
        <v>Low</v>
      </c>
      <c r="N16">
        <f t="shared" si="1"/>
        <v>625.5</v>
      </c>
      <c r="O16" t="str">
        <f t="shared" si="2"/>
        <v>2024-11</v>
      </c>
      <c r="P16" t="str">
        <f t="shared" si="3"/>
        <v>High Rating</v>
      </c>
      <c r="Q16">
        <f t="shared" si="4"/>
        <v>0.3</v>
      </c>
      <c r="Z16">
        <f t="shared" si="5"/>
        <v>83.4</v>
      </c>
      <c r="AA16" t="str">
        <f t="shared" si="6"/>
        <v>Bulk</v>
      </c>
      <c r="AB16" s="6">
        <f t="shared" si="7"/>
        <v>417</v>
      </c>
      <c r="AC16" t="str">
        <f t="shared" si="8"/>
        <v>Low Profit</v>
      </c>
      <c r="AD16" t="str">
        <f t="shared" si="9"/>
        <v>Nov-2024</v>
      </c>
    </row>
    <row r="17" spans="1:30" x14ac:dyDescent="0.3">
      <c r="A17">
        <v>16</v>
      </c>
      <c r="B17" t="s">
        <v>25</v>
      </c>
      <c r="C17" t="s">
        <v>119</v>
      </c>
      <c r="D17" t="s">
        <v>124</v>
      </c>
      <c r="E17" t="s">
        <v>134</v>
      </c>
      <c r="F17" t="s">
        <v>138</v>
      </c>
      <c r="G17">
        <v>2</v>
      </c>
      <c r="H17">
        <v>1304</v>
      </c>
      <c r="I17">
        <v>2608</v>
      </c>
      <c r="J17">
        <v>4.9000000000000004</v>
      </c>
      <c r="K17" t="s">
        <v>139</v>
      </c>
      <c r="M17" t="str">
        <f t="shared" si="0"/>
        <v>Low</v>
      </c>
      <c r="N17">
        <f t="shared" si="1"/>
        <v>782.4</v>
      </c>
      <c r="O17" t="str">
        <f t="shared" si="2"/>
        <v>2024-11</v>
      </c>
      <c r="P17" t="str">
        <f t="shared" si="3"/>
        <v>High Rating</v>
      </c>
      <c r="Q17">
        <f t="shared" si="4"/>
        <v>0.3</v>
      </c>
      <c r="Z17">
        <f t="shared" si="5"/>
        <v>652</v>
      </c>
      <c r="AA17" t="str">
        <f t="shared" si="6"/>
        <v>Small</v>
      </c>
      <c r="AB17" s="6">
        <f t="shared" si="7"/>
        <v>1304</v>
      </c>
      <c r="AC17" t="str">
        <f t="shared" si="8"/>
        <v>Low Profit</v>
      </c>
      <c r="AD17" t="str">
        <f t="shared" si="9"/>
        <v>Nov-2024</v>
      </c>
    </row>
    <row r="18" spans="1:30" x14ac:dyDescent="0.3">
      <c r="A18">
        <v>17</v>
      </c>
      <c r="B18" t="s">
        <v>26</v>
      </c>
      <c r="C18" t="s">
        <v>114</v>
      </c>
      <c r="D18" t="s">
        <v>122</v>
      </c>
      <c r="E18" t="s">
        <v>126</v>
      </c>
      <c r="F18" t="s">
        <v>136</v>
      </c>
      <c r="G18">
        <v>3</v>
      </c>
      <c r="H18">
        <v>1999</v>
      </c>
      <c r="I18">
        <v>5997</v>
      </c>
      <c r="J18">
        <v>5</v>
      </c>
      <c r="K18" t="s">
        <v>140</v>
      </c>
      <c r="M18" t="str">
        <f t="shared" si="0"/>
        <v>High</v>
      </c>
      <c r="N18">
        <f t="shared" si="1"/>
        <v>1799.1</v>
      </c>
      <c r="O18" t="str">
        <f t="shared" si="2"/>
        <v>2024-05</v>
      </c>
      <c r="P18" t="str">
        <f t="shared" si="3"/>
        <v>High Rating</v>
      </c>
      <c r="Q18">
        <f t="shared" si="4"/>
        <v>0.3</v>
      </c>
      <c r="Z18">
        <f t="shared" si="5"/>
        <v>666.33333333333337</v>
      </c>
      <c r="AA18" t="str">
        <f t="shared" si="6"/>
        <v>Small</v>
      </c>
      <c r="AB18" s="6">
        <f t="shared" si="7"/>
        <v>1999</v>
      </c>
      <c r="AC18" t="str">
        <f t="shared" si="8"/>
        <v>High Profit</v>
      </c>
      <c r="AD18" t="str">
        <f t="shared" si="9"/>
        <v>May-2024</v>
      </c>
    </row>
    <row r="19" spans="1:30" x14ac:dyDescent="0.3">
      <c r="A19">
        <v>18</v>
      </c>
      <c r="B19" t="s">
        <v>27</v>
      </c>
      <c r="C19" t="s">
        <v>116</v>
      </c>
      <c r="D19" t="s">
        <v>124</v>
      </c>
      <c r="E19" t="s">
        <v>129</v>
      </c>
      <c r="F19" t="s">
        <v>136</v>
      </c>
      <c r="G19">
        <v>1</v>
      </c>
      <c r="H19">
        <v>1698</v>
      </c>
      <c r="I19">
        <v>1698</v>
      </c>
      <c r="J19">
        <v>3.7</v>
      </c>
      <c r="K19" t="s">
        <v>139</v>
      </c>
      <c r="M19" t="str">
        <f t="shared" si="0"/>
        <v>Low</v>
      </c>
      <c r="N19">
        <f t="shared" si="1"/>
        <v>509.4</v>
      </c>
      <c r="O19" t="str">
        <f t="shared" si="2"/>
        <v>2024-09</v>
      </c>
      <c r="P19" t="str">
        <f t="shared" si="3"/>
        <v>Low Rating</v>
      </c>
      <c r="Q19">
        <f t="shared" si="4"/>
        <v>0.3</v>
      </c>
      <c r="Z19">
        <f t="shared" si="5"/>
        <v>1698</v>
      </c>
      <c r="AA19" t="str">
        <f t="shared" si="6"/>
        <v>Single</v>
      </c>
      <c r="AB19" s="6">
        <f t="shared" si="7"/>
        <v>1698</v>
      </c>
      <c r="AC19" t="str">
        <f t="shared" si="8"/>
        <v>Low Profit</v>
      </c>
      <c r="AD19" t="str">
        <f t="shared" si="9"/>
        <v>Sep-2024</v>
      </c>
    </row>
    <row r="20" spans="1:30" x14ac:dyDescent="0.3">
      <c r="A20">
        <v>19</v>
      </c>
      <c r="B20" t="s">
        <v>19</v>
      </c>
      <c r="C20" t="s">
        <v>117</v>
      </c>
      <c r="D20" t="s">
        <v>124</v>
      </c>
      <c r="E20" t="s">
        <v>132</v>
      </c>
      <c r="F20" t="s">
        <v>135</v>
      </c>
      <c r="G20">
        <v>3</v>
      </c>
      <c r="H20">
        <v>1280</v>
      </c>
      <c r="I20">
        <v>3840</v>
      </c>
      <c r="J20">
        <v>4.7</v>
      </c>
      <c r="K20" t="s">
        <v>142</v>
      </c>
      <c r="M20" t="str">
        <f t="shared" si="0"/>
        <v>High</v>
      </c>
      <c r="N20">
        <f t="shared" si="1"/>
        <v>1152</v>
      </c>
      <c r="O20" t="str">
        <f t="shared" si="2"/>
        <v>2024-04</v>
      </c>
      <c r="P20" t="str">
        <f t="shared" si="3"/>
        <v>High Rating</v>
      </c>
      <c r="Q20">
        <f t="shared" si="4"/>
        <v>0.3</v>
      </c>
      <c r="Z20">
        <f t="shared" si="5"/>
        <v>426.66666666666669</v>
      </c>
      <c r="AA20" t="str">
        <f t="shared" si="6"/>
        <v>Small</v>
      </c>
      <c r="AB20" s="6">
        <f t="shared" si="7"/>
        <v>1280</v>
      </c>
      <c r="AC20" t="str">
        <f t="shared" si="8"/>
        <v>High Profit</v>
      </c>
      <c r="AD20" t="str">
        <f t="shared" si="9"/>
        <v>Apr-2024</v>
      </c>
    </row>
    <row r="21" spans="1:30" x14ac:dyDescent="0.3">
      <c r="A21">
        <v>20</v>
      </c>
      <c r="B21" t="s">
        <v>28</v>
      </c>
      <c r="C21" t="s">
        <v>119</v>
      </c>
      <c r="D21" t="s">
        <v>124</v>
      </c>
      <c r="E21" t="s">
        <v>125</v>
      </c>
      <c r="F21" t="s">
        <v>137</v>
      </c>
      <c r="G21">
        <v>3</v>
      </c>
      <c r="H21">
        <v>1097</v>
      </c>
      <c r="I21">
        <v>3291</v>
      </c>
      <c r="J21">
        <v>4.7</v>
      </c>
      <c r="K21" t="s">
        <v>142</v>
      </c>
      <c r="M21" t="str">
        <f t="shared" si="0"/>
        <v>High</v>
      </c>
      <c r="N21">
        <f t="shared" si="1"/>
        <v>987.3</v>
      </c>
      <c r="O21" t="str">
        <f t="shared" si="2"/>
        <v>2024-03</v>
      </c>
      <c r="P21" t="str">
        <f t="shared" si="3"/>
        <v>High Rating</v>
      </c>
      <c r="Q21">
        <f t="shared" si="4"/>
        <v>0.3</v>
      </c>
      <c r="Z21">
        <f t="shared" si="5"/>
        <v>365.66666666666669</v>
      </c>
      <c r="AA21" t="str">
        <f t="shared" si="6"/>
        <v>Small</v>
      </c>
      <c r="AB21" s="6">
        <f t="shared" si="7"/>
        <v>1097</v>
      </c>
      <c r="AC21" t="str">
        <f t="shared" si="8"/>
        <v>Low Profit</v>
      </c>
      <c r="AD21" t="str">
        <f t="shared" si="9"/>
        <v>Mar-2024</v>
      </c>
    </row>
    <row r="22" spans="1:30" x14ac:dyDescent="0.3">
      <c r="A22">
        <v>21</v>
      </c>
      <c r="B22" t="s">
        <v>29</v>
      </c>
      <c r="C22" t="s">
        <v>113</v>
      </c>
      <c r="D22" t="s">
        <v>124</v>
      </c>
      <c r="E22" t="s">
        <v>130</v>
      </c>
      <c r="F22" t="s">
        <v>138</v>
      </c>
      <c r="G22">
        <v>1</v>
      </c>
      <c r="H22">
        <v>1404</v>
      </c>
      <c r="I22">
        <v>1404</v>
      </c>
      <c r="J22">
        <v>3.9</v>
      </c>
      <c r="K22" t="s">
        <v>141</v>
      </c>
      <c r="M22" t="str">
        <f t="shared" si="0"/>
        <v>Low</v>
      </c>
      <c r="N22">
        <f t="shared" si="1"/>
        <v>421.2</v>
      </c>
      <c r="O22" t="str">
        <f t="shared" si="2"/>
        <v>2024-01</v>
      </c>
      <c r="P22" t="str">
        <f t="shared" si="3"/>
        <v>Low Rating</v>
      </c>
      <c r="Q22">
        <f t="shared" si="4"/>
        <v>0.3</v>
      </c>
      <c r="Z22">
        <f t="shared" si="5"/>
        <v>1404</v>
      </c>
      <c r="AA22" t="str">
        <f t="shared" si="6"/>
        <v>Single</v>
      </c>
      <c r="AB22" s="6">
        <f t="shared" si="7"/>
        <v>1404</v>
      </c>
      <c r="AC22" t="str">
        <f t="shared" si="8"/>
        <v>Low Profit</v>
      </c>
      <c r="AD22" t="str">
        <f t="shared" si="9"/>
        <v>Jan-2024</v>
      </c>
    </row>
    <row r="23" spans="1:30" x14ac:dyDescent="0.3">
      <c r="A23">
        <v>22</v>
      </c>
      <c r="B23" t="s">
        <v>30</v>
      </c>
      <c r="C23" t="s">
        <v>111</v>
      </c>
      <c r="D23" t="s">
        <v>121</v>
      </c>
      <c r="E23" t="s">
        <v>127</v>
      </c>
      <c r="F23" t="s">
        <v>136</v>
      </c>
      <c r="G23">
        <v>1</v>
      </c>
      <c r="H23">
        <v>1960</v>
      </c>
      <c r="I23">
        <v>1960</v>
      </c>
      <c r="J23">
        <v>3.3</v>
      </c>
      <c r="K23" t="s">
        <v>141</v>
      </c>
      <c r="M23" t="str">
        <f t="shared" si="0"/>
        <v>Low</v>
      </c>
      <c r="N23">
        <f t="shared" si="1"/>
        <v>588</v>
      </c>
      <c r="O23" t="str">
        <f t="shared" si="2"/>
        <v>2024-05</v>
      </c>
      <c r="P23" t="str">
        <f t="shared" si="3"/>
        <v>Low Rating</v>
      </c>
      <c r="Q23">
        <f t="shared" si="4"/>
        <v>0.3</v>
      </c>
      <c r="Z23">
        <f t="shared" si="5"/>
        <v>1960</v>
      </c>
      <c r="AA23" t="str">
        <f t="shared" si="6"/>
        <v>Single</v>
      </c>
      <c r="AB23" s="6">
        <f t="shared" si="7"/>
        <v>1960</v>
      </c>
      <c r="AC23" t="str">
        <f t="shared" si="8"/>
        <v>Low Profit</v>
      </c>
      <c r="AD23" t="str">
        <f t="shared" si="9"/>
        <v>May-2024</v>
      </c>
    </row>
    <row r="24" spans="1:30" x14ac:dyDescent="0.3">
      <c r="A24">
        <v>23</v>
      </c>
      <c r="B24" t="s">
        <v>31</v>
      </c>
      <c r="C24" t="s">
        <v>115</v>
      </c>
      <c r="D24" t="s">
        <v>124</v>
      </c>
      <c r="E24" t="s">
        <v>133</v>
      </c>
      <c r="F24" t="s">
        <v>135</v>
      </c>
      <c r="G24">
        <v>5</v>
      </c>
      <c r="H24">
        <v>1380</v>
      </c>
      <c r="I24">
        <v>6900</v>
      </c>
      <c r="J24">
        <v>3.7</v>
      </c>
      <c r="K24" t="s">
        <v>142</v>
      </c>
      <c r="M24" t="str">
        <f t="shared" si="0"/>
        <v>High</v>
      </c>
      <c r="N24">
        <f t="shared" si="1"/>
        <v>2070</v>
      </c>
      <c r="O24" t="str">
        <f t="shared" si="2"/>
        <v>2024-07</v>
      </c>
      <c r="P24" t="str">
        <f t="shared" si="3"/>
        <v>Low Rating</v>
      </c>
      <c r="Q24">
        <f t="shared" si="4"/>
        <v>0.3</v>
      </c>
      <c r="Z24">
        <f t="shared" si="5"/>
        <v>276</v>
      </c>
      <c r="AA24" t="str">
        <f t="shared" si="6"/>
        <v>Bulk</v>
      </c>
      <c r="AB24" s="6">
        <f t="shared" si="7"/>
        <v>1380</v>
      </c>
      <c r="AC24" t="str">
        <f t="shared" si="8"/>
        <v>High Profit</v>
      </c>
      <c r="AD24" t="str">
        <f t="shared" si="9"/>
        <v>Jul-2024</v>
      </c>
    </row>
    <row r="25" spans="1:30" x14ac:dyDescent="0.3">
      <c r="A25">
        <v>24</v>
      </c>
      <c r="B25" t="s">
        <v>32</v>
      </c>
      <c r="C25" t="s">
        <v>113</v>
      </c>
      <c r="D25" t="s">
        <v>121</v>
      </c>
      <c r="E25" t="s">
        <v>130</v>
      </c>
      <c r="F25" t="s">
        <v>137</v>
      </c>
      <c r="G25">
        <v>3</v>
      </c>
      <c r="H25">
        <v>1067</v>
      </c>
      <c r="I25">
        <v>3201</v>
      </c>
      <c r="J25">
        <v>3.5</v>
      </c>
      <c r="K25" t="s">
        <v>139</v>
      </c>
      <c r="M25" t="str">
        <f t="shared" si="0"/>
        <v>High</v>
      </c>
      <c r="N25">
        <f t="shared" si="1"/>
        <v>960.3</v>
      </c>
      <c r="O25" t="str">
        <f t="shared" si="2"/>
        <v>2024-12</v>
      </c>
      <c r="P25" t="str">
        <f t="shared" si="3"/>
        <v>Low Rating</v>
      </c>
      <c r="Q25">
        <f t="shared" si="4"/>
        <v>0.3</v>
      </c>
      <c r="Z25">
        <f t="shared" si="5"/>
        <v>355.66666666666669</v>
      </c>
      <c r="AA25" t="str">
        <f t="shared" si="6"/>
        <v>Small</v>
      </c>
      <c r="AB25" s="6">
        <f t="shared" si="7"/>
        <v>1067</v>
      </c>
      <c r="AC25" t="str">
        <f t="shared" si="8"/>
        <v>Low Profit</v>
      </c>
      <c r="AD25" t="str">
        <f t="shared" si="9"/>
        <v>Dec-2024</v>
      </c>
    </row>
    <row r="26" spans="1:30" x14ac:dyDescent="0.3">
      <c r="A26">
        <v>25</v>
      </c>
      <c r="B26" t="s">
        <v>33</v>
      </c>
      <c r="C26" t="s">
        <v>111</v>
      </c>
      <c r="D26" t="s">
        <v>121</v>
      </c>
      <c r="E26" t="s">
        <v>131</v>
      </c>
      <c r="F26" t="s">
        <v>138</v>
      </c>
      <c r="G26">
        <v>1</v>
      </c>
      <c r="H26">
        <v>709</v>
      </c>
      <c r="I26">
        <v>709</v>
      </c>
      <c r="J26">
        <v>3</v>
      </c>
      <c r="K26" t="s">
        <v>142</v>
      </c>
      <c r="M26" t="str">
        <f t="shared" si="0"/>
        <v>Low</v>
      </c>
      <c r="N26">
        <f t="shared" si="1"/>
        <v>212.7</v>
      </c>
      <c r="O26" t="str">
        <f t="shared" si="2"/>
        <v>2024-03</v>
      </c>
      <c r="P26" t="str">
        <f t="shared" si="3"/>
        <v>Low Rating</v>
      </c>
      <c r="Q26">
        <f t="shared" si="4"/>
        <v>0.3</v>
      </c>
      <c r="Z26">
        <f t="shared" si="5"/>
        <v>709</v>
      </c>
      <c r="AA26" t="str">
        <f t="shared" si="6"/>
        <v>Single</v>
      </c>
      <c r="AB26" s="6">
        <f t="shared" si="7"/>
        <v>709</v>
      </c>
      <c r="AC26" t="str">
        <f t="shared" si="8"/>
        <v>Low Profit</v>
      </c>
      <c r="AD26" t="str">
        <f t="shared" si="9"/>
        <v>Mar-2024</v>
      </c>
    </row>
    <row r="27" spans="1:30" x14ac:dyDescent="0.3">
      <c r="A27">
        <v>26</v>
      </c>
      <c r="B27" t="s">
        <v>34</v>
      </c>
      <c r="C27" t="s">
        <v>112</v>
      </c>
      <c r="D27" t="s">
        <v>124</v>
      </c>
      <c r="E27" t="s">
        <v>125</v>
      </c>
      <c r="F27" t="s">
        <v>137</v>
      </c>
      <c r="G27">
        <v>2</v>
      </c>
      <c r="H27">
        <v>1990</v>
      </c>
      <c r="I27">
        <v>3980</v>
      </c>
      <c r="J27">
        <v>4.8</v>
      </c>
      <c r="K27" t="s">
        <v>142</v>
      </c>
      <c r="M27" t="str">
        <f t="shared" si="0"/>
        <v>High</v>
      </c>
      <c r="N27">
        <f t="shared" si="1"/>
        <v>1194</v>
      </c>
      <c r="O27" t="str">
        <f t="shared" si="2"/>
        <v>2024-10</v>
      </c>
      <c r="P27" t="str">
        <f t="shared" si="3"/>
        <v>High Rating</v>
      </c>
      <c r="Q27">
        <f t="shared" si="4"/>
        <v>0.3</v>
      </c>
      <c r="Z27">
        <f t="shared" si="5"/>
        <v>995</v>
      </c>
      <c r="AA27" t="str">
        <f t="shared" si="6"/>
        <v>Small</v>
      </c>
      <c r="AB27" s="6">
        <f t="shared" si="7"/>
        <v>1990</v>
      </c>
      <c r="AC27" t="str">
        <f t="shared" si="8"/>
        <v>High Profit</v>
      </c>
      <c r="AD27" t="str">
        <f t="shared" si="9"/>
        <v>Oct-2024</v>
      </c>
    </row>
    <row r="28" spans="1:30" x14ac:dyDescent="0.3">
      <c r="A28">
        <v>27</v>
      </c>
      <c r="B28" t="s">
        <v>31</v>
      </c>
      <c r="C28" t="s">
        <v>111</v>
      </c>
      <c r="D28" t="s">
        <v>121</v>
      </c>
      <c r="E28" t="s">
        <v>133</v>
      </c>
      <c r="F28" t="s">
        <v>136</v>
      </c>
      <c r="G28">
        <v>1</v>
      </c>
      <c r="H28">
        <v>1743</v>
      </c>
      <c r="I28">
        <v>1743</v>
      </c>
      <c r="J28">
        <v>4.5999999999999996</v>
      </c>
      <c r="K28" t="s">
        <v>141</v>
      </c>
      <c r="M28" t="str">
        <f t="shared" si="0"/>
        <v>Low</v>
      </c>
      <c r="N28">
        <f t="shared" si="1"/>
        <v>522.9</v>
      </c>
      <c r="O28" t="str">
        <f t="shared" si="2"/>
        <v>2024-07</v>
      </c>
      <c r="P28" t="str">
        <f t="shared" si="3"/>
        <v>High Rating</v>
      </c>
      <c r="Q28">
        <f t="shared" si="4"/>
        <v>0.3</v>
      </c>
      <c r="Z28">
        <f t="shared" si="5"/>
        <v>1743</v>
      </c>
      <c r="AA28" t="str">
        <f t="shared" si="6"/>
        <v>Single</v>
      </c>
      <c r="AB28" s="6">
        <f t="shared" si="7"/>
        <v>1743</v>
      </c>
      <c r="AC28" t="str">
        <f t="shared" si="8"/>
        <v>Low Profit</v>
      </c>
      <c r="AD28" t="str">
        <f t="shared" si="9"/>
        <v>Jul-2024</v>
      </c>
    </row>
    <row r="29" spans="1:30" x14ac:dyDescent="0.3">
      <c r="A29">
        <v>28</v>
      </c>
      <c r="B29" t="s">
        <v>35</v>
      </c>
      <c r="C29" t="s">
        <v>115</v>
      </c>
      <c r="D29" t="s">
        <v>122</v>
      </c>
      <c r="E29" t="s">
        <v>127</v>
      </c>
      <c r="F29" t="s">
        <v>137</v>
      </c>
      <c r="G29">
        <v>1</v>
      </c>
      <c r="H29">
        <v>537</v>
      </c>
      <c r="I29">
        <v>537</v>
      </c>
      <c r="J29">
        <v>3.4</v>
      </c>
      <c r="K29" t="s">
        <v>142</v>
      </c>
      <c r="M29" t="str">
        <f t="shared" si="0"/>
        <v>Low</v>
      </c>
      <c r="N29">
        <f t="shared" si="1"/>
        <v>161.1</v>
      </c>
      <c r="O29" t="str">
        <f t="shared" si="2"/>
        <v>2024-05</v>
      </c>
      <c r="P29" t="str">
        <f t="shared" si="3"/>
        <v>Low Rating</v>
      </c>
      <c r="Q29">
        <f t="shared" si="4"/>
        <v>0.3</v>
      </c>
      <c r="Z29">
        <f t="shared" si="5"/>
        <v>537</v>
      </c>
      <c r="AA29" t="str">
        <f t="shared" si="6"/>
        <v>Single</v>
      </c>
      <c r="AB29" s="6">
        <f t="shared" si="7"/>
        <v>537</v>
      </c>
      <c r="AC29" t="str">
        <f t="shared" si="8"/>
        <v>Low Profit</v>
      </c>
      <c r="AD29" t="str">
        <f t="shared" si="9"/>
        <v>May-2024</v>
      </c>
    </row>
    <row r="30" spans="1:30" x14ac:dyDescent="0.3">
      <c r="A30">
        <v>29</v>
      </c>
      <c r="B30" t="s">
        <v>36</v>
      </c>
      <c r="C30" t="s">
        <v>115</v>
      </c>
      <c r="D30" t="s">
        <v>123</v>
      </c>
      <c r="E30" t="s">
        <v>131</v>
      </c>
      <c r="F30" t="s">
        <v>137</v>
      </c>
      <c r="G30">
        <v>2</v>
      </c>
      <c r="H30">
        <v>588</v>
      </c>
      <c r="I30">
        <v>1176</v>
      </c>
      <c r="J30">
        <v>3.2</v>
      </c>
      <c r="K30" t="s">
        <v>139</v>
      </c>
      <c r="M30" t="str">
        <f t="shared" si="0"/>
        <v>Low</v>
      </c>
      <c r="N30">
        <f t="shared" si="1"/>
        <v>352.8</v>
      </c>
      <c r="O30" t="str">
        <f t="shared" si="2"/>
        <v>2024-10</v>
      </c>
      <c r="P30" t="str">
        <f t="shared" si="3"/>
        <v>Low Rating</v>
      </c>
      <c r="Q30">
        <f t="shared" si="4"/>
        <v>0.3</v>
      </c>
      <c r="Z30">
        <f t="shared" si="5"/>
        <v>294</v>
      </c>
      <c r="AA30" t="str">
        <f t="shared" si="6"/>
        <v>Small</v>
      </c>
      <c r="AB30" s="6">
        <f t="shared" si="7"/>
        <v>588</v>
      </c>
      <c r="AC30" t="str">
        <f t="shared" si="8"/>
        <v>Low Profit</v>
      </c>
      <c r="AD30" t="str">
        <f t="shared" si="9"/>
        <v>Oct-2024</v>
      </c>
    </row>
    <row r="31" spans="1:30" x14ac:dyDescent="0.3">
      <c r="A31">
        <v>30</v>
      </c>
      <c r="B31" t="s">
        <v>37</v>
      </c>
      <c r="C31" t="s">
        <v>119</v>
      </c>
      <c r="D31" t="s">
        <v>121</v>
      </c>
      <c r="E31" t="s">
        <v>128</v>
      </c>
      <c r="F31" t="s">
        <v>136</v>
      </c>
      <c r="G31">
        <v>1</v>
      </c>
      <c r="H31">
        <v>1396</v>
      </c>
      <c r="I31">
        <v>1396</v>
      </c>
      <c r="J31">
        <v>3.7</v>
      </c>
      <c r="K31" t="s">
        <v>141</v>
      </c>
      <c r="M31" t="str">
        <f t="shared" si="0"/>
        <v>Low</v>
      </c>
      <c r="N31">
        <f t="shared" si="1"/>
        <v>418.8</v>
      </c>
      <c r="O31" t="str">
        <f t="shared" si="2"/>
        <v>2024-01</v>
      </c>
      <c r="P31" t="str">
        <f t="shared" si="3"/>
        <v>Low Rating</v>
      </c>
      <c r="Q31">
        <f t="shared" si="4"/>
        <v>0.3</v>
      </c>
      <c r="Z31">
        <f t="shared" si="5"/>
        <v>1396</v>
      </c>
      <c r="AA31" t="str">
        <f t="shared" si="6"/>
        <v>Single</v>
      </c>
      <c r="AB31" s="6">
        <f t="shared" si="7"/>
        <v>1396</v>
      </c>
      <c r="AC31" t="str">
        <f t="shared" si="8"/>
        <v>Low Profit</v>
      </c>
      <c r="AD31" t="str">
        <f t="shared" si="9"/>
        <v>Jan-2024</v>
      </c>
    </row>
    <row r="32" spans="1:30" x14ac:dyDescent="0.3">
      <c r="A32">
        <v>31</v>
      </c>
      <c r="B32" t="s">
        <v>38</v>
      </c>
      <c r="C32" t="s">
        <v>119</v>
      </c>
      <c r="D32" t="s">
        <v>121</v>
      </c>
      <c r="E32" t="s">
        <v>134</v>
      </c>
      <c r="F32" t="s">
        <v>136</v>
      </c>
      <c r="G32">
        <v>5</v>
      </c>
      <c r="H32">
        <v>339</v>
      </c>
      <c r="I32">
        <v>1695</v>
      </c>
      <c r="J32">
        <v>4.2</v>
      </c>
      <c r="K32" t="s">
        <v>141</v>
      </c>
      <c r="M32" t="str">
        <f t="shared" si="0"/>
        <v>Low</v>
      </c>
      <c r="N32">
        <f t="shared" si="1"/>
        <v>508.5</v>
      </c>
      <c r="O32" t="str">
        <f t="shared" si="2"/>
        <v>2024-07</v>
      </c>
      <c r="P32" t="str">
        <f t="shared" si="3"/>
        <v>High Rating</v>
      </c>
      <c r="Q32">
        <f t="shared" si="4"/>
        <v>0.3</v>
      </c>
      <c r="Z32">
        <f t="shared" si="5"/>
        <v>67.8</v>
      </c>
      <c r="AA32" t="str">
        <f t="shared" si="6"/>
        <v>Bulk</v>
      </c>
      <c r="AB32" s="6">
        <f t="shared" si="7"/>
        <v>339</v>
      </c>
      <c r="AC32" t="str">
        <f t="shared" si="8"/>
        <v>Low Profit</v>
      </c>
      <c r="AD32" t="str">
        <f t="shared" si="9"/>
        <v>Jul-2024</v>
      </c>
    </row>
    <row r="33" spans="1:30" x14ac:dyDescent="0.3">
      <c r="A33">
        <v>32</v>
      </c>
      <c r="B33" t="s">
        <v>39</v>
      </c>
      <c r="C33" t="s">
        <v>111</v>
      </c>
      <c r="D33" t="s">
        <v>124</v>
      </c>
      <c r="E33" t="s">
        <v>129</v>
      </c>
      <c r="F33" t="s">
        <v>136</v>
      </c>
      <c r="G33">
        <v>5</v>
      </c>
      <c r="H33">
        <v>367</v>
      </c>
      <c r="I33">
        <v>1835</v>
      </c>
      <c r="J33">
        <v>3.5</v>
      </c>
      <c r="K33" t="s">
        <v>140</v>
      </c>
      <c r="M33" t="str">
        <f t="shared" si="0"/>
        <v>Low</v>
      </c>
      <c r="N33">
        <f t="shared" si="1"/>
        <v>550.5</v>
      </c>
      <c r="O33" t="str">
        <f t="shared" si="2"/>
        <v>2024-05</v>
      </c>
      <c r="P33" t="str">
        <f t="shared" si="3"/>
        <v>Low Rating</v>
      </c>
      <c r="Q33">
        <f t="shared" si="4"/>
        <v>0.3</v>
      </c>
      <c r="Z33">
        <f t="shared" si="5"/>
        <v>73.400000000000006</v>
      </c>
      <c r="AA33" t="str">
        <f t="shared" si="6"/>
        <v>Bulk</v>
      </c>
      <c r="AB33" s="6">
        <f t="shared" si="7"/>
        <v>367</v>
      </c>
      <c r="AC33" t="str">
        <f t="shared" si="8"/>
        <v>Low Profit</v>
      </c>
      <c r="AD33" t="str">
        <f t="shared" si="9"/>
        <v>May-2024</v>
      </c>
    </row>
    <row r="34" spans="1:30" x14ac:dyDescent="0.3">
      <c r="A34">
        <v>33</v>
      </c>
      <c r="B34" t="s">
        <v>40</v>
      </c>
      <c r="C34" t="s">
        <v>113</v>
      </c>
      <c r="D34" t="s">
        <v>123</v>
      </c>
      <c r="E34" t="s">
        <v>127</v>
      </c>
      <c r="F34" t="s">
        <v>138</v>
      </c>
      <c r="G34">
        <v>4</v>
      </c>
      <c r="H34">
        <v>468</v>
      </c>
      <c r="I34">
        <v>1872</v>
      </c>
      <c r="J34">
        <v>4.2</v>
      </c>
      <c r="K34" t="s">
        <v>140</v>
      </c>
      <c r="M34" t="str">
        <f t="shared" si="0"/>
        <v>Low</v>
      </c>
      <c r="N34">
        <f t="shared" si="1"/>
        <v>561.6</v>
      </c>
      <c r="O34" t="str">
        <f t="shared" si="2"/>
        <v>2024-08</v>
      </c>
      <c r="P34" t="str">
        <f t="shared" si="3"/>
        <v>High Rating</v>
      </c>
      <c r="Q34">
        <f t="shared" si="4"/>
        <v>0.3</v>
      </c>
      <c r="Z34">
        <f t="shared" si="5"/>
        <v>117</v>
      </c>
      <c r="AA34" t="str">
        <f t="shared" si="6"/>
        <v>Bulk</v>
      </c>
      <c r="AB34" s="6">
        <f t="shared" si="7"/>
        <v>468</v>
      </c>
      <c r="AC34" t="str">
        <f t="shared" si="8"/>
        <v>Low Profit</v>
      </c>
      <c r="AD34" t="str">
        <f t="shared" si="9"/>
        <v>Aug-2024</v>
      </c>
    </row>
    <row r="35" spans="1:30" x14ac:dyDescent="0.3">
      <c r="A35">
        <v>34</v>
      </c>
      <c r="B35" t="s">
        <v>41</v>
      </c>
      <c r="C35" t="s">
        <v>114</v>
      </c>
      <c r="D35" t="s">
        <v>121</v>
      </c>
      <c r="E35" t="s">
        <v>126</v>
      </c>
      <c r="F35" t="s">
        <v>137</v>
      </c>
      <c r="G35">
        <v>5</v>
      </c>
      <c r="H35">
        <v>1353</v>
      </c>
      <c r="I35">
        <v>6765</v>
      </c>
      <c r="J35">
        <v>5</v>
      </c>
      <c r="K35" t="s">
        <v>139</v>
      </c>
      <c r="M35" t="str">
        <f t="shared" si="0"/>
        <v>High</v>
      </c>
      <c r="N35">
        <f t="shared" si="1"/>
        <v>2029.5</v>
      </c>
      <c r="O35" t="str">
        <f t="shared" si="2"/>
        <v>2024-10</v>
      </c>
      <c r="P35" t="str">
        <f t="shared" si="3"/>
        <v>High Rating</v>
      </c>
      <c r="Q35">
        <f t="shared" si="4"/>
        <v>0.3</v>
      </c>
      <c r="Z35">
        <f t="shared" si="5"/>
        <v>270.60000000000002</v>
      </c>
      <c r="AA35" t="str">
        <f t="shared" si="6"/>
        <v>Bulk</v>
      </c>
      <c r="AB35" s="6">
        <f t="shared" si="7"/>
        <v>1353</v>
      </c>
      <c r="AC35" t="str">
        <f t="shared" si="8"/>
        <v>High Profit</v>
      </c>
      <c r="AD35" t="str">
        <f t="shared" si="9"/>
        <v>Oct-2024</v>
      </c>
    </row>
    <row r="36" spans="1:30" x14ac:dyDescent="0.3">
      <c r="A36">
        <v>35</v>
      </c>
      <c r="B36" t="s">
        <v>42</v>
      </c>
      <c r="C36" t="s">
        <v>113</v>
      </c>
      <c r="D36" t="s">
        <v>123</v>
      </c>
      <c r="E36" t="s">
        <v>134</v>
      </c>
      <c r="F36" t="s">
        <v>138</v>
      </c>
      <c r="G36">
        <v>1</v>
      </c>
      <c r="H36">
        <v>2000</v>
      </c>
      <c r="I36">
        <v>2000</v>
      </c>
      <c r="J36">
        <v>3.1</v>
      </c>
      <c r="K36" t="s">
        <v>140</v>
      </c>
      <c r="M36" t="str">
        <f t="shared" si="0"/>
        <v>Low</v>
      </c>
      <c r="N36">
        <f t="shared" si="1"/>
        <v>600</v>
      </c>
      <c r="O36" t="str">
        <f t="shared" si="2"/>
        <v>2024-03</v>
      </c>
      <c r="P36" t="str">
        <f t="shared" si="3"/>
        <v>Low Rating</v>
      </c>
      <c r="Q36">
        <f t="shared" si="4"/>
        <v>0.3</v>
      </c>
      <c r="Z36">
        <f t="shared" si="5"/>
        <v>2000</v>
      </c>
      <c r="AA36" t="str">
        <f t="shared" si="6"/>
        <v>Single</v>
      </c>
      <c r="AB36" s="6">
        <f t="shared" si="7"/>
        <v>2000</v>
      </c>
      <c r="AC36" t="str">
        <f t="shared" si="8"/>
        <v>Low Profit</v>
      </c>
      <c r="AD36" t="str">
        <f t="shared" si="9"/>
        <v>Mar-2024</v>
      </c>
    </row>
    <row r="37" spans="1:30" x14ac:dyDescent="0.3">
      <c r="A37">
        <v>36</v>
      </c>
      <c r="B37" t="s">
        <v>43</v>
      </c>
      <c r="C37" t="s">
        <v>115</v>
      </c>
      <c r="D37" t="s">
        <v>123</v>
      </c>
      <c r="E37" t="s">
        <v>129</v>
      </c>
      <c r="F37" t="s">
        <v>136</v>
      </c>
      <c r="G37">
        <v>5</v>
      </c>
      <c r="H37">
        <v>813</v>
      </c>
      <c r="I37">
        <v>4065</v>
      </c>
      <c r="J37">
        <v>4.8</v>
      </c>
      <c r="K37" t="s">
        <v>139</v>
      </c>
      <c r="M37" t="str">
        <f t="shared" si="0"/>
        <v>High</v>
      </c>
      <c r="N37">
        <f t="shared" si="1"/>
        <v>1219.5</v>
      </c>
      <c r="O37" t="str">
        <f t="shared" si="2"/>
        <v>2024-03</v>
      </c>
      <c r="P37" t="str">
        <f t="shared" si="3"/>
        <v>High Rating</v>
      </c>
      <c r="Q37">
        <f t="shared" si="4"/>
        <v>0.3</v>
      </c>
      <c r="Z37">
        <f t="shared" si="5"/>
        <v>162.6</v>
      </c>
      <c r="AA37" t="str">
        <f t="shared" si="6"/>
        <v>Bulk</v>
      </c>
      <c r="AB37" s="6">
        <f t="shared" si="7"/>
        <v>813</v>
      </c>
      <c r="AC37" t="str">
        <f t="shared" si="8"/>
        <v>High Profit</v>
      </c>
      <c r="AD37" t="str">
        <f t="shared" si="9"/>
        <v>Mar-2024</v>
      </c>
    </row>
    <row r="38" spans="1:30" x14ac:dyDescent="0.3">
      <c r="A38">
        <v>37</v>
      </c>
      <c r="B38" t="s">
        <v>44</v>
      </c>
      <c r="C38" t="s">
        <v>118</v>
      </c>
      <c r="D38" t="s">
        <v>121</v>
      </c>
      <c r="E38" t="s">
        <v>130</v>
      </c>
      <c r="F38" t="s">
        <v>135</v>
      </c>
      <c r="G38">
        <v>3</v>
      </c>
      <c r="H38">
        <v>777</v>
      </c>
      <c r="I38">
        <v>2331</v>
      </c>
      <c r="J38">
        <v>4</v>
      </c>
      <c r="K38" t="s">
        <v>140</v>
      </c>
      <c r="M38" t="str">
        <f t="shared" si="0"/>
        <v>Low</v>
      </c>
      <c r="N38">
        <f t="shared" si="1"/>
        <v>699.3</v>
      </c>
      <c r="O38" t="str">
        <f t="shared" si="2"/>
        <v>2024-04</v>
      </c>
      <c r="P38" t="str">
        <f t="shared" si="3"/>
        <v>High Rating</v>
      </c>
      <c r="Q38">
        <f t="shared" si="4"/>
        <v>0.3</v>
      </c>
      <c r="Z38">
        <f t="shared" si="5"/>
        <v>259</v>
      </c>
      <c r="AA38" t="str">
        <f t="shared" si="6"/>
        <v>Small</v>
      </c>
      <c r="AB38" s="6">
        <f t="shared" si="7"/>
        <v>777</v>
      </c>
      <c r="AC38" t="str">
        <f t="shared" si="8"/>
        <v>Low Profit</v>
      </c>
      <c r="AD38" t="str">
        <f t="shared" si="9"/>
        <v>Apr-2024</v>
      </c>
    </row>
    <row r="39" spans="1:30" x14ac:dyDescent="0.3">
      <c r="A39">
        <v>38</v>
      </c>
      <c r="B39" t="s">
        <v>45</v>
      </c>
      <c r="C39" t="s">
        <v>118</v>
      </c>
      <c r="D39" t="s">
        <v>122</v>
      </c>
      <c r="E39" t="s">
        <v>125</v>
      </c>
      <c r="F39" t="s">
        <v>136</v>
      </c>
      <c r="G39">
        <v>1</v>
      </c>
      <c r="H39">
        <v>1499</v>
      </c>
      <c r="I39">
        <v>1499</v>
      </c>
      <c r="J39">
        <v>3.6</v>
      </c>
      <c r="K39" t="s">
        <v>140</v>
      </c>
      <c r="M39" t="str">
        <f t="shared" si="0"/>
        <v>Low</v>
      </c>
      <c r="N39">
        <f t="shared" si="1"/>
        <v>449.7</v>
      </c>
      <c r="O39" t="str">
        <f t="shared" si="2"/>
        <v>2024-01</v>
      </c>
      <c r="P39" t="str">
        <f t="shared" si="3"/>
        <v>Low Rating</v>
      </c>
      <c r="Q39">
        <f t="shared" si="4"/>
        <v>0.3</v>
      </c>
      <c r="Z39">
        <f t="shared" si="5"/>
        <v>1499</v>
      </c>
      <c r="AA39" t="str">
        <f t="shared" si="6"/>
        <v>Single</v>
      </c>
      <c r="AB39" s="6">
        <f t="shared" si="7"/>
        <v>1499</v>
      </c>
      <c r="AC39" t="str">
        <f t="shared" si="8"/>
        <v>Low Profit</v>
      </c>
      <c r="AD39" t="str">
        <f t="shared" si="9"/>
        <v>Jan-2024</v>
      </c>
    </row>
    <row r="40" spans="1:30" x14ac:dyDescent="0.3">
      <c r="A40">
        <v>39</v>
      </c>
      <c r="B40" t="s">
        <v>12</v>
      </c>
      <c r="C40" t="s">
        <v>116</v>
      </c>
      <c r="D40" t="s">
        <v>123</v>
      </c>
      <c r="E40" t="s">
        <v>134</v>
      </c>
      <c r="F40" t="s">
        <v>138</v>
      </c>
      <c r="G40">
        <v>2</v>
      </c>
      <c r="H40">
        <v>1718</v>
      </c>
      <c r="I40">
        <v>3436</v>
      </c>
      <c r="J40">
        <v>3.6</v>
      </c>
      <c r="K40" t="s">
        <v>142</v>
      </c>
      <c r="M40" t="str">
        <f t="shared" si="0"/>
        <v>High</v>
      </c>
      <c r="N40">
        <f t="shared" si="1"/>
        <v>1030.8</v>
      </c>
      <c r="O40" t="str">
        <f t="shared" si="2"/>
        <v>2024-10</v>
      </c>
      <c r="P40" t="str">
        <f t="shared" si="3"/>
        <v>Low Rating</v>
      </c>
      <c r="Q40">
        <f t="shared" si="4"/>
        <v>0.3</v>
      </c>
      <c r="Z40">
        <f t="shared" si="5"/>
        <v>859</v>
      </c>
      <c r="AA40" t="str">
        <f t="shared" si="6"/>
        <v>Small</v>
      </c>
      <c r="AB40" s="6">
        <f t="shared" si="7"/>
        <v>1718</v>
      </c>
      <c r="AC40" t="str">
        <f t="shared" si="8"/>
        <v>High Profit</v>
      </c>
      <c r="AD40" t="str">
        <f t="shared" si="9"/>
        <v>Oct-2024</v>
      </c>
    </row>
    <row r="41" spans="1:30" x14ac:dyDescent="0.3">
      <c r="A41">
        <v>40</v>
      </c>
      <c r="B41" t="s">
        <v>46</v>
      </c>
      <c r="C41" t="s">
        <v>116</v>
      </c>
      <c r="D41" t="s">
        <v>121</v>
      </c>
      <c r="E41" t="s">
        <v>130</v>
      </c>
      <c r="F41" t="s">
        <v>135</v>
      </c>
      <c r="G41">
        <v>5</v>
      </c>
      <c r="H41">
        <v>273</v>
      </c>
      <c r="I41">
        <v>1365</v>
      </c>
      <c r="J41">
        <v>4.5999999999999996</v>
      </c>
      <c r="K41" t="s">
        <v>141</v>
      </c>
      <c r="M41" t="str">
        <f t="shared" si="0"/>
        <v>Low</v>
      </c>
      <c r="N41">
        <f t="shared" si="1"/>
        <v>409.5</v>
      </c>
      <c r="O41" t="str">
        <f t="shared" si="2"/>
        <v>2024-08</v>
      </c>
      <c r="P41" t="str">
        <f t="shared" si="3"/>
        <v>High Rating</v>
      </c>
      <c r="Q41">
        <f t="shared" si="4"/>
        <v>0.3</v>
      </c>
      <c r="Z41">
        <f t="shared" si="5"/>
        <v>54.6</v>
      </c>
      <c r="AA41" t="str">
        <f t="shared" si="6"/>
        <v>Bulk</v>
      </c>
      <c r="AB41" s="6">
        <f t="shared" si="7"/>
        <v>273</v>
      </c>
      <c r="AC41" t="str">
        <f t="shared" si="8"/>
        <v>Low Profit</v>
      </c>
      <c r="AD41" t="str">
        <f t="shared" si="9"/>
        <v>Aug-2024</v>
      </c>
    </row>
    <row r="42" spans="1:30" x14ac:dyDescent="0.3">
      <c r="A42">
        <v>41</v>
      </c>
      <c r="B42" t="s">
        <v>47</v>
      </c>
      <c r="C42" t="s">
        <v>117</v>
      </c>
      <c r="D42" t="s">
        <v>121</v>
      </c>
      <c r="E42" t="s">
        <v>125</v>
      </c>
      <c r="F42" t="s">
        <v>138</v>
      </c>
      <c r="G42">
        <v>1</v>
      </c>
      <c r="H42">
        <v>932</v>
      </c>
      <c r="I42">
        <v>932</v>
      </c>
      <c r="J42">
        <v>3</v>
      </c>
      <c r="K42" t="s">
        <v>141</v>
      </c>
      <c r="M42" t="str">
        <f t="shared" si="0"/>
        <v>Low</v>
      </c>
      <c r="N42">
        <f t="shared" si="1"/>
        <v>279.59999999999997</v>
      </c>
      <c r="O42" t="str">
        <f t="shared" si="2"/>
        <v>2024-12</v>
      </c>
      <c r="P42" t="str">
        <f t="shared" si="3"/>
        <v>Low Rating</v>
      </c>
      <c r="Q42">
        <f t="shared" si="4"/>
        <v>0.3</v>
      </c>
      <c r="Z42">
        <f t="shared" si="5"/>
        <v>932</v>
      </c>
      <c r="AA42" t="str">
        <f t="shared" si="6"/>
        <v>Single</v>
      </c>
      <c r="AB42" s="6">
        <f t="shared" si="7"/>
        <v>932</v>
      </c>
      <c r="AC42" t="str">
        <f t="shared" si="8"/>
        <v>Low Profit</v>
      </c>
      <c r="AD42" t="str">
        <f t="shared" si="9"/>
        <v>Dec-2024</v>
      </c>
    </row>
    <row r="43" spans="1:30" x14ac:dyDescent="0.3">
      <c r="A43">
        <v>42</v>
      </c>
      <c r="B43" t="s">
        <v>17</v>
      </c>
      <c r="C43" t="s">
        <v>111</v>
      </c>
      <c r="D43" t="s">
        <v>123</v>
      </c>
      <c r="E43" t="s">
        <v>133</v>
      </c>
      <c r="F43" t="s">
        <v>137</v>
      </c>
      <c r="G43">
        <v>5</v>
      </c>
      <c r="H43">
        <v>1734</v>
      </c>
      <c r="I43">
        <v>8670</v>
      </c>
      <c r="J43">
        <v>2.9</v>
      </c>
      <c r="K43" t="s">
        <v>141</v>
      </c>
      <c r="M43" t="str">
        <f t="shared" si="0"/>
        <v>High</v>
      </c>
      <c r="N43">
        <f t="shared" si="1"/>
        <v>2601</v>
      </c>
      <c r="O43" t="str">
        <f t="shared" si="2"/>
        <v>2024-03</v>
      </c>
      <c r="P43" t="str">
        <f t="shared" si="3"/>
        <v>Low Rating</v>
      </c>
      <c r="Q43">
        <f t="shared" si="4"/>
        <v>0.3</v>
      </c>
      <c r="Z43">
        <f t="shared" si="5"/>
        <v>346.8</v>
      </c>
      <c r="AA43" t="str">
        <f t="shared" si="6"/>
        <v>Bulk</v>
      </c>
      <c r="AB43" s="6">
        <f t="shared" si="7"/>
        <v>1734</v>
      </c>
      <c r="AC43" t="str">
        <f t="shared" si="8"/>
        <v>High Profit</v>
      </c>
      <c r="AD43" t="str">
        <f t="shared" si="9"/>
        <v>Mar-2024</v>
      </c>
    </row>
    <row r="44" spans="1:30" x14ac:dyDescent="0.3">
      <c r="A44">
        <v>43</v>
      </c>
      <c r="B44" t="s">
        <v>48</v>
      </c>
      <c r="C44" t="s">
        <v>117</v>
      </c>
      <c r="D44" t="s">
        <v>122</v>
      </c>
      <c r="E44" t="s">
        <v>126</v>
      </c>
      <c r="F44" t="s">
        <v>135</v>
      </c>
      <c r="G44">
        <v>3</v>
      </c>
      <c r="H44">
        <v>1802</v>
      </c>
      <c r="I44">
        <v>5406</v>
      </c>
      <c r="J44">
        <v>4.8</v>
      </c>
      <c r="K44" t="s">
        <v>141</v>
      </c>
      <c r="M44" t="str">
        <f t="shared" si="0"/>
        <v>High</v>
      </c>
      <c r="N44">
        <f t="shared" si="1"/>
        <v>1621.8</v>
      </c>
      <c r="O44" t="str">
        <f t="shared" si="2"/>
        <v>2024-05</v>
      </c>
      <c r="P44" t="str">
        <f t="shared" si="3"/>
        <v>High Rating</v>
      </c>
      <c r="Q44">
        <f t="shared" si="4"/>
        <v>0.3</v>
      </c>
      <c r="Z44">
        <f t="shared" si="5"/>
        <v>600.66666666666663</v>
      </c>
      <c r="AA44" t="str">
        <f t="shared" si="6"/>
        <v>Small</v>
      </c>
      <c r="AB44" s="6">
        <f t="shared" si="7"/>
        <v>1802</v>
      </c>
      <c r="AC44" t="str">
        <f t="shared" si="8"/>
        <v>High Profit</v>
      </c>
      <c r="AD44" t="str">
        <f t="shared" si="9"/>
        <v>May-2024</v>
      </c>
    </row>
    <row r="45" spans="1:30" x14ac:dyDescent="0.3">
      <c r="A45">
        <v>44</v>
      </c>
      <c r="B45" t="s">
        <v>49</v>
      </c>
      <c r="C45" t="s">
        <v>117</v>
      </c>
      <c r="D45" t="s">
        <v>121</v>
      </c>
      <c r="E45" t="s">
        <v>131</v>
      </c>
      <c r="F45" t="s">
        <v>136</v>
      </c>
      <c r="G45">
        <v>4</v>
      </c>
      <c r="H45">
        <v>655</v>
      </c>
      <c r="I45">
        <v>2620</v>
      </c>
      <c r="J45">
        <v>3</v>
      </c>
      <c r="K45" t="s">
        <v>142</v>
      </c>
      <c r="M45" t="str">
        <f t="shared" si="0"/>
        <v>Low</v>
      </c>
      <c r="N45">
        <f t="shared" si="1"/>
        <v>786</v>
      </c>
      <c r="O45" t="str">
        <f t="shared" si="2"/>
        <v>2024-06</v>
      </c>
      <c r="P45" t="str">
        <f t="shared" si="3"/>
        <v>Low Rating</v>
      </c>
      <c r="Q45">
        <f t="shared" si="4"/>
        <v>0.3</v>
      </c>
      <c r="Z45">
        <f t="shared" si="5"/>
        <v>163.75</v>
      </c>
      <c r="AA45" t="str">
        <f t="shared" si="6"/>
        <v>Bulk</v>
      </c>
      <c r="AB45" s="6">
        <f t="shared" si="7"/>
        <v>655</v>
      </c>
      <c r="AC45" t="str">
        <f t="shared" si="8"/>
        <v>Low Profit</v>
      </c>
      <c r="AD45" t="str">
        <f t="shared" si="9"/>
        <v>Jun-2024</v>
      </c>
    </row>
    <row r="46" spans="1:30" x14ac:dyDescent="0.3">
      <c r="A46">
        <v>45</v>
      </c>
      <c r="B46" t="s">
        <v>30</v>
      </c>
      <c r="C46" t="s">
        <v>118</v>
      </c>
      <c r="D46" t="s">
        <v>124</v>
      </c>
      <c r="E46" t="s">
        <v>127</v>
      </c>
      <c r="F46" t="s">
        <v>136</v>
      </c>
      <c r="G46">
        <v>2</v>
      </c>
      <c r="H46">
        <v>1016</v>
      </c>
      <c r="I46">
        <v>2032</v>
      </c>
      <c r="J46">
        <v>3.3</v>
      </c>
      <c r="K46" t="s">
        <v>139</v>
      </c>
      <c r="M46" t="str">
        <f t="shared" si="0"/>
        <v>Low</v>
      </c>
      <c r="N46">
        <f t="shared" si="1"/>
        <v>609.6</v>
      </c>
      <c r="O46" t="str">
        <f t="shared" si="2"/>
        <v>2024-05</v>
      </c>
      <c r="P46" t="str">
        <f t="shared" si="3"/>
        <v>Low Rating</v>
      </c>
      <c r="Q46">
        <f t="shared" si="4"/>
        <v>0.3</v>
      </c>
      <c r="Z46">
        <f t="shared" si="5"/>
        <v>508</v>
      </c>
      <c r="AA46" t="str">
        <f t="shared" si="6"/>
        <v>Small</v>
      </c>
      <c r="AB46" s="6">
        <f t="shared" si="7"/>
        <v>1016</v>
      </c>
      <c r="AC46" t="str">
        <f t="shared" si="8"/>
        <v>Low Profit</v>
      </c>
      <c r="AD46" t="str">
        <f t="shared" si="9"/>
        <v>May-2024</v>
      </c>
    </row>
    <row r="47" spans="1:30" x14ac:dyDescent="0.3">
      <c r="A47">
        <v>46</v>
      </c>
      <c r="B47" t="s">
        <v>50</v>
      </c>
      <c r="C47" t="s">
        <v>114</v>
      </c>
      <c r="D47" t="s">
        <v>122</v>
      </c>
      <c r="E47" t="s">
        <v>133</v>
      </c>
      <c r="F47" t="s">
        <v>138</v>
      </c>
      <c r="G47">
        <v>1</v>
      </c>
      <c r="H47">
        <v>436</v>
      </c>
      <c r="I47">
        <v>436</v>
      </c>
      <c r="J47">
        <v>4.7</v>
      </c>
      <c r="K47" t="s">
        <v>140</v>
      </c>
      <c r="M47" t="str">
        <f t="shared" si="0"/>
        <v>Low</v>
      </c>
      <c r="N47">
        <f t="shared" si="1"/>
        <v>130.79999999999998</v>
      </c>
      <c r="O47" t="str">
        <f t="shared" si="2"/>
        <v>2024-04</v>
      </c>
      <c r="P47" t="str">
        <f t="shared" si="3"/>
        <v>High Rating</v>
      </c>
      <c r="Q47">
        <f t="shared" si="4"/>
        <v>0.29999999999999993</v>
      </c>
      <c r="Z47">
        <f t="shared" si="5"/>
        <v>436</v>
      </c>
      <c r="AA47" t="str">
        <f t="shared" si="6"/>
        <v>Single</v>
      </c>
      <c r="AB47" s="6">
        <f t="shared" si="7"/>
        <v>436</v>
      </c>
      <c r="AC47" t="str">
        <f t="shared" si="8"/>
        <v>Low Profit</v>
      </c>
      <c r="AD47" t="str">
        <f t="shared" si="9"/>
        <v>Apr-2024</v>
      </c>
    </row>
    <row r="48" spans="1:30" x14ac:dyDescent="0.3">
      <c r="A48">
        <v>47</v>
      </c>
      <c r="B48" t="s">
        <v>51</v>
      </c>
      <c r="C48" t="s">
        <v>120</v>
      </c>
      <c r="D48" t="s">
        <v>123</v>
      </c>
      <c r="E48" t="s">
        <v>126</v>
      </c>
      <c r="F48" t="s">
        <v>136</v>
      </c>
      <c r="G48">
        <v>5</v>
      </c>
      <c r="H48">
        <v>1089</v>
      </c>
      <c r="I48">
        <v>5445</v>
      </c>
      <c r="J48">
        <v>3.4</v>
      </c>
      <c r="K48" t="s">
        <v>140</v>
      </c>
      <c r="M48" t="str">
        <f t="shared" si="0"/>
        <v>High</v>
      </c>
      <c r="N48">
        <f t="shared" si="1"/>
        <v>1633.5</v>
      </c>
      <c r="O48" t="str">
        <f t="shared" si="2"/>
        <v>2024-08</v>
      </c>
      <c r="P48" t="str">
        <f t="shared" si="3"/>
        <v>Low Rating</v>
      </c>
      <c r="Q48">
        <f t="shared" si="4"/>
        <v>0.3</v>
      </c>
      <c r="Z48">
        <f t="shared" si="5"/>
        <v>217.8</v>
      </c>
      <c r="AA48" t="str">
        <f t="shared" si="6"/>
        <v>Bulk</v>
      </c>
      <c r="AB48" s="6">
        <f t="shared" si="7"/>
        <v>1089</v>
      </c>
      <c r="AC48" t="str">
        <f t="shared" si="8"/>
        <v>High Profit</v>
      </c>
      <c r="AD48" t="str">
        <f t="shared" si="9"/>
        <v>Aug-2024</v>
      </c>
    </row>
    <row r="49" spans="1:30" x14ac:dyDescent="0.3">
      <c r="A49">
        <v>48</v>
      </c>
      <c r="B49" t="s">
        <v>52</v>
      </c>
      <c r="C49" t="s">
        <v>120</v>
      </c>
      <c r="D49" t="s">
        <v>121</v>
      </c>
      <c r="E49" t="s">
        <v>131</v>
      </c>
      <c r="F49" t="s">
        <v>135</v>
      </c>
      <c r="G49">
        <v>3</v>
      </c>
      <c r="H49">
        <v>290</v>
      </c>
      <c r="I49">
        <v>870</v>
      </c>
      <c r="J49">
        <v>4.3</v>
      </c>
      <c r="K49" t="s">
        <v>139</v>
      </c>
      <c r="M49" t="str">
        <f t="shared" si="0"/>
        <v>Low</v>
      </c>
      <c r="N49">
        <f t="shared" si="1"/>
        <v>261</v>
      </c>
      <c r="O49" t="str">
        <f t="shared" si="2"/>
        <v>2024-09</v>
      </c>
      <c r="P49" t="str">
        <f t="shared" si="3"/>
        <v>High Rating</v>
      </c>
      <c r="Q49">
        <f t="shared" si="4"/>
        <v>0.3</v>
      </c>
      <c r="Z49">
        <f t="shared" si="5"/>
        <v>96.666666666666671</v>
      </c>
      <c r="AA49" t="str">
        <f t="shared" si="6"/>
        <v>Small</v>
      </c>
      <c r="AB49" s="6">
        <f t="shared" si="7"/>
        <v>290</v>
      </c>
      <c r="AC49" t="str">
        <f t="shared" si="8"/>
        <v>Low Profit</v>
      </c>
      <c r="AD49" t="str">
        <f t="shared" si="9"/>
        <v>Sep-2024</v>
      </c>
    </row>
    <row r="50" spans="1:30" x14ac:dyDescent="0.3">
      <c r="A50">
        <v>49</v>
      </c>
      <c r="B50" t="s">
        <v>53</v>
      </c>
      <c r="C50" t="s">
        <v>119</v>
      </c>
      <c r="D50" t="s">
        <v>124</v>
      </c>
      <c r="E50" t="s">
        <v>128</v>
      </c>
      <c r="F50" t="s">
        <v>137</v>
      </c>
      <c r="G50">
        <v>1</v>
      </c>
      <c r="H50">
        <v>1560</v>
      </c>
      <c r="I50">
        <v>1560</v>
      </c>
      <c r="J50">
        <v>4.8</v>
      </c>
      <c r="K50" t="s">
        <v>140</v>
      </c>
      <c r="M50" t="str">
        <f t="shared" si="0"/>
        <v>Low</v>
      </c>
      <c r="N50">
        <f t="shared" si="1"/>
        <v>468</v>
      </c>
      <c r="O50" t="str">
        <f t="shared" si="2"/>
        <v>2024-12</v>
      </c>
      <c r="P50" t="str">
        <f t="shared" si="3"/>
        <v>High Rating</v>
      </c>
      <c r="Q50">
        <f t="shared" si="4"/>
        <v>0.3</v>
      </c>
      <c r="Z50">
        <f t="shared" si="5"/>
        <v>1560</v>
      </c>
      <c r="AA50" t="str">
        <f t="shared" si="6"/>
        <v>Single</v>
      </c>
      <c r="AB50" s="6">
        <f t="shared" si="7"/>
        <v>1560</v>
      </c>
      <c r="AC50" t="str">
        <f t="shared" si="8"/>
        <v>Low Profit</v>
      </c>
      <c r="AD50" t="str">
        <f t="shared" si="9"/>
        <v>Dec-2024</v>
      </c>
    </row>
    <row r="51" spans="1:30" x14ac:dyDescent="0.3">
      <c r="A51">
        <v>50</v>
      </c>
      <c r="B51" t="s">
        <v>54</v>
      </c>
      <c r="C51" t="s">
        <v>111</v>
      </c>
      <c r="D51" t="s">
        <v>123</v>
      </c>
      <c r="E51" t="s">
        <v>133</v>
      </c>
      <c r="F51" t="s">
        <v>138</v>
      </c>
      <c r="G51">
        <v>4</v>
      </c>
      <c r="H51">
        <v>868</v>
      </c>
      <c r="I51">
        <v>3472</v>
      </c>
      <c r="J51">
        <v>3.5</v>
      </c>
      <c r="K51" t="s">
        <v>140</v>
      </c>
      <c r="M51" t="str">
        <f t="shared" si="0"/>
        <v>High</v>
      </c>
      <c r="N51">
        <f t="shared" si="1"/>
        <v>1041.5999999999999</v>
      </c>
      <c r="O51" t="str">
        <f t="shared" si="2"/>
        <v>2024-10</v>
      </c>
      <c r="P51" t="str">
        <f t="shared" si="3"/>
        <v>Low Rating</v>
      </c>
      <c r="Q51">
        <f t="shared" si="4"/>
        <v>0.3</v>
      </c>
      <c r="Z51">
        <f t="shared" si="5"/>
        <v>217</v>
      </c>
      <c r="AA51" t="str">
        <f t="shared" si="6"/>
        <v>Bulk</v>
      </c>
      <c r="AB51" s="6">
        <f t="shared" si="7"/>
        <v>868</v>
      </c>
      <c r="AC51" t="str">
        <f t="shared" si="8"/>
        <v>High Profit</v>
      </c>
      <c r="AD51" t="str">
        <f t="shared" si="9"/>
        <v>Oct-2024</v>
      </c>
    </row>
    <row r="52" spans="1:30" x14ac:dyDescent="0.3">
      <c r="A52">
        <v>51</v>
      </c>
      <c r="B52" t="s">
        <v>55</v>
      </c>
      <c r="C52" t="s">
        <v>117</v>
      </c>
      <c r="D52" t="s">
        <v>124</v>
      </c>
      <c r="E52" t="s">
        <v>131</v>
      </c>
      <c r="F52" t="s">
        <v>137</v>
      </c>
      <c r="G52">
        <v>2</v>
      </c>
      <c r="H52">
        <v>1460</v>
      </c>
      <c r="I52">
        <v>2920</v>
      </c>
      <c r="J52">
        <v>3.9</v>
      </c>
      <c r="K52" t="s">
        <v>142</v>
      </c>
      <c r="M52" t="str">
        <f t="shared" si="0"/>
        <v>Low</v>
      </c>
      <c r="N52">
        <f t="shared" si="1"/>
        <v>876</v>
      </c>
      <c r="O52" t="str">
        <f t="shared" si="2"/>
        <v>2024-10</v>
      </c>
      <c r="P52" t="str">
        <f t="shared" si="3"/>
        <v>Low Rating</v>
      </c>
      <c r="Q52">
        <f t="shared" si="4"/>
        <v>0.3</v>
      </c>
      <c r="Z52">
        <f t="shared" si="5"/>
        <v>730</v>
      </c>
      <c r="AA52" t="str">
        <f t="shared" si="6"/>
        <v>Small</v>
      </c>
      <c r="AB52" s="6">
        <f t="shared" si="7"/>
        <v>1460</v>
      </c>
      <c r="AC52" t="str">
        <f t="shared" si="8"/>
        <v>Low Profit</v>
      </c>
      <c r="AD52" t="str">
        <f t="shared" si="9"/>
        <v>Oct-2024</v>
      </c>
    </row>
    <row r="53" spans="1:30" x14ac:dyDescent="0.3">
      <c r="A53">
        <v>52</v>
      </c>
      <c r="B53" t="s">
        <v>56</v>
      </c>
      <c r="C53" t="s">
        <v>116</v>
      </c>
      <c r="D53" t="s">
        <v>123</v>
      </c>
      <c r="E53" t="s">
        <v>125</v>
      </c>
      <c r="F53" t="s">
        <v>135</v>
      </c>
      <c r="G53">
        <v>4</v>
      </c>
      <c r="H53">
        <v>1809</v>
      </c>
      <c r="I53">
        <v>7236</v>
      </c>
      <c r="J53">
        <v>3.9</v>
      </c>
      <c r="K53" t="s">
        <v>140</v>
      </c>
      <c r="M53" t="str">
        <f t="shared" si="0"/>
        <v>High</v>
      </c>
      <c r="N53">
        <f t="shared" si="1"/>
        <v>2170.7999999999997</v>
      </c>
      <c r="O53" t="str">
        <f t="shared" si="2"/>
        <v>2024-08</v>
      </c>
      <c r="P53" t="str">
        <f t="shared" si="3"/>
        <v>Low Rating</v>
      </c>
      <c r="Q53">
        <f t="shared" si="4"/>
        <v>0.3</v>
      </c>
      <c r="Z53">
        <f t="shared" si="5"/>
        <v>452.25</v>
      </c>
      <c r="AA53" t="str">
        <f t="shared" si="6"/>
        <v>Bulk</v>
      </c>
      <c r="AB53" s="6">
        <f t="shared" si="7"/>
        <v>1809</v>
      </c>
      <c r="AC53" t="str">
        <f t="shared" si="8"/>
        <v>High Profit</v>
      </c>
      <c r="AD53" t="str">
        <f t="shared" si="9"/>
        <v>Aug-2024</v>
      </c>
    </row>
    <row r="54" spans="1:30" x14ac:dyDescent="0.3">
      <c r="A54">
        <v>53</v>
      </c>
      <c r="B54" t="s">
        <v>57</v>
      </c>
      <c r="C54" t="s">
        <v>115</v>
      </c>
      <c r="D54" t="s">
        <v>122</v>
      </c>
      <c r="E54" t="s">
        <v>127</v>
      </c>
      <c r="F54" t="s">
        <v>137</v>
      </c>
      <c r="G54">
        <v>2</v>
      </c>
      <c r="H54">
        <v>1549</v>
      </c>
      <c r="I54">
        <v>3098</v>
      </c>
      <c r="J54">
        <v>2.7</v>
      </c>
      <c r="K54" t="s">
        <v>140</v>
      </c>
      <c r="M54" t="str">
        <f t="shared" si="0"/>
        <v>High</v>
      </c>
      <c r="N54">
        <f t="shared" si="1"/>
        <v>929.4</v>
      </c>
      <c r="O54" t="str">
        <f t="shared" si="2"/>
        <v>2024-02</v>
      </c>
      <c r="P54" t="str">
        <f t="shared" si="3"/>
        <v>Low Rating</v>
      </c>
      <c r="Q54">
        <f t="shared" si="4"/>
        <v>0.3</v>
      </c>
      <c r="Z54">
        <f t="shared" si="5"/>
        <v>774.5</v>
      </c>
      <c r="AA54" t="str">
        <f t="shared" si="6"/>
        <v>Small</v>
      </c>
      <c r="AB54" s="6">
        <f t="shared" si="7"/>
        <v>1549</v>
      </c>
      <c r="AC54" t="str">
        <f t="shared" si="8"/>
        <v>Low Profit</v>
      </c>
      <c r="AD54" t="str">
        <f t="shared" si="9"/>
        <v>Feb-2024</v>
      </c>
    </row>
    <row r="55" spans="1:30" x14ac:dyDescent="0.3">
      <c r="A55">
        <v>54</v>
      </c>
      <c r="B55" t="s">
        <v>58</v>
      </c>
      <c r="C55" t="s">
        <v>113</v>
      </c>
      <c r="D55" t="s">
        <v>123</v>
      </c>
      <c r="E55" t="s">
        <v>127</v>
      </c>
      <c r="F55" t="s">
        <v>135</v>
      </c>
      <c r="G55">
        <v>2</v>
      </c>
      <c r="H55">
        <v>250</v>
      </c>
      <c r="I55">
        <v>500</v>
      </c>
      <c r="J55">
        <v>2.6</v>
      </c>
      <c r="K55" t="s">
        <v>142</v>
      </c>
      <c r="M55" t="str">
        <f t="shared" si="0"/>
        <v>Low</v>
      </c>
      <c r="N55">
        <f t="shared" si="1"/>
        <v>150</v>
      </c>
      <c r="O55" t="str">
        <f t="shared" si="2"/>
        <v>2024-11</v>
      </c>
      <c r="P55" t="str">
        <f t="shared" si="3"/>
        <v>Low Rating</v>
      </c>
      <c r="Q55">
        <f t="shared" si="4"/>
        <v>0.3</v>
      </c>
      <c r="Z55">
        <f t="shared" si="5"/>
        <v>125</v>
      </c>
      <c r="AA55" t="str">
        <f t="shared" si="6"/>
        <v>Small</v>
      </c>
      <c r="AB55" s="6">
        <f t="shared" si="7"/>
        <v>250</v>
      </c>
      <c r="AC55" t="str">
        <f t="shared" si="8"/>
        <v>Low Profit</v>
      </c>
      <c r="AD55" t="str">
        <f t="shared" si="9"/>
        <v>Nov-2024</v>
      </c>
    </row>
    <row r="56" spans="1:30" x14ac:dyDescent="0.3">
      <c r="A56">
        <v>55</v>
      </c>
      <c r="B56" t="s">
        <v>59</v>
      </c>
      <c r="C56" t="s">
        <v>111</v>
      </c>
      <c r="D56" t="s">
        <v>122</v>
      </c>
      <c r="E56" t="s">
        <v>131</v>
      </c>
      <c r="F56" t="s">
        <v>135</v>
      </c>
      <c r="G56">
        <v>4</v>
      </c>
      <c r="H56">
        <v>1212</v>
      </c>
      <c r="I56">
        <v>4848</v>
      </c>
      <c r="J56">
        <v>3.5</v>
      </c>
      <c r="K56" t="s">
        <v>141</v>
      </c>
      <c r="M56" t="str">
        <f t="shared" si="0"/>
        <v>High</v>
      </c>
      <c r="N56">
        <f t="shared" si="1"/>
        <v>1454.3999999999999</v>
      </c>
      <c r="O56" t="str">
        <f t="shared" si="2"/>
        <v>2024-12</v>
      </c>
      <c r="P56" t="str">
        <f t="shared" si="3"/>
        <v>Low Rating</v>
      </c>
      <c r="Q56">
        <f t="shared" si="4"/>
        <v>0.3</v>
      </c>
      <c r="Z56">
        <f t="shared" si="5"/>
        <v>303</v>
      </c>
      <c r="AA56" t="str">
        <f t="shared" si="6"/>
        <v>Bulk</v>
      </c>
      <c r="AB56" s="6">
        <f t="shared" si="7"/>
        <v>1212</v>
      </c>
      <c r="AC56" t="str">
        <f t="shared" si="8"/>
        <v>High Profit</v>
      </c>
      <c r="AD56" t="str">
        <f t="shared" si="9"/>
        <v>Dec-2024</v>
      </c>
    </row>
    <row r="57" spans="1:30" x14ac:dyDescent="0.3">
      <c r="A57">
        <v>56</v>
      </c>
      <c r="B57" t="s">
        <v>60</v>
      </c>
      <c r="C57" t="s">
        <v>116</v>
      </c>
      <c r="D57" t="s">
        <v>121</v>
      </c>
      <c r="E57" t="s">
        <v>131</v>
      </c>
      <c r="F57" t="s">
        <v>135</v>
      </c>
      <c r="G57">
        <v>2</v>
      </c>
      <c r="H57">
        <v>1846</v>
      </c>
      <c r="I57">
        <v>3692</v>
      </c>
      <c r="J57">
        <v>4.9000000000000004</v>
      </c>
      <c r="K57" t="s">
        <v>142</v>
      </c>
      <c r="M57" t="str">
        <f t="shared" si="0"/>
        <v>High</v>
      </c>
      <c r="N57">
        <f t="shared" si="1"/>
        <v>1107.5999999999999</v>
      </c>
      <c r="O57" t="str">
        <f t="shared" si="2"/>
        <v>2024-01</v>
      </c>
      <c r="P57" t="str">
        <f t="shared" si="3"/>
        <v>High Rating</v>
      </c>
      <c r="Q57">
        <f t="shared" si="4"/>
        <v>0.3</v>
      </c>
      <c r="Z57">
        <f t="shared" si="5"/>
        <v>923</v>
      </c>
      <c r="AA57" t="str">
        <f t="shared" si="6"/>
        <v>Small</v>
      </c>
      <c r="AB57" s="6">
        <f t="shared" si="7"/>
        <v>1846</v>
      </c>
      <c r="AC57" t="str">
        <f t="shared" si="8"/>
        <v>High Profit</v>
      </c>
      <c r="AD57" t="str">
        <f t="shared" si="9"/>
        <v>Jan-2024</v>
      </c>
    </row>
    <row r="58" spans="1:30" x14ac:dyDescent="0.3">
      <c r="A58">
        <v>57</v>
      </c>
      <c r="B58" t="s">
        <v>61</v>
      </c>
      <c r="C58" t="s">
        <v>119</v>
      </c>
      <c r="D58" t="s">
        <v>124</v>
      </c>
      <c r="E58" t="s">
        <v>130</v>
      </c>
      <c r="F58" t="s">
        <v>137</v>
      </c>
      <c r="G58">
        <v>2</v>
      </c>
      <c r="H58">
        <v>1841</v>
      </c>
      <c r="I58">
        <v>3682</v>
      </c>
      <c r="J58">
        <v>3.7</v>
      </c>
      <c r="K58" t="s">
        <v>140</v>
      </c>
      <c r="M58" t="str">
        <f t="shared" si="0"/>
        <v>High</v>
      </c>
      <c r="N58">
        <f t="shared" si="1"/>
        <v>1104.5999999999999</v>
      </c>
      <c r="O58" t="str">
        <f t="shared" si="2"/>
        <v>2024-08</v>
      </c>
      <c r="P58" t="str">
        <f t="shared" si="3"/>
        <v>Low Rating</v>
      </c>
      <c r="Q58">
        <f t="shared" si="4"/>
        <v>0.3</v>
      </c>
      <c r="Z58">
        <f t="shared" si="5"/>
        <v>920.5</v>
      </c>
      <c r="AA58" t="str">
        <f t="shared" si="6"/>
        <v>Small</v>
      </c>
      <c r="AB58" s="6">
        <f t="shared" si="7"/>
        <v>1841</v>
      </c>
      <c r="AC58" t="str">
        <f t="shared" si="8"/>
        <v>High Profit</v>
      </c>
      <c r="AD58" t="str">
        <f t="shared" si="9"/>
        <v>Aug-2024</v>
      </c>
    </row>
    <row r="59" spans="1:30" x14ac:dyDescent="0.3">
      <c r="A59">
        <v>58</v>
      </c>
      <c r="B59" t="s">
        <v>62</v>
      </c>
      <c r="C59" t="s">
        <v>120</v>
      </c>
      <c r="D59" t="s">
        <v>122</v>
      </c>
      <c r="E59" t="s">
        <v>133</v>
      </c>
      <c r="F59" t="s">
        <v>137</v>
      </c>
      <c r="G59">
        <v>2</v>
      </c>
      <c r="H59">
        <v>1723</v>
      </c>
      <c r="I59">
        <v>3446</v>
      </c>
      <c r="J59">
        <v>4.7</v>
      </c>
      <c r="K59" t="s">
        <v>142</v>
      </c>
      <c r="M59" t="str">
        <f t="shared" si="0"/>
        <v>High</v>
      </c>
      <c r="N59">
        <f t="shared" si="1"/>
        <v>1033.8</v>
      </c>
      <c r="O59" t="str">
        <f t="shared" si="2"/>
        <v>2024-05</v>
      </c>
      <c r="P59" t="str">
        <f t="shared" si="3"/>
        <v>High Rating</v>
      </c>
      <c r="Q59">
        <f t="shared" si="4"/>
        <v>0.3</v>
      </c>
      <c r="Z59">
        <f t="shared" si="5"/>
        <v>861.5</v>
      </c>
      <c r="AA59" t="str">
        <f t="shared" si="6"/>
        <v>Small</v>
      </c>
      <c r="AB59" s="6">
        <f t="shared" si="7"/>
        <v>1723</v>
      </c>
      <c r="AC59" t="str">
        <f t="shared" si="8"/>
        <v>High Profit</v>
      </c>
      <c r="AD59" t="str">
        <f t="shared" si="9"/>
        <v>May-2024</v>
      </c>
    </row>
    <row r="60" spans="1:30" x14ac:dyDescent="0.3">
      <c r="A60">
        <v>59</v>
      </c>
      <c r="B60" t="s">
        <v>63</v>
      </c>
      <c r="C60" t="s">
        <v>113</v>
      </c>
      <c r="D60" t="s">
        <v>123</v>
      </c>
      <c r="E60" t="s">
        <v>133</v>
      </c>
      <c r="F60" t="s">
        <v>137</v>
      </c>
      <c r="G60">
        <v>2</v>
      </c>
      <c r="H60">
        <v>762</v>
      </c>
      <c r="I60">
        <v>1524</v>
      </c>
      <c r="J60">
        <v>3.6</v>
      </c>
      <c r="K60" t="s">
        <v>140</v>
      </c>
      <c r="M60" t="str">
        <f t="shared" si="0"/>
        <v>Low</v>
      </c>
      <c r="N60">
        <f t="shared" si="1"/>
        <v>457.2</v>
      </c>
      <c r="O60" t="str">
        <f t="shared" si="2"/>
        <v>2024-04</v>
      </c>
      <c r="P60" t="str">
        <f t="shared" si="3"/>
        <v>Low Rating</v>
      </c>
      <c r="Q60">
        <f t="shared" si="4"/>
        <v>0.3</v>
      </c>
      <c r="Z60">
        <f t="shared" si="5"/>
        <v>381</v>
      </c>
      <c r="AA60" t="str">
        <f t="shared" si="6"/>
        <v>Small</v>
      </c>
      <c r="AB60" s="6">
        <f t="shared" si="7"/>
        <v>762</v>
      </c>
      <c r="AC60" t="str">
        <f t="shared" si="8"/>
        <v>Low Profit</v>
      </c>
      <c r="AD60" t="str">
        <f t="shared" si="9"/>
        <v>Apr-2024</v>
      </c>
    </row>
    <row r="61" spans="1:30" x14ac:dyDescent="0.3">
      <c r="A61">
        <v>60</v>
      </c>
      <c r="B61" t="s">
        <v>64</v>
      </c>
      <c r="C61" t="s">
        <v>118</v>
      </c>
      <c r="D61" t="s">
        <v>123</v>
      </c>
      <c r="E61" t="s">
        <v>128</v>
      </c>
      <c r="F61" t="s">
        <v>136</v>
      </c>
      <c r="G61">
        <v>2</v>
      </c>
      <c r="H61">
        <v>508</v>
      </c>
      <c r="I61">
        <v>1016</v>
      </c>
      <c r="J61">
        <v>3.1</v>
      </c>
      <c r="K61" t="s">
        <v>141</v>
      </c>
      <c r="M61" t="str">
        <f t="shared" si="0"/>
        <v>Low</v>
      </c>
      <c r="N61">
        <f t="shared" si="1"/>
        <v>304.8</v>
      </c>
      <c r="O61" t="str">
        <f t="shared" si="2"/>
        <v>2024-12</v>
      </c>
      <c r="P61" t="str">
        <f t="shared" si="3"/>
        <v>Low Rating</v>
      </c>
      <c r="Q61">
        <f t="shared" si="4"/>
        <v>0.3</v>
      </c>
      <c r="Z61">
        <f t="shared" si="5"/>
        <v>254</v>
      </c>
      <c r="AA61" t="str">
        <f t="shared" si="6"/>
        <v>Small</v>
      </c>
      <c r="AB61" s="6">
        <f t="shared" si="7"/>
        <v>508</v>
      </c>
      <c r="AC61" t="str">
        <f t="shared" si="8"/>
        <v>Low Profit</v>
      </c>
      <c r="AD61" t="str">
        <f t="shared" si="9"/>
        <v>Dec-2024</v>
      </c>
    </row>
    <row r="62" spans="1:30" x14ac:dyDescent="0.3">
      <c r="A62">
        <v>61</v>
      </c>
      <c r="B62" t="s">
        <v>65</v>
      </c>
      <c r="C62" t="s">
        <v>113</v>
      </c>
      <c r="D62" t="s">
        <v>121</v>
      </c>
      <c r="E62" t="s">
        <v>131</v>
      </c>
      <c r="F62" t="s">
        <v>137</v>
      </c>
      <c r="G62">
        <v>3</v>
      </c>
      <c r="H62">
        <v>1311</v>
      </c>
      <c r="I62">
        <v>3933</v>
      </c>
      <c r="J62">
        <v>3.7</v>
      </c>
      <c r="K62" t="s">
        <v>139</v>
      </c>
      <c r="M62" t="str">
        <f t="shared" si="0"/>
        <v>High</v>
      </c>
      <c r="N62">
        <f t="shared" si="1"/>
        <v>1179.8999999999999</v>
      </c>
      <c r="O62" t="str">
        <f t="shared" si="2"/>
        <v>2024-04</v>
      </c>
      <c r="P62" t="str">
        <f t="shared" si="3"/>
        <v>Low Rating</v>
      </c>
      <c r="Q62">
        <f t="shared" si="4"/>
        <v>0.3</v>
      </c>
      <c r="Z62">
        <f t="shared" si="5"/>
        <v>437</v>
      </c>
      <c r="AA62" t="str">
        <f t="shared" si="6"/>
        <v>Small</v>
      </c>
      <c r="AB62" s="6">
        <f t="shared" si="7"/>
        <v>1311</v>
      </c>
      <c r="AC62" t="str">
        <f t="shared" si="8"/>
        <v>High Profit</v>
      </c>
      <c r="AD62" t="str">
        <f t="shared" si="9"/>
        <v>Apr-2024</v>
      </c>
    </row>
    <row r="63" spans="1:30" x14ac:dyDescent="0.3">
      <c r="A63">
        <v>62</v>
      </c>
      <c r="B63" t="s">
        <v>66</v>
      </c>
      <c r="C63" t="s">
        <v>112</v>
      </c>
      <c r="D63" t="s">
        <v>122</v>
      </c>
      <c r="E63" t="s">
        <v>129</v>
      </c>
      <c r="F63" t="s">
        <v>136</v>
      </c>
      <c r="G63">
        <v>5</v>
      </c>
      <c r="H63">
        <v>979</v>
      </c>
      <c r="I63">
        <v>4895</v>
      </c>
      <c r="J63">
        <v>3.7</v>
      </c>
      <c r="K63" t="s">
        <v>140</v>
      </c>
      <c r="M63" t="str">
        <f t="shared" si="0"/>
        <v>High</v>
      </c>
      <c r="N63">
        <f t="shared" si="1"/>
        <v>1468.5</v>
      </c>
      <c r="O63" t="str">
        <f t="shared" si="2"/>
        <v>2024-06</v>
      </c>
      <c r="P63" t="str">
        <f t="shared" si="3"/>
        <v>Low Rating</v>
      </c>
      <c r="Q63">
        <f t="shared" si="4"/>
        <v>0.3</v>
      </c>
      <c r="Z63">
        <f t="shared" si="5"/>
        <v>195.8</v>
      </c>
      <c r="AA63" t="str">
        <f t="shared" si="6"/>
        <v>Bulk</v>
      </c>
      <c r="AB63" s="6">
        <f t="shared" si="7"/>
        <v>979</v>
      </c>
      <c r="AC63" t="str">
        <f t="shared" si="8"/>
        <v>High Profit</v>
      </c>
      <c r="AD63" t="str">
        <f t="shared" si="9"/>
        <v>Jun-2024</v>
      </c>
    </row>
    <row r="64" spans="1:30" x14ac:dyDescent="0.3">
      <c r="A64">
        <v>63</v>
      </c>
      <c r="B64" t="s">
        <v>67</v>
      </c>
      <c r="C64" t="s">
        <v>112</v>
      </c>
      <c r="D64" t="s">
        <v>122</v>
      </c>
      <c r="E64" t="s">
        <v>133</v>
      </c>
      <c r="F64" t="s">
        <v>135</v>
      </c>
      <c r="G64">
        <v>4</v>
      </c>
      <c r="H64">
        <v>649</v>
      </c>
      <c r="I64">
        <v>2596</v>
      </c>
      <c r="J64">
        <v>3.2</v>
      </c>
      <c r="K64" t="s">
        <v>142</v>
      </c>
      <c r="M64" t="str">
        <f t="shared" si="0"/>
        <v>Low</v>
      </c>
      <c r="N64">
        <f t="shared" si="1"/>
        <v>778.8</v>
      </c>
      <c r="O64" t="str">
        <f t="shared" si="2"/>
        <v>2024-01</v>
      </c>
      <c r="P64" t="str">
        <f t="shared" si="3"/>
        <v>Low Rating</v>
      </c>
      <c r="Q64">
        <f t="shared" si="4"/>
        <v>0.3</v>
      </c>
      <c r="Z64">
        <f t="shared" si="5"/>
        <v>162.25</v>
      </c>
      <c r="AA64" t="str">
        <f t="shared" si="6"/>
        <v>Bulk</v>
      </c>
      <c r="AB64" s="6">
        <f t="shared" si="7"/>
        <v>649</v>
      </c>
      <c r="AC64" t="str">
        <f t="shared" si="8"/>
        <v>Low Profit</v>
      </c>
      <c r="AD64" t="str">
        <f t="shared" si="9"/>
        <v>Jan-2024</v>
      </c>
    </row>
    <row r="65" spans="1:30" x14ac:dyDescent="0.3">
      <c r="A65">
        <v>64</v>
      </c>
      <c r="B65" t="s">
        <v>68</v>
      </c>
      <c r="C65" t="s">
        <v>112</v>
      </c>
      <c r="D65" t="s">
        <v>123</v>
      </c>
      <c r="E65" t="s">
        <v>131</v>
      </c>
      <c r="F65" t="s">
        <v>135</v>
      </c>
      <c r="G65">
        <v>4</v>
      </c>
      <c r="H65">
        <v>461</v>
      </c>
      <c r="I65">
        <v>1844</v>
      </c>
      <c r="J65">
        <v>5</v>
      </c>
      <c r="K65" t="s">
        <v>139</v>
      </c>
      <c r="M65" t="str">
        <f t="shared" si="0"/>
        <v>Low</v>
      </c>
      <c r="N65">
        <f t="shared" si="1"/>
        <v>553.19999999999993</v>
      </c>
      <c r="O65" t="str">
        <f t="shared" si="2"/>
        <v>2024-07</v>
      </c>
      <c r="P65" t="str">
        <f t="shared" si="3"/>
        <v>High Rating</v>
      </c>
      <c r="Q65">
        <f t="shared" si="4"/>
        <v>0.3</v>
      </c>
      <c r="Z65">
        <f t="shared" si="5"/>
        <v>115.25</v>
      </c>
      <c r="AA65" t="str">
        <f t="shared" si="6"/>
        <v>Bulk</v>
      </c>
      <c r="AB65" s="6">
        <f t="shared" si="7"/>
        <v>461</v>
      </c>
      <c r="AC65" t="str">
        <f t="shared" si="8"/>
        <v>Low Profit</v>
      </c>
      <c r="AD65" t="str">
        <f t="shared" si="9"/>
        <v>Jul-2024</v>
      </c>
    </row>
    <row r="66" spans="1:30" x14ac:dyDescent="0.3">
      <c r="A66">
        <v>65</v>
      </c>
      <c r="B66" t="s">
        <v>39</v>
      </c>
      <c r="C66" t="s">
        <v>120</v>
      </c>
      <c r="D66" t="s">
        <v>121</v>
      </c>
      <c r="E66" t="s">
        <v>130</v>
      </c>
      <c r="F66" t="s">
        <v>137</v>
      </c>
      <c r="G66">
        <v>2</v>
      </c>
      <c r="H66">
        <v>1975</v>
      </c>
      <c r="I66">
        <v>3950</v>
      </c>
      <c r="J66">
        <v>3.7</v>
      </c>
      <c r="K66" t="s">
        <v>139</v>
      </c>
      <c r="M66" t="str">
        <f t="shared" si="0"/>
        <v>High</v>
      </c>
      <c r="N66">
        <f t="shared" si="1"/>
        <v>1185</v>
      </c>
      <c r="O66" t="str">
        <f t="shared" si="2"/>
        <v>2024-05</v>
      </c>
      <c r="P66" t="str">
        <f t="shared" si="3"/>
        <v>Low Rating</v>
      </c>
      <c r="Q66">
        <f t="shared" si="4"/>
        <v>0.3</v>
      </c>
      <c r="Z66">
        <f t="shared" si="5"/>
        <v>987.5</v>
      </c>
      <c r="AA66" t="str">
        <f t="shared" si="6"/>
        <v>Small</v>
      </c>
      <c r="AB66" s="6">
        <f t="shared" si="7"/>
        <v>1975</v>
      </c>
      <c r="AC66" t="str">
        <f t="shared" si="8"/>
        <v>High Profit</v>
      </c>
      <c r="AD66" t="str">
        <f t="shared" si="9"/>
        <v>May-2024</v>
      </c>
    </row>
    <row r="67" spans="1:30" x14ac:dyDescent="0.3">
      <c r="A67">
        <v>66</v>
      </c>
      <c r="B67" t="s">
        <v>30</v>
      </c>
      <c r="C67" t="s">
        <v>112</v>
      </c>
      <c r="D67" t="s">
        <v>123</v>
      </c>
      <c r="E67" t="s">
        <v>127</v>
      </c>
      <c r="F67" t="s">
        <v>137</v>
      </c>
      <c r="G67">
        <v>3</v>
      </c>
      <c r="H67">
        <v>891</v>
      </c>
      <c r="I67">
        <v>2673</v>
      </c>
      <c r="J67">
        <v>4.4000000000000004</v>
      </c>
      <c r="K67" t="s">
        <v>142</v>
      </c>
      <c r="M67" t="str">
        <f t="shared" ref="M67:M121" si="10">IF(I67&gt;3000,"High","Low")</f>
        <v>Low</v>
      </c>
      <c r="N67">
        <f t="shared" ref="N67:N121" si="11">I67*0.3</f>
        <v>801.9</v>
      </c>
      <c r="O67" t="str">
        <f t="shared" ref="O67:O121" si="12">TEXT(B67,"yyyy-mm")</f>
        <v>2024-05</v>
      </c>
      <c r="P67" t="str">
        <f t="shared" ref="P67:P121" si="13">IF(J67&gt;=4,"High Rating","Low Rating")</f>
        <v>High Rating</v>
      </c>
      <c r="Q67">
        <f t="shared" ref="Q67:Q121" si="14">N67/I67</f>
        <v>0.3</v>
      </c>
      <c r="Z67">
        <f t="shared" ref="Z67:Z109" si="15">H67/G67</f>
        <v>297</v>
      </c>
      <c r="AA67" t="str">
        <f t="shared" ref="AA67:AA121" si="16">IF(G67=1,"Single",IF(G67&lt;=3,"Small","Bulk"))</f>
        <v>Small</v>
      </c>
      <c r="AB67" s="6">
        <f t="shared" ref="AB67:AB121" si="17">I67/G67</f>
        <v>891</v>
      </c>
      <c r="AC67" t="str">
        <f t="shared" ref="AC67:AC121" si="18">IF(N67&gt;1000,"High Profit","Low Profit")</f>
        <v>Low Profit</v>
      </c>
      <c r="AD67" t="str">
        <f t="shared" ref="AD67:AD121" si="19">TEXT(B67,"MMM-YYYY")</f>
        <v>May-2024</v>
      </c>
    </row>
    <row r="68" spans="1:30" x14ac:dyDescent="0.3">
      <c r="A68">
        <v>67</v>
      </c>
      <c r="B68" t="s">
        <v>69</v>
      </c>
      <c r="C68" t="s">
        <v>112</v>
      </c>
      <c r="D68" t="s">
        <v>123</v>
      </c>
      <c r="E68" t="s">
        <v>130</v>
      </c>
      <c r="F68" t="s">
        <v>137</v>
      </c>
      <c r="G68">
        <v>1</v>
      </c>
      <c r="H68">
        <v>1734</v>
      </c>
      <c r="I68">
        <v>1734</v>
      </c>
      <c r="J68">
        <v>3.8</v>
      </c>
      <c r="K68" t="s">
        <v>140</v>
      </c>
      <c r="M68" t="str">
        <f t="shared" si="10"/>
        <v>Low</v>
      </c>
      <c r="N68">
        <f t="shared" si="11"/>
        <v>520.19999999999993</v>
      </c>
      <c r="O68" t="str">
        <f t="shared" si="12"/>
        <v>2024-04</v>
      </c>
      <c r="P68" t="str">
        <f t="shared" si="13"/>
        <v>Low Rating</v>
      </c>
      <c r="Q68">
        <f t="shared" si="14"/>
        <v>0.29999999999999993</v>
      </c>
      <c r="Z68">
        <f t="shared" si="15"/>
        <v>1734</v>
      </c>
      <c r="AA68" t="str">
        <f t="shared" si="16"/>
        <v>Single</v>
      </c>
      <c r="AB68" s="6">
        <f t="shared" si="17"/>
        <v>1734</v>
      </c>
      <c r="AC68" t="str">
        <f t="shared" si="18"/>
        <v>Low Profit</v>
      </c>
      <c r="AD68" t="str">
        <f t="shared" si="19"/>
        <v>Apr-2024</v>
      </c>
    </row>
    <row r="69" spans="1:30" x14ac:dyDescent="0.3">
      <c r="A69">
        <v>68</v>
      </c>
      <c r="B69" t="s">
        <v>26</v>
      </c>
      <c r="C69" t="s">
        <v>111</v>
      </c>
      <c r="D69" t="s">
        <v>121</v>
      </c>
      <c r="E69" t="s">
        <v>126</v>
      </c>
      <c r="F69" t="s">
        <v>135</v>
      </c>
      <c r="G69">
        <v>2</v>
      </c>
      <c r="H69">
        <v>1918</v>
      </c>
      <c r="I69">
        <v>3836</v>
      </c>
      <c r="J69">
        <v>2.6</v>
      </c>
      <c r="K69" t="s">
        <v>141</v>
      </c>
      <c r="M69" t="str">
        <f t="shared" si="10"/>
        <v>High</v>
      </c>
      <c r="N69">
        <f t="shared" si="11"/>
        <v>1150.8</v>
      </c>
      <c r="O69" t="str">
        <f t="shared" si="12"/>
        <v>2024-05</v>
      </c>
      <c r="P69" t="str">
        <f t="shared" si="13"/>
        <v>Low Rating</v>
      </c>
      <c r="Q69">
        <f t="shared" si="14"/>
        <v>0.3</v>
      </c>
      <c r="Z69">
        <f t="shared" si="15"/>
        <v>959</v>
      </c>
      <c r="AA69" t="str">
        <f t="shared" si="16"/>
        <v>Small</v>
      </c>
      <c r="AB69" s="6">
        <f t="shared" si="17"/>
        <v>1918</v>
      </c>
      <c r="AC69" t="str">
        <f t="shared" si="18"/>
        <v>High Profit</v>
      </c>
      <c r="AD69" t="str">
        <f t="shared" si="19"/>
        <v>May-2024</v>
      </c>
    </row>
    <row r="70" spans="1:30" x14ac:dyDescent="0.3">
      <c r="A70">
        <v>69</v>
      </c>
      <c r="B70" t="s">
        <v>70</v>
      </c>
      <c r="C70" t="s">
        <v>117</v>
      </c>
      <c r="D70" t="s">
        <v>122</v>
      </c>
      <c r="E70" t="s">
        <v>130</v>
      </c>
      <c r="F70" t="s">
        <v>135</v>
      </c>
      <c r="G70">
        <v>4</v>
      </c>
      <c r="H70">
        <v>1632</v>
      </c>
      <c r="I70">
        <v>6528</v>
      </c>
      <c r="J70">
        <v>3.1</v>
      </c>
      <c r="K70" t="s">
        <v>140</v>
      </c>
      <c r="M70" t="str">
        <f t="shared" si="10"/>
        <v>High</v>
      </c>
      <c r="N70">
        <f t="shared" si="11"/>
        <v>1958.3999999999999</v>
      </c>
      <c r="O70" t="str">
        <f t="shared" si="12"/>
        <v>2024-03</v>
      </c>
      <c r="P70" t="str">
        <f t="shared" si="13"/>
        <v>Low Rating</v>
      </c>
      <c r="Q70">
        <f t="shared" si="14"/>
        <v>0.3</v>
      </c>
      <c r="Z70">
        <f t="shared" si="15"/>
        <v>408</v>
      </c>
      <c r="AA70" t="str">
        <f t="shared" si="16"/>
        <v>Bulk</v>
      </c>
      <c r="AB70" s="6">
        <f t="shared" si="17"/>
        <v>1632</v>
      </c>
      <c r="AC70" t="str">
        <f t="shared" si="18"/>
        <v>High Profit</v>
      </c>
      <c r="AD70" t="str">
        <f t="shared" si="19"/>
        <v>Mar-2024</v>
      </c>
    </row>
    <row r="71" spans="1:30" x14ac:dyDescent="0.3">
      <c r="A71">
        <v>70</v>
      </c>
      <c r="B71" t="s">
        <v>71</v>
      </c>
      <c r="C71" t="s">
        <v>120</v>
      </c>
      <c r="D71" t="s">
        <v>121</v>
      </c>
      <c r="E71" t="s">
        <v>134</v>
      </c>
      <c r="F71" t="s">
        <v>138</v>
      </c>
      <c r="G71">
        <v>1</v>
      </c>
      <c r="H71">
        <v>1385</v>
      </c>
      <c r="I71">
        <v>1385</v>
      </c>
      <c r="J71">
        <v>2.6</v>
      </c>
      <c r="K71" t="s">
        <v>140</v>
      </c>
      <c r="M71" t="str">
        <f t="shared" si="10"/>
        <v>Low</v>
      </c>
      <c r="N71">
        <f t="shared" si="11"/>
        <v>415.5</v>
      </c>
      <c r="O71" t="str">
        <f t="shared" si="12"/>
        <v>2024-10</v>
      </c>
      <c r="P71" t="str">
        <f t="shared" si="13"/>
        <v>Low Rating</v>
      </c>
      <c r="Q71">
        <f t="shared" si="14"/>
        <v>0.3</v>
      </c>
      <c r="Z71">
        <f t="shared" si="15"/>
        <v>1385</v>
      </c>
      <c r="AA71" t="str">
        <f t="shared" si="16"/>
        <v>Single</v>
      </c>
      <c r="AB71" s="6">
        <f t="shared" si="17"/>
        <v>1385</v>
      </c>
      <c r="AC71" t="str">
        <f t="shared" si="18"/>
        <v>Low Profit</v>
      </c>
      <c r="AD71" t="str">
        <f t="shared" si="19"/>
        <v>Oct-2024</v>
      </c>
    </row>
    <row r="72" spans="1:30" x14ac:dyDescent="0.3">
      <c r="A72">
        <v>71</v>
      </c>
      <c r="B72" t="s">
        <v>72</v>
      </c>
      <c r="C72" t="s">
        <v>112</v>
      </c>
      <c r="D72" t="s">
        <v>122</v>
      </c>
      <c r="E72" t="s">
        <v>127</v>
      </c>
      <c r="F72" t="s">
        <v>136</v>
      </c>
      <c r="G72">
        <v>5</v>
      </c>
      <c r="H72">
        <v>1614</v>
      </c>
      <c r="I72">
        <v>8070</v>
      </c>
      <c r="J72">
        <v>4.5999999999999996</v>
      </c>
      <c r="K72" t="s">
        <v>141</v>
      </c>
      <c r="M72" t="str">
        <f t="shared" si="10"/>
        <v>High</v>
      </c>
      <c r="N72">
        <f t="shared" si="11"/>
        <v>2421</v>
      </c>
      <c r="O72" t="str">
        <f t="shared" si="12"/>
        <v>2024-02</v>
      </c>
      <c r="P72" t="str">
        <f t="shared" si="13"/>
        <v>High Rating</v>
      </c>
      <c r="Q72">
        <f t="shared" si="14"/>
        <v>0.3</v>
      </c>
      <c r="Z72">
        <f t="shared" si="15"/>
        <v>322.8</v>
      </c>
      <c r="AA72" t="str">
        <f t="shared" si="16"/>
        <v>Bulk</v>
      </c>
      <c r="AB72" s="6">
        <f t="shared" si="17"/>
        <v>1614</v>
      </c>
      <c r="AC72" t="str">
        <f t="shared" si="18"/>
        <v>High Profit</v>
      </c>
      <c r="AD72" t="str">
        <f t="shared" si="19"/>
        <v>Feb-2024</v>
      </c>
    </row>
    <row r="73" spans="1:30" x14ac:dyDescent="0.3">
      <c r="A73">
        <v>72</v>
      </c>
      <c r="B73" t="s">
        <v>73</v>
      </c>
      <c r="C73" t="s">
        <v>118</v>
      </c>
      <c r="D73" t="s">
        <v>121</v>
      </c>
      <c r="E73" t="s">
        <v>129</v>
      </c>
      <c r="F73" t="s">
        <v>136</v>
      </c>
      <c r="G73">
        <v>3</v>
      </c>
      <c r="H73">
        <v>1291</v>
      </c>
      <c r="I73">
        <v>3873</v>
      </c>
      <c r="J73">
        <v>3.6</v>
      </c>
      <c r="K73" t="s">
        <v>140</v>
      </c>
      <c r="M73" t="str">
        <f t="shared" si="10"/>
        <v>High</v>
      </c>
      <c r="N73">
        <f t="shared" si="11"/>
        <v>1161.8999999999999</v>
      </c>
      <c r="O73" t="str">
        <f t="shared" si="12"/>
        <v>2024-02</v>
      </c>
      <c r="P73" t="str">
        <f t="shared" si="13"/>
        <v>Low Rating</v>
      </c>
      <c r="Q73">
        <f t="shared" si="14"/>
        <v>0.3</v>
      </c>
      <c r="Z73">
        <f t="shared" si="15"/>
        <v>430.33333333333331</v>
      </c>
      <c r="AA73" t="str">
        <f t="shared" si="16"/>
        <v>Small</v>
      </c>
      <c r="AB73" s="6">
        <f t="shared" si="17"/>
        <v>1291</v>
      </c>
      <c r="AC73" t="str">
        <f t="shared" si="18"/>
        <v>High Profit</v>
      </c>
      <c r="AD73" t="str">
        <f t="shared" si="19"/>
        <v>Feb-2024</v>
      </c>
    </row>
    <row r="74" spans="1:30" x14ac:dyDescent="0.3">
      <c r="A74">
        <v>73</v>
      </c>
      <c r="B74" t="s">
        <v>74</v>
      </c>
      <c r="C74" t="s">
        <v>119</v>
      </c>
      <c r="D74" t="s">
        <v>123</v>
      </c>
      <c r="E74" t="s">
        <v>126</v>
      </c>
      <c r="F74" t="s">
        <v>137</v>
      </c>
      <c r="G74">
        <v>4</v>
      </c>
      <c r="H74">
        <v>416</v>
      </c>
      <c r="I74">
        <v>1664</v>
      </c>
      <c r="J74">
        <v>3.6</v>
      </c>
      <c r="K74" t="s">
        <v>140</v>
      </c>
      <c r="M74" t="str">
        <f t="shared" si="10"/>
        <v>Low</v>
      </c>
      <c r="N74">
        <f t="shared" si="11"/>
        <v>499.2</v>
      </c>
      <c r="O74" t="str">
        <f t="shared" si="12"/>
        <v>2024-11</v>
      </c>
      <c r="P74" t="str">
        <f t="shared" si="13"/>
        <v>Low Rating</v>
      </c>
      <c r="Q74">
        <f t="shared" si="14"/>
        <v>0.3</v>
      </c>
      <c r="Z74">
        <f t="shared" si="15"/>
        <v>104</v>
      </c>
      <c r="AA74" t="str">
        <f t="shared" si="16"/>
        <v>Bulk</v>
      </c>
      <c r="AB74" s="6">
        <f t="shared" si="17"/>
        <v>416</v>
      </c>
      <c r="AC74" t="str">
        <f t="shared" si="18"/>
        <v>Low Profit</v>
      </c>
      <c r="AD74" t="str">
        <f t="shared" si="19"/>
        <v>Nov-2024</v>
      </c>
    </row>
    <row r="75" spans="1:30" x14ac:dyDescent="0.3">
      <c r="A75">
        <v>74</v>
      </c>
      <c r="B75" t="s">
        <v>56</v>
      </c>
      <c r="C75" t="s">
        <v>115</v>
      </c>
      <c r="D75" t="s">
        <v>124</v>
      </c>
      <c r="E75" t="s">
        <v>131</v>
      </c>
      <c r="F75" t="s">
        <v>135</v>
      </c>
      <c r="G75">
        <v>5</v>
      </c>
      <c r="H75">
        <v>1532</v>
      </c>
      <c r="I75">
        <v>7660</v>
      </c>
      <c r="J75">
        <v>3.2</v>
      </c>
      <c r="K75" t="s">
        <v>142</v>
      </c>
      <c r="M75" t="str">
        <f t="shared" si="10"/>
        <v>High</v>
      </c>
      <c r="N75">
        <f t="shared" si="11"/>
        <v>2298</v>
      </c>
      <c r="O75" t="str">
        <f t="shared" si="12"/>
        <v>2024-08</v>
      </c>
      <c r="P75" t="str">
        <f t="shared" si="13"/>
        <v>Low Rating</v>
      </c>
      <c r="Q75">
        <f t="shared" si="14"/>
        <v>0.3</v>
      </c>
      <c r="Z75">
        <f t="shared" si="15"/>
        <v>306.39999999999998</v>
      </c>
      <c r="AA75" t="str">
        <f t="shared" si="16"/>
        <v>Bulk</v>
      </c>
      <c r="AB75" s="6">
        <f t="shared" si="17"/>
        <v>1532</v>
      </c>
      <c r="AC75" t="str">
        <f t="shared" si="18"/>
        <v>High Profit</v>
      </c>
      <c r="AD75" t="str">
        <f t="shared" si="19"/>
        <v>Aug-2024</v>
      </c>
    </row>
    <row r="76" spans="1:30" x14ac:dyDescent="0.3">
      <c r="A76">
        <v>75</v>
      </c>
      <c r="B76" t="s">
        <v>75</v>
      </c>
      <c r="C76" t="s">
        <v>112</v>
      </c>
      <c r="D76" t="s">
        <v>123</v>
      </c>
      <c r="E76" t="s">
        <v>128</v>
      </c>
      <c r="F76" t="s">
        <v>135</v>
      </c>
      <c r="G76">
        <v>1</v>
      </c>
      <c r="H76">
        <v>771</v>
      </c>
      <c r="I76">
        <v>771</v>
      </c>
      <c r="J76">
        <v>4.7</v>
      </c>
      <c r="K76" t="s">
        <v>141</v>
      </c>
      <c r="M76" t="str">
        <f t="shared" si="10"/>
        <v>Low</v>
      </c>
      <c r="N76">
        <f t="shared" si="11"/>
        <v>231.29999999999998</v>
      </c>
      <c r="O76" t="str">
        <f t="shared" si="12"/>
        <v>2024-08</v>
      </c>
      <c r="P76" t="str">
        <f t="shared" si="13"/>
        <v>High Rating</v>
      </c>
      <c r="Q76">
        <f t="shared" si="14"/>
        <v>0.3</v>
      </c>
      <c r="Z76">
        <f t="shared" si="15"/>
        <v>771</v>
      </c>
      <c r="AA76" t="str">
        <f t="shared" si="16"/>
        <v>Single</v>
      </c>
      <c r="AB76" s="6">
        <f t="shared" si="17"/>
        <v>771</v>
      </c>
      <c r="AC76" t="str">
        <f t="shared" si="18"/>
        <v>Low Profit</v>
      </c>
      <c r="AD76" t="str">
        <f t="shared" si="19"/>
        <v>Aug-2024</v>
      </c>
    </row>
    <row r="77" spans="1:30" x14ac:dyDescent="0.3">
      <c r="A77">
        <v>76</v>
      </c>
      <c r="B77" t="s">
        <v>19</v>
      </c>
      <c r="C77" t="s">
        <v>120</v>
      </c>
      <c r="D77" t="s">
        <v>122</v>
      </c>
      <c r="E77" t="s">
        <v>128</v>
      </c>
      <c r="F77" t="s">
        <v>136</v>
      </c>
      <c r="G77">
        <v>4</v>
      </c>
      <c r="H77">
        <v>1942</v>
      </c>
      <c r="I77">
        <v>7768</v>
      </c>
      <c r="J77">
        <v>3.3</v>
      </c>
      <c r="K77" t="s">
        <v>142</v>
      </c>
      <c r="M77" t="str">
        <f t="shared" si="10"/>
        <v>High</v>
      </c>
      <c r="N77">
        <f t="shared" si="11"/>
        <v>2330.4</v>
      </c>
      <c r="O77" t="str">
        <f t="shared" si="12"/>
        <v>2024-04</v>
      </c>
      <c r="P77" t="str">
        <f t="shared" si="13"/>
        <v>Low Rating</v>
      </c>
      <c r="Q77">
        <f t="shared" si="14"/>
        <v>0.3</v>
      </c>
      <c r="Z77">
        <f t="shared" si="15"/>
        <v>485.5</v>
      </c>
      <c r="AA77" t="str">
        <f t="shared" si="16"/>
        <v>Bulk</v>
      </c>
      <c r="AB77" s="6">
        <f t="shared" si="17"/>
        <v>1942</v>
      </c>
      <c r="AC77" t="str">
        <f t="shared" si="18"/>
        <v>High Profit</v>
      </c>
      <c r="AD77" t="str">
        <f t="shared" si="19"/>
        <v>Apr-2024</v>
      </c>
    </row>
    <row r="78" spans="1:30" x14ac:dyDescent="0.3">
      <c r="A78">
        <v>77</v>
      </c>
      <c r="B78" t="s">
        <v>76</v>
      </c>
      <c r="C78" t="s">
        <v>114</v>
      </c>
      <c r="D78" t="s">
        <v>123</v>
      </c>
      <c r="E78" t="s">
        <v>128</v>
      </c>
      <c r="F78" t="s">
        <v>138</v>
      </c>
      <c r="G78">
        <v>5</v>
      </c>
      <c r="H78">
        <v>1636</v>
      </c>
      <c r="I78">
        <v>8180</v>
      </c>
      <c r="J78">
        <v>4.7</v>
      </c>
      <c r="K78" t="s">
        <v>139</v>
      </c>
      <c r="M78" t="str">
        <f t="shared" si="10"/>
        <v>High</v>
      </c>
      <c r="N78">
        <f t="shared" si="11"/>
        <v>2454</v>
      </c>
      <c r="O78" t="str">
        <f t="shared" si="12"/>
        <v>2024-09</v>
      </c>
      <c r="P78" t="str">
        <f t="shared" si="13"/>
        <v>High Rating</v>
      </c>
      <c r="Q78">
        <f t="shared" si="14"/>
        <v>0.3</v>
      </c>
      <c r="Z78">
        <f t="shared" si="15"/>
        <v>327.2</v>
      </c>
      <c r="AA78" t="str">
        <f t="shared" si="16"/>
        <v>Bulk</v>
      </c>
      <c r="AB78" s="6">
        <f t="shared" si="17"/>
        <v>1636</v>
      </c>
      <c r="AC78" t="str">
        <f t="shared" si="18"/>
        <v>High Profit</v>
      </c>
      <c r="AD78" t="str">
        <f t="shared" si="19"/>
        <v>Sep-2024</v>
      </c>
    </row>
    <row r="79" spans="1:30" x14ac:dyDescent="0.3">
      <c r="A79">
        <v>78</v>
      </c>
      <c r="B79" t="s">
        <v>77</v>
      </c>
      <c r="C79" t="s">
        <v>113</v>
      </c>
      <c r="D79" t="s">
        <v>121</v>
      </c>
      <c r="E79" t="s">
        <v>127</v>
      </c>
      <c r="F79" t="s">
        <v>137</v>
      </c>
      <c r="G79">
        <v>4</v>
      </c>
      <c r="H79">
        <v>1337</v>
      </c>
      <c r="I79">
        <v>5348</v>
      </c>
      <c r="J79">
        <v>4.4000000000000004</v>
      </c>
      <c r="K79" t="s">
        <v>142</v>
      </c>
      <c r="M79" t="str">
        <f t="shared" si="10"/>
        <v>High</v>
      </c>
      <c r="N79">
        <f t="shared" si="11"/>
        <v>1604.3999999999999</v>
      </c>
      <c r="O79" t="str">
        <f t="shared" si="12"/>
        <v>2024-11</v>
      </c>
      <c r="P79" t="str">
        <f t="shared" si="13"/>
        <v>High Rating</v>
      </c>
      <c r="Q79">
        <f t="shared" si="14"/>
        <v>0.3</v>
      </c>
      <c r="Z79">
        <f t="shared" si="15"/>
        <v>334.25</v>
      </c>
      <c r="AA79" t="str">
        <f t="shared" si="16"/>
        <v>Bulk</v>
      </c>
      <c r="AB79" s="6">
        <f t="shared" si="17"/>
        <v>1337</v>
      </c>
      <c r="AC79" t="str">
        <f t="shared" si="18"/>
        <v>High Profit</v>
      </c>
      <c r="AD79" t="str">
        <f t="shared" si="19"/>
        <v>Nov-2024</v>
      </c>
    </row>
    <row r="80" spans="1:30" x14ac:dyDescent="0.3">
      <c r="A80">
        <v>79</v>
      </c>
      <c r="B80" t="s">
        <v>78</v>
      </c>
      <c r="C80" t="s">
        <v>115</v>
      </c>
      <c r="D80" t="s">
        <v>122</v>
      </c>
      <c r="E80" t="s">
        <v>126</v>
      </c>
      <c r="F80" t="s">
        <v>136</v>
      </c>
      <c r="G80">
        <v>3</v>
      </c>
      <c r="H80">
        <v>653</v>
      </c>
      <c r="I80">
        <v>1959</v>
      </c>
      <c r="J80">
        <v>3.5</v>
      </c>
      <c r="K80" t="s">
        <v>141</v>
      </c>
      <c r="M80" t="str">
        <f t="shared" si="10"/>
        <v>Low</v>
      </c>
      <c r="N80">
        <f t="shared" si="11"/>
        <v>587.69999999999993</v>
      </c>
      <c r="O80" t="str">
        <f t="shared" si="12"/>
        <v>2024-06</v>
      </c>
      <c r="P80" t="str">
        <f t="shared" si="13"/>
        <v>Low Rating</v>
      </c>
      <c r="Q80">
        <f t="shared" si="14"/>
        <v>0.3</v>
      </c>
      <c r="Z80">
        <f t="shared" si="15"/>
        <v>217.66666666666666</v>
      </c>
      <c r="AA80" t="str">
        <f t="shared" si="16"/>
        <v>Small</v>
      </c>
      <c r="AB80" s="6">
        <f t="shared" si="17"/>
        <v>653</v>
      </c>
      <c r="AC80" t="str">
        <f t="shared" si="18"/>
        <v>Low Profit</v>
      </c>
      <c r="AD80" t="str">
        <f t="shared" si="19"/>
        <v>Jun-2024</v>
      </c>
    </row>
    <row r="81" spans="1:30" x14ac:dyDescent="0.3">
      <c r="A81">
        <v>80</v>
      </c>
      <c r="B81" t="s">
        <v>79</v>
      </c>
      <c r="C81" t="s">
        <v>120</v>
      </c>
      <c r="D81" t="s">
        <v>123</v>
      </c>
      <c r="E81" t="s">
        <v>132</v>
      </c>
      <c r="F81" t="s">
        <v>138</v>
      </c>
      <c r="G81">
        <v>4</v>
      </c>
      <c r="H81">
        <v>1727</v>
      </c>
      <c r="I81">
        <v>6908</v>
      </c>
      <c r="J81">
        <v>3.9</v>
      </c>
      <c r="K81" t="s">
        <v>140</v>
      </c>
      <c r="M81" t="str">
        <f t="shared" si="10"/>
        <v>High</v>
      </c>
      <c r="N81">
        <f t="shared" si="11"/>
        <v>2072.4</v>
      </c>
      <c r="O81" t="str">
        <f t="shared" si="12"/>
        <v>2024-12</v>
      </c>
      <c r="P81" t="str">
        <f t="shared" si="13"/>
        <v>Low Rating</v>
      </c>
      <c r="Q81">
        <f t="shared" si="14"/>
        <v>0.3</v>
      </c>
      <c r="Z81">
        <f t="shared" si="15"/>
        <v>431.75</v>
      </c>
      <c r="AA81" t="str">
        <f t="shared" si="16"/>
        <v>Bulk</v>
      </c>
      <c r="AB81" s="6">
        <f t="shared" si="17"/>
        <v>1727</v>
      </c>
      <c r="AC81" t="str">
        <f t="shared" si="18"/>
        <v>High Profit</v>
      </c>
      <c r="AD81" t="str">
        <f t="shared" si="19"/>
        <v>Dec-2024</v>
      </c>
    </row>
    <row r="82" spans="1:30" x14ac:dyDescent="0.3">
      <c r="A82">
        <v>81</v>
      </c>
      <c r="B82" t="s">
        <v>28</v>
      </c>
      <c r="C82" t="s">
        <v>115</v>
      </c>
      <c r="D82" t="s">
        <v>123</v>
      </c>
      <c r="E82" t="s">
        <v>125</v>
      </c>
      <c r="F82" t="s">
        <v>138</v>
      </c>
      <c r="G82">
        <v>2</v>
      </c>
      <c r="H82">
        <v>447</v>
      </c>
      <c r="I82">
        <v>894</v>
      </c>
      <c r="J82">
        <v>4.3</v>
      </c>
      <c r="K82" t="s">
        <v>140</v>
      </c>
      <c r="M82" t="str">
        <f t="shared" si="10"/>
        <v>Low</v>
      </c>
      <c r="N82">
        <f t="shared" si="11"/>
        <v>268.2</v>
      </c>
      <c r="O82" t="str">
        <f t="shared" si="12"/>
        <v>2024-03</v>
      </c>
      <c r="P82" t="str">
        <f t="shared" si="13"/>
        <v>High Rating</v>
      </c>
      <c r="Q82">
        <f t="shared" si="14"/>
        <v>0.3</v>
      </c>
      <c r="Z82">
        <f t="shared" si="15"/>
        <v>223.5</v>
      </c>
      <c r="AA82" t="str">
        <f t="shared" si="16"/>
        <v>Small</v>
      </c>
      <c r="AB82" s="6">
        <f t="shared" si="17"/>
        <v>447</v>
      </c>
      <c r="AC82" t="str">
        <f t="shared" si="18"/>
        <v>Low Profit</v>
      </c>
      <c r="AD82" t="str">
        <f t="shared" si="19"/>
        <v>Mar-2024</v>
      </c>
    </row>
    <row r="83" spans="1:30" x14ac:dyDescent="0.3">
      <c r="A83">
        <v>82</v>
      </c>
      <c r="B83" t="s">
        <v>80</v>
      </c>
      <c r="C83" t="s">
        <v>119</v>
      </c>
      <c r="D83" t="s">
        <v>124</v>
      </c>
      <c r="E83" t="s">
        <v>127</v>
      </c>
      <c r="F83" t="s">
        <v>135</v>
      </c>
      <c r="G83">
        <v>4</v>
      </c>
      <c r="H83">
        <v>766</v>
      </c>
      <c r="I83">
        <v>3064</v>
      </c>
      <c r="J83">
        <v>4.3</v>
      </c>
      <c r="K83" t="s">
        <v>140</v>
      </c>
      <c r="M83" t="str">
        <f t="shared" si="10"/>
        <v>High</v>
      </c>
      <c r="N83">
        <f t="shared" si="11"/>
        <v>919.19999999999993</v>
      </c>
      <c r="O83" t="str">
        <f t="shared" si="12"/>
        <v>2024-02</v>
      </c>
      <c r="P83" t="str">
        <f t="shared" si="13"/>
        <v>High Rating</v>
      </c>
      <c r="Q83">
        <f t="shared" si="14"/>
        <v>0.3</v>
      </c>
      <c r="Z83">
        <f t="shared" si="15"/>
        <v>191.5</v>
      </c>
      <c r="AA83" t="str">
        <f t="shared" si="16"/>
        <v>Bulk</v>
      </c>
      <c r="AB83" s="6">
        <f t="shared" si="17"/>
        <v>766</v>
      </c>
      <c r="AC83" t="str">
        <f t="shared" si="18"/>
        <v>Low Profit</v>
      </c>
      <c r="AD83" t="str">
        <f t="shared" si="19"/>
        <v>Feb-2024</v>
      </c>
    </row>
    <row r="84" spans="1:30" x14ac:dyDescent="0.3">
      <c r="A84">
        <v>83</v>
      </c>
      <c r="B84" t="s">
        <v>81</v>
      </c>
      <c r="C84" t="s">
        <v>113</v>
      </c>
      <c r="D84" t="s">
        <v>123</v>
      </c>
      <c r="E84" t="s">
        <v>127</v>
      </c>
      <c r="F84" t="s">
        <v>138</v>
      </c>
      <c r="G84">
        <v>2</v>
      </c>
      <c r="H84">
        <v>819</v>
      </c>
      <c r="I84">
        <v>1638</v>
      </c>
      <c r="J84">
        <v>2.5</v>
      </c>
      <c r="K84" t="s">
        <v>141</v>
      </c>
      <c r="M84" t="str">
        <f t="shared" si="10"/>
        <v>Low</v>
      </c>
      <c r="N84">
        <f t="shared" si="11"/>
        <v>491.4</v>
      </c>
      <c r="O84" t="str">
        <f t="shared" si="12"/>
        <v>2024-05</v>
      </c>
      <c r="P84" t="str">
        <f t="shared" si="13"/>
        <v>Low Rating</v>
      </c>
      <c r="Q84">
        <f t="shared" si="14"/>
        <v>0.3</v>
      </c>
      <c r="Z84">
        <f t="shared" si="15"/>
        <v>409.5</v>
      </c>
      <c r="AA84" t="str">
        <f t="shared" si="16"/>
        <v>Small</v>
      </c>
      <c r="AB84" s="6">
        <f t="shared" si="17"/>
        <v>819</v>
      </c>
      <c r="AC84" t="str">
        <f t="shared" si="18"/>
        <v>Low Profit</v>
      </c>
      <c r="AD84" t="str">
        <f t="shared" si="19"/>
        <v>May-2024</v>
      </c>
    </row>
    <row r="85" spans="1:30" x14ac:dyDescent="0.3">
      <c r="A85">
        <v>84</v>
      </c>
      <c r="B85" t="s">
        <v>72</v>
      </c>
      <c r="C85" t="s">
        <v>116</v>
      </c>
      <c r="D85" t="s">
        <v>121</v>
      </c>
      <c r="E85" t="s">
        <v>133</v>
      </c>
      <c r="F85" t="s">
        <v>138</v>
      </c>
      <c r="G85">
        <v>2</v>
      </c>
      <c r="H85">
        <v>1506</v>
      </c>
      <c r="I85">
        <v>3012</v>
      </c>
      <c r="J85">
        <v>4.7</v>
      </c>
      <c r="K85" t="s">
        <v>142</v>
      </c>
      <c r="M85" t="str">
        <f t="shared" si="10"/>
        <v>High</v>
      </c>
      <c r="N85">
        <f t="shared" si="11"/>
        <v>903.6</v>
      </c>
      <c r="O85" t="str">
        <f t="shared" si="12"/>
        <v>2024-02</v>
      </c>
      <c r="P85" t="str">
        <f t="shared" si="13"/>
        <v>High Rating</v>
      </c>
      <c r="Q85">
        <f t="shared" si="14"/>
        <v>0.3</v>
      </c>
      <c r="Z85">
        <f t="shared" si="15"/>
        <v>753</v>
      </c>
      <c r="AA85" t="str">
        <f t="shared" si="16"/>
        <v>Small</v>
      </c>
      <c r="AB85" s="6">
        <f t="shared" si="17"/>
        <v>1506</v>
      </c>
      <c r="AC85" t="str">
        <f t="shared" si="18"/>
        <v>Low Profit</v>
      </c>
      <c r="AD85" t="str">
        <f t="shared" si="19"/>
        <v>Feb-2024</v>
      </c>
    </row>
    <row r="86" spans="1:30" x14ac:dyDescent="0.3">
      <c r="A86">
        <v>85</v>
      </c>
      <c r="B86" t="s">
        <v>82</v>
      </c>
      <c r="C86" t="s">
        <v>116</v>
      </c>
      <c r="D86" t="s">
        <v>123</v>
      </c>
      <c r="E86" t="s">
        <v>132</v>
      </c>
      <c r="F86" t="s">
        <v>137</v>
      </c>
      <c r="G86">
        <v>4</v>
      </c>
      <c r="H86">
        <v>897</v>
      </c>
      <c r="I86">
        <v>3588</v>
      </c>
      <c r="J86">
        <v>3</v>
      </c>
      <c r="K86" t="s">
        <v>139</v>
      </c>
      <c r="M86" t="str">
        <f t="shared" si="10"/>
        <v>High</v>
      </c>
      <c r="N86">
        <f t="shared" si="11"/>
        <v>1076.3999999999999</v>
      </c>
      <c r="O86" t="str">
        <f t="shared" si="12"/>
        <v>2024-05</v>
      </c>
      <c r="P86" t="str">
        <f t="shared" si="13"/>
        <v>Low Rating</v>
      </c>
      <c r="Q86">
        <f t="shared" si="14"/>
        <v>0.3</v>
      </c>
      <c r="Z86">
        <f t="shared" si="15"/>
        <v>224.25</v>
      </c>
      <c r="AA86" t="str">
        <f t="shared" si="16"/>
        <v>Bulk</v>
      </c>
      <c r="AB86" s="6">
        <f t="shared" si="17"/>
        <v>897</v>
      </c>
      <c r="AC86" t="str">
        <f t="shared" si="18"/>
        <v>High Profit</v>
      </c>
      <c r="AD86" t="str">
        <f t="shared" si="19"/>
        <v>May-2024</v>
      </c>
    </row>
    <row r="87" spans="1:30" x14ac:dyDescent="0.3">
      <c r="A87">
        <v>86</v>
      </c>
      <c r="B87" t="s">
        <v>83</v>
      </c>
      <c r="C87" t="s">
        <v>115</v>
      </c>
      <c r="D87" t="s">
        <v>121</v>
      </c>
      <c r="E87" t="s">
        <v>130</v>
      </c>
      <c r="F87" t="s">
        <v>137</v>
      </c>
      <c r="G87">
        <v>4</v>
      </c>
      <c r="H87">
        <v>351</v>
      </c>
      <c r="I87">
        <v>1404</v>
      </c>
      <c r="J87">
        <v>3.9</v>
      </c>
      <c r="K87" t="s">
        <v>139</v>
      </c>
      <c r="M87" t="str">
        <f t="shared" si="10"/>
        <v>Low</v>
      </c>
      <c r="N87">
        <f t="shared" si="11"/>
        <v>421.2</v>
      </c>
      <c r="O87" t="str">
        <f t="shared" si="12"/>
        <v>2024-03</v>
      </c>
      <c r="P87" t="str">
        <f t="shared" si="13"/>
        <v>Low Rating</v>
      </c>
      <c r="Q87">
        <f t="shared" si="14"/>
        <v>0.3</v>
      </c>
      <c r="Z87">
        <f t="shared" si="15"/>
        <v>87.75</v>
      </c>
      <c r="AA87" t="str">
        <f t="shared" si="16"/>
        <v>Bulk</v>
      </c>
      <c r="AB87" s="6">
        <f t="shared" si="17"/>
        <v>351</v>
      </c>
      <c r="AC87" t="str">
        <f t="shared" si="18"/>
        <v>Low Profit</v>
      </c>
      <c r="AD87" t="str">
        <f t="shared" si="19"/>
        <v>Mar-2024</v>
      </c>
    </row>
    <row r="88" spans="1:30" x14ac:dyDescent="0.3">
      <c r="A88">
        <v>87</v>
      </c>
      <c r="B88" t="s">
        <v>84</v>
      </c>
      <c r="C88" t="s">
        <v>117</v>
      </c>
      <c r="D88" t="s">
        <v>123</v>
      </c>
      <c r="E88" t="s">
        <v>130</v>
      </c>
      <c r="F88" t="s">
        <v>135</v>
      </c>
      <c r="G88">
        <v>1</v>
      </c>
      <c r="H88">
        <v>1342</v>
      </c>
      <c r="I88">
        <v>1342</v>
      </c>
      <c r="J88">
        <v>4.4000000000000004</v>
      </c>
      <c r="K88" t="s">
        <v>141</v>
      </c>
      <c r="M88" t="str">
        <f t="shared" si="10"/>
        <v>Low</v>
      </c>
      <c r="N88">
        <f t="shared" si="11"/>
        <v>402.59999999999997</v>
      </c>
      <c r="O88" t="str">
        <f t="shared" si="12"/>
        <v>2024-09</v>
      </c>
      <c r="P88" t="str">
        <f t="shared" si="13"/>
        <v>High Rating</v>
      </c>
      <c r="Q88">
        <f t="shared" si="14"/>
        <v>0.3</v>
      </c>
      <c r="Z88">
        <f t="shared" si="15"/>
        <v>1342</v>
      </c>
      <c r="AA88" t="str">
        <f t="shared" si="16"/>
        <v>Single</v>
      </c>
      <c r="AB88" s="6">
        <f t="shared" si="17"/>
        <v>1342</v>
      </c>
      <c r="AC88" t="str">
        <f t="shared" si="18"/>
        <v>Low Profit</v>
      </c>
      <c r="AD88" t="str">
        <f t="shared" si="19"/>
        <v>Sep-2024</v>
      </c>
    </row>
    <row r="89" spans="1:30" x14ac:dyDescent="0.3">
      <c r="A89">
        <v>88</v>
      </c>
      <c r="B89" t="s">
        <v>58</v>
      </c>
      <c r="C89" t="s">
        <v>112</v>
      </c>
      <c r="D89" t="s">
        <v>122</v>
      </c>
      <c r="E89" t="s">
        <v>132</v>
      </c>
      <c r="F89" t="s">
        <v>138</v>
      </c>
      <c r="G89">
        <v>5</v>
      </c>
      <c r="H89">
        <v>1078</v>
      </c>
      <c r="I89">
        <v>5390</v>
      </c>
      <c r="J89">
        <v>3.3</v>
      </c>
      <c r="K89" t="s">
        <v>139</v>
      </c>
      <c r="M89" t="str">
        <f t="shared" si="10"/>
        <v>High</v>
      </c>
      <c r="N89">
        <f t="shared" si="11"/>
        <v>1617</v>
      </c>
      <c r="O89" t="str">
        <f t="shared" si="12"/>
        <v>2024-11</v>
      </c>
      <c r="P89" t="str">
        <f t="shared" si="13"/>
        <v>Low Rating</v>
      </c>
      <c r="Q89">
        <f t="shared" si="14"/>
        <v>0.3</v>
      </c>
      <c r="Z89">
        <f t="shared" si="15"/>
        <v>215.6</v>
      </c>
      <c r="AA89" t="str">
        <f t="shared" si="16"/>
        <v>Bulk</v>
      </c>
      <c r="AB89" s="6">
        <f t="shared" si="17"/>
        <v>1078</v>
      </c>
      <c r="AC89" t="str">
        <f t="shared" si="18"/>
        <v>High Profit</v>
      </c>
      <c r="AD89" t="str">
        <f t="shared" si="19"/>
        <v>Nov-2024</v>
      </c>
    </row>
    <row r="90" spans="1:30" x14ac:dyDescent="0.3">
      <c r="A90">
        <v>89</v>
      </c>
      <c r="B90" t="s">
        <v>42</v>
      </c>
      <c r="C90" t="s">
        <v>111</v>
      </c>
      <c r="D90" t="s">
        <v>124</v>
      </c>
      <c r="E90" t="s">
        <v>127</v>
      </c>
      <c r="F90" t="s">
        <v>138</v>
      </c>
      <c r="G90">
        <v>1</v>
      </c>
      <c r="H90">
        <v>521</v>
      </c>
      <c r="I90">
        <v>521</v>
      </c>
      <c r="J90">
        <v>3.1</v>
      </c>
      <c r="K90" t="s">
        <v>139</v>
      </c>
      <c r="M90" t="str">
        <f t="shared" si="10"/>
        <v>Low</v>
      </c>
      <c r="N90">
        <f t="shared" si="11"/>
        <v>156.29999999999998</v>
      </c>
      <c r="O90" t="str">
        <f t="shared" si="12"/>
        <v>2024-03</v>
      </c>
      <c r="P90" t="str">
        <f t="shared" si="13"/>
        <v>Low Rating</v>
      </c>
      <c r="Q90">
        <f t="shared" si="14"/>
        <v>0.3</v>
      </c>
      <c r="Z90">
        <f t="shared" si="15"/>
        <v>521</v>
      </c>
      <c r="AA90" t="str">
        <f t="shared" si="16"/>
        <v>Single</v>
      </c>
      <c r="AB90" s="6">
        <f t="shared" si="17"/>
        <v>521</v>
      </c>
      <c r="AC90" t="str">
        <f t="shared" si="18"/>
        <v>Low Profit</v>
      </c>
      <c r="AD90" t="str">
        <f t="shared" si="19"/>
        <v>Mar-2024</v>
      </c>
    </row>
    <row r="91" spans="1:30" x14ac:dyDescent="0.3">
      <c r="A91">
        <v>90</v>
      </c>
      <c r="B91" t="s">
        <v>79</v>
      </c>
      <c r="C91" t="s">
        <v>116</v>
      </c>
      <c r="D91" t="s">
        <v>122</v>
      </c>
      <c r="E91" t="s">
        <v>132</v>
      </c>
      <c r="F91" t="s">
        <v>137</v>
      </c>
      <c r="G91">
        <v>3</v>
      </c>
      <c r="H91">
        <v>266</v>
      </c>
      <c r="I91">
        <v>798</v>
      </c>
      <c r="J91">
        <v>3.1</v>
      </c>
      <c r="K91" t="s">
        <v>140</v>
      </c>
      <c r="M91" t="str">
        <f t="shared" si="10"/>
        <v>Low</v>
      </c>
      <c r="N91">
        <f t="shared" si="11"/>
        <v>239.39999999999998</v>
      </c>
      <c r="O91" t="str">
        <f t="shared" si="12"/>
        <v>2024-12</v>
      </c>
      <c r="P91" t="str">
        <f t="shared" si="13"/>
        <v>Low Rating</v>
      </c>
      <c r="Q91">
        <f t="shared" si="14"/>
        <v>0.3</v>
      </c>
      <c r="Z91">
        <f t="shared" si="15"/>
        <v>88.666666666666671</v>
      </c>
      <c r="AA91" t="str">
        <f t="shared" si="16"/>
        <v>Small</v>
      </c>
      <c r="AB91" s="6">
        <f t="shared" si="17"/>
        <v>266</v>
      </c>
      <c r="AC91" t="str">
        <f t="shared" si="18"/>
        <v>Low Profit</v>
      </c>
      <c r="AD91" t="str">
        <f t="shared" si="19"/>
        <v>Dec-2024</v>
      </c>
    </row>
    <row r="92" spans="1:30" x14ac:dyDescent="0.3">
      <c r="A92">
        <v>91</v>
      </c>
      <c r="B92" t="s">
        <v>85</v>
      </c>
      <c r="C92" t="s">
        <v>115</v>
      </c>
      <c r="D92" t="s">
        <v>121</v>
      </c>
      <c r="E92" t="s">
        <v>127</v>
      </c>
      <c r="F92" t="s">
        <v>138</v>
      </c>
      <c r="G92">
        <v>5</v>
      </c>
      <c r="H92">
        <v>1554</v>
      </c>
      <c r="I92">
        <v>7770</v>
      </c>
      <c r="J92">
        <v>4.5</v>
      </c>
      <c r="K92" t="s">
        <v>141</v>
      </c>
      <c r="M92" t="str">
        <f t="shared" si="10"/>
        <v>High</v>
      </c>
      <c r="N92">
        <f t="shared" si="11"/>
        <v>2331</v>
      </c>
      <c r="O92" t="str">
        <f t="shared" si="12"/>
        <v>2024-08</v>
      </c>
      <c r="P92" t="str">
        <f t="shared" si="13"/>
        <v>High Rating</v>
      </c>
      <c r="Q92">
        <f t="shared" si="14"/>
        <v>0.3</v>
      </c>
      <c r="Z92">
        <f t="shared" si="15"/>
        <v>310.8</v>
      </c>
      <c r="AA92" t="str">
        <f t="shared" si="16"/>
        <v>Bulk</v>
      </c>
      <c r="AB92" s="6">
        <f t="shared" si="17"/>
        <v>1554</v>
      </c>
      <c r="AC92" t="str">
        <f t="shared" si="18"/>
        <v>High Profit</v>
      </c>
      <c r="AD92" t="str">
        <f t="shared" si="19"/>
        <v>Aug-2024</v>
      </c>
    </row>
    <row r="93" spans="1:30" x14ac:dyDescent="0.3">
      <c r="A93">
        <v>92</v>
      </c>
      <c r="B93" t="s">
        <v>86</v>
      </c>
      <c r="C93" t="s">
        <v>111</v>
      </c>
      <c r="D93" t="s">
        <v>124</v>
      </c>
      <c r="E93" t="s">
        <v>134</v>
      </c>
      <c r="F93" t="s">
        <v>138</v>
      </c>
      <c r="G93">
        <v>2</v>
      </c>
      <c r="H93">
        <v>346</v>
      </c>
      <c r="I93">
        <v>692</v>
      </c>
      <c r="J93">
        <v>2.6</v>
      </c>
      <c r="K93" t="s">
        <v>140</v>
      </c>
      <c r="M93" t="str">
        <f t="shared" si="10"/>
        <v>Low</v>
      </c>
      <c r="N93">
        <f t="shared" si="11"/>
        <v>207.6</v>
      </c>
      <c r="O93" t="str">
        <f t="shared" si="12"/>
        <v>2024-10</v>
      </c>
      <c r="P93" t="str">
        <f t="shared" si="13"/>
        <v>Low Rating</v>
      </c>
      <c r="Q93">
        <f t="shared" si="14"/>
        <v>0.3</v>
      </c>
      <c r="Z93">
        <f t="shared" si="15"/>
        <v>173</v>
      </c>
      <c r="AA93" t="str">
        <f t="shared" si="16"/>
        <v>Small</v>
      </c>
      <c r="AB93" s="6">
        <f t="shared" si="17"/>
        <v>346</v>
      </c>
      <c r="AC93" t="str">
        <f t="shared" si="18"/>
        <v>Low Profit</v>
      </c>
      <c r="AD93" t="str">
        <f t="shared" si="19"/>
        <v>Oct-2024</v>
      </c>
    </row>
    <row r="94" spans="1:30" x14ac:dyDescent="0.3">
      <c r="A94">
        <v>93</v>
      </c>
      <c r="B94" t="s">
        <v>87</v>
      </c>
      <c r="C94" t="s">
        <v>120</v>
      </c>
      <c r="D94" t="s">
        <v>123</v>
      </c>
      <c r="E94" t="s">
        <v>132</v>
      </c>
      <c r="F94" t="s">
        <v>136</v>
      </c>
      <c r="G94">
        <v>4</v>
      </c>
      <c r="H94">
        <v>1610</v>
      </c>
      <c r="I94">
        <v>6440</v>
      </c>
      <c r="J94">
        <v>3.3</v>
      </c>
      <c r="K94" t="s">
        <v>142</v>
      </c>
      <c r="M94" t="str">
        <f t="shared" si="10"/>
        <v>High</v>
      </c>
      <c r="N94">
        <f t="shared" si="11"/>
        <v>1932</v>
      </c>
      <c r="O94" t="str">
        <f t="shared" si="12"/>
        <v>2024-05</v>
      </c>
      <c r="P94" t="str">
        <f t="shared" si="13"/>
        <v>Low Rating</v>
      </c>
      <c r="Q94">
        <f t="shared" si="14"/>
        <v>0.3</v>
      </c>
      <c r="Z94">
        <f t="shared" si="15"/>
        <v>402.5</v>
      </c>
      <c r="AA94" t="str">
        <f t="shared" si="16"/>
        <v>Bulk</v>
      </c>
      <c r="AB94" s="6">
        <f t="shared" si="17"/>
        <v>1610</v>
      </c>
      <c r="AC94" t="str">
        <f t="shared" si="18"/>
        <v>High Profit</v>
      </c>
      <c r="AD94" t="str">
        <f t="shared" si="19"/>
        <v>May-2024</v>
      </c>
    </row>
    <row r="95" spans="1:30" x14ac:dyDescent="0.3">
      <c r="A95">
        <v>94</v>
      </c>
      <c r="B95" t="s">
        <v>88</v>
      </c>
      <c r="C95" t="s">
        <v>119</v>
      </c>
      <c r="D95" t="s">
        <v>122</v>
      </c>
      <c r="E95" t="s">
        <v>132</v>
      </c>
      <c r="F95" t="s">
        <v>136</v>
      </c>
      <c r="G95">
        <v>5</v>
      </c>
      <c r="H95">
        <v>281</v>
      </c>
      <c r="I95">
        <v>1405</v>
      </c>
      <c r="J95">
        <v>4.7</v>
      </c>
      <c r="K95" t="s">
        <v>140</v>
      </c>
      <c r="M95" t="str">
        <f t="shared" si="10"/>
        <v>Low</v>
      </c>
      <c r="N95">
        <f t="shared" si="11"/>
        <v>421.5</v>
      </c>
      <c r="O95" t="str">
        <f t="shared" si="12"/>
        <v>2024-11</v>
      </c>
      <c r="P95" t="str">
        <f t="shared" si="13"/>
        <v>High Rating</v>
      </c>
      <c r="Q95">
        <f t="shared" si="14"/>
        <v>0.3</v>
      </c>
      <c r="Z95">
        <f t="shared" si="15"/>
        <v>56.2</v>
      </c>
      <c r="AA95" t="str">
        <f t="shared" si="16"/>
        <v>Bulk</v>
      </c>
      <c r="AB95" s="6">
        <f t="shared" si="17"/>
        <v>281</v>
      </c>
      <c r="AC95" t="str">
        <f t="shared" si="18"/>
        <v>Low Profit</v>
      </c>
      <c r="AD95" t="str">
        <f t="shared" si="19"/>
        <v>Nov-2024</v>
      </c>
    </row>
    <row r="96" spans="1:30" x14ac:dyDescent="0.3">
      <c r="A96">
        <v>95</v>
      </c>
      <c r="B96" t="s">
        <v>89</v>
      </c>
      <c r="C96" t="s">
        <v>118</v>
      </c>
      <c r="D96" t="s">
        <v>121</v>
      </c>
      <c r="E96" t="s">
        <v>130</v>
      </c>
      <c r="F96" t="s">
        <v>135</v>
      </c>
      <c r="G96">
        <v>5</v>
      </c>
      <c r="H96">
        <v>1402</v>
      </c>
      <c r="I96">
        <v>7010</v>
      </c>
      <c r="J96">
        <v>4.9000000000000004</v>
      </c>
      <c r="K96" t="s">
        <v>140</v>
      </c>
      <c r="M96" t="str">
        <f t="shared" si="10"/>
        <v>High</v>
      </c>
      <c r="N96">
        <f t="shared" si="11"/>
        <v>2103</v>
      </c>
      <c r="O96" t="str">
        <f t="shared" si="12"/>
        <v>2024-10</v>
      </c>
      <c r="P96" t="str">
        <f t="shared" si="13"/>
        <v>High Rating</v>
      </c>
      <c r="Q96">
        <f t="shared" si="14"/>
        <v>0.3</v>
      </c>
      <c r="Z96">
        <f t="shared" si="15"/>
        <v>280.39999999999998</v>
      </c>
      <c r="AA96" t="str">
        <f t="shared" si="16"/>
        <v>Bulk</v>
      </c>
      <c r="AB96" s="6">
        <f t="shared" si="17"/>
        <v>1402</v>
      </c>
      <c r="AC96" t="str">
        <f t="shared" si="18"/>
        <v>High Profit</v>
      </c>
      <c r="AD96" t="str">
        <f t="shared" si="19"/>
        <v>Oct-2024</v>
      </c>
    </row>
    <row r="97" spans="1:30" x14ac:dyDescent="0.3">
      <c r="A97">
        <v>96</v>
      </c>
      <c r="B97" t="s">
        <v>74</v>
      </c>
      <c r="C97" t="s">
        <v>116</v>
      </c>
      <c r="D97" t="s">
        <v>124</v>
      </c>
      <c r="E97" t="s">
        <v>132</v>
      </c>
      <c r="F97" t="s">
        <v>137</v>
      </c>
      <c r="G97">
        <v>3</v>
      </c>
      <c r="H97">
        <v>571</v>
      </c>
      <c r="I97">
        <v>1713</v>
      </c>
      <c r="J97">
        <v>5</v>
      </c>
      <c r="K97" t="s">
        <v>142</v>
      </c>
      <c r="M97" t="str">
        <f t="shared" si="10"/>
        <v>Low</v>
      </c>
      <c r="N97">
        <f t="shared" si="11"/>
        <v>513.9</v>
      </c>
      <c r="O97" t="str">
        <f t="shared" si="12"/>
        <v>2024-11</v>
      </c>
      <c r="P97" t="str">
        <f t="shared" si="13"/>
        <v>High Rating</v>
      </c>
      <c r="Q97">
        <f t="shared" si="14"/>
        <v>0.3</v>
      </c>
      <c r="Z97">
        <f t="shared" si="15"/>
        <v>190.33333333333334</v>
      </c>
      <c r="AA97" t="str">
        <f t="shared" si="16"/>
        <v>Small</v>
      </c>
      <c r="AB97" s="6">
        <f t="shared" si="17"/>
        <v>571</v>
      </c>
      <c r="AC97" t="str">
        <f t="shared" si="18"/>
        <v>Low Profit</v>
      </c>
      <c r="AD97" t="str">
        <f t="shared" si="19"/>
        <v>Nov-2024</v>
      </c>
    </row>
    <row r="98" spans="1:30" x14ac:dyDescent="0.3">
      <c r="A98">
        <v>97</v>
      </c>
      <c r="B98" t="s">
        <v>90</v>
      </c>
      <c r="C98" t="s">
        <v>115</v>
      </c>
      <c r="D98" t="s">
        <v>121</v>
      </c>
      <c r="E98" t="s">
        <v>132</v>
      </c>
      <c r="F98" t="s">
        <v>138</v>
      </c>
      <c r="G98">
        <v>4</v>
      </c>
      <c r="H98">
        <v>882</v>
      </c>
      <c r="I98">
        <v>3528</v>
      </c>
      <c r="J98">
        <v>3.3</v>
      </c>
      <c r="K98" t="s">
        <v>139</v>
      </c>
      <c r="M98" t="str">
        <f t="shared" si="10"/>
        <v>High</v>
      </c>
      <c r="N98">
        <f t="shared" si="11"/>
        <v>1058.3999999999999</v>
      </c>
      <c r="O98" t="str">
        <f t="shared" si="12"/>
        <v>2024-03</v>
      </c>
      <c r="P98" t="str">
        <f t="shared" si="13"/>
        <v>Low Rating</v>
      </c>
      <c r="Q98">
        <f t="shared" si="14"/>
        <v>0.3</v>
      </c>
      <c r="Z98">
        <f t="shared" si="15"/>
        <v>220.5</v>
      </c>
      <c r="AA98" t="str">
        <f t="shared" si="16"/>
        <v>Bulk</v>
      </c>
      <c r="AB98" s="6">
        <f t="shared" si="17"/>
        <v>882</v>
      </c>
      <c r="AC98" t="str">
        <f t="shared" si="18"/>
        <v>High Profit</v>
      </c>
      <c r="AD98" t="str">
        <f t="shared" si="19"/>
        <v>Mar-2024</v>
      </c>
    </row>
    <row r="99" spans="1:30" x14ac:dyDescent="0.3">
      <c r="A99">
        <v>98</v>
      </c>
      <c r="B99" t="s">
        <v>23</v>
      </c>
      <c r="C99" t="s">
        <v>114</v>
      </c>
      <c r="D99" t="s">
        <v>122</v>
      </c>
      <c r="E99" t="s">
        <v>132</v>
      </c>
      <c r="F99" t="s">
        <v>138</v>
      </c>
      <c r="G99">
        <v>4</v>
      </c>
      <c r="H99">
        <v>1866</v>
      </c>
      <c r="I99">
        <v>7464</v>
      </c>
      <c r="J99">
        <v>4.4000000000000004</v>
      </c>
      <c r="K99" t="s">
        <v>139</v>
      </c>
      <c r="M99" t="str">
        <f t="shared" si="10"/>
        <v>High</v>
      </c>
      <c r="N99">
        <f t="shared" si="11"/>
        <v>2239.1999999999998</v>
      </c>
      <c r="O99" t="str">
        <f t="shared" si="12"/>
        <v>2024-08</v>
      </c>
      <c r="P99" t="str">
        <f t="shared" si="13"/>
        <v>High Rating</v>
      </c>
      <c r="Q99">
        <f t="shared" si="14"/>
        <v>0.3</v>
      </c>
      <c r="Z99">
        <f t="shared" si="15"/>
        <v>466.5</v>
      </c>
      <c r="AA99" t="str">
        <f t="shared" si="16"/>
        <v>Bulk</v>
      </c>
      <c r="AB99" s="6">
        <f t="shared" si="17"/>
        <v>1866</v>
      </c>
      <c r="AC99" t="str">
        <f t="shared" si="18"/>
        <v>High Profit</v>
      </c>
      <c r="AD99" t="str">
        <f t="shared" si="19"/>
        <v>Aug-2024</v>
      </c>
    </row>
    <row r="100" spans="1:30" x14ac:dyDescent="0.3">
      <c r="A100">
        <v>99</v>
      </c>
      <c r="B100" t="s">
        <v>91</v>
      </c>
      <c r="C100" t="s">
        <v>111</v>
      </c>
      <c r="D100" t="s">
        <v>123</v>
      </c>
      <c r="E100" t="s">
        <v>125</v>
      </c>
      <c r="F100" t="s">
        <v>138</v>
      </c>
      <c r="G100">
        <v>1</v>
      </c>
      <c r="H100">
        <v>1782</v>
      </c>
      <c r="I100">
        <v>1782</v>
      </c>
      <c r="J100">
        <v>3.5</v>
      </c>
      <c r="K100" t="s">
        <v>139</v>
      </c>
      <c r="M100" t="str">
        <f t="shared" si="10"/>
        <v>Low</v>
      </c>
      <c r="N100">
        <f t="shared" si="11"/>
        <v>534.6</v>
      </c>
      <c r="O100" t="str">
        <f t="shared" si="12"/>
        <v>2024-12</v>
      </c>
      <c r="P100" t="str">
        <f t="shared" si="13"/>
        <v>Low Rating</v>
      </c>
      <c r="Q100">
        <f t="shared" si="14"/>
        <v>0.3</v>
      </c>
      <c r="Z100">
        <f t="shared" si="15"/>
        <v>1782</v>
      </c>
      <c r="AA100" t="str">
        <f t="shared" si="16"/>
        <v>Single</v>
      </c>
      <c r="AB100" s="6">
        <f t="shared" si="17"/>
        <v>1782</v>
      </c>
      <c r="AC100" t="str">
        <f t="shared" si="18"/>
        <v>Low Profit</v>
      </c>
      <c r="AD100" t="str">
        <f t="shared" si="19"/>
        <v>Dec-2024</v>
      </c>
    </row>
    <row r="101" spans="1:30" x14ac:dyDescent="0.3">
      <c r="A101">
        <v>100</v>
      </c>
      <c r="B101" t="s">
        <v>92</v>
      </c>
      <c r="C101" t="s">
        <v>119</v>
      </c>
      <c r="D101" t="s">
        <v>122</v>
      </c>
      <c r="E101" t="s">
        <v>131</v>
      </c>
      <c r="F101" t="s">
        <v>136</v>
      </c>
      <c r="G101">
        <v>2</v>
      </c>
      <c r="H101">
        <v>1261</v>
      </c>
      <c r="I101">
        <v>2522</v>
      </c>
      <c r="J101">
        <v>3.4</v>
      </c>
      <c r="K101" t="s">
        <v>142</v>
      </c>
      <c r="M101" t="str">
        <f t="shared" si="10"/>
        <v>Low</v>
      </c>
      <c r="N101">
        <f t="shared" si="11"/>
        <v>756.6</v>
      </c>
      <c r="O101" t="str">
        <f t="shared" si="12"/>
        <v>2024-11</v>
      </c>
      <c r="P101" t="str">
        <f t="shared" si="13"/>
        <v>Low Rating</v>
      </c>
      <c r="Q101">
        <f t="shared" si="14"/>
        <v>0.3</v>
      </c>
      <c r="Z101">
        <f t="shared" si="15"/>
        <v>630.5</v>
      </c>
      <c r="AA101" t="str">
        <f t="shared" si="16"/>
        <v>Small</v>
      </c>
      <c r="AB101" s="6">
        <f t="shared" si="17"/>
        <v>1261</v>
      </c>
      <c r="AC101" t="str">
        <f t="shared" si="18"/>
        <v>Low Profit</v>
      </c>
      <c r="AD101" t="str">
        <f t="shared" si="19"/>
        <v>Nov-2024</v>
      </c>
    </row>
    <row r="102" spans="1:30" x14ac:dyDescent="0.3">
      <c r="A102">
        <v>101</v>
      </c>
      <c r="B102" t="s">
        <v>93</v>
      </c>
      <c r="C102" t="s">
        <v>115</v>
      </c>
      <c r="D102" t="s">
        <v>121</v>
      </c>
      <c r="E102" t="s">
        <v>127</v>
      </c>
      <c r="F102" t="s">
        <v>138</v>
      </c>
      <c r="G102">
        <v>5</v>
      </c>
      <c r="H102">
        <v>468</v>
      </c>
      <c r="I102">
        <v>2340</v>
      </c>
      <c r="J102">
        <v>4.8</v>
      </c>
      <c r="K102" t="s">
        <v>142</v>
      </c>
      <c r="M102" t="str">
        <f t="shared" si="10"/>
        <v>Low</v>
      </c>
      <c r="N102">
        <f t="shared" si="11"/>
        <v>702</v>
      </c>
      <c r="O102" t="str">
        <f t="shared" si="12"/>
        <v>2024-12</v>
      </c>
      <c r="P102" t="str">
        <f t="shared" si="13"/>
        <v>High Rating</v>
      </c>
      <c r="Q102">
        <f t="shared" si="14"/>
        <v>0.3</v>
      </c>
      <c r="Z102">
        <f t="shared" si="15"/>
        <v>93.6</v>
      </c>
      <c r="AA102" t="str">
        <f t="shared" si="16"/>
        <v>Bulk</v>
      </c>
      <c r="AB102" s="6">
        <f t="shared" si="17"/>
        <v>468</v>
      </c>
      <c r="AC102" t="str">
        <f t="shared" si="18"/>
        <v>Low Profit</v>
      </c>
      <c r="AD102" t="str">
        <f t="shared" si="19"/>
        <v>Dec-2024</v>
      </c>
    </row>
    <row r="103" spans="1:30" x14ac:dyDescent="0.3">
      <c r="A103">
        <v>102</v>
      </c>
      <c r="B103" t="s">
        <v>57</v>
      </c>
      <c r="C103" t="s">
        <v>115</v>
      </c>
      <c r="D103" t="s">
        <v>121</v>
      </c>
      <c r="E103" t="s">
        <v>126</v>
      </c>
      <c r="F103" t="s">
        <v>135</v>
      </c>
      <c r="G103">
        <v>2</v>
      </c>
      <c r="H103">
        <v>836</v>
      </c>
      <c r="I103">
        <v>1672</v>
      </c>
      <c r="J103">
        <v>3.9</v>
      </c>
      <c r="K103" t="s">
        <v>142</v>
      </c>
      <c r="M103" t="str">
        <f t="shared" si="10"/>
        <v>Low</v>
      </c>
      <c r="N103">
        <f t="shared" si="11"/>
        <v>501.59999999999997</v>
      </c>
      <c r="O103" t="str">
        <f t="shared" si="12"/>
        <v>2024-02</v>
      </c>
      <c r="P103" t="str">
        <f t="shared" si="13"/>
        <v>Low Rating</v>
      </c>
      <c r="Q103">
        <f t="shared" si="14"/>
        <v>0.3</v>
      </c>
      <c r="Z103">
        <f t="shared" si="15"/>
        <v>418</v>
      </c>
      <c r="AA103" t="str">
        <f t="shared" si="16"/>
        <v>Small</v>
      </c>
      <c r="AB103" s="6">
        <f t="shared" si="17"/>
        <v>836</v>
      </c>
      <c r="AC103" t="str">
        <f t="shared" si="18"/>
        <v>Low Profit</v>
      </c>
      <c r="AD103" t="str">
        <f t="shared" si="19"/>
        <v>Feb-2024</v>
      </c>
    </row>
    <row r="104" spans="1:30" x14ac:dyDescent="0.3">
      <c r="A104">
        <v>103</v>
      </c>
      <c r="B104" t="s">
        <v>94</v>
      </c>
      <c r="C104" t="s">
        <v>113</v>
      </c>
      <c r="D104" t="s">
        <v>121</v>
      </c>
      <c r="E104" t="s">
        <v>132</v>
      </c>
      <c r="F104" t="s">
        <v>136</v>
      </c>
      <c r="G104">
        <v>2</v>
      </c>
      <c r="H104">
        <v>1220</v>
      </c>
      <c r="I104">
        <v>2440</v>
      </c>
      <c r="J104">
        <v>4.8</v>
      </c>
      <c r="K104" t="s">
        <v>140</v>
      </c>
      <c r="M104" t="str">
        <f t="shared" si="10"/>
        <v>Low</v>
      </c>
      <c r="N104">
        <f t="shared" si="11"/>
        <v>732</v>
      </c>
      <c r="O104" t="str">
        <f t="shared" si="12"/>
        <v>2024-09</v>
      </c>
      <c r="P104" t="str">
        <f t="shared" si="13"/>
        <v>High Rating</v>
      </c>
      <c r="Q104">
        <f t="shared" si="14"/>
        <v>0.3</v>
      </c>
      <c r="Z104">
        <f t="shared" si="15"/>
        <v>610</v>
      </c>
      <c r="AA104" t="str">
        <f t="shared" si="16"/>
        <v>Small</v>
      </c>
      <c r="AB104" s="6">
        <f t="shared" si="17"/>
        <v>1220</v>
      </c>
      <c r="AC104" t="str">
        <f t="shared" si="18"/>
        <v>Low Profit</v>
      </c>
      <c r="AD104" t="str">
        <f t="shared" si="19"/>
        <v>Sep-2024</v>
      </c>
    </row>
    <row r="105" spans="1:30" x14ac:dyDescent="0.3">
      <c r="A105">
        <v>104</v>
      </c>
      <c r="B105" t="s">
        <v>95</v>
      </c>
      <c r="C105" t="s">
        <v>118</v>
      </c>
      <c r="D105" t="s">
        <v>122</v>
      </c>
      <c r="E105" t="s">
        <v>132</v>
      </c>
      <c r="F105" t="s">
        <v>137</v>
      </c>
      <c r="G105">
        <v>2</v>
      </c>
      <c r="H105">
        <v>1135</v>
      </c>
      <c r="I105">
        <v>2270</v>
      </c>
      <c r="J105">
        <v>3.9</v>
      </c>
      <c r="K105" t="s">
        <v>142</v>
      </c>
      <c r="M105" t="str">
        <f t="shared" si="10"/>
        <v>Low</v>
      </c>
      <c r="N105">
        <f t="shared" si="11"/>
        <v>681</v>
      </c>
      <c r="O105" t="str">
        <f t="shared" si="12"/>
        <v>2024-04</v>
      </c>
      <c r="P105" t="str">
        <f t="shared" si="13"/>
        <v>Low Rating</v>
      </c>
      <c r="Q105">
        <f t="shared" si="14"/>
        <v>0.3</v>
      </c>
      <c r="Z105">
        <f t="shared" si="15"/>
        <v>567.5</v>
      </c>
      <c r="AA105" t="str">
        <f t="shared" si="16"/>
        <v>Small</v>
      </c>
      <c r="AB105" s="6">
        <f t="shared" si="17"/>
        <v>1135</v>
      </c>
      <c r="AC105" t="str">
        <f t="shared" si="18"/>
        <v>Low Profit</v>
      </c>
      <c r="AD105" t="str">
        <f t="shared" si="19"/>
        <v>Apr-2024</v>
      </c>
    </row>
    <row r="106" spans="1:30" x14ac:dyDescent="0.3">
      <c r="A106">
        <v>105</v>
      </c>
      <c r="B106" t="s">
        <v>96</v>
      </c>
      <c r="C106" t="s">
        <v>120</v>
      </c>
      <c r="D106" t="s">
        <v>124</v>
      </c>
      <c r="E106" t="s">
        <v>130</v>
      </c>
      <c r="F106" t="s">
        <v>138</v>
      </c>
      <c r="G106">
        <v>4</v>
      </c>
      <c r="H106">
        <v>896</v>
      </c>
      <c r="I106">
        <v>3584</v>
      </c>
      <c r="J106">
        <v>4.8</v>
      </c>
      <c r="K106" t="s">
        <v>140</v>
      </c>
      <c r="M106" t="str">
        <f t="shared" si="10"/>
        <v>High</v>
      </c>
      <c r="N106">
        <f t="shared" si="11"/>
        <v>1075.2</v>
      </c>
      <c r="O106" t="str">
        <f t="shared" si="12"/>
        <v>2024-01</v>
      </c>
      <c r="P106" t="str">
        <f t="shared" si="13"/>
        <v>High Rating</v>
      </c>
      <c r="Q106">
        <f t="shared" si="14"/>
        <v>0.3</v>
      </c>
      <c r="Z106">
        <f t="shared" si="15"/>
        <v>224</v>
      </c>
      <c r="AA106" t="str">
        <f t="shared" si="16"/>
        <v>Bulk</v>
      </c>
      <c r="AB106" s="6">
        <f t="shared" si="17"/>
        <v>896</v>
      </c>
      <c r="AC106" t="str">
        <f t="shared" si="18"/>
        <v>High Profit</v>
      </c>
      <c r="AD106" t="str">
        <f t="shared" si="19"/>
        <v>Jan-2024</v>
      </c>
    </row>
    <row r="107" spans="1:30" x14ac:dyDescent="0.3">
      <c r="A107">
        <v>106</v>
      </c>
      <c r="B107" t="s">
        <v>97</v>
      </c>
      <c r="C107" t="s">
        <v>118</v>
      </c>
      <c r="D107" t="s">
        <v>123</v>
      </c>
      <c r="E107" t="s">
        <v>129</v>
      </c>
      <c r="F107" t="s">
        <v>137</v>
      </c>
      <c r="G107">
        <v>2</v>
      </c>
      <c r="H107">
        <v>1114</v>
      </c>
      <c r="I107">
        <v>2228</v>
      </c>
      <c r="J107">
        <v>3.8</v>
      </c>
      <c r="K107" t="s">
        <v>140</v>
      </c>
      <c r="M107" t="str">
        <f t="shared" si="10"/>
        <v>Low</v>
      </c>
      <c r="N107">
        <f t="shared" si="11"/>
        <v>668.4</v>
      </c>
      <c r="O107" t="str">
        <f t="shared" si="12"/>
        <v>2024-06</v>
      </c>
      <c r="P107" t="str">
        <f t="shared" si="13"/>
        <v>Low Rating</v>
      </c>
      <c r="Q107">
        <f t="shared" si="14"/>
        <v>0.3</v>
      </c>
      <c r="Z107">
        <f t="shared" si="15"/>
        <v>557</v>
      </c>
      <c r="AA107" t="str">
        <f t="shared" si="16"/>
        <v>Small</v>
      </c>
      <c r="AB107" s="6">
        <f t="shared" si="17"/>
        <v>1114</v>
      </c>
      <c r="AC107" t="str">
        <f t="shared" si="18"/>
        <v>Low Profit</v>
      </c>
      <c r="AD107" t="str">
        <f t="shared" si="19"/>
        <v>Jun-2024</v>
      </c>
    </row>
    <row r="108" spans="1:30" x14ac:dyDescent="0.3">
      <c r="A108">
        <v>107</v>
      </c>
      <c r="B108" t="s">
        <v>98</v>
      </c>
      <c r="C108" t="s">
        <v>119</v>
      </c>
      <c r="D108" t="s">
        <v>122</v>
      </c>
      <c r="E108" t="s">
        <v>132</v>
      </c>
      <c r="F108" t="s">
        <v>138</v>
      </c>
      <c r="G108">
        <v>2</v>
      </c>
      <c r="H108">
        <v>1628</v>
      </c>
      <c r="I108">
        <v>3256</v>
      </c>
      <c r="J108">
        <v>3.1</v>
      </c>
      <c r="K108" t="s">
        <v>142</v>
      </c>
      <c r="M108" t="str">
        <f t="shared" si="10"/>
        <v>High</v>
      </c>
      <c r="N108">
        <f t="shared" si="11"/>
        <v>976.8</v>
      </c>
      <c r="O108" t="str">
        <f t="shared" si="12"/>
        <v>2024-04</v>
      </c>
      <c r="P108" t="str">
        <f t="shared" si="13"/>
        <v>Low Rating</v>
      </c>
      <c r="Q108">
        <f t="shared" si="14"/>
        <v>0.3</v>
      </c>
      <c r="Z108">
        <f t="shared" si="15"/>
        <v>814</v>
      </c>
      <c r="AA108" t="str">
        <f t="shared" si="16"/>
        <v>Small</v>
      </c>
      <c r="AB108" s="6">
        <f t="shared" si="17"/>
        <v>1628</v>
      </c>
      <c r="AC108" t="str">
        <f t="shared" si="18"/>
        <v>Low Profit</v>
      </c>
      <c r="AD108" t="str">
        <f t="shared" si="19"/>
        <v>Apr-2024</v>
      </c>
    </row>
    <row r="109" spans="1:30" x14ac:dyDescent="0.3">
      <c r="A109">
        <v>108</v>
      </c>
      <c r="B109" t="s">
        <v>99</v>
      </c>
      <c r="C109" t="s">
        <v>112</v>
      </c>
      <c r="D109" t="s">
        <v>121</v>
      </c>
      <c r="E109" t="s">
        <v>128</v>
      </c>
      <c r="F109" t="s">
        <v>137</v>
      </c>
      <c r="G109">
        <v>4</v>
      </c>
      <c r="H109">
        <v>990</v>
      </c>
      <c r="I109">
        <v>3960</v>
      </c>
      <c r="J109">
        <v>5</v>
      </c>
      <c r="K109" t="s">
        <v>141</v>
      </c>
      <c r="M109" t="str">
        <f t="shared" si="10"/>
        <v>High</v>
      </c>
      <c r="N109">
        <f t="shared" si="11"/>
        <v>1188</v>
      </c>
      <c r="O109" t="str">
        <f t="shared" si="12"/>
        <v>2024-09</v>
      </c>
      <c r="P109" t="str">
        <f t="shared" si="13"/>
        <v>High Rating</v>
      </c>
      <c r="Q109">
        <f t="shared" si="14"/>
        <v>0.3</v>
      </c>
      <c r="Z109">
        <f t="shared" si="15"/>
        <v>247.5</v>
      </c>
      <c r="AA109" t="str">
        <f t="shared" si="16"/>
        <v>Bulk</v>
      </c>
      <c r="AB109" s="6">
        <f t="shared" si="17"/>
        <v>990</v>
      </c>
      <c r="AC109" t="str">
        <f t="shared" si="18"/>
        <v>High Profit</v>
      </c>
      <c r="AD109" t="str">
        <f t="shared" si="19"/>
        <v>Sep-2024</v>
      </c>
    </row>
    <row r="110" spans="1:30" x14ac:dyDescent="0.3">
      <c r="A110">
        <v>109</v>
      </c>
      <c r="B110" t="s">
        <v>100</v>
      </c>
      <c r="C110" t="s">
        <v>116</v>
      </c>
      <c r="D110" t="s">
        <v>124</v>
      </c>
      <c r="E110" t="s">
        <v>133</v>
      </c>
      <c r="F110" t="s">
        <v>138</v>
      </c>
      <c r="G110">
        <v>1</v>
      </c>
      <c r="H110">
        <v>1990</v>
      </c>
      <c r="I110">
        <v>1990</v>
      </c>
      <c r="J110">
        <v>4.5999999999999996</v>
      </c>
      <c r="K110" t="s">
        <v>139</v>
      </c>
      <c r="M110" t="str">
        <f t="shared" si="10"/>
        <v>Low</v>
      </c>
      <c r="N110">
        <f t="shared" si="11"/>
        <v>597</v>
      </c>
      <c r="O110" t="str">
        <f t="shared" si="12"/>
        <v>2024-09</v>
      </c>
      <c r="P110" t="str">
        <f t="shared" si="13"/>
        <v>High Rating</v>
      </c>
      <c r="Q110">
        <f t="shared" si="14"/>
        <v>0.3</v>
      </c>
      <c r="Z110">
        <f>H110/G110</f>
        <v>1990</v>
      </c>
      <c r="AA110" t="str">
        <f t="shared" si="16"/>
        <v>Single</v>
      </c>
      <c r="AB110" s="6">
        <f t="shared" si="17"/>
        <v>1990</v>
      </c>
      <c r="AC110" t="str">
        <f t="shared" si="18"/>
        <v>Low Profit</v>
      </c>
      <c r="AD110" t="str">
        <f t="shared" si="19"/>
        <v>Sep-2024</v>
      </c>
    </row>
    <row r="111" spans="1:30" x14ac:dyDescent="0.3">
      <c r="A111">
        <v>110</v>
      </c>
      <c r="B111" t="s">
        <v>101</v>
      </c>
      <c r="C111" t="s">
        <v>115</v>
      </c>
      <c r="D111" t="s">
        <v>121</v>
      </c>
      <c r="E111" t="s">
        <v>134</v>
      </c>
      <c r="F111" t="s">
        <v>137</v>
      </c>
      <c r="G111">
        <v>2</v>
      </c>
      <c r="H111">
        <v>353</v>
      </c>
      <c r="I111">
        <v>706</v>
      </c>
      <c r="J111">
        <v>3.7</v>
      </c>
      <c r="K111" t="s">
        <v>140</v>
      </c>
      <c r="M111" t="str">
        <f t="shared" si="10"/>
        <v>Low</v>
      </c>
      <c r="N111">
        <f t="shared" si="11"/>
        <v>211.79999999999998</v>
      </c>
      <c r="O111" t="str">
        <f t="shared" si="12"/>
        <v>2024-06</v>
      </c>
      <c r="P111" t="str">
        <f t="shared" si="13"/>
        <v>Low Rating</v>
      </c>
      <c r="Q111">
        <f t="shared" si="14"/>
        <v>0.3</v>
      </c>
      <c r="Z111">
        <f t="shared" ref="Z111:Z174" si="20">H111/G111</f>
        <v>176.5</v>
      </c>
      <c r="AA111" t="str">
        <f t="shared" si="16"/>
        <v>Small</v>
      </c>
      <c r="AB111" s="6">
        <f t="shared" si="17"/>
        <v>353</v>
      </c>
      <c r="AC111" t="str">
        <f t="shared" si="18"/>
        <v>Low Profit</v>
      </c>
      <c r="AD111" t="str">
        <f t="shared" si="19"/>
        <v>Jun-2024</v>
      </c>
    </row>
    <row r="112" spans="1:30" x14ac:dyDescent="0.3">
      <c r="A112">
        <v>111</v>
      </c>
      <c r="B112" t="s">
        <v>102</v>
      </c>
      <c r="C112" t="s">
        <v>120</v>
      </c>
      <c r="D112" t="s">
        <v>122</v>
      </c>
      <c r="E112" t="s">
        <v>130</v>
      </c>
      <c r="F112" t="s">
        <v>138</v>
      </c>
      <c r="G112">
        <v>5</v>
      </c>
      <c r="H112">
        <v>978</v>
      </c>
      <c r="I112">
        <v>4890</v>
      </c>
      <c r="J112">
        <v>4.9000000000000004</v>
      </c>
      <c r="K112" t="s">
        <v>142</v>
      </c>
      <c r="M112" t="str">
        <f t="shared" si="10"/>
        <v>High</v>
      </c>
      <c r="N112">
        <f t="shared" si="11"/>
        <v>1467</v>
      </c>
      <c r="O112" t="str">
        <f t="shared" si="12"/>
        <v>2024-10</v>
      </c>
      <c r="P112" t="str">
        <f t="shared" si="13"/>
        <v>High Rating</v>
      </c>
      <c r="Q112">
        <f t="shared" si="14"/>
        <v>0.3</v>
      </c>
      <c r="Z112">
        <f t="shared" si="20"/>
        <v>195.6</v>
      </c>
      <c r="AA112" t="str">
        <f t="shared" si="16"/>
        <v>Bulk</v>
      </c>
      <c r="AB112" s="6">
        <f t="shared" si="17"/>
        <v>978</v>
      </c>
      <c r="AC112" t="str">
        <f t="shared" si="18"/>
        <v>High Profit</v>
      </c>
      <c r="AD112" t="str">
        <f t="shared" si="19"/>
        <v>Oct-2024</v>
      </c>
    </row>
    <row r="113" spans="1:30" x14ac:dyDescent="0.3">
      <c r="A113">
        <v>112</v>
      </c>
      <c r="B113" t="s">
        <v>103</v>
      </c>
      <c r="C113" t="s">
        <v>116</v>
      </c>
      <c r="D113" t="s">
        <v>121</v>
      </c>
      <c r="E113" t="s">
        <v>127</v>
      </c>
      <c r="F113" t="s">
        <v>138</v>
      </c>
      <c r="G113">
        <v>2</v>
      </c>
      <c r="H113">
        <v>1729</v>
      </c>
      <c r="I113">
        <v>3458</v>
      </c>
      <c r="J113">
        <v>2.7</v>
      </c>
      <c r="K113" t="s">
        <v>139</v>
      </c>
      <c r="M113" t="str">
        <f t="shared" si="10"/>
        <v>High</v>
      </c>
      <c r="N113">
        <f t="shared" si="11"/>
        <v>1037.3999999999999</v>
      </c>
      <c r="O113" t="str">
        <f t="shared" si="12"/>
        <v>2024-11</v>
      </c>
      <c r="P113" t="str">
        <f t="shared" si="13"/>
        <v>Low Rating</v>
      </c>
      <c r="Q113">
        <f t="shared" si="14"/>
        <v>0.29999999999999993</v>
      </c>
      <c r="Z113">
        <f t="shared" si="20"/>
        <v>864.5</v>
      </c>
      <c r="AA113" t="str">
        <f t="shared" si="16"/>
        <v>Small</v>
      </c>
      <c r="AB113" s="6">
        <f t="shared" si="17"/>
        <v>1729</v>
      </c>
      <c r="AC113" t="str">
        <f t="shared" si="18"/>
        <v>High Profit</v>
      </c>
      <c r="AD113" t="str">
        <f t="shared" si="19"/>
        <v>Nov-2024</v>
      </c>
    </row>
    <row r="114" spans="1:30" x14ac:dyDescent="0.3">
      <c r="A114">
        <v>113</v>
      </c>
      <c r="B114" t="s">
        <v>104</v>
      </c>
      <c r="C114" t="s">
        <v>111</v>
      </c>
      <c r="D114" t="s">
        <v>122</v>
      </c>
      <c r="E114" t="s">
        <v>134</v>
      </c>
      <c r="F114" t="s">
        <v>138</v>
      </c>
      <c r="G114">
        <v>1</v>
      </c>
      <c r="H114">
        <v>294</v>
      </c>
      <c r="I114">
        <v>294</v>
      </c>
      <c r="J114">
        <v>3.3</v>
      </c>
      <c r="K114" t="s">
        <v>139</v>
      </c>
      <c r="M114" t="str">
        <f t="shared" si="10"/>
        <v>Low</v>
      </c>
      <c r="N114">
        <f t="shared" si="11"/>
        <v>88.2</v>
      </c>
      <c r="O114" t="str">
        <f t="shared" si="12"/>
        <v>2024-05</v>
      </c>
      <c r="P114" t="str">
        <f t="shared" si="13"/>
        <v>Low Rating</v>
      </c>
      <c r="Q114">
        <f t="shared" si="14"/>
        <v>0.3</v>
      </c>
      <c r="Z114">
        <f t="shared" si="20"/>
        <v>294</v>
      </c>
      <c r="AA114" t="str">
        <f t="shared" si="16"/>
        <v>Single</v>
      </c>
      <c r="AB114" s="6">
        <f t="shared" si="17"/>
        <v>294</v>
      </c>
      <c r="AC114" t="str">
        <f t="shared" si="18"/>
        <v>Low Profit</v>
      </c>
      <c r="AD114" t="str">
        <f t="shared" si="19"/>
        <v>May-2024</v>
      </c>
    </row>
    <row r="115" spans="1:30" x14ac:dyDescent="0.3">
      <c r="A115">
        <v>114</v>
      </c>
      <c r="B115" t="s">
        <v>105</v>
      </c>
      <c r="C115" t="s">
        <v>114</v>
      </c>
      <c r="D115" t="s">
        <v>123</v>
      </c>
      <c r="E115" t="s">
        <v>131</v>
      </c>
      <c r="F115" t="s">
        <v>135</v>
      </c>
      <c r="G115">
        <v>2</v>
      </c>
      <c r="H115">
        <v>1287</v>
      </c>
      <c r="I115">
        <v>2574</v>
      </c>
      <c r="J115">
        <v>3.5</v>
      </c>
      <c r="K115" t="s">
        <v>141</v>
      </c>
      <c r="M115" t="str">
        <f t="shared" si="10"/>
        <v>Low</v>
      </c>
      <c r="N115">
        <f t="shared" si="11"/>
        <v>772.19999999999993</v>
      </c>
      <c r="O115" t="str">
        <f t="shared" si="12"/>
        <v>2024-03</v>
      </c>
      <c r="P115" t="str">
        <f t="shared" si="13"/>
        <v>Low Rating</v>
      </c>
      <c r="Q115">
        <f t="shared" si="14"/>
        <v>0.3</v>
      </c>
      <c r="Z115">
        <f t="shared" si="20"/>
        <v>643.5</v>
      </c>
      <c r="AA115" t="str">
        <f t="shared" si="16"/>
        <v>Small</v>
      </c>
      <c r="AB115" s="6">
        <f t="shared" si="17"/>
        <v>1287</v>
      </c>
      <c r="AC115" t="str">
        <f t="shared" si="18"/>
        <v>Low Profit</v>
      </c>
      <c r="AD115" t="str">
        <f t="shared" si="19"/>
        <v>Mar-2024</v>
      </c>
    </row>
    <row r="116" spans="1:30" x14ac:dyDescent="0.3">
      <c r="A116">
        <v>115</v>
      </c>
      <c r="B116" t="s">
        <v>106</v>
      </c>
      <c r="C116" t="s">
        <v>117</v>
      </c>
      <c r="D116" t="s">
        <v>121</v>
      </c>
      <c r="E116" t="s">
        <v>129</v>
      </c>
      <c r="F116" t="s">
        <v>137</v>
      </c>
      <c r="G116">
        <v>5</v>
      </c>
      <c r="H116">
        <v>1599</v>
      </c>
      <c r="I116">
        <v>7995</v>
      </c>
      <c r="J116">
        <v>3.1</v>
      </c>
      <c r="K116" t="s">
        <v>141</v>
      </c>
      <c r="M116" t="str">
        <f t="shared" si="10"/>
        <v>High</v>
      </c>
      <c r="N116">
        <f t="shared" si="11"/>
        <v>2398.5</v>
      </c>
      <c r="O116" t="str">
        <f t="shared" si="12"/>
        <v>2024-04</v>
      </c>
      <c r="P116" t="str">
        <f t="shared" si="13"/>
        <v>Low Rating</v>
      </c>
      <c r="Q116">
        <f t="shared" si="14"/>
        <v>0.3</v>
      </c>
      <c r="Z116">
        <f t="shared" si="20"/>
        <v>319.8</v>
      </c>
      <c r="AA116" t="str">
        <f t="shared" si="16"/>
        <v>Bulk</v>
      </c>
      <c r="AB116" s="6">
        <f t="shared" si="17"/>
        <v>1599</v>
      </c>
      <c r="AC116" t="str">
        <f t="shared" si="18"/>
        <v>High Profit</v>
      </c>
      <c r="AD116" t="str">
        <f t="shared" si="19"/>
        <v>Apr-2024</v>
      </c>
    </row>
    <row r="117" spans="1:30" x14ac:dyDescent="0.3">
      <c r="A117">
        <v>116</v>
      </c>
      <c r="B117" t="s">
        <v>107</v>
      </c>
      <c r="C117" t="s">
        <v>115</v>
      </c>
      <c r="D117" t="s">
        <v>123</v>
      </c>
      <c r="E117" t="s">
        <v>132</v>
      </c>
      <c r="F117" t="s">
        <v>138</v>
      </c>
      <c r="G117">
        <v>1</v>
      </c>
      <c r="H117">
        <v>1847</v>
      </c>
      <c r="I117">
        <v>1847</v>
      </c>
      <c r="J117">
        <v>3.7</v>
      </c>
      <c r="K117" t="s">
        <v>140</v>
      </c>
      <c r="M117" t="str">
        <f t="shared" si="10"/>
        <v>Low</v>
      </c>
      <c r="N117">
        <f t="shared" si="11"/>
        <v>554.1</v>
      </c>
      <c r="O117" t="str">
        <f t="shared" si="12"/>
        <v>2024-12</v>
      </c>
      <c r="P117" t="str">
        <f t="shared" si="13"/>
        <v>Low Rating</v>
      </c>
      <c r="Q117">
        <f t="shared" si="14"/>
        <v>0.3</v>
      </c>
      <c r="Z117">
        <f t="shared" si="20"/>
        <v>1847</v>
      </c>
      <c r="AA117" t="str">
        <f t="shared" si="16"/>
        <v>Single</v>
      </c>
      <c r="AB117" s="6">
        <f t="shared" si="17"/>
        <v>1847</v>
      </c>
      <c r="AC117" t="str">
        <f t="shared" si="18"/>
        <v>Low Profit</v>
      </c>
      <c r="AD117" t="str">
        <f t="shared" si="19"/>
        <v>Dec-2024</v>
      </c>
    </row>
    <row r="118" spans="1:30" x14ac:dyDescent="0.3">
      <c r="A118">
        <v>117</v>
      </c>
      <c r="B118" t="s">
        <v>108</v>
      </c>
      <c r="C118" t="s">
        <v>119</v>
      </c>
      <c r="D118" t="s">
        <v>124</v>
      </c>
      <c r="E118" t="s">
        <v>130</v>
      </c>
      <c r="F118" t="s">
        <v>137</v>
      </c>
      <c r="G118">
        <v>3</v>
      </c>
      <c r="H118">
        <v>1403</v>
      </c>
      <c r="I118">
        <v>4209</v>
      </c>
      <c r="J118">
        <v>3.2</v>
      </c>
      <c r="K118" t="s">
        <v>142</v>
      </c>
      <c r="M118" t="str">
        <f t="shared" si="10"/>
        <v>High</v>
      </c>
      <c r="N118">
        <f t="shared" si="11"/>
        <v>1262.7</v>
      </c>
      <c r="O118" t="str">
        <f t="shared" si="12"/>
        <v>2024-12</v>
      </c>
      <c r="P118" t="str">
        <f t="shared" si="13"/>
        <v>Low Rating</v>
      </c>
      <c r="Q118">
        <f t="shared" si="14"/>
        <v>0.3</v>
      </c>
      <c r="Z118">
        <f t="shared" si="20"/>
        <v>467.66666666666669</v>
      </c>
      <c r="AA118" t="str">
        <f t="shared" si="16"/>
        <v>Small</v>
      </c>
      <c r="AB118" s="6">
        <f t="shared" si="17"/>
        <v>1403</v>
      </c>
      <c r="AC118" t="str">
        <f t="shared" si="18"/>
        <v>High Profit</v>
      </c>
      <c r="AD118" t="str">
        <f t="shared" si="19"/>
        <v>Dec-2024</v>
      </c>
    </row>
    <row r="119" spans="1:30" x14ac:dyDescent="0.3">
      <c r="A119">
        <v>118</v>
      </c>
      <c r="B119" t="s">
        <v>109</v>
      </c>
      <c r="C119" t="s">
        <v>118</v>
      </c>
      <c r="D119" t="s">
        <v>122</v>
      </c>
      <c r="E119" t="s">
        <v>125</v>
      </c>
      <c r="F119" t="s">
        <v>135</v>
      </c>
      <c r="G119">
        <v>4</v>
      </c>
      <c r="H119">
        <v>1947</v>
      </c>
      <c r="I119">
        <v>7788</v>
      </c>
      <c r="J119">
        <v>3.7</v>
      </c>
      <c r="K119" t="s">
        <v>141</v>
      </c>
      <c r="M119" t="str">
        <f t="shared" si="10"/>
        <v>High</v>
      </c>
      <c r="N119">
        <f t="shared" si="11"/>
        <v>2336.4</v>
      </c>
      <c r="O119" t="str">
        <f t="shared" si="12"/>
        <v>2024-07</v>
      </c>
      <c r="P119" t="str">
        <f t="shared" si="13"/>
        <v>Low Rating</v>
      </c>
      <c r="Q119">
        <f t="shared" si="14"/>
        <v>0.3</v>
      </c>
      <c r="Z119">
        <f t="shared" si="20"/>
        <v>486.75</v>
      </c>
      <c r="AA119" t="str">
        <f t="shared" si="16"/>
        <v>Bulk</v>
      </c>
      <c r="AB119" s="6">
        <f t="shared" si="17"/>
        <v>1947</v>
      </c>
      <c r="AC119" t="str">
        <f t="shared" si="18"/>
        <v>High Profit</v>
      </c>
      <c r="AD119" t="str">
        <f t="shared" si="19"/>
        <v>Jul-2024</v>
      </c>
    </row>
    <row r="120" spans="1:30" x14ac:dyDescent="0.3">
      <c r="A120">
        <v>119</v>
      </c>
      <c r="B120" t="s">
        <v>81</v>
      </c>
      <c r="C120" t="s">
        <v>120</v>
      </c>
      <c r="D120" t="s">
        <v>123</v>
      </c>
      <c r="E120" t="s">
        <v>129</v>
      </c>
      <c r="F120" t="s">
        <v>138</v>
      </c>
      <c r="G120">
        <v>3</v>
      </c>
      <c r="H120">
        <v>244</v>
      </c>
      <c r="I120">
        <v>732</v>
      </c>
      <c r="J120">
        <v>4.9000000000000004</v>
      </c>
      <c r="K120" t="s">
        <v>142</v>
      </c>
      <c r="M120" t="str">
        <f t="shared" si="10"/>
        <v>Low</v>
      </c>
      <c r="N120">
        <f t="shared" si="11"/>
        <v>219.6</v>
      </c>
      <c r="O120" t="str">
        <f t="shared" si="12"/>
        <v>2024-05</v>
      </c>
      <c r="P120" t="str">
        <f t="shared" si="13"/>
        <v>High Rating</v>
      </c>
      <c r="Q120">
        <f t="shared" si="14"/>
        <v>0.3</v>
      </c>
      <c r="Z120">
        <f t="shared" si="20"/>
        <v>81.333333333333329</v>
      </c>
      <c r="AA120" t="str">
        <f t="shared" si="16"/>
        <v>Small</v>
      </c>
      <c r="AB120" s="6">
        <f t="shared" si="17"/>
        <v>244</v>
      </c>
      <c r="AC120" t="str">
        <f t="shared" si="18"/>
        <v>Low Profit</v>
      </c>
      <c r="AD120" t="str">
        <f t="shared" si="19"/>
        <v>May-2024</v>
      </c>
    </row>
    <row r="121" spans="1:30" x14ac:dyDescent="0.3">
      <c r="A121">
        <v>120</v>
      </c>
      <c r="B121" t="s">
        <v>110</v>
      </c>
      <c r="C121" t="s">
        <v>116</v>
      </c>
      <c r="D121" t="s">
        <v>121</v>
      </c>
      <c r="E121" t="s">
        <v>129</v>
      </c>
      <c r="F121" t="s">
        <v>137</v>
      </c>
      <c r="G121">
        <v>3</v>
      </c>
      <c r="H121">
        <v>1788</v>
      </c>
      <c r="I121">
        <v>5364</v>
      </c>
      <c r="J121">
        <v>4.5</v>
      </c>
      <c r="K121" t="s">
        <v>140</v>
      </c>
      <c r="M121" t="str">
        <f t="shared" si="10"/>
        <v>High</v>
      </c>
      <c r="N121">
        <f t="shared" si="11"/>
        <v>1609.2</v>
      </c>
      <c r="O121" t="str">
        <f t="shared" si="12"/>
        <v>2024-04</v>
      </c>
      <c r="P121" t="str">
        <f t="shared" si="13"/>
        <v>High Rating</v>
      </c>
      <c r="Q121">
        <f t="shared" si="14"/>
        <v>0.3</v>
      </c>
      <c r="Z121">
        <f t="shared" si="20"/>
        <v>596</v>
      </c>
      <c r="AA121" t="str">
        <f t="shared" si="16"/>
        <v>Small</v>
      </c>
      <c r="AB121" s="6">
        <f t="shared" si="17"/>
        <v>1788</v>
      </c>
      <c r="AC121" t="str">
        <f t="shared" si="18"/>
        <v>High Profit</v>
      </c>
      <c r="AD121" t="str">
        <f t="shared" si="19"/>
        <v>Apr-2024</v>
      </c>
    </row>
    <row r="123" spans="1:30" x14ac:dyDescent="0.3">
      <c r="Z123" t="e">
        <f t="shared" si="20"/>
        <v>#DIV/0!</v>
      </c>
    </row>
    <row r="124" spans="1:30" x14ac:dyDescent="0.3">
      <c r="Z124" t="e">
        <f t="shared" si="20"/>
        <v>#DIV/0!</v>
      </c>
    </row>
    <row r="125" spans="1:30" x14ac:dyDescent="0.3">
      <c r="Z125" t="e">
        <f t="shared" si="20"/>
        <v>#DIV/0!</v>
      </c>
    </row>
    <row r="126" spans="1:30" x14ac:dyDescent="0.3">
      <c r="Z126" t="e">
        <f t="shared" si="20"/>
        <v>#DIV/0!</v>
      </c>
    </row>
    <row r="127" spans="1:30" x14ac:dyDescent="0.3">
      <c r="Z127" t="e">
        <f t="shared" si="20"/>
        <v>#DIV/0!</v>
      </c>
    </row>
    <row r="128" spans="1:30" x14ac:dyDescent="0.3">
      <c r="Z128" t="e">
        <f t="shared" si="20"/>
        <v>#DIV/0!</v>
      </c>
    </row>
    <row r="129" spans="26:26" x14ac:dyDescent="0.3">
      <c r="Z129" t="e">
        <f t="shared" si="20"/>
        <v>#DIV/0!</v>
      </c>
    </row>
    <row r="130" spans="26:26" x14ac:dyDescent="0.3">
      <c r="Z130" t="e">
        <f t="shared" si="20"/>
        <v>#DIV/0!</v>
      </c>
    </row>
    <row r="131" spans="26:26" x14ac:dyDescent="0.3">
      <c r="Z131" t="e">
        <f t="shared" si="20"/>
        <v>#DIV/0!</v>
      </c>
    </row>
    <row r="132" spans="26:26" x14ac:dyDescent="0.3">
      <c r="Z132" t="e">
        <f t="shared" si="20"/>
        <v>#DIV/0!</v>
      </c>
    </row>
    <row r="133" spans="26:26" x14ac:dyDescent="0.3">
      <c r="Z133" t="e">
        <f t="shared" si="20"/>
        <v>#DIV/0!</v>
      </c>
    </row>
    <row r="134" spans="26:26" x14ac:dyDescent="0.3">
      <c r="Z134" t="e">
        <f t="shared" si="20"/>
        <v>#DIV/0!</v>
      </c>
    </row>
    <row r="135" spans="26:26" x14ac:dyDescent="0.3">
      <c r="Z135" t="e">
        <f t="shared" si="20"/>
        <v>#DIV/0!</v>
      </c>
    </row>
    <row r="136" spans="26:26" x14ac:dyDescent="0.3">
      <c r="Z136" t="e">
        <f t="shared" si="20"/>
        <v>#DIV/0!</v>
      </c>
    </row>
    <row r="137" spans="26:26" x14ac:dyDescent="0.3">
      <c r="Z137" t="e">
        <f t="shared" si="20"/>
        <v>#DIV/0!</v>
      </c>
    </row>
    <row r="138" spans="26:26" x14ac:dyDescent="0.3">
      <c r="Z138" t="e">
        <f t="shared" si="20"/>
        <v>#DIV/0!</v>
      </c>
    </row>
    <row r="139" spans="26:26" x14ac:dyDescent="0.3">
      <c r="Z139" t="e">
        <f t="shared" si="20"/>
        <v>#DIV/0!</v>
      </c>
    </row>
    <row r="140" spans="26:26" x14ac:dyDescent="0.3">
      <c r="Z140" t="e">
        <f t="shared" si="20"/>
        <v>#DIV/0!</v>
      </c>
    </row>
    <row r="141" spans="26:26" x14ac:dyDescent="0.3">
      <c r="Z141" t="e">
        <f t="shared" si="20"/>
        <v>#DIV/0!</v>
      </c>
    </row>
    <row r="142" spans="26:26" x14ac:dyDescent="0.3">
      <c r="Z142" t="e">
        <f t="shared" si="20"/>
        <v>#DIV/0!</v>
      </c>
    </row>
    <row r="143" spans="26:26" x14ac:dyDescent="0.3">
      <c r="Z143" t="e">
        <f t="shared" si="20"/>
        <v>#DIV/0!</v>
      </c>
    </row>
    <row r="144" spans="26:26" x14ac:dyDescent="0.3">
      <c r="Z144" t="e">
        <f t="shared" si="20"/>
        <v>#DIV/0!</v>
      </c>
    </row>
    <row r="145" spans="26:26" x14ac:dyDescent="0.3">
      <c r="Z145" t="e">
        <f t="shared" si="20"/>
        <v>#DIV/0!</v>
      </c>
    </row>
    <row r="146" spans="26:26" x14ac:dyDescent="0.3">
      <c r="Z146" t="e">
        <f t="shared" si="20"/>
        <v>#DIV/0!</v>
      </c>
    </row>
    <row r="147" spans="26:26" x14ac:dyDescent="0.3">
      <c r="Z147" t="e">
        <f t="shared" si="20"/>
        <v>#DIV/0!</v>
      </c>
    </row>
    <row r="148" spans="26:26" x14ac:dyDescent="0.3">
      <c r="Z148" t="e">
        <f t="shared" si="20"/>
        <v>#DIV/0!</v>
      </c>
    </row>
    <row r="149" spans="26:26" x14ac:dyDescent="0.3">
      <c r="Z149" t="e">
        <f t="shared" si="20"/>
        <v>#DIV/0!</v>
      </c>
    </row>
    <row r="150" spans="26:26" x14ac:dyDescent="0.3">
      <c r="Z150" t="e">
        <f t="shared" si="20"/>
        <v>#DIV/0!</v>
      </c>
    </row>
    <row r="151" spans="26:26" x14ac:dyDescent="0.3">
      <c r="Z151" t="e">
        <f t="shared" si="20"/>
        <v>#DIV/0!</v>
      </c>
    </row>
    <row r="152" spans="26:26" x14ac:dyDescent="0.3">
      <c r="Z152" t="e">
        <f t="shared" si="20"/>
        <v>#DIV/0!</v>
      </c>
    </row>
    <row r="153" spans="26:26" x14ac:dyDescent="0.3">
      <c r="Z153" t="e">
        <f t="shared" si="20"/>
        <v>#DIV/0!</v>
      </c>
    </row>
    <row r="154" spans="26:26" x14ac:dyDescent="0.3">
      <c r="Z154" t="e">
        <f t="shared" si="20"/>
        <v>#DIV/0!</v>
      </c>
    </row>
    <row r="155" spans="26:26" x14ac:dyDescent="0.3">
      <c r="Z155" t="e">
        <f t="shared" si="20"/>
        <v>#DIV/0!</v>
      </c>
    </row>
    <row r="156" spans="26:26" x14ac:dyDescent="0.3">
      <c r="Z156" t="e">
        <f t="shared" si="20"/>
        <v>#DIV/0!</v>
      </c>
    </row>
    <row r="157" spans="26:26" x14ac:dyDescent="0.3">
      <c r="Z157" t="e">
        <f t="shared" si="20"/>
        <v>#DIV/0!</v>
      </c>
    </row>
    <row r="158" spans="26:26" x14ac:dyDescent="0.3">
      <c r="Z158" t="e">
        <f t="shared" si="20"/>
        <v>#DIV/0!</v>
      </c>
    </row>
    <row r="159" spans="26:26" x14ac:dyDescent="0.3">
      <c r="Z159" t="e">
        <f t="shared" si="20"/>
        <v>#DIV/0!</v>
      </c>
    </row>
    <row r="160" spans="26:26" x14ac:dyDescent="0.3">
      <c r="Z160" t="e">
        <f t="shared" si="20"/>
        <v>#DIV/0!</v>
      </c>
    </row>
    <row r="161" spans="26:26" x14ac:dyDescent="0.3">
      <c r="Z161" t="e">
        <f t="shared" si="20"/>
        <v>#DIV/0!</v>
      </c>
    </row>
    <row r="162" spans="26:26" x14ac:dyDescent="0.3">
      <c r="Z162" t="e">
        <f t="shared" si="20"/>
        <v>#DIV/0!</v>
      </c>
    </row>
    <row r="163" spans="26:26" x14ac:dyDescent="0.3">
      <c r="Z163" t="e">
        <f t="shared" si="20"/>
        <v>#DIV/0!</v>
      </c>
    </row>
    <row r="164" spans="26:26" x14ac:dyDescent="0.3">
      <c r="Z164" t="e">
        <f t="shared" si="20"/>
        <v>#DIV/0!</v>
      </c>
    </row>
    <row r="165" spans="26:26" x14ac:dyDescent="0.3">
      <c r="Z165" t="e">
        <f t="shared" si="20"/>
        <v>#DIV/0!</v>
      </c>
    </row>
    <row r="166" spans="26:26" x14ac:dyDescent="0.3">
      <c r="Z166" t="e">
        <f t="shared" si="20"/>
        <v>#DIV/0!</v>
      </c>
    </row>
    <row r="167" spans="26:26" x14ac:dyDescent="0.3">
      <c r="Z167" t="e">
        <f t="shared" si="20"/>
        <v>#DIV/0!</v>
      </c>
    </row>
    <row r="168" spans="26:26" x14ac:dyDescent="0.3">
      <c r="Z168" t="e">
        <f t="shared" si="20"/>
        <v>#DIV/0!</v>
      </c>
    </row>
    <row r="169" spans="26:26" x14ac:dyDescent="0.3">
      <c r="Z169" t="e">
        <f t="shared" si="20"/>
        <v>#DIV/0!</v>
      </c>
    </row>
    <row r="170" spans="26:26" x14ac:dyDescent="0.3">
      <c r="Z170" t="e">
        <f t="shared" si="20"/>
        <v>#DIV/0!</v>
      </c>
    </row>
    <row r="171" spans="26:26" x14ac:dyDescent="0.3">
      <c r="Z171" t="e">
        <f t="shared" si="20"/>
        <v>#DIV/0!</v>
      </c>
    </row>
    <row r="172" spans="26:26" x14ac:dyDescent="0.3">
      <c r="Z172" t="e">
        <f t="shared" si="20"/>
        <v>#DIV/0!</v>
      </c>
    </row>
    <row r="173" spans="26:26" x14ac:dyDescent="0.3">
      <c r="Z173" t="e">
        <f t="shared" si="20"/>
        <v>#DIV/0!</v>
      </c>
    </row>
    <row r="174" spans="26:26" x14ac:dyDescent="0.3">
      <c r="Z174" t="e">
        <f t="shared" si="20"/>
        <v>#DIV/0!</v>
      </c>
    </row>
    <row r="175" spans="26:26" x14ac:dyDescent="0.3">
      <c r="Z175" t="e">
        <f t="shared" ref="Z175:Z213" si="21">H175/G175</f>
        <v>#DIV/0!</v>
      </c>
    </row>
    <row r="176" spans="26:26" x14ac:dyDescent="0.3">
      <c r="Z176" t="e">
        <f t="shared" si="21"/>
        <v>#DIV/0!</v>
      </c>
    </row>
    <row r="177" spans="26:26" x14ac:dyDescent="0.3">
      <c r="Z177" t="e">
        <f t="shared" si="21"/>
        <v>#DIV/0!</v>
      </c>
    </row>
    <row r="178" spans="26:26" x14ac:dyDescent="0.3">
      <c r="Z178" t="e">
        <f t="shared" si="21"/>
        <v>#DIV/0!</v>
      </c>
    </row>
    <row r="179" spans="26:26" x14ac:dyDescent="0.3">
      <c r="Z179" t="e">
        <f t="shared" si="21"/>
        <v>#DIV/0!</v>
      </c>
    </row>
    <row r="180" spans="26:26" x14ac:dyDescent="0.3">
      <c r="Z180" t="e">
        <f t="shared" si="21"/>
        <v>#DIV/0!</v>
      </c>
    </row>
    <row r="181" spans="26:26" x14ac:dyDescent="0.3">
      <c r="Z181" t="e">
        <f t="shared" si="21"/>
        <v>#DIV/0!</v>
      </c>
    </row>
    <row r="182" spans="26:26" x14ac:dyDescent="0.3">
      <c r="Z182" t="e">
        <f t="shared" si="21"/>
        <v>#DIV/0!</v>
      </c>
    </row>
    <row r="183" spans="26:26" x14ac:dyDescent="0.3">
      <c r="Z183" t="e">
        <f t="shared" si="21"/>
        <v>#DIV/0!</v>
      </c>
    </row>
    <row r="184" spans="26:26" x14ac:dyDescent="0.3">
      <c r="Z184" t="e">
        <f t="shared" si="21"/>
        <v>#DIV/0!</v>
      </c>
    </row>
    <row r="185" spans="26:26" x14ac:dyDescent="0.3">
      <c r="Z185" t="e">
        <f t="shared" si="21"/>
        <v>#DIV/0!</v>
      </c>
    </row>
    <row r="186" spans="26:26" x14ac:dyDescent="0.3">
      <c r="Z186" t="e">
        <f t="shared" si="21"/>
        <v>#DIV/0!</v>
      </c>
    </row>
    <row r="187" spans="26:26" x14ac:dyDescent="0.3">
      <c r="Z187" t="e">
        <f t="shared" si="21"/>
        <v>#DIV/0!</v>
      </c>
    </row>
    <row r="188" spans="26:26" x14ac:dyDescent="0.3">
      <c r="Z188" t="e">
        <f t="shared" si="21"/>
        <v>#DIV/0!</v>
      </c>
    </row>
    <row r="189" spans="26:26" x14ac:dyDescent="0.3">
      <c r="Z189" t="e">
        <f t="shared" si="21"/>
        <v>#DIV/0!</v>
      </c>
    </row>
    <row r="190" spans="26:26" x14ac:dyDescent="0.3">
      <c r="Z190" t="e">
        <f t="shared" si="21"/>
        <v>#DIV/0!</v>
      </c>
    </row>
    <row r="191" spans="26:26" x14ac:dyDescent="0.3">
      <c r="Z191" t="e">
        <f t="shared" si="21"/>
        <v>#DIV/0!</v>
      </c>
    </row>
    <row r="192" spans="26:26" x14ac:dyDescent="0.3">
      <c r="Z192" t="e">
        <f t="shared" si="21"/>
        <v>#DIV/0!</v>
      </c>
    </row>
    <row r="193" spans="26:26" x14ac:dyDescent="0.3">
      <c r="Z193" t="e">
        <f t="shared" si="21"/>
        <v>#DIV/0!</v>
      </c>
    </row>
    <row r="194" spans="26:26" x14ac:dyDescent="0.3">
      <c r="Z194" t="e">
        <f t="shared" si="21"/>
        <v>#DIV/0!</v>
      </c>
    </row>
    <row r="195" spans="26:26" x14ac:dyDescent="0.3">
      <c r="Z195" t="e">
        <f t="shared" si="21"/>
        <v>#DIV/0!</v>
      </c>
    </row>
    <row r="196" spans="26:26" x14ac:dyDescent="0.3">
      <c r="Z196" t="e">
        <f t="shared" si="21"/>
        <v>#DIV/0!</v>
      </c>
    </row>
    <row r="197" spans="26:26" x14ac:dyDescent="0.3">
      <c r="Z197" t="e">
        <f t="shared" si="21"/>
        <v>#DIV/0!</v>
      </c>
    </row>
    <row r="198" spans="26:26" x14ac:dyDescent="0.3">
      <c r="Z198" t="e">
        <f t="shared" si="21"/>
        <v>#DIV/0!</v>
      </c>
    </row>
    <row r="199" spans="26:26" x14ac:dyDescent="0.3">
      <c r="Z199" t="e">
        <f t="shared" si="21"/>
        <v>#DIV/0!</v>
      </c>
    </row>
    <row r="200" spans="26:26" x14ac:dyDescent="0.3">
      <c r="Z200" t="e">
        <f t="shared" si="21"/>
        <v>#DIV/0!</v>
      </c>
    </row>
    <row r="201" spans="26:26" x14ac:dyDescent="0.3">
      <c r="Z201" t="e">
        <f t="shared" si="21"/>
        <v>#DIV/0!</v>
      </c>
    </row>
    <row r="202" spans="26:26" x14ac:dyDescent="0.3">
      <c r="Z202" t="e">
        <f t="shared" si="21"/>
        <v>#DIV/0!</v>
      </c>
    </row>
    <row r="203" spans="26:26" x14ac:dyDescent="0.3">
      <c r="Z203" t="e">
        <f t="shared" si="21"/>
        <v>#DIV/0!</v>
      </c>
    </row>
    <row r="204" spans="26:26" x14ac:dyDescent="0.3">
      <c r="Z204" t="e">
        <f t="shared" si="21"/>
        <v>#DIV/0!</v>
      </c>
    </row>
    <row r="205" spans="26:26" x14ac:dyDescent="0.3">
      <c r="Z205" t="e">
        <f t="shared" si="21"/>
        <v>#DIV/0!</v>
      </c>
    </row>
    <row r="206" spans="26:26" x14ac:dyDescent="0.3">
      <c r="Z206" t="e">
        <f t="shared" si="21"/>
        <v>#DIV/0!</v>
      </c>
    </row>
    <row r="207" spans="26:26" x14ac:dyDescent="0.3">
      <c r="Z207" t="e">
        <f t="shared" si="21"/>
        <v>#DIV/0!</v>
      </c>
    </row>
    <row r="208" spans="26:26" x14ac:dyDescent="0.3">
      <c r="Z208" t="e">
        <f t="shared" si="21"/>
        <v>#DIV/0!</v>
      </c>
    </row>
    <row r="209" spans="26:26" x14ac:dyDescent="0.3">
      <c r="Z209" t="e">
        <f t="shared" si="21"/>
        <v>#DIV/0!</v>
      </c>
    </row>
    <row r="210" spans="26:26" x14ac:dyDescent="0.3">
      <c r="Z210" t="e">
        <f t="shared" si="21"/>
        <v>#DIV/0!</v>
      </c>
    </row>
    <row r="211" spans="26:26" x14ac:dyDescent="0.3">
      <c r="Z211" t="e">
        <f t="shared" si="21"/>
        <v>#DIV/0!</v>
      </c>
    </row>
    <row r="212" spans="26:26" x14ac:dyDescent="0.3">
      <c r="Z212" t="e">
        <f t="shared" si="21"/>
        <v>#DIV/0!</v>
      </c>
    </row>
    <row r="213" spans="26:26" x14ac:dyDescent="0.3">
      <c r="Z213" t="e">
        <f t="shared" si="21"/>
        <v>#DIV/0!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43365-223E-44FE-84E9-4CFFFD6E570D}">
  <dimension ref="B10:R31"/>
  <sheetViews>
    <sheetView tabSelected="1" zoomScale="40" workbookViewId="0">
      <selection activeCell="N10" sqref="N10"/>
    </sheetView>
  </sheetViews>
  <sheetFormatPr defaultRowHeight="14.4" x14ac:dyDescent="0.3"/>
  <sheetData>
    <row r="10" spans="2:18" ht="25.8" x14ac:dyDescent="0.5">
      <c r="B10" s="7" t="s">
        <v>219</v>
      </c>
      <c r="I10" s="8" t="s">
        <v>220</v>
      </c>
      <c r="R10" s="12" t="s">
        <v>236</v>
      </c>
    </row>
    <row r="11" spans="2:18" ht="23.4" x14ac:dyDescent="0.45">
      <c r="R11" s="13" t="s">
        <v>237</v>
      </c>
    </row>
    <row r="12" spans="2:18" ht="23.4" x14ac:dyDescent="0.45">
      <c r="R12" s="13" t="s">
        <v>238</v>
      </c>
    </row>
    <row r="31" spans="5:5" ht="25.8" x14ac:dyDescent="0.5">
      <c r="E31" s="8" t="s">
        <v>221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74950-DC19-470F-AEE0-15097291A8A4}">
  <dimension ref="B4:J4"/>
  <sheetViews>
    <sheetView zoomScale="52" workbookViewId="0">
      <selection activeCell="U16" sqref="U16"/>
    </sheetView>
  </sheetViews>
  <sheetFormatPr defaultRowHeight="14.4" x14ac:dyDescent="0.3"/>
  <sheetData>
    <row r="4" spans="2:10" ht="25.8" x14ac:dyDescent="0.5">
      <c r="B4" s="8" t="s">
        <v>222</v>
      </c>
      <c r="J4" s="8" t="s">
        <v>223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09BBC-14BD-43D6-9420-4A399B98D802}">
  <dimension ref="B4:R8"/>
  <sheetViews>
    <sheetView zoomScale="61" workbookViewId="0">
      <selection activeCell="AB11" sqref="AB11"/>
    </sheetView>
  </sheetViews>
  <sheetFormatPr defaultRowHeight="14.4" x14ac:dyDescent="0.3"/>
  <sheetData>
    <row r="4" spans="2:18" ht="31.2" x14ac:dyDescent="0.6">
      <c r="C4" s="10" t="s">
        <v>235</v>
      </c>
    </row>
    <row r="7" spans="2:18" ht="25.8" x14ac:dyDescent="0.5">
      <c r="B7" s="8" t="s">
        <v>224</v>
      </c>
      <c r="I7" s="8" t="s">
        <v>225</v>
      </c>
      <c r="R7" t="s">
        <v>232</v>
      </c>
    </row>
    <row r="8" spans="2:18" x14ac:dyDescent="0.3">
      <c r="R8" t="s">
        <v>233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00BE-C3FA-4665-8868-08C439715969}">
  <dimension ref="B2:AI26"/>
  <sheetViews>
    <sheetView zoomScale="54" workbookViewId="0">
      <selection activeCell="R18" sqref="R18"/>
    </sheetView>
  </sheetViews>
  <sheetFormatPr defaultRowHeight="14.4" x14ac:dyDescent="0.3"/>
  <sheetData>
    <row r="2" spans="2:35" ht="33.6" x14ac:dyDescent="0.65">
      <c r="D2" s="11" t="s">
        <v>234</v>
      </c>
    </row>
    <row r="6" spans="2:35" ht="25.8" x14ac:dyDescent="0.5">
      <c r="B6" s="8" t="s">
        <v>226</v>
      </c>
      <c r="I6" s="8" t="s">
        <v>227</v>
      </c>
      <c r="R6" t="s">
        <v>229</v>
      </c>
    </row>
    <row r="7" spans="2:35" x14ac:dyDescent="0.3">
      <c r="R7" t="s">
        <v>230</v>
      </c>
    </row>
    <row r="8" spans="2:35" x14ac:dyDescent="0.3">
      <c r="R8" t="s">
        <v>231</v>
      </c>
    </row>
    <row r="14" spans="2:35" x14ac:dyDescent="0.3">
      <c r="AI14" t="s">
        <v>226</v>
      </c>
    </row>
    <row r="16" spans="2:35" ht="31.2" x14ac:dyDescent="0.6">
      <c r="AA16" s="9"/>
    </row>
    <row r="26" spans="5:5" ht="25.8" x14ac:dyDescent="0.5">
      <c r="E26" s="8" t="s">
        <v>228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6130D-C532-4CA0-9A2B-D1B5A48BCC6F}">
  <dimension ref="A1:G548"/>
  <sheetViews>
    <sheetView topLeftCell="A422" workbookViewId="0">
      <selection activeCell="B435" sqref="B435"/>
    </sheetView>
  </sheetViews>
  <sheetFormatPr defaultRowHeight="14.4" x14ac:dyDescent="0.3"/>
  <cols>
    <col min="1" max="1" width="12.5546875" bestFit="1" customWidth="1"/>
    <col min="2" max="2" width="17" bestFit="1" customWidth="1"/>
    <col min="3" max="3" width="12.109375" bestFit="1" customWidth="1"/>
    <col min="4" max="4" width="6" bestFit="1" customWidth="1"/>
    <col min="5" max="5" width="4" bestFit="1" customWidth="1"/>
    <col min="6" max="14" width="6" bestFit="1" customWidth="1"/>
    <col min="15" max="15" width="4" bestFit="1" customWidth="1"/>
    <col min="16" max="17" width="6" bestFit="1" customWidth="1"/>
    <col min="18" max="18" width="4" bestFit="1" customWidth="1"/>
    <col min="19" max="33" width="6" bestFit="1" customWidth="1"/>
    <col min="34" max="34" width="4" bestFit="1" customWidth="1"/>
    <col min="35" max="49" width="6" bestFit="1" customWidth="1"/>
    <col min="50" max="52" width="4" bestFit="1" customWidth="1"/>
    <col min="53" max="55" width="6" bestFit="1" customWidth="1"/>
    <col min="56" max="56" width="4" bestFit="1" customWidth="1"/>
    <col min="57" max="57" width="6" bestFit="1" customWidth="1"/>
    <col min="58" max="59" width="4" bestFit="1" customWidth="1"/>
    <col min="60" max="64" width="6" bestFit="1" customWidth="1"/>
    <col min="65" max="65" width="4" bestFit="1" customWidth="1"/>
    <col min="66" max="66" width="6" bestFit="1" customWidth="1"/>
    <col min="67" max="67" width="4" bestFit="1" customWidth="1"/>
    <col min="68" max="74" width="6" bestFit="1" customWidth="1"/>
    <col min="75" max="85" width="7" bestFit="1" customWidth="1"/>
    <col min="86" max="86" width="5" bestFit="1" customWidth="1"/>
    <col min="87" max="90" width="7" bestFit="1" customWidth="1"/>
    <col min="91" max="93" width="5" bestFit="1" customWidth="1"/>
    <col min="94" max="96" width="7" bestFit="1" customWidth="1"/>
    <col min="97" max="97" width="5" bestFit="1" customWidth="1"/>
    <col min="98" max="100" width="7" bestFit="1" customWidth="1"/>
    <col min="101" max="101" width="5" bestFit="1" customWidth="1"/>
    <col min="102" max="105" width="7" bestFit="1" customWidth="1"/>
    <col min="106" max="106" width="5" bestFit="1" customWidth="1"/>
    <col min="107" max="108" width="7" bestFit="1" customWidth="1"/>
    <col min="109" max="109" width="5" bestFit="1" customWidth="1"/>
    <col min="110" max="110" width="7" bestFit="1" customWidth="1"/>
    <col min="111" max="111" width="5" bestFit="1" customWidth="1"/>
    <col min="112" max="113" width="7" bestFit="1" customWidth="1"/>
    <col min="114" max="114" width="5" bestFit="1" customWidth="1"/>
    <col min="115" max="115" width="7" bestFit="1" customWidth="1"/>
    <col min="116" max="116" width="5" bestFit="1" customWidth="1"/>
    <col min="117" max="118" width="7" bestFit="1" customWidth="1"/>
    <col min="119" max="121" width="5" bestFit="1" customWidth="1"/>
    <col min="122" max="122" width="7" bestFit="1" customWidth="1"/>
    <col min="123" max="123" width="10.77734375" bestFit="1" customWidth="1"/>
  </cols>
  <sheetData>
    <row r="1" spans="1:5" x14ac:dyDescent="0.3">
      <c r="E1" t="s">
        <v>150</v>
      </c>
    </row>
    <row r="3" spans="1:5" x14ac:dyDescent="0.3">
      <c r="A3" s="3" t="s">
        <v>146</v>
      </c>
      <c r="B3" t="s">
        <v>149</v>
      </c>
    </row>
    <row r="4" spans="1:5" x14ac:dyDescent="0.3">
      <c r="A4" s="4" t="s">
        <v>122</v>
      </c>
      <c r="B4">
        <v>106724</v>
      </c>
    </row>
    <row r="5" spans="1:5" x14ac:dyDescent="0.3">
      <c r="A5" s="4" t="s">
        <v>123</v>
      </c>
      <c r="B5">
        <v>100578</v>
      </c>
    </row>
    <row r="6" spans="1:5" x14ac:dyDescent="0.3">
      <c r="A6" s="4" t="s">
        <v>121</v>
      </c>
      <c r="B6">
        <v>105869</v>
      </c>
    </row>
    <row r="7" spans="1:5" x14ac:dyDescent="0.3">
      <c r="A7" s="4" t="s">
        <v>124</v>
      </c>
      <c r="B7">
        <v>63107</v>
      </c>
    </row>
    <row r="8" spans="1:5" x14ac:dyDescent="0.3">
      <c r="A8" s="4" t="s">
        <v>147</v>
      </c>
    </row>
    <row r="9" spans="1:5" x14ac:dyDescent="0.3">
      <c r="A9" s="4" t="s">
        <v>148</v>
      </c>
      <c r="B9">
        <v>376278</v>
      </c>
    </row>
    <row r="21" spans="1:5" x14ac:dyDescent="0.3">
      <c r="E21" t="s">
        <v>151</v>
      </c>
    </row>
    <row r="23" spans="1:5" x14ac:dyDescent="0.3">
      <c r="A23" s="3" t="s">
        <v>146</v>
      </c>
      <c r="B23" t="s">
        <v>149</v>
      </c>
    </row>
    <row r="24" spans="1:5" x14ac:dyDescent="0.3">
      <c r="A24" s="4" t="s">
        <v>125</v>
      </c>
      <c r="B24">
        <v>37676</v>
      </c>
    </row>
    <row r="25" spans="1:5" x14ac:dyDescent="0.3">
      <c r="A25" s="4" t="s">
        <v>130</v>
      </c>
      <c r="B25">
        <v>48896</v>
      </c>
    </row>
    <row r="26" spans="1:5" x14ac:dyDescent="0.3">
      <c r="A26" s="4" t="s">
        <v>127</v>
      </c>
      <c r="B26">
        <v>50173</v>
      </c>
    </row>
    <row r="27" spans="1:5" x14ac:dyDescent="0.3">
      <c r="A27" s="4" t="s">
        <v>131</v>
      </c>
      <c r="B27">
        <v>39924</v>
      </c>
    </row>
    <row r="28" spans="1:5" x14ac:dyDescent="0.3">
      <c r="A28" s="4" t="s">
        <v>132</v>
      </c>
      <c r="B28">
        <v>52342</v>
      </c>
    </row>
    <row r="29" spans="1:5" x14ac:dyDescent="0.3">
      <c r="A29" s="4" t="s">
        <v>148</v>
      </c>
      <c r="B29">
        <v>229011</v>
      </c>
    </row>
    <row r="43" spans="1:4" x14ac:dyDescent="0.3">
      <c r="D43" t="s">
        <v>152</v>
      </c>
    </row>
    <row r="48" spans="1:4" x14ac:dyDescent="0.3">
      <c r="A48" s="3" t="s">
        <v>146</v>
      </c>
      <c r="B48" t="s">
        <v>149</v>
      </c>
    </row>
    <row r="49" spans="1:2" x14ac:dyDescent="0.3">
      <c r="A49" s="4" t="s">
        <v>138</v>
      </c>
      <c r="B49" s="14">
        <v>10415</v>
      </c>
    </row>
    <row r="50" spans="1:2" x14ac:dyDescent="0.3">
      <c r="A50" s="4" t="s">
        <v>136</v>
      </c>
      <c r="B50" s="14">
        <v>1695</v>
      </c>
    </row>
    <row r="51" spans="1:2" x14ac:dyDescent="0.3">
      <c r="A51" s="4" t="s">
        <v>137</v>
      </c>
      <c r="B51" s="14">
        <v>706</v>
      </c>
    </row>
    <row r="52" spans="1:2" x14ac:dyDescent="0.3">
      <c r="A52" s="4" t="s">
        <v>148</v>
      </c>
      <c r="B52" s="14">
        <v>12816</v>
      </c>
    </row>
    <row r="72" spans="1:5" x14ac:dyDescent="0.3">
      <c r="E72" t="s">
        <v>165</v>
      </c>
    </row>
    <row r="74" spans="1:5" x14ac:dyDescent="0.3">
      <c r="A74" s="3" t="s">
        <v>146</v>
      </c>
      <c r="B74" t="s">
        <v>149</v>
      </c>
    </row>
    <row r="75" spans="1:5" x14ac:dyDescent="0.3">
      <c r="A75" s="4" t="s">
        <v>153</v>
      </c>
      <c r="B75">
        <v>14171</v>
      </c>
    </row>
    <row r="76" spans="1:5" x14ac:dyDescent="0.3">
      <c r="A76" s="4" t="s">
        <v>154</v>
      </c>
      <c r="B76">
        <v>25275</v>
      </c>
    </row>
    <row r="77" spans="1:5" x14ac:dyDescent="0.3">
      <c r="A77" s="4" t="s">
        <v>155</v>
      </c>
      <c r="B77">
        <v>40454</v>
      </c>
    </row>
    <row r="78" spans="1:5" x14ac:dyDescent="0.3">
      <c r="A78" s="4" t="s">
        <v>156</v>
      </c>
      <c r="B78">
        <v>46861</v>
      </c>
    </row>
    <row r="79" spans="1:5" x14ac:dyDescent="0.3">
      <c r="A79" s="4" t="s">
        <v>157</v>
      </c>
      <c r="B79">
        <v>44364</v>
      </c>
    </row>
    <row r="80" spans="1:5" x14ac:dyDescent="0.3">
      <c r="A80" s="4" t="s">
        <v>158</v>
      </c>
      <c r="B80">
        <v>12408</v>
      </c>
    </row>
    <row r="81" spans="1:2" x14ac:dyDescent="0.3">
      <c r="A81" s="4" t="s">
        <v>159</v>
      </c>
      <c r="B81">
        <v>25190</v>
      </c>
    </row>
    <row r="82" spans="1:2" x14ac:dyDescent="0.3">
      <c r="A82" s="4" t="s">
        <v>160</v>
      </c>
      <c r="B82">
        <v>44549</v>
      </c>
    </row>
    <row r="83" spans="1:2" x14ac:dyDescent="0.3">
      <c r="A83" s="4" t="s">
        <v>161</v>
      </c>
      <c r="B83">
        <v>24404</v>
      </c>
    </row>
    <row r="84" spans="1:2" x14ac:dyDescent="0.3">
      <c r="A84" s="4" t="s">
        <v>162</v>
      </c>
      <c r="B84">
        <v>39503</v>
      </c>
    </row>
    <row r="85" spans="1:2" x14ac:dyDescent="0.3">
      <c r="A85" s="4" t="s">
        <v>163</v>
      </c>
      <c r="B85">
        <v>26693</v>
      </c>
    </row>
    <row r="86" spans="1:2" x14ac:dyDescent="0.3">
      <c r="A86" s="4" t="s">
        <v>164</v>
      </c>
      <c r="B86">
        <v>32406</v>
      </c>
    </row>
    <row r="87" spans="1:2" x14ac:dyDescent="0.3">
      <c r="A87" s="4" t="s">
        <v>147</v>
      </c>
    </row>
    <row r="88" spans="1:2" x14ac:dyDescent="0.3">
      <c r="A88" s="4" t="s">
        <v>148</v>
      </c>
      <c r="B88">
        <v>376278</v>
      </c>
    </row>
    <row r="99" spans="1:4" x14ac:dyDescent="0.3">
      <c r="D99" t="s">
        <v>167</v>
      </c>
    </row>
    <row r="102" spans="1:4" x14ac:dyDescent="0.3">
      <c r="A102" s="3" t="s">
        <v>146</v>
      </c>
      <c r="B102" t="s">
        <v>166</v>
      </c>
    </row>
    <row r="103" spans="1:4" x14ac:dyDescent="0.3">
      <c r="A103" s="4" t="s">
        <v>142</v>
      </c>
      <c r="B103">
        <v>29</v>
      </c>
    </row>
    <row r="104" spans="1:4" x14ac:dyDescent="0.3">
      <c r="A104" s="4" t="s">
        <v>141</v>
      </c>
      <c r="B104">
        <v>24</v>
      </c>
    </row>
    <row r="105" spans="1:4" x14ac:dyDescent="0.3">
      <c r="A105" s="4" t="s">
        <v>140</v>
      </c>
      <c r="B105">
        <v>37</v>
      </c>
    </row>
    <row r="106" spans="1:4" x14ac:dyDescent="0.3">
      <c r="A106" s="4" t="s">
        <v>139</v>
      </c>
      <c r="B106">
        <v>30</v>
      </c>
    </row>
    <row r="107" spans="1:4" x14ac:dyDescent="0.3">
      <c r="A107" s="4" t="s">
        <v>147</v>
      </c>
    </row>
    <row r="108" spans="1:4" x14ac:dyDescent="0.3">
      <c r="A108" s="4" t="s">
        <v>148</v>
      </c>
      <c r="B108">
        <v>120</v>
      </c>
    </row>
    <row r="127" spans="1:2" x14ac:dyDescent="0.3">
      <c r="A127" s="3" t="s">
        <v>146</v>
      </c>
      <c r="B127" t="s">
        <v>168</v>
      </c>
    </row>
    <row r="128" spans="1:2" x14ac:dyDescent="0.3">
      <c r="A128" s="4">
        <v>2.5</v>
      </c>
      <c r="B128">
        <v>1638</v>
      </c>
    </row>
    <row r="129" spans="1:2" x14ac:dyDescent="0.3">
      <c r="A129" s="4">
        <v>2.6</v>
      </c>
      <c r="B129">
        <v>1603.25</v>
      </c>
    </row>
    <row r="130" spans="1:2" x14ac:dyDescent="0.3">
      <c r="A130" s="4">
        <v>2.7</v>
      </c>
      <c r="B130">
        <v>3278</v>
      </c>
    </row>
    <row r="131" spans="1:2" x14ac:dyDescent="0.3">
      <c r="A131" s="4">
        <v>2.9</v>
      </c>
      <c r="B131">
        <v>8670</v>
      </c>
    </row>
    <row r="132" spans="1:2" x14ac:dyDescent="0.3">
      <c r="A132" s="4">
        <v>3</v>
      </c>
      <c r="B132">
        <v>1962.25</v>
      </c>
    </row>
    <row r="133" spans="1:2" x14ac:dyDescent="0.3">
      <c r="A133" s="4">
        <v>3.1</v>
      </c>
      <c r="B133">
        <v>2946.125</v>
      </c>
    </row>
    <row r="134" spans="1:2" x14ac:dyDescent="0.3">
      <c r="A134" s="4">
        <v>3.2</v>
      </c>
      <c r="B134">
        <v>2983.8333333333335</v>
      </c>
    </row>
    <row r="135" spans="1:2" x14ac:dyDescent="0.3">
      <c r="A135" s="4">
        <v>3.3</v>
      </c>
      <c r="B135">
        <v>3867.25</v>
      </c>
    </row>
    <row r="136" spans="1:2" x14ac:dyDescent="0.3">
      <c r="A136" s="4">
        <v>3.4</v>
      </c>
      <c r="B136">
        <v>2834.6666666666665</v>
      </c>
    </row>
    <row r="137" spans="1:2" x14ac:dyDescent="0.3">
      <c r="A137" s="4">
        <v>3.5</v>
      </c>
      <c r="B137">
        <v>2810.1428571428573</v>
      </c>
    </row>
    <row r="138" spans="1:2" x14ac:dyDescent="0.3">
      <c r="A138" s="4">
        <v>3.6</v>
      </c>
      <c r="B138">
        <v>2281.6666666666665</v>
      </c>
    </row>
    <row r="139" spans="1:2" x14ac:dyDescent="0.3">
      <c r="A139" s="4">
        <v>3.7</v>
      </c>
      <c r="B139">
        <v>3571</v>
      </c>
    </row>
    <row r="140" spans="1:2" x14ac:dyDescent="0.3">
      <c r="A140" s="4">
        <v>3.8</v>
      </c>
      <c r="B140">
        <v>1771.3333333333333</v>
      </c>
    </row>
    <row r="141" spans="1:2" x14ac:dyDescent="0.3">
      <c r="A141" s="4">
        <v>3.9</v>
      </c>
      <c r="B141">
        <v>3402</v>
      </c>
    </row>
    <row r="142" spans="1:2" x14ac:dyDescent="0.3">
      <c r="A142" s="4">
        <v>4</v>
      </c>
      <c r="B142">
        <v>3127.5</v>
      </c>
    </row>
    <row r="143" spans="1:2" x14ac:dyDescent="0.3">
      <c r="A143" s="4">
        <v>4.0999999999999996</v>
      </c>
      <c r="B143">
        <v>1447</v>
      </c>
    </row>
    <row r="144" spans="1:2" x14ac:dyDescent="0.3">
      <c r="A144" s="4">
        <v>4.2</v>
      </c>
      <c r="B144">
        <v>1783.5</v>
      </c>
    </row>
    <row r="145" spans="1:2" x14ac:dyDescent="0.3">
      <c r="A145" s="4">
        <v>4.3</v>
      </c>
      <c r="B145">
        <v>1752.6</v>
      </c>
    </row>
    <row r="146" spans="1:2" x14ac:dyDescent="0.3">
      <c r="A146" s="4">
        <v>4.4000000000000004</v>
      </c>
      <c r="B146">
        <v>4521</v>
      </c>
    </row>
    <row r="147" spans="1:2" x14ac:dyDescent="0.3">
      <c r="A147" s="4">
        <v>4.5</v>
      </c>
      <c r="B147">
        <v>5659.666666666667</v>
      </c>
    </row>
    <row r="148" spans="1:2" x14ac:dyDescent="0.3">
      <c r="A148" s="4">
        <v>4.5999999999999996</v>
      </c>
      <c r="B148">
        <v>3292</v>
      </c>
    </row>
    <row r="149" spans="1:2" x14ac:dyDescent="0.3">
      <c r="A149" s="4">
        <v>4.7</v>
      </c>
      <c r="B149">
        <v>2940.6666666666665</v>
      </c>
    </row>
    <row r="150" spans="1:2" x14ac:dyDescent="0.3">
      <c r="A150" s="4">
        <v>4.8</v>
      </c>
      <c r="B150">
        <v>3000.875</v>
      </c>
    </row>
    <row r="151" spans="1:2" x14ac:dyDescent="0.3">
      <c r="A151" s="4">
        <v>4.9000000000000004</v>
      </c>
      <c r="B151">
        <v>3786.4</v>
      </c>
    </row>
    <row r="152" spans="1:2" x14ac:dyDescent="0.3">
      <c r="A152" s="4">
        <v>5</v>
      </c>
      <c r="B152">
        <v>4055.8</v>
      </c>
    </row>
    <row r="153" spans="1:2" x14ac:dyDescent="0.3">
      <c r="A153" s="4" t="s">
        <v>147</v>
      </c>
    </row>
    <row r="154" spans="1:2" x14ac:dyDescent="0.3">
      <c r="A154" s="4" t="s">
        <v>148</v>
      </c>
      <c r="B154">
        <v>3135.65</v>
      </c>
    </row>
    <row r="163" spans="1:4" x14ac:dyDescent="0.3">
      <c r="D163" t="s">
        <v>172</v>
      </c>
    </row>
    <row r="164" spans="1:4" x14ac:dyDescent="0.3">
      <c r="D164" t="s">
        <v>173</v>
      </c>
    </row>
    <row r="165" spans="1:4" x14ac:dyDescent="0.3">
      <c r="A165" s="3" t="s">
        <v>146</v>
      </c>
      <c r="B165" t="s">
        <v>149</v>
      </c>
    </row>
    <row r="166" spans="1:4" x14ac:dyDescent="0.3">
      <c r="A166" s="4" t="s">
        <v>170</v>
      </c>
      <c r="B166">
        <v>162468</v>
      </c>
    </row>
    <row r="167" spans="1:4" x14ac:dyDescent="0.3">
      <c r="A167" s="4" t="s">
        <v>171</v>
      </c>
      <c r="B167">
        <v>213810</v>
      </c>
    </row>
    <row r="168" spans="1:4" x14ac:dyDescent="0.3">
      <c r="A168" s="4" t="s">
        <v>147</v>
      </c>
    </row>
    <row r="169" spans="1:4" x14ac:dyDescent="0.3">
      <c r="A169" s="4" t="s">
        <v>148</v>
      </c>
      <c r="B169">
        <v>376278</v>
      </c>
    </row>
    <row r="193" spans="1:3" x14ac:dyDescent="0.3">
      <c r="C193" t="s">
        <v>176</v>
      </c>
    </row>
    <row r="198" spans="1:3" x14ac:dyDescent="0.3">
      <c r="A198" s="3" t="s">
        <v>146</v>
      </c>
      <c r="B198" t="s">
        <v>175</v>
      </c>
    </row>
    <row r="199" spans="1:3" x14ac:dyDescent="0.3">
      <c r="A199" s="4" t="s">
        <v>122</v>
      </c>
      <c r="B199">
        <v>8.3999999999999986</v>
      </c>
    </row>
    <row r="200" spans="1:3" x14ac:dyDescent="0.3">
      <c r="A200" s="4" t="s">
        <v>123</v>
      </c>
      <c r="B200">
        <v>10.800000000000004</v>
      </c>
    </row>
    <row r="201" spans="1:3" x14ac:dyDescent="0.3">
      <c r="A201" s="4" t="s">
        <v>121</v>
      </c>
      <c r="B201">
        <v>10.500000000000004</v>
      </c>
    </row>
    <row r="202" spans="1:3" x14ac:dyDescent="0.3">
      <c r="A202" s="4" t="s">
        <v>124</v>
      </c>
      <c r="B202">
        <v>6.299999999999998</v>
      </c>
    </row>
    <row r="203" spans="1:3" x14ac:dyDescent="0.3">
      <c r="A203" s="4" t="s">
        <v>147</v>
      </c>
    </row>
    <row r="204" spans="1:3" x14ac:dyDescent="0.3">
      <c r="A204" s="4" t="s">
        <v>148</v>
      </c>
      <c r="B204">
        <v>36.000000000000007</v>
      </c>
    </row>
    <row r="222" spans="1:3" x14ac:dyDescent="0.3">
      <c r="C222" t="s">
        <v>178</v>
      </c>
    </row>
    <row r="223" spans="1:3" x14ac:dyDescent="0.3">
      <c r="C223" t="s">
        <v>179</v>
      </c>
    </row>
    <row r="224" spans="1:3" x14ac:dyDescent="0.3">
      <c r="A224" s="3" t="s">
        <v>149</v>
      </c>
      <c r="B224" s="3" t="s">
        <v>177</v>
      </c>
    </row>
    <row r="225" spans="1:7" x14ac:dyDescent="0.3">
      <c r="A225" s="3" t="s">
        <v>146</v>
      </c>
      <c r="B225" t="s">
        <v>122</v>
      </c>
      <c r="C225" t="s">
        <v>123</v>
      </c>
      <c r="D225" t="s">
        <v>121</v>
      </c>
      <c r="E225" t="s">
        <v>124</v>
      </c>
      <c r="F225" t="s">
        <v>147</v>
      </c>
      <c r="G225" t="s">
        <v>148</v>
      </c>
    </row>
    <row r="226" spans="1:7" x14ac:dyDescent="0.3">
      <c r="A226" s="4" t="s">
        <v>128</v>
      </c>
      <c r="B226">
        <v>10254</v>
      </c>
      <c r="C226">
        <v>11661</v>
      </c>
      <c r="D226">
        <v>5356</v>
      </c>
      <c r="E226">
        <v>1560</v>
      </c>
      <c r="G226">
        <v>28831</v>
      </c>
    </row>
    <row r="227" spans="1:7" x14ac:dyDescent="0.3">
      <c r="A227" s="4" t="s">
        <v>129</v>
      </c>
      <c r="B227">
        <v>4895</v>
      </c>
      <c r="C227">
        <v>9990</v>
      </c>
      <c r="D227">
        <v>17232</v>
      </c>
      <c r="E227">
        <v>3533</v>
      </c>
      <c r="G227">
        <v>35650</v>
      </c>
    </row>
    <row r="228" spans="1:7" x14ac:dyDescent="0.3">
      <c r="A228" s="4" t="s">
        <v>126</v>
      </c>
      <c r="B228">
        <v>13362</v>
      </c>
      <c r="C228">
        <v>7109</v>
      </c>
      <c r="D228">
        <v>13625</v>
      </c>
      <c r="G228">
        <v>34096</v>
      </c>
    </row>
    <row r="229" spans="1:7" x14ac:dyDescent="0.3">
      <c r="A229" s="4" t="s">
        <v>134</v>
      </c>
      <c r="B229">
        <v>294</v>
      </c>
      <c r="C229">
        <v>5436</v>
      </c>
      <c r="D229">
        <v>3786</v>
      </c>
      <c r="E229">
        <v>3300</v>
      </c>
      <c r="G229">
        <v>12816</v>
      </c>
    </row>
    <row r="230" spans="1:7" x14ac:dyDescent="0.3">
      <c r="A230" s="4" t="s">
        <v>125</v>
      </c>
      <c r="B230">
        <v>15065</v>
      </c>
      <c r="C230">
        <v>13438</v>
      </c>
      <c r="D230">
        <v>1902</v>
      </c>
      <c r="E230">
        <v>7271</v>
      </c>
      <c r="G230">
        <v>37676</v>
      </c>
    </row>
    <row r="231" spans="1:7" x14ac:dyDescent="0.3">
      <c r="A231" s="4" t="s">
        <v>130</v>
      </c>
      <c r="B231">
        <v>11418</v>
      </c>
      <c r="C231">
        <v>4054</v>
      </c>
      <c r="D231">
        <v>20545</v>
      </c>
      <c r="E231">
        <v>12879</v>
      </c>
      <c r="G231">
        <v>48896</v>
      </c>
    </row>
    <row r="232" spans="1:7" x14ac:dyDescent="0.3">
      <c r="A232" s="4" t="s">
        <v>133</v>
      </c>
      <c r="B232">
        <v>6478</v>
      </c>
      <c r="C232">
        <v>15751</v>
      </c>
      <c r="D232">
        <v>4755</v>
      </c>
      <c r="E232">
        <v>8890</v>
      </c>
      <c r="G232">
        <v>35874</v>
      </c>
    </row>
    <row r="233" spans="1:7" x14ac:dyDescent="0.3">
      <c r="A233" s="4" t="s">
        <v>127</v>
      </c>
      <c r="B233">
        <v>15550</v>
      </c>
      <c r="C233">
        <v>8130</v>
      </c>
      <c r="D233">
        <v>20876</v>
      </c>
      <c r="E233">
        <v>5617</v>
      </c>
      <c r="G233">
        <v>50173</v>
      </c>
    </row>
    <row r="234" spans="1:7" x14ac:dyDescent="0.3">
      <c r="A234" s="4" t="s">
        <v>131</v>
      </c>
      <c r="B234">
        <v>7370</v>
      </c>
      <c r="C234">
        <v>6226</v>
      </c>
      <c r="D234">
        <v>11824</v>
      </c>
      <c r="E234">
        <v>14504</v>
      </c>
      <c r="G234">
        <v>39924</v>
      </c>
    </row>
    <row r="235" spans="1:7" x14ac:dyDescent="0.3">
      <c r="A235" s="4" t="s">
        <v>132</v>
      </c>
      <c r="B235">
        <v>22038</v>
      </c>
      <c r="C235">
        <v>18783</v>
      </c>
      <c r="D235">
        <v>5968</v>
      </c>
      <c r="E235">
        <v>5553</v>
      </c>
      <c r="G235">
        <v>52342</v>
      </c>
    </row>
    <row r="236" spans="1:7" x14ac:dyDescent="0.3">
      <c r="A236" s="4" t="s">
        <v>147</v>
      </c>
    </row>
    <row r="237" spans="1:7" x14ac:dyDescent="0.3">
      <c r="A237" s="4" t="s">
        <v>148</v>
      </c>
      <c r="B237">
        <v>106724</v>
      </c>
      <c r="C237">
        <v>100578</v>
      </c>
      <c r="D237">
        <v>105869</v>
      </c>
      <c r="E237">
        <v>63107</v>
      </c>
      <c r="G237">
        <v>376278</v>
      </c>
    </row>
    <row r="244" spans="1:5" x14ac:dyDescent="0.3">
      <c r="E244" t="s">
        <v>180</v>
      </c>
    </row>
    <row r="250" spans="1:5" x14ac:dyDescent="0.3">
      <c r="A250" s="3" t="s">
        <v>146</v>
      </c>
      <c r="B250" t="s">
        <v>166</v>
      </c>
      <c r="C250" t="s">
        <v>149</v>
      </c>
    </row>
    <row r="251" spans="1:5" x14ac:dyDescent="0.3">
      <c r="A251" s="4" t="s">
        <v>122</v>
      </c>
      <c r="B251">
        <v>28</v>
      </c>
      <c r="C251">
        <v>106724</v>
      </c>
    </row>
    <row r="252" spans="1:5" x14ac:dyDescent="0.3">
      <c r="A252" s="4" t="s">
        <v>123</v>
      </c>
      <c r="B252">
        <v>36</v>
      </c>
      <c r="C252">
        <v>100578</v>
      </c>
    </row>
    <row r="253" spans="1:5" x14ac:dyDescent="0.3">
      <c r="A253" s="4" t="s">
        <v>121</v>
      </c>
      <c r="B253">
        <v>35</v>
      </c>
      <c r="C253">
        <v>105869</v>
      </c>
    </row>
    <row r="254" spans="1:5" x14ac:dyDescent="0.3">
      <c r="A254" s="4" t="s">
        <v>124</v>
      </c>
      <c r="B254">
        <v>21</v>
      </c>
      <c r="C254">
        <v>63107</v>
      </c>
    </row>
    <row r="255" spans="1:5" x14ac:dyDescent="0.3">
      <c r="A255" s="4" t="s">
        <v>147</v>
      </c>
    </row>
    <row r="256" spans="1:5" x14ac:dyDescent="0.3">
      <c r="A256" s="4" t="s">
        <v>148</v>
      </c>
      <c r="B256">
        <v>120</v>
      </c>
      <c r="C256">
        <v>376278</v>
      </c>
    </row>
    <row r="272" spans="1:4" x14ac:dyDescent="0.3">
      <c r="A272" s="3" t="s">
        <v>146</v>
      </c>
      <c r="B272" t="s">
        <v>149</v>
      </c>
      <c r="C272" t="s">
        <v>203</v>
      </c>
      <c r="D272" t="s">
        <v>166</v>
      </c>
    </row>
    <row r="273" spans="1:4" x14ac:dyDescent="0.3">
      <c r="A273" s="4" t="s">
        <v>122</v>
      </c>
      <c r="B273">
        <v>106724</v>
      </c>
      <c r="C273">
        <v>28</v>
      </c>
      <c r="D273">
        <v>28</v>
      </c>
    </row>
    <row r="274" spans="1:4" x14ac:dyDescent="0.3">
      <c r="A274" s="4" t="s">
        <v>123</v>
      </c>
      <c r="B274">
        <v>100578</v>
      </c>
      <c r="C274">
        <v>36</v>
      </c>
      <c r="D274">
        <v>36</v>
      </c>
    </row>
    <row r="275" spans="1:4" x14ac:dyDescent="0.3">
      <c r="A275" s="4" t="s">
        <v>121</v>
      </c>
      <c r="B275">
        <v>105869</v>
      </c>
      <c r="C275">
        <v>35</v>
      </c>
      <c r="D275">
        <v>35</v>
      </c>
    </row>
    <row r="276" spans="1:4" x14ac:dyDescent="0.3">
      <c r="A276" s="4" t="s">
        <v>124</v>
      </c>
      <c r="B276">
        <v>63107</v>
      </c>
      <c r="C276">
        <v>21</v>
      </c>
      <c r="D276">
        <v>21</v>
      </c>
    </row>
    <row r="277" spans="1:4" x14ac:dyDescent="0.3">
      <c r="A277" s="4" t="s">
        <v>147</v>
      </c>
      <c r="C277">
        <v>91</v>
      </c>
    </row>
    <row r="278" spans="1:4" x14ac:dyDescent="0.3">
      <c r="A278" s="4" t="s">
        <v>148</v>
      </c>
      <c r="B278">
        <v>376278</v>
      </c>
      <c r="C278" t="e">
        <v>#DIV/0!</v>
      </c>
      <c r="D278">
        <v>120</v>
      </c>
    </row>
    <row r="300" spans="3:5" x14ac:dyDescent="0.3">
      <c r="C300" s="3" t="s">
        <v>146</v>
      </c>
      <c r="D300" t="s">
        <v>149</v>
      </c>
      <c r="E300" t="s">
        <v>204</v>
      </c>
    </row>
    <row r="301" spans="3:5" x14ac:dyDescent="0.3">
      <c r="C301" s="4" t="s">
        <v>147</v>
      </c>
    </row>
    <row r="302" spans="3:5" x14ac:dyDescent="0.3">
      <c r="C302" s="4" t="s">
        <v>132</v>
      </c>
      <c r="D302">
        <v>52342</v>
      </c>
      <c r="E302">
        <v>15702.6</v>
      </c>
    </row>
    <row r="303" spans="3:5" x14ac:dyDescent="0.3">
      <c r="C303" s="4" t="s">
        <v>131</v>
      </c>
      <c r="D303">
        <v>39924</v>
      </c>
      <c r="E303">
        <v>11977.199999999999</v>
      </c>
    </row>
    <row r="304" spans="3:5" x14ac:dyDescent="0.3">
      <c r="C304" s="4" t="s">
        <v>127</v>
      </c>
      <c r="D304">
        <v>50173</v>
      </c>
      <c r="E304">
        <v>15051.899999999998</v>
      </c>
    </row>
    <row r="305" spans="3:5" x14ac:dyDescent="0.3">
      <c r="C305" s="4" t="s">
        <v>133</v>
      </c>
      <c r="D305">
        <v>35874</v>
      </c>
      <c r="E305">
        <v>10762.199999999999</v>
      </c>
    </row>
    <row r="306" spans="3:5" x14ac:dyDescent="0.3">
      <c r="C306" s="4" t="s">
        <v>130</v>
      </c>
      <c r="D306">
        <v>48896</v>
      </c>
      <c r="E306">
        <v>14668.800000000001</v>
      </c>
    </row>
    <row r="307" spans="3:5" x14ac:dyDescent="0.3">
      <c r="C307" s="4" t="s">
        <v>125</v>
      </c>
      <c r="D307">
        <v>37676</v>
      </c>
      <c r="E307">
        <v>11302.800000000001</v>
      </c>
    </row>
    <row r="308" spans="3:5" x14ac:dyDescent="0.3">
      <c r="C308" s="4" t="s">
        <v>134</v>
      </c>
      <c r="D308">
        <v>12816</v>
      </c>
      <c r="E308">
        <v>3844.7999999999997</v>
      </c>
    </row>
    <row r="309" spans="3:5" x14ac:dyDescent="0.3">
      <c r="C309" s="4" t="s">
        <v>126</v>
      </c>
      <c r="D309">
        <v>34096</v>
      </c>
      <c r="E309">
        <v>10228.800000000001</v>
      </c>
    </row>
    <row r="310" spans="3:5" x14ac:dyDescent="0.3">
      <c r="C310" s="4" t="s">
        <v>129</v>
      </c>
      <c r="D310">
        <v>35650</v>
      </c>
      <c r="E310">
        <v>10695</v>
      </c>
    </row>
    <row r="311" spans="3:5" x14ac:dyDescent="0.3">
      <c r="C311" s="4" t="s">
        <v>128</v>
      </c>
      <c r="D311">
        <v>28831</v>
      </c>
      <c r="E311">
        <v>8649.3000000000011</v>
      </c>
    </row>
    <row r="312" spans="3:5" x14ac:dyDescent="0.3">
      <c r="C312" s="4" t="s">
        <v>148</v>
      </c>
      <c r="D312">
        <v>376278</v>
      </c>
      <c r="E312">
        <v>112883.40000000001</v>
      </c>
    </row>
    <row r="328" spans="1:3" x14ac:dyDescent="0.3">
      <c r="A328" s="3" t="s">
        <v>146</v>
      </c>
      <c r="B328" t="s">
        <v>205</v>
      </c>
      <c r="C328" t="s">
        <v>166</v>
      </c>
    </row>
    <row r="329" spans="1:3" x14ac:dyDescent="0.3">
      <c r="A329" s="4" t="s">
        <v>138</v>
      </c>
      <c r="B329">
        <v>36</v>
      </c>
      <c r="C329">
        <v>36</v>
      </c>
    </row>
    <row r="330" spans="1:3" x14ac:dyDescent="0.3">
      <c r="A330" s="4" t="s">
        <v>136</v>
      </c>
      <c r="B330">
        <v>24</v>
      </c>
      <c r="C330">
        <v>24</v>
      </c>
    </row>
    <row r="331" spans="1:3" x14ac:dyDescent="0.3">
      <c r="A331" s="4" t="s">
        <v>135</v>
      </c>
      <c r="B331">
        <v>29</v>
      </c>
      <c r="C331">
        <v>29</v>
      </c>
    </row>
    <row r="332" spans="1:3" x14ac:dyDescent="0.3">
      <c r="A332" s="4" t="s">
        <v>137</v>
      </c>
      <c r="B332">
        <v>31</v>
      </c>
      <c r="C332">
        <v>31</v>
      </c>
    </row>
    <row r="333" spans="1:3" x14ac:dyDescent="0.3">
      <c r="A333" s="4" t="s">
        <v>147</v>
      </c>
    </row>
    <row r="334" spans="1:3" x14ac:dyDescent="0.3">
      <c r="A334" s="4" t="s">
        <v>148</v>
      </c>
      <c r="B334">
        <v>120</v>
      </c>
      <c r="C334">
        <v>120</v>
      </c>
    </row>
    <row r="349" spans="3:6" x14ac:dyDescent="0.3">
      <c r="C349" s="3" t="s">
        <v>146</v>
      </c>
      <c r="D349" t="s">
        <v>149</v>
      </c>
      <c r="E349" t="s">
        <v>204</v>
      </c>
      <c r="F349" t="s">
        <v>166</v>
      </c>
    </row>
    <row r="350" spans="3:6" x14ac:dyDescent="0.3">
      <c r="C350" s="4" t="s">
        <v>206</v>
      </c>
      <c r="D350">
        <v>46861</v>
      </c>
      <c r="E350">
        <v>14058.3</v>
      </c>
      <c r="F350">
        <v>13</v>
      </c>
    </row>
    <row r="351" spans="3:6" x14ac:dyDescent="0.3">
      <c r="C351" s="4" t="s">
        <v>207</v>
      </c>
      <c r="D351">
        <v>44549</v>
      </c>
      <c r="E351">
        <v>13364.7</v>
      </c>
      <c r="F351">
        <v>10</v>
      </c>
    </row>
    <row r="352" spans="3:6" x14ac:dyDescent="0.3">
      <c r="C352" s="4" t="s">
        <v>208</v>
      </c>
      <c r="D352">
        <v>32406</v>
      </c>
      <c r="E352">
        <v>9721.8000000000011</v>
      </c>
      <c r="F352">
        <v>12</v>
      </c>
    </row>
    <row r="353" spans="3:6" x14ac:dyDescent="0.3">
      <c r="C353" s="4" t="s">
        <v>209</v>
      </c>
      <c r="D353">
        <v>25275</v>
      </c>
      <c r="E353">
        <v>7582.5</v>
      </c>
      <c r="F353">
        <v>7</v>
      </c>
    </row>
    <row r="354" spans="3:6" x14ac:dyDescent="0.3">
      <c r="C354" s="4" t="s">
        <v>210</v>
      </c>
      <c r="D354">
        <v>14171</v>
      </c>
      <c r="E354">
        <v>4251.3</v>
      </c>
      <c r="F354">
        <v>6</v>
      </c>
    </row>
    <row r="355" spans="3:6" x14ac:dyDescent="0.3">
      <c r="C355" s="4" t="s">
        <v>211</v>
      </c>
      <c r="D355">
        <v>25190</v>
      </c>
      <c r="E355">
        <v>7557</v>
      </c>
      <c r="F355">
        <v>7</v>
      </c>
    </row>
    <row r="356" spans="3:6" x14ac:dyDescent="0.3">
      <c r="C356" s="4" t="s">
        <v>212</v>
      </c>
      <c r="D356">
        <v>12408</v>
      </c>
      <c r="E356">
        <v>3722.4</v>
      </c>
      <c r="F356">
        <v>5</v>
      </c>
    </row>
    <row r="357" spans="3:6" x14ac:dyDescent="0.3">
      <c r="C357" s="4" t="s">
        <v>213</v>
      </c>
      <c r="D357">
        <v>40454</v>
      </c>
      <c r="E357">
        <v>12136.2</v>
      </c>
      <c r="F357">
        <v>14</v>
      </c>
    </row>
    <row r="358" spans="3:6" x14ac:dyDescent="0.3">
      <c r="C358" s="4" t="s">
        <v>214</v>
      </c>
      <c r="D358">
        <v>44364</v>
      </c>
      <c r="E358">
        <v>13309.2</v>
      </c>
      <c r="F358">
        <v>15</v>
      </c>
    </row>
    <row r="359" spans="3:6" x14ac:dyDescent="0.3">
      <c r="C359" s="4" t="s">
        <v>215</v>
      </c>
      <c r="D359">
        <v>26693</v>
      </c>
      <c r="E359">
        <v>8007.9</v>
      </c>
      <c r="F359">
        <v>10</v>
      </c>
    </row>
    <row r="360" spans="3:6" x14ac:dyDescent="0.3">
      <c r="C360" s="4" t="s">
        <v>216</v>
      </c>
      <c r="D360">
        <v>39503</v>
      </c>
      <c r="E360">
        <v>11850.9</v>
      </c>
      <c r="F360">
        <v>13</v>
      </c>
    </row>
    <row r="361" spans="3:6" x14ac:dyDescent="0.3">
      <c r="C361" s="4" t="s">
        <v>217</v>
      </c>
      <c r="D361">
        <v>24404</v>
      </c>
      <c r="E361">
        <v>7321.2000000000007</v>
      </c>
      <c r="F361">
        <v>8</v>
      </c>
    </row>
    <row r="362" spans="3:6" x14ac:dyDescent="0.3">
      <c r="C362" s="4" t="s">
        <v>147</v>
      </c>
    </row>
    <row r="363" spans="3:6" x14ac:dyDescent="0.3">
      <c r="C363" s="4" t="s">
        <v>148</v>
      </c>
      <c r="D363">
        <v>376278</v>
      </c>
      <c r="E363">
        <v>112883.39999999998</v>
      </c>
      <c r="F363">
        <v>120</v>
      </c>
    </row>
    <row r="377" spans="3:7" x14ac:dyDescent="0.3">
      <c r="C377" s="3" t="s">
        <v>218</v>
      </c>
      <c r="D377" s="3" t="s">
        <v>177</v>
      </c>
    </row>
    <row r="378" spans="3:7" x14ac:dyDescent="0.3">
      <c r="C378" s="3" t="s">
        <v>146</v>
      </c>
      <c r="D378" t="s">
        <v>170</v>
      </c>
      <c r="E378" t="s">
        <v>171</v>
      </c>
      <c r="F378" t="s">
        <v>147</v>
      </c>
      <c r="G378" t="s">
        <v>148</v>
      </c>
    </row>
    <row r="379" spans="3:7" x14ac:dyDescent="0.3">
      <c r="C379" s="4" t="s">
        <v>122</v>
      </c>
      <c r="D379">
        <v>10</v>
      </c>
      <c r="E379">
        <v>18</v>
      </c>
      <c r="G379">
        <v>28</v>
      </c>
    </row>
    <row r="380" spans="3:7" x14ac:dyDescent="0.3">
      <c r="C380" s="4" t="s">
        <v>123</v>
      </c>
      <c r="D380">
        <v>13</v>
      </c>
      <c r="E380">
        <v>23</v>
      </c>
      <c r="G380">
        <v>36</v>
      </c>
    </row>
    <row r="381" spans="3:7" x14ac:dyDescent="0.3">
      <c r="C381" s="4" t="s">
        <v>121</v>
      </c>
      <c r="D381">
        <v>16</v>
      </c>
      <c r="E381">
        <v>19</v>
      </c>
      <c r="G381">
        <v>35</v>
      </c>
    </row>
    <row r="382" spans="3:7" x14ac:dyDescent="0.3">
      <c r="C382" s="4" t="s">
        <v>124</v>
      </c>
      <c r="D382">
        <v>10</v>
      </c>
      <c r="E382">
        <v>11</v>
      </c>
      <c r="G382">
        <v>21</v>
      </c>
    </row>
    <row r="383" spans="3:7" x14ac:dyDescent="0.3">
      <c r="C383" s="4" t="s">
        <v>147</v>
      </c>
    </row>
    <row r="384" spans="3:7" x14ac:dyDescent="0.3">
      <c r="C384" s="4" t="s">
        <v>148</v>
      </c>
      <c r="D384">
        <v>49</v>
      </c>
      <c r="E384">
        <v>71</v>
      </c>
      <c r="G384">
        <v>120</v>
      </c>
    </row>
    <row r="431" spans="2:3" x14ac:dyDescent="0.3">
      <c r="B431" s="3" t="s">
        <v>146</v>
      </c>
      <c r="C431" t="s">
        <v>204</v>
      </c>
    </row>
    <row r="432" spans="2:3" x14ac:dyDescent="0.3">
      <c r="B432" s="4">
        <v>244</v>
      </c>
      <c r="C432">
        <v>219.6</v>
      </c>
    </row>
    <row r="433" spans="2:3" x14ac:dyDescent="0.3">
      <c r="B433" s="4">
        <v>250</v>
      </c>
      <c r="C433">
        <v>150</v>
      </c>
    </row>
    <row r="434" spans="2:3" x14ac:dyDescent="0.3">
      <c r="B434" s="4">
        <v>266</v>
      </c>
      <c r="C434">
        <v>239.39999999999998</v>
      </c>
    </row>
    <row r="435" spans="2:3" x14ac:dyDescent="0.3">
      <c r="B435" s="4">
        <v>273</v>
      </c>
      <c r="C435">
        <v>409.5</v>
      </c>
    </row>
    <row r="436" spans="2:3" x14ac:dyDescent="0.3">
      <c r="B436" s="4">
        <v>281</v>
      </c>
      <c r="C436">
        <v>421.5</v>
      </c>
    </row>
    <row r="437" spans="2:3" x14ac:dyDescent="0.3">
      <c r="B437" s="4">
        <v>290</v>
      </c>
      <c r="C437">
        <v>261</v>
      </c>
    </row>
    <row r="438" spans="2:3" x14ac:dyDescent="0.3">
      <c r="B438" s="4">
        <v>294</v>
      </c>
      <c r="C438">
        <v>88.2</v>
      </c>
    </row>
    <row r="439" spans="2:3" x14ac:dyDescent="0.3">
      <c r="B439" s="4">
        <v>339</v>
      </c>
      <c r="C439">
        <v>508.5</v>
      </c>
    </row>
    <row r="440" spans="2:3" x14ac:dyDescent="0.3">
      <c r="B440" s="4">
        <v>346</v>
      </c>
      <c r="C440">
        <v>207.6</v>
      </c>
    </row>
    <row r="441" spans="2:3" x14ac:dyDescent="0.3">
      <c r="B441" s="4">
        <v>351</v>
      </c>
      <c r="C441">
        <v>421.2</v>
      </c>
    </row>
    <row r="442" spans="2:3" x14ac:dyDescent="0.3">
      <c r="B442" s="4">
        <v>353</v>
      </c>
      <c r="C442">
        <v>211.79999999999998</v>
      </c>
    </row>
    <row r="443" spans="2:3" x14ac:dyDescent="0.3">
      <c r="B443" s="4">
        <v>367</v>
      </c>
      <c r="C443">
        <v>550.5</v>
      </c>
    </row>
    <row r="444" spans="2:3" x14ac:dyDescent="0.3">
      <c r="B444" s="4">
        <v>416</v>
      </c>
      <c r="C444">
        <v>499.2</v>
      </c>
    </row>
    <row r="445" spans="2:3" x14ac:dyDescent="0.3">
      <c r="B445" s="4">
        <v>417</v>
      </c>
      <c r="C445">
        <v>625.5</v>
      </c>
    </row>
    <row r="446" spans="2:3" x14ac:dyDescent="0.3">
      <c r="B446" s="4">
        <v>428</v>
      </c>
      <c r="C446">
        <v>385.2</v>
      </c>
    </row>
    <row r="447" spans="2:3" x14ac:dyDescent="0.3">
      <c r="B447" s="4">
        <v>436</v>
      </c>
      <c r="C447">
        <v>130.79999999999998</v>
      </c>
    </row>
    <row r="448" spans="2:3" x14ac:dyDescent="0.3">
      <c r="B448" s="4">
        <v>447</v>
      </c>
      <c r="C448">
        <v>268.2</v>
      </c>
    </row>
    <row r="449" spans="2:3" x14ac:dyDescent="0.3">
      <c r="B449" s="4">
        <v>461</v>
      </c>
      <c r="C449">
        <v>553.19999999999993</v>
      </c>
    </row>
    <row r="450" spans="2:3" x14ac:dyDescent="0.3">
      <c r="B450" s="4">
        <v>468</v>
      </c>
      <c r="C450">
        <v>1263.5999999999999</v>
      </c>
    </row>
    <row r="451" spans="2:3" x14ac:dyDescent="0.3">
      <c r="B451" s="4">
        <v>485</v>
      </c>
      <c r="C451">
        <v>727.5</v>
      </c>
    </row>
    <row r="452" spans="2:3" x14ac:dyDescent="0.3">
      <c r="B452" s="4">
        <v>508</v>
      </c>
      <c r="C452">
        <v>304.8</v>
      </c>
    </row>
    <row r="453" spans="2:3" x14ac:dyDescent="0.3">
      <c r="B453" s="4">
        <v>521</v>
      </c>
      <c r="C453">
        <v>156.29999999999998</v>
      </c>
    </row>
    <row r="454" spans="2:3" x14ac:dyDescent="0.3">
      <c r="B454" s="4">
        <v>537</v>
      </c>
      <c r="C454">
        <v>161.1</v>
      </c>
    </row>
    <row r="455" spans="2:3" x14ac:dyDescent="0.3">
      <c r="B455" s="4">
        <v>571</v>
      </c>
      <c r="C455">
        <v>513.9</v>
      </c>
    </row>
    <row r="456" spans="2:3" x14ac:dyDescent="0.3">
      <c r="B456" s="4">
        <v>588</v>
      </c>
      <c r="C456">
        <v>352.8</v>
      </c>
    </row>
    <row r="457" spans="2:3" x14ac:dyDescent="0.3">
      <c r="B457" s="4">
        <v>593</v>
      </c>
      <c r="C457">
        <v>889.5</v>
      </c>
    </row>
    <row r="458" spans="2:3" x14ac:dyDescent="0.3">
      <c r="B458" s="4">
        <v>632</v>
      </c>
      <c r="C458">
        <v>189.6</v>
      </c>
    </row>
    <row r="459" spans="2:3" x14ac:dyDescent="0.3">
      <c r="B459" s="4">
        <v>649</v>
      </c>
      <c r="C459">
        <v>778.8</v>
      </c>
    </row>
    <row r="460" spans="2:3" x14ac:dyDescent="0.3">
      <c r="B460" s="4">
        <v>653</v>
      </c>
      <c r="C460">
        <v>587.69999999999993</v>
      </c>
    </row>
    <row r="461" spans="2:3" x14ac:dyDescent="0.3">
      <c r="B461" s="4">
        <v>655</v>
      </c>
      <c r="C461">
        <v>786</v>
      </c>
    </row>
    <row r="462" spans="2:3" x14ac:dyDescent="0.3">
      <c r="B462" s="4">
        <v>676</v>
      </c>
      <c r="C462">
        <v>405.59999999999997</v>
      </c>
    </row>
    <row r="463" spans="2:3" x14ac:dyDescent="0.3">
      <c r="B463" s="4">
        <v>709</v>
      </c>
      <c r="C463">
        <v>212.7</v>
      </c>
    </row>
    <row r="464" spans="2:3" x14ac:dyDescent="0.3">
      <c r="B464" s="4">
        <v>762</v>
      </c>
      <c r="C464">
        <v>457.2</v>
      </c>
    </row>
    <row r="465" spans="2:3" x14ac:dyDescent="0.3">
      <c r="B465" s="4">
        <v>766</v>
      </c>
      <c r="C465">
        <v>919.19999999999993</v>
      </c>
    </row>
    <row r="466" spans="2:3" x14ac:dyDescent="0.3">
      <c r="B466" s="4">
        <v>769</v>
      </c>
      <c r="C466">
        <v>1153.5</v>
      </c>
    </row>
    <row r="467" spans="2:3" x14ac:dyDescent="0.3">
      <c r="B467" s="4">
        <v>771</v>
      </c>
      <c r="C467">
        <v>231.29999999999998</v>
      </c>
    </row>
    <row r="468" spans="2:3" x14ac:dyDescent="0.3">
      <c r="B468" s="4">
        <v>777</v>
      </c>
      <c r="C468">
        <v>699.3</v>
      </c>
    </row>
    <row r="469" spans="2:3" x14ac:dyDescent="0.3">
      <c r="B469" s="4">
        <v>813</v>
      </c>
      <c r="C469">
        <v>1219.5</v>
      </c>
    </row>
    <row r="470" spans="2:3" x14ac:dyDescent="0.3">
      <c r="B470" s="4">
        <v>819</v>
      </c>
      <c r="C470">
        <v>491.4</v>
      </c>
    </row>
    <row r="471" spans="2:3" x14ac:dyDescent="0.3">
      <c r="B471" s="4">
        <v>836</v>
      </c>
      <c r="C471">
        <v>501.59999999999997</v>
      </c>
    </row>
    <row r="472" spans="2:3" x14ac:dyDescent="0.3">
      <c r="B472" s="4">
        <v>868</v>
      </c>
      <c r="C472">
        <v>1041.5999999999999</v>
      </c>
    </row>
    <row r="473" spans="2:3" x14ac:dyDescent="0.3">
      <c r="B473" s="4">
        <v>882</v>
      </c>
      <c r="C473">
        <v>1058.3999999999999</v>
      </c>
    </row>
    <row r="474" spans="2:3" x14ac:dyDescent="0.3">
      <c r="B474" s="4">
        <v>891</v>
      </c>
      <c r="C474">
        <v>801.9</v>
      </c>
    </row>
    <row r="475" spans="2:3" x14ac:dyDescent="0.3">
      <c r="B475" s="4">
        <v>896</v>
      </c>
      <c r="C475">
        <v>1075.2</v>
      </c>
    </row>
    <row r="476" spans="2:3" x14ac:dyDescent="0.3">
      <c r="B476" s="4">
        <v>897</v>
      </c>
      <c r="C476">
        <v>1076.3999999999999</v>
      </c>
    </row>
    <row r="477" spans="2:3" x14ac:dyDescent="0.3">
      <c r="B477" s="4">
        <v>932</v>
      </c>
      <c r="C477">
        <v>279.59999999999997</v>
      </c>
    </row>
    <row r="478" spans="2:3" x14ac:dyDescent="0.3">
      <c r="B478" s="4">
        <v>978</v>
      </c>
      <c r="C478">
        <v>1760.4</v>
      </c>
    </row>
    <row r="479" spans="2:3" x14ac:dyDescent="0.3">
      <c r="B479" s="4">
        <v>979</v>
      </c>
      <c r="C479">
        <v>1468.5</v>
      </c>
    </row>
    <row r="480" spans="2:3" x14ac:dyDescent="0.3">
      <c r="B480" s="4">
        <v>981</v>
      </c>
      <c r="C480">
        <v>1177.2</v>
      </c>
    </row>
    <row r="481" spans="2:3" x14ac:dyDescent="0.3">
      <c r="B481" s="4">
        <v>990</v>
      </c>
      <c r="C481">
        <v>1188</v>
      </c>
    </row>
    <row r="482" spans="2:3" x14ac:dyDescent="0.3">
      <c r="B482" s="4">
        <v>1016</v>
      </c>
      <c r="C482">
        <v>609.6</v>
      </c>
    </row>
    <row r="483" spans="2:3" x14ac:dyDescent="0.3">
      <c r="B483" s="4">
        <v>1067</v>
      </c>
      <c r="C483">
        <v>960.3</v>
      </c>
    </row>
    <row r="484" spans="2:3" x14ac:dyDescent="0.3">
      <c r="B484" s="4">
        <v>1078</v>
      </c>
      <c r="C484">
        <v>1617</v>
      </c>
    </row>
    <row r="485" spans="2:3" x14ac:dyDescent="0.3">
      <c r="B485" s="4">
        <v>1089</v>
      </c>
      <c r="C485">
        <v>1633.5</v>
      </c>
    </row>
    <row r="486" spans="2:3" x14ac:dyDescent="0.3">
      <c r="B486" s="4">
        <v>1097</v>
      </c>
      <c r="C486">
        <v>987.3</v>
      </c>
    </row>
    <row r="487" spans="2:3" x14ac:dyDescent="0.3">
      <c r="B487" s="4">
        <v>1114</v>
      </c>
      <c r="C487">
        <v>668.4</v>
      </c>
    </row>
    <row r="488" spans="2:3" x14ac:dyDescent="0.3">
      <c r="B488" s="4">
        <v>1135</v>
      </c>
      <c r="C488">
        <v>681</v>
      </c>
    </row>
    <row r="489" spans="2:3" x14ac:dyDescent="0.3">
      <c r="B489" s="4">
        <v>1212</v>
      </c>
      <c r="C489">
        <v>1454.3999999999999</v>
      </c>
    </row>
    <row r="490" spans="2:3" x14ac:dyDescent="0.3">
      <c r="B490" s="4">
        <v>1220</v>
      </c>
      <c r="C490">
        <v>732</v>
      </c>
    </row>
    <row r="491" spans="2:3" x14ac:dyDescent="0.3">
      <c r="B491" s="4">
        <v>1243</v>
      </c>
      <c r="C491">
        <v>745.8</v>
      </c>
    </row>
    <row r="492" spans="2:3" x14ac:dyDescent="0.3">
      <c r="B492" s="4">
        <v>1261</v>
      </c>
      <c r="C492">
        <v>756.6</v>
      </c>
    </row>
    <row r="493" spans="2:3" x14ac:dyDescent="0.3">
      <c r="B493" s="4">
        <v>1280</v>
      </c>
      <c r="C493">
        <v>1152</v>
      </c>
    </row>
    <row r="494" spans="2:3" x14ac:dyDescent="0.3">
      <c r="B494" s="4">
        <v>1287</v>
      </c>
      <c r="C494">
        <v>772.19999999999993</v>
      </c>
    </row>
    <row r="495" spans="2:3" x14ac:dyDescent="0.3">
      <c r="B495" s="4">
        <v>1291</v>
      </c>
      <c r="C495">
        <v>1161.8999999999999</v>
      </c>
    </row>
    <row r="496" spans="2:3" x14ac:dyDescent="0.3">
      <c r="B496" s="4">
        <v>1304</v>
      </c>
      <c r="C496">
        <v>782.4</v>
      </c>
    </row>
    <row r="497" spans="2:3" x14ac:dyDescent="0.3">
      <c r="B497" s="4">
        <v>1311</v>
      </c>
      <c r="C497">
        <v>1179.8999999999999</v>
      </c>
    </row>
    <row r="498" spans="2:3" x14ac:dyDescent="0.3">
      <c r="B498" s="4">
        <v>1337</v>
      </c>
      <c r="C498">
        <v>1604.3999999999999</v>
      </c>
    </row>
    <row r="499" spans="2:3" x14ac:dyDescent="0.3">
      <c r="B499" s="4">
        <v>1342</v>
      </c>
      <c r="C499">
        <v>402.59999999999997</v>
      </c>
    </row>
    <row r="500" spans="2:3" x14ac:dyDescent="0.3">
      <c r="B500" s="4">
        <v>1353</v>
      </c>
      <c r="C500">
        <v>2029.5</v>
      </c>
    </row>
    <row r="501" spans="2:3" x14ac:dyDescent="0.3">
      <c r="B501" s="4">
        <v>1380</v>
      </c>
      <c r="C501">
        <v>2070</v>
      </c>
    </row>
    <row r="502" spans="2:3" x14ac:dyDescent="0.3">
      <c r="B502" s="4">
        <v>1385</v>
      </c>
      <c r="C502">
        <v>415.5</v>
      </c>
    </row>
    <row r="503" spans="2:3" x14ac:dyDescent="0.3">
      <c r="B503" s="4">
        <v>1396</v>
      </c>
      <c r="C503">
        <v>418.8</v>
      </c>
    </row>
    <row r="504" spans="2:3" x14ac:dyDescent="0.3">
      <c r="B504" s="4">
        <v>1402</v>
      </c>
      <c r="C504">
        <v>2103</v>
      </c>
    </row>
    <row r="505" spans="2:3" x14ac:dyDescent="0.3">
      <c r="B505" s="4">
        <v>1403</v>
      </c>
      <c r="C505">
        <v>1262.7</v>
      </c>
    </row>
    <row r="506" spans="2:3" x14ac:dyDescent="0.3">
      <c r="B506" s="4">
        <v>1404</v>
      </c>
      <c r="C506">
        <v>421.2</v>
      </c>
    </row>
    <row r="507" spans="2:3" x14ac:dyDescent="0.3">
      <c r="B507" s="4">
        <v>1447</v>
      </c>
      <c r="C507">
        <v>434.09999999999997</v>
      </c>
    </row>
    <row r="508" spans="2:3" x14ac:dyDescent="0.3">
      <c r="B508" s="4">
        <v>1460</v>
      </c>
      <c r="C508">
        <v>876</v>
      </c>
    </row>
    <row r="509" spans="2:3" x14ac:dyDescent="0.3">
      <c r="B509" s="4">
        <v>1499</v>
      </c>
      <c r="C509">
        <v>449.7</v>
      </c>
    </row>
    <row r="510" spans="2:3" x14ac:dyDescent="0.3">
      <c r="B510" s="4">
        <v>1506</v>
      </c>
      <c r="C510">
        <v>903.6</v>
      </c>
    </row>
    <row r="511" spans="2:3" x14ac:dyDescent="0.3">
      <c r="B511" s="4">
        <v>1532</v>
      </c>
      <c r="C511">
        <v>2298</v>
      </c>
    </row>
    <row r="512" spans="2:3" x14ac:dyDescent="0.3">
      <c r="B512" s="4">
        <v>1549</v>
      </c>
      <c r="C512">
        <v>929.4</v>
      </c>
    </row>
    <row r="513" spans="2:3" x14ac:dyDescent="0.3">
      <c r="B513" s="4">
        <v>1554</v>
      </c>
      <c r="C513">
        <v>2331</v>
      </c>
    </row>
    <row r="514" spans="2:3" x14ac:dyDescent="0.3">
      <c r="B514" s="4">
        <v>1560</v>
      </c>
      <c r="C514">
        <v>468</v>
      </c>
    </row>
    <row r="515" spans="2:3" x14ac:dyDescent="0.3">
      <c r="B515" s="4">
        <v>1599</v>
      </c>
      <c r="C515">
        <v>2398.5</v>
      </c>
    </row>
    <row r="516" spans="2:3" x14ac:dyDescent="0.3">
      <c r="B516" s="4">
        <v>1610</v>
      </c>
      <c r="C516">
        <v>1932</v>
      </c>
    </row>
    <row r="517" spans="2:3" x14ac:dyDescent="0.3">
      <c r="B517" s="4">
        <v>1614</v>
      </c>
      <c r="C517">
        <v>2421</v>
      </c>
    </row>
    <row r="518" spans="2:3" x14ac:dyDescent="0.3">
      <c r="B518" s="4">
        <v>1628</v>
      </c>
      <c r="C518">
        <v>976.8</v>
      </c>
    </row>
    <row r="519" spans="2:3" x14ac:dyDescent="0.3">
      <c r="B519" s="4">
        <v>1632</v>
      </c>
      <c r="C519">
        <v>1958.3999999999999</v>
      </c>
    </row>
    <row r="520" spans="2:3" x14ac:dyDescent="0.3">
      <c r="B520" s="4">
        <v>1636</v>
      </c>
      <c r="C520">
        <v>2454</v>
      </c>
    </row>
    <row r="521" spans="2:3" x14ac:dyDescent="0.3">
      <c r="B521" s="4">
        <v>1694</v>
      </c>
      <c r="C521">
        <v>508.2</v>
      </c>
    </row>
    <row r="522" spans="2:3" x14ac:dyDescent="0.3">
      <c r="B522" s="4">
        <v>1698</v>
      </c>
      <c r="C522">
        <v>509.4</v>
      </c>
    </row>
    <row r="523" spans="2:3" x14ac:dyDescent="0.3">
      <c r="B523" s="4">
        <v>1718</v>
      </c>
      <c r="C523">
        <v>1030.8</v>
      </c>
    </row>
    <row r="524" spans="2:3" x14ac:dyDescent="0.3">
      <c r="B524" s="4">
        <v>1723</v>
      </c>
      <c r="C524">
        <v>1033.8</v>
      </c>
    </row>
    <row r="525" spans="2:3" x14ac:dyDescent="0.3">
      <c r="B525" s="4">
        <v>1727</v>
      </c>
      <c r="C525">
        <v>2072.4</v>
      </c>
    </row>
    <row r="526" spans="2:3" x14ac:dyDescent="0.3">
      <c r="B526" s="4">
        <v>1729</v>
      </c>
      <c r="C526">
        <v>1037.3999999999999</v>
      </c>
    </row>
    <row r="527" spans="2:3" x14ac:dyDescent="0.3">
      <c r="B527" s="4">
        <v>1734</v>
      </c>
      <c r="C527">
        <v>3121.2</v>
      </c>
    </row>
    <row r="528" spans="2:3" x14ac:dyDescent="0.3">
      <c r="B528" s="4">
        <v>1743</v>
      </c>
      <c r="C528">
        <v>522.9</v>
      </c>
    </row>
    <row r="529" spans="2:3" x14ac:dyDescent="0.3">
      <c r="B529" s="4">
        <v>1763</v>
      </c>
      <c r="C529">
        <v>1057.8</v>
      </c>
    </row>
    <row r="530" spans="2:3" x14ac:dyDescent="0.3">
      <c r="B530" s="4">
        <v>1782</v>
      </c>
      <c r="C530">
        <v>534.6</v>
      </c>
    </row>
    <row r="531" spans="2:3" x14ac:dyDescent="0.3">
      <c r="B531" s="4">
        <v>1788</v>
      </c>
      <c r="C531">
        <v>1609.2</v>
      </c>
    </row>
    <row r="532" spans="2:3" x14ac:dyDescent="0.3">
      <c r="B532" s="4">
        <v>1802</v>
      </c>
      <c r="C532">
        <v>1621.8</v>
      </c>
    </row>
    <row r="533" spans="2:3" x14ac:dyDescent="0.3">
      <c r="B533" s="4">
        <v>1809</v>
      </c>
      <c r="C533">
        <v>2170.7999999999997</v>
      </c>
    </row>
    <row r="534" spans="2:3" x14ac:dyDescent="0.3">
      <c r="B534" s="4">
        <v>1841</v>
      </c>
      <c r="C534">
        <v>1104.5999999999999</v>
      </c>
    </row>
    <row r="535" spans="2:3" x14ac:dyDescent="0.3">
      <c r="B535" s="4">
        <v>1846</v>
      </c>
      <c r="C535">
        <v>1107.5999999999999</v>
      </c>
    </row>
    <row r="536" spans="2:3" x14ac:dyDescent="0.3">
      <c r="B536" s="4">
        <v>1847</v>
      </c>
      <c r="C536">
        <v>554.1</v>
      </c>
    </row>
    <row r="537" spans="2:3" x14ac:dyDescent="0.3">
      <c r="B537" s="4">
        <v>1866</v>
      </c>
      <c r="C537">
        <v>2239.1999999999998</v>
      </c>
    </row>
    <row r="538" spans="2:3" x14ac:dyDescent="0.3">
      <c r="B538" s="4">
        <v>1918</v>
      </c>
      <c r="C538">
        <v>1150.8</v>
      </c>
    </row>
    <row r="539" spans="2:3" x14ac:dyDescent="0.3">
      <c r="B539" s="4">
        <v>1926</v>
      </c>
      <c r="C539">
        <v>1733.3999999999999</v>
      </c>
    </row>
    <row r="540" spans="2:3" x14ac:dyDescent="0.3">
      <c r="B540" s="4">
        <v>1942</v>
      </c>
      <c r="C540">
        <v>2330.4</v>
      </c>
    </row>
    <row r="541" spans="2:3" x14ac:dyDescent="0.3">
      <c r="B541" s="4">
        <v>1947</v>
      </c>
      <c r="C541">
        <v>2336.4</v>
      </c>
    </row>
    <row r="542" spans="2:3" x14ac:dyDescent="0.3">
      <c r="B542" s="4">
        <v>1960</v>
      </c>
      <c r="C542">
        <v>588</v>
      </c>
    </row>
    <row r="543" spans="2:3" x14ac:dyDescent="0.3">
      <c r="B543" s="4">
        <v>1975</v>
      </c>
      <c r="C543">
        <v>1185</v>
      </c>
    </row>
    <row r="544" spans="2:3" x14ac:dyDescent="0.3">
      <c r="B544" s="4">
        <v>1990</v>
      </c>
      <c r="C544">
        <v>1791</v>
      </c>
    </row>
    <row r="545" spans="2:3" x14ac:dyDescent="0.3">
      <c r="B545" s="4">
        <v>1999</v>
      </c>
      <c r="C545">
        <v>1799.1</v>
      </c>
    </row>
    <row r="546" spans="2:3" x14ac:dyDescent="0.3">
      <c r="B546" s="4">
        <v>2000</v>
      </c>
      <c r="C546">
        <v>600</v>
      </c>
    </row>
    <row r="547" spans="2:3" x14ac:dyDescent="0.3">
      <c r="B547" s="4" t="s">
        <v>147</v>
      </c>
    </row>
    <row r="548" spans="2:3" x14ac:dyDescent="0.3">
      <c r="B548" s="4" t="s">
        <v>148</v>
      </c>
      <c r="C548">
        <v>112883.4</v>
      </c>
    </row>
  </sheetData>
  <conditionalFormatting pivot="1" sqref="B226:G236">
    <cfRule type="colorScale" priority="2">
      <colorScale>
        <cfvo type="min"/>
        <cfvo type="percentile" val="50"/>
        <cfvo type="max"/>
        <color rgb="FF5A8AC6"/>
        <color rgb="FFFCFCFF"/>
        <color rgb="FFF8696B"/>
      </colorScale>
    </cfRule>
  </conditionalFormatting>
  <conditionalFormatting pivot="1" sqref="B226:G236">
    <cfRule type="colorScale" priority="1">
      <colorScale>
        <cfvo type="min"/>
        <cfvo type="max"/>
        <color rgb="FFFFFF00"/>
        <color rgb="FFFF0000"/>
      </colorScale>
    </cfRule>
  </conditionalFormatting>
  <pageMargins left="0.7" right="0.7" top="0.75" bottom="0.75" header="0.3" footer="0.3"/>
  <drawing r:id="rId17"/>
  <extLst>
    <ext xmlns:x14="http://schemas.microsoft.com/office/spreadsheetml/2009/9/main" uri="{A8765BA9-456A-4dab-B4F3-ACF838C121DE}">
      <x14:slicerList>
        <x14:slicer r:id="rId1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Sheet1</vt:lpstr>
      <vt:lpstr>Dashboard overview</vt:lpstr>
      <vt:lpstr>Sales analysis</vt:lpstr>
      <vt:lpstr>Profit and revenue</vt:lpstr>
      <vt:lpstr>Coustomer insights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SANJAY G</cp:lastModifiedBy>
  <dcterms:created xsi:type="dcterms:W3CDTF">2026-05-05T14:26:27Z</dcterms:created>
  <dcterms:modified xsi:type="dcterms:W3CDTF">2026-05-16T11:59:43Z</dcterms:modified>
</cp:coreProperties>
</file>