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KRIPSWEET\PT. BERKAH SEJAHTERA INVESTAMA\"/>
    </mc:Choice>
  </mc:AlternateContent>
  <xr:revisionPtr revIDLastSave="0" documentId="13_ncr:1_{3C5D926F-95F1-44AF-8532-948203099F68}" xr6:coauthVersionLast="47" xr6:coauthVersionMax="47" xr10:uidLastSave="{00000000-0000-0000-0000-000000000000}"/>
  <bookViews>
    <workbookView xWindow="-120" yWindow="-120" windowWidth="20730" windowHeight="11040" tabRatio="601" firstSheet="5" activeTab="6" xr2:uid="{C927057D-7C8F-4FE9-B980-143251E9FB76}"/>
  </bookViews>
  <sheets>
    <sheet name="PT. BESTAMA" sheetId="1" r:id="rId1"/>
    <sheet name="PT.FOLEYA" sheetId="5" r:id="rId2"/>
    <sheet name="Cv. karis water" sheetId="7" r:id="rId3"/>
    <sheet name="CV.Wisyam" sheetId="9" r:id="rId4"/>
    <sheet name="cv.tgm" sheetId="8" r:id="rId5"/>
    <sheet name="Perhitungan Metode Profile " sheetId="2" r:id="rId6"/>
    <sheet name="Perhitungan Metode 360" sheetId="3" r:id="rId7"/>
    <sheet name="Perhitungan Metode PBS" sheetId="4" r:id="rId8"/>
  </sheets>
  <definedNames>
    <definedName name="_xlnm._FilterDatabase" localSheetId="5" hidden="1">'Perhitungan Metode Profile '!$R$3:$R$12</definedName>
    <definedName name="_xlnm.Print_Area" localSheetId="2">'Cv. karis water'!$A$1:$G$140</definedName>
    <definedName name="_xlnm.Print_Area" localSheetId="0">'PT. BESTAMA'!$A$1:$G$213</definedName>
    <definedName name="_xlnm.Print_Area" localSheetId="1">PT.FOLEYA!$A$1:$G$155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4" i="3" l="1"/>
  <c r="E165" i="3"/>
  <c r="E164" i="3"/>
  <c r="E163" i="3"/>
  <c r="E162" i="3"/>
  <c r="E166" i="3" s="1"/>
  <c r="E158" i="3"/>
  <c r="E157" i="3"/>
  <c r="E156" i="3"/>
  <c r="E155" i="3"/>
  <c r="E151" i="3"/>
  <c r="E294" i="3"/>
  <c r="E293" i="3"/>
  <c r="E292" i="3"/>
  <c r="E291" i="3"/>
  <c r="E301" i="3"/>
  <c r="E300" i="3"/>
  <c r="E299" i="3"/>
  <c r="E298" i="3"/>
  <c r="E287" i="3"/>
  <c r="E124" i="3"/>
  <c r="E123" i="3"/>
  <c r="E122" i="3"/>
  <c r="E121" i="3"/>
  <c r="E131" i="3"/>
  <c r="E130" i="3"/>
  <c r="E129" i="3"/>
  <c r="E128" i="3"/>
  <c r="E117" i="3"/>
  <c r="E219" i="3"/>
  <c r="E226" i="3"/>
  <c r="E225" i="3"/>
  <c r="E224" i="3"/>
  <c r="E223" i="3"/>
  <c r="E233" i="3"/>
  <c r="E232" i="3"/>
  <c r="E231" i="3"/>
  <c r="E230" i="3"/>
  <c r="E49" i="3"/>
  <c r="E83" i="3"/>
  <c r="E90" i="3"/>
  <c r="E89" i="3"/>
  <c r="E88" i="3"/>
  <c r="E87" i="3"/>
  <c r="E97" i="3"/>
  <c r="E96" i="3"/>
  <c r="E95" i="3"/>
  <c r="E94" i="3"/>
  <c r="E185" i="3"/>
  <c r="E184" i="3"/>
  <c r="E199" i="3"/>
  <c r="E198" i="3"/>
  <c r="E191" i="3"/>
  <c r="E197" i="3"/>
  <c r="E190" i="3"/>
  <c r="E196" i="3"/>
  <c r="E189" i="3"/>
  <c r="E192" i="3"/>
  <c r="E257" i="3"/>
  <c r="E264" i="3"/>
  <c r="E260" i="3"/>
  <c r="E259" i="3"/>
  <c r="E258" i="3"/>
  <c r="E253" i="3"/>
  <c r="E267" i="3"/>
  <c r="E266" i="3"/>
  <c r="E265" i="3"/>
  <c r="E335" i="3"/>
  <c r="E334" i="3"/>
  <c r="E333" i="3"/>
  <c r="E332" i="3"/>
  <c r="E321" i="3"/>
  <c r="E63" i="3"/>
  <c r="E62" i="3"/>
  <c r="E61" i="3"/>
  <c r="E60" i="3"/>
  <c r="E56" i="3"/>
  <c r="E55" i="3"/>
  <c r="E54" i="3"/>
  <c r="E53" i="3"/>
  <c r="E29" i="3"/>
  <c r="E28" i="3"/>
  <c r="E27" i="3"/>
  <c r="E26" i="3"/>
  <c r="E22" i="3"/>
  <c r="E21" i="3"/>
  <c r="E20" i="3"/>
  <c r="E19" i="3"/>
  <c r="E14" i="3"/>
  <c r="V4" i="3"/>
  <c r="V5" i="3"/>
  <c r="V6" i="3"/>
  <c r="V7" i="3"/>
  <c r="V8" i="3"/>
  <c r="V9" i="3"/>
  <c r="V10" i="3"/>
  <c r="V11" i="3"/>
  <c r="V12" i="3"/>
  <c r="V3" i="3"/>
  <c r="E341" i="3"/>
  <c r="E342" i="3"/>
  <c r="E340" i="3"/>
  <c r="E339" i="3"/>
  <c r="E320" i="3"/>
  <c r="E319" i="3"/>
  <c r="E318" i="3"/>
  <c r="E317" i="3"/>
  <c r="E316" i="3"/>
  <c r="E315" i="3"/>
  <c r="E308" i="3"/>
  <c r="E307" i="3"/>
  <c r="E306" i="3"/>
  <c r="E305" i="3"/>
  <c r="E286" i="3"/>
  <c r="E285" i="3"/>
  <c r="E284" i="3"/>
  <c r="E283" i="3"/>
  <c r="E282" i="3"/>
  <c r="E281" i="3"/>
  <c r="E274" i="3"/>
  <c r="E273" i="3"/>
  <c r="E272" i="3"/>
  <c r="E271" i="3"/>
  <c r="E252" i="3"/>
  <c r="E251" i="3"/>
  <c r="E250" i="3"/>
  <c r="E249" i="3"/>
  <c r="E248" i="3"/>
  <c r="E247" i="3"/>
  <c r="E240" i="3"/>
  <c r="E239" i="3"/>
  <c r="E238" i="3"/>
  <c r="E237" i="3"/>
  <c r="E218" i="3"/>
  <c r="E217" i="3"/>
  <c r="E216" i="3"/>
  <c r="E215" i="3"/>
  <c r="E214" i="3"/>
  <c r="E213" i="3"/>
  <c r="E206" i="3"/>
  <c r="E204" i="3"/>
  <c r="E205" i="3"/>
  <c r="E203" i="3"/>
  <c r="E183" i="3"/>
  <c r="E182" i="3"/>
  <c r="E181" i="3"/>
  <c r="E180" i="3"/>
  <c r="E179" i="3"/>
  <c r="E172" i="3"/>
  <c r="E171" i="3"/>
  <c r="E170" i="3"/>
  <c r="E169" i="3"/>
  <c r="E150" i="3"/>
  <c r="E149" i="3"/>
  <c r="E147" i="3"/>
  <c r="E148" i="3"/>
  <c r="E146" i="3"/>
  <c r="E145" i="3"/>
  <c r="E138" i="3"/>
  <c r="E137" i="3"/>
  <c r="E136" i="3"/>
  <c r="E135" i="3"/>
  <c r="E116" i="3"/>
  <c r="E115" i="3"/>
  <c r="E114" i="3"/>
  <c r="E113" i="3"/>
  <c r="E112" i="3"/>
  <c r="E111" i="3"/>
  <c r="E104" i="3"/>
  <c r="E103" i="3"/>
  <c r="E102" i="3"/>
  <c r="E101" i="3"/>
  <c r="E82" i="3"/>
  <c r="E81" i="3"/>
  <c r="E80" i="3"/>
  <c r="E79" i="3"/>
  <c r="E77" i="3"/>
  <c r="E78" i="3"/>
  <c r="E43" i="3"/>
  <c r="E10" i="3"/>
  <c r="E70" i="3"/>
  <c r="E69" i="3"/>
  <c r="E68" i="3"/>
  <c r="E67" i="3"/>
  <c r="E48" i="3"/>
  <c r="E47" i="3"/>
  <c r="E45" i="3"/>
  <c r="E46" i="3"/>
  <c r="E44" i="3"/>
  <c r="E35" i="3"/>
  <c r="E34" i="3"/>
  <c r="E33" i="3"/>
  <c r="E12" i="3"/>
  <c r="E11" i="3"/>
  <c r="E9" i="3"/>
  <c r="E8" i="3"/>
  <c r="E13" i="3"/>
  <c r="E36" i="3"/>
  <c r="F128" i="7"/>
  <c r="F10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9" i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9" i="5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9" i="7"/>
  <c r="F9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B48" i="4"/>
  <c r="B49" i="4"/>
  <c r="B50" i="4"/>
  <c r="B51" i="4"/>
  <c r="B52" i="4"/>
  <c r="B53" i="4"/>
  <c r="B54" i="4"/>
  <c r="B55" i="4"/>
  <c r="B56" i="4"/>
  <c r="B47" i="4"/>
  <c r="B35" i="4"/>
  <c r="B37" i="4"/>
  <c r="B38" i="4"/>
  <c r="B39" i="4"/>
  <c r="B40" i="4"/>
  <c r="B41" i="4"/>
  <c r="B42" i="4"/>
  <c r="B43" i="4"/>
  <c r="B44" i="4"/>
  <c r="B36" i="4"/>
  <c r="D24" i="4"/>
  <c r="D36" i="4" s="1"/>
  <c r="D25" i="4"/>
  <c r="D49" i="4" s="1"/>
  <c r="D26" i="4"/>
  <c r="D50" i="4" s="1"/>
  <c r="D27" i="4"/>
  <c r="D51" i="4" s="1"/>
  <c r="D28" i="4"/>
  <c r="D40" i="4" s="1"/>
  <c r="D29" i="4"/>
  <c r="D53" i="4" s="1"/>
  <c r="D30" i="4"/>
  <c r="D54" i="4" s="1"/>
  <c r="D31" i="4"/>
  <c r="D55" i="4" s="1"/>
  <c r="D32" i="4"/>
  <c r="D44" i="4" s="1"/>
  <c r="D23" i="4"/>
  <c r="D47" i="4" s="1"/>
  <c r="C24" i="4"/>
  <c r="C36" i="4" s="1"/>
  <c r="C25" i="4"/>
  <c r="C37" i="4" s="1"/>
  <c r="C26" i="4"/>
  <c r="C50" i="4" s="1"/>
  <c r="C27" i="4"/>
  <c r="C39" i="4" s="1"/>
  <c r="C28" i="4"/>
  <c r="C40" i="4" s="1"/>
  <c r="C29" i="4"/>
  <c r="C41" i="4" s="1"/>
  <c r="C30" i="4"/>
  <c r="C54" i="4" s="1"/>
  <c r="C31" i="4"/>
  <c r="C43" i="4" s="1"/>
  <c r="C32" i="4"/>
  <c r="C44" i="4" s="1"/>
  <c r="C23" i="4"/>
  <c r="C35" i="4" s="1"/>
  <c r="K76" i="2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76" i="2"/>
  <c r="J76" i="2" s="1"/>
  <c r="H77" i="2"/>
  <c r="H78" i="2"/>
  <c r="H79" i="2"/>
  <c r="H80" i="2"/>
  <c r="H81" i="2"/>
  <c r="H82" i="2"/>
  <c r="H83" i="2"/>
  <c r="H84" i="2"/>
  <c r="H85" i="2"/>
  <c r="H76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G50" i="2"/>
  <c r="F50" i="2"/>
  <c r="D25" i="2"/>
  <c r="E25" i="2" s="1"/>
  <c r="D26" i="2"/>
  <c r="E26" i="2" s="1"/>
  <c r="D27" i="2"/>
  <c r="E27" i="2" s="1"/>
  <c r="D28" i="2"/>
  <c r="E28" i="2" s="1"/>
  <c r="D29" i="2"/>
  <c r="E29" i="2" s="1"/>
  <c r="Q8" i="2" s="1"/>
  <c r="D30" i="2"/>
  <c r="E30" i="2" s="1"/>
  <c r="D31" i="2"/>
  <c r="E31" i="2" s="1"/>
  <c r="D32" i="2"/>
  <c r="E32" i="2" s="1"/>
  <c r="D33" i="2"/>
  <c r="E33" i="2" s="1"/>
  <c r="D24" i="2"/>
  <c r="E24" i="2" s="1"/>
  <c r="L77" i="2"/>
  <c r="L78" i="2"/>
  <c r="L79" i="2"/>
  <c r="L80" i="2"/>
  <c r="L81" i="2"/>
  <c r="L82" i="2"/>
  <c r="L83" i="2"/>
  <c r="L84" i="2"/>
  <c r="L85" i="2"/>
  <c r="L76" i="2"/>
  <c r="K77" i="2"/>
  <c r="K78" i="2"/>
  <c r="K79" i="2"/>
  <c r="K80" i="2"/>
  <c r="K81" i="2"/>
  <c r="K82" i="2"/>
  <c r="K83" i="2"/>
  <c r="K84" i="2"/>
  <c r="K85" i="2"/>
  <c r="I51" i="2"/>
  <c r="I52" i="2"/>
  <c r="I53" i="2"/>
  <c r="I54" i="2"/>
  <c r="I55" i="2"/>
  <c r="I56" i="2"/>
  <c r="I57" i="2"/>
  <c r="I58" i="2"/>
  <c r="I59" i="2"/>
  <c r="I50" i="2"/>
  <c r="H59" i="2"/>
  <c r="Q12" i="2" s="1"/>
  <c r="H51" i="2"/>
  <c r="H52" i="2"/>
  <c r="H53" i="2"/>
  <c r="H54" i="2"/>
  <c r="H55" i="2"/>
  <c r="H56" i="2"/>
  <c r="H57" i="2"/>
  <c r="H58" i="2"/>
  <c r="H50" i="2"/>
  <c r="D81" i="2"/>
  <c r="D82" i="2"/>
  <c r="D83" i="2"/>
  <c r="D84" i="2"/>
  <c r="D85" i="2"/>
  <c r="C81" i="2"/>
  <c r="C82" i="2"/>
  <c r="C83" i="2"/>
  <c r="C84" i="2"/>
  <c r="C85" i="2"/>
  <c r="B81" i="2"/>
  <c r="B82" i="2"/>
  <c r="B83" i="2"/>
  <c r="B84" i="2"/>
  <c r="B85" i="2"/>
  <c r="C55" i="2"/>
  <c r="C56" i="2"/>
  <c r="C57" i="2"/>
  <c r="C58" i="2"/>
  <c r="C59" i="2"/>
  <c r="B55" i="2"/>
  <c r="B56" i="2"/>
  <c r="B57" i="2"/>
  <c r="B58" i="2"/>
  <c r="B59" i="2"/>
  <c r="B29" i="2"/>
  <c r="B30" i="2"/>
  <c r="B31" i="2"/>
  <c r="B32" i="2"/>
  <c r="B33" i="2"/>
  <c r="D77" i="2"/>
  <c r="D78" i="2"/>
  <c r="D79" i="2"/>
  <c r="D80" i="2"/>
  <c r="D76" i="2"/>
  <c r="C77" i="2"/>
  <c r="C78" i="2"/>
  <c r="C79" i="2"/>
  <c r="C80" i="2"/>
  <c r="C76" i="2"/>
  <c r="B77" i="2"/>
  <c r="B78" i="2"/>
  <c r="B79" i="2"/>
  <c r="B80" i="2"/>
  <c r="B76" i="2"/>
  <c r="C51" i="2"/>
  <c r="C52" i="2"/>
  <c r="C53" i="2"/>
  <c r="C54" i="2"/>
  <c r="C50" i="2"/>
  <c r="B51" i="2"/>
  <c r="B52" i="2"/>
  <c r="B53" i="2"/>
  <c r="B54" i="2"/>
  <c r="B50" i="2"/>
  <c r="B25" i="2"/>
  <c r="B26" i="2"/>
  <c r="B27" i="2"/>
  <c r="B28" i="2"/>
  <c r="B24" i="2"/>
  <c r="E302" i="3" l="1"/>
  <c r="E152" i="3"/>
  <c r="E159" i="3"/>
  <c r="E118" i="3"/>
  <c r="E295" i="3"/>
  <c r="E288" i="3"/>
  <c r="E132" i="3"/>
  <c r="E125" i="3"/>
  <c r="E50" i="3"/>
  <c r="E186" i="3"/>
  <c r="E220" i="3"/>
  <c r="E84" i="3"/>
  <c r="E254" i="3"/>
  <c r="E322" i="3"/>
  <c r="E234" i="3"/>
  <c r="E227" i="3"/>
  <c r="E91" i="3"/>
  <c r="E98" i="3"/>
  <c r="E200" i="3"/>
  <c r="E193" i="3"/>
  <c r="E268" i="3"/>
  <c r="E261" i="3"/>
  <c r="E336" i="3"/>
  <c r="E57" i="3"/>
  <c r="E64" i="3"/>
  <c r="E15" i="3"/>
  <c r="E23" i="3"/>
  <c r="E30" i="3"/>
  <c r="E343" i="3"/>
  <c r="K39" i="2"/>
  <c r="K31" i="2"/>
  <c r="D42" i="4"/>
  <c r="Q18" i="2"/>
  <c r="K38" i="2"/>
  <c r="K34" i="2"/>
  <c r="Q17" i="2"/>
  <c r="D39" i="4"/>
  <c r="K37" i="2"/>
  <c r="D38" i="4"/>
  <c r="K30" i="2"/>
  <c r="K32" i="2"/>
  <c r="D43" i="4"/>
  <c r="E54" i="4"/>
  <c r="E50" i="4"/>
  <c r="K33" i="2"/>
  <c r="C47" i="4"/>
  <c r="C59" i="4" s="1"/>
  <c r="C53" i="4"/>
  <c r="E53" i="4" s="1"/>
  <c r="C49" i="4"/>
  <c r="C61" i="4" s="1"/>
  <c r="D56" i="4"/>
  <c r="D52" i="4"/>
  <c r="C64" i="4" s="1"/>
  <c r="D48" i="4"/>
  <c r="E49" i="4"/>
  <c r="Q16" i="2"/>
  <c r="C42" i="4"/>
  <c r="C56" i="4"/>
  <c r="C52" i="4"/>
  <c r="C48" i="4"/>
  <c r="E52" i="4"/>
  <c r="C66" i="4"/>
  <c r="C62" i="4"/>
  <c r="C38" i="4"/>
  <c r="Q23" i="2"/>
  <c r="Q4" i="2"/>
  <c r="Q9" i="2"/>
  <c r="D41" i="4"/>
  <c r="D37" i="4"/>
  <c r="C55" i="4"/>
  <c r="E55" i="4" s="1"/>
  <c r="C51" i="4"/>
  <c r="E51" i="4" s="1"/>
  <c r="D35" i="4"/>
  <c r="K36" i="2"/>
  <c r="Q11" i="2"/>
  <c r="Q7" i="2"/>
  <c r="Q5" i="2"/>
  <c r="Q19" i="2"/>
  <c r="Q22" i="2"/>
  <c r="Q21" i="2"/>
  <c r="K35" i="2"/>
  <c r="Q20" i="2"/>
  <c r="Q10" i="2"/>
  <c r="Q25" i="2"/>
  <c r="Q6" i="2"/>
  <c r="E173" i="3"/>
  <c r="Q3" i="2"/>
  <c r="Q24" i="2"/>
  <c r="E105" i="3"/>
  <c r="E37" i="3"/>
  <c r="E309" i="3"/>
  <c r="E310" i="3" s="1"/>
  <c r="E275" i="3"/>
  <c r="E241" i="3"/>
  <c r="E207" i="3"/>
  <c r="E139" i="3"/>
  <c r="E71" i="3"/>
  <c r="E106" i="3" l="1"/>
  <c r="E242" i="3"/>
  <c r="E344" i="3"/>
  <c r="E276" i="3"/>
  <c r="E208" i="3"/>
  <c r="E38" i="3"/>
  <c r="E140" i="3"/>
  <c r="E72" i="3"/>
  <c r="E48" i="4"/>
  <c r="C65" i="4"/>
  <c r="C60" i="4"/>
  <c r="C68" i="4"/>
  <c r="E47" i="4"/>
  <c r="C63" i="4"/>
  <c r="E56" i="4"/>
  <c r="C67" i="4"/>
</calcChain>
</file>

<file path=xl/sharedStrings.xml><?xml version="1.0" encoding="utf-8"?>
<sst xmlns="http://schemas.openxmlformats.org/spreadsheetml/2006/main" count="2559" uniqueCount="840">
  <si>
    <t>NO</t>
  </si>
  <si>
    <t xml:space="preserve">Nama </t>
  </si>
  <si>
    <t xml:space="preserve">Kehadiran </t>
  </si>
  <si>
    <t xml:space="preserve">Waktu Kerja </t>
  </si>
  <si>
    <t>Perilaku</t>
  </si>
  <si>
    <t>Adam Santoso Rahmat</t>
  </si>
  <si>
    <t>Aditya Kurniawan Pratama</t>
  </si>
  <si>
    <t>Aditya Nugroho Lestari</t>
  </si>
  <si>
    <t>Aditya Nugroho Saputra</t>
  </si>
  <si>
    <t>Aditya Pratama</t>
  </si>
  <si>
    <t>Aditya Putri Ramadhan</t>
  </si>
  <si>
    <t>Aldo Firmansyah Aditya</t>
  </si>
  <si>
    <t>Angga Dwi Saputra</t>
  </si>
  <si>
    <t>Angga Pratama Putra</t>
  </si>
  <si>
    <t>Arya Gunawan Prasetyo</t>
  </si>
  <si>
    <t>Bella Ayu Cahyaning</t>
  </si>
  <si>
    <t>Bella Cahyani Nugraha</t>
  </si>
  <si>
    <t>Bella Lestari Dewi</t>
  </si>
  <si>
    <t>Bella Putri Wulandari</t>
  </si>
  <si>
    <t>Bella Ramadhani Nugroha</t>
  </si>
  <si>
    <t>Bella Safitri Wulandari</t>
  </si>
  <si>
    <t>Bella Wulandari Maharani</t>
  </si>
  <si>
    <t>Budi Santoso</t>
  </si>
  <si>
    <t>Bunga Melati Lestari</t>
  </si>
  <si>
    <t>Chandra Anggun Wibowo</t>
  </si>
  <si>
    <t>Chandra Wijaya Rahardian</t>
  </si>
  <si>
    <t>Chiko Arya Ramadhan</t>
  </si>
  <si>
    <t>Chiko Ramadhan Pratama</t>
  </si>
  <si>
    <t>Chiko Safira Putri</t>
  </si>
  <si>
    <t>Cindy Amelia Kartika</t>
  </si>
  <si>
    <t>Cindy Lestari Permata</t>
  </si>
  <si>
    <t>Citra Maharani</t>
  </si>
  <si>
    <t>Citra Melati Lestari</t>
  </si>
  <si>
    <t>Danang Prasetya Widodo</t>
  </si>
  <si>
    <t>Danang Rahmat Saputra</t>
  </si>
  <si>
    <t>Desi Cahyaning Utami</t>
  </si>
  <si>
    <t>Desi Pratama Lestari</t>
  </si>
  <si>
    <t>Dian Cahya Kartika</t>
  </si>
  <si>
    <t>Dian Cahya Wibowo</t>
  </si>
  <si>
    <t>Dina Susanti Lestari</t>
  </si>
  <si>
    <t>Dinda Ayu Putri</t>
  </si>
  <si>
    <t>Dinda Permata</t>
  </si>
  <si>
    <t>Edwin Arya Saputra</t>
  </si>
  <si>
    <t>Edwin Kurniawan Saputra</t>
  </si>
  <si>
    <t>Edwin Lestari Nugroho</t>
  </si>
  <si>
    <t>Edwin Pratama Wibowo</t>
  </si>
  <si>
    <t>Eka Putri Salsabila</t>
  </si>
  <si>
    <t>Eka Suryani Utami</t>
  </si>
  <si>
    <t>Eko Prasetyo Lestari</t>
  </si>
  <si>
    <t>Eko Wahyudi</t>
  </si>
  <si>
    <t>Erna Sulastri Dewi</t>
  </si>
  <si>
    <t>Fajar Aditya Wibowo</t>
  </si>
  <si>
    <t>Fajar Nugroho</t>
  </si>
  <si>
    <t>Fajar Widya Nugroho</t>
  </si>
  <si>
    <t>Fani Permata Dewi</t>
  </si>
  <si>
    <t>Fani Salsabila Dewi</t>
  </si>
  <si>
    <t>Farhan Syahputra Akbar</t>
  </si>
  <si>
    <t>Fikri Lestari Anggun</t>
  </si>
  <si>
    <t>Fikri Maulana Akbar</t>
  </si>
  <si>
    <t>Fikri Ramadhan Santoso</t>
  </si>
  <si>
    <t>Galih Kartika Salsabila</t>
  </si>
  <si>
    <t>Galih Nugraha Pratama</t>
  </si>
  <si>
    <t>Galih Permadi Ramadhan</t>
  </si>
  <si>
    <t>Gita Lestari</t>
  </si>
  <si>
    <t>Grace Cahya Dewi</t>
  </si>
  <si>
    <t>Grace Lestari Utami</t>
  </si>
  <si>
    <t>Grace Putri Ramadhan</t>
  </si>
  <si>
    <t>Guntur Kurniawan Santoso</t>
  </si>
  <si>
    <t>Guntur Satria Aditya</t>
  </si>
  <si>
    <t>Hana Ayu Prasetyo</t>
  </si>
  <si>
    <t>Hana Dewi Maharani</t>
  </si>
  <si>
    <t>Hana Dwi Cahya</t>
  </si>
  <si>
    <t>Hana Prasetyo Wulandari</t>
  </si>
  <si>
    <t>Hana Putri</t>
  </si>
  <si>
    <t>Hendra Cahyaning Sari</t>
  </si>
  <si>
    <t>Hendra Gunawan Susilo</t>
  </si>
  <si>
    <t>Hendra Maulana Pratama</t>
  </si>
  <si>
    <t>Hilda Arum Wibowo</t>
  </si>
  <si>
    <t>Ilham Prasetyo Santoso</t>
  </si>
  <si>
    <t>Ilham Ramadhan Putra</t>
  </si>
  <si>
    <t>Ilham Saputra Anggun</t>
  </si>
  <si>
    <t>Indra Kusuma</t>
  </si>
  <si>
    <t>Intan Cahya Permata</t>
  </si>
  <si>
    <t>Intan Kurniawan Dewi</t>
  </si>
  <si>
    <t>Intan Permata Wulandari</t>
  </si>
  <si>
    <t>Intan Rahma Lestari</t>
  </si>
  <si>
    <t>Intan Rahma Utami</t>
  </si>
  <si>
    <t>Jihan Ayu Lestari</t>
  </si>
  <si>
    <t>Jihan Ramadhan Dewi</t>
  </si>
  <si>
    <t>Jihan Safira Widya</t>
  </si>
  <si>
    <t>Joko Arya Pratama</t>
  </si>
  <si>
    <t>Joko Nugraha Putra</t>
  </si>
  <si>
    <t>Joko Saputra</t>
  </si>
  <si>
    <t>Junaidi Anggraini Putra</t>
  </si>
  <si>
    <t>Junaidi Pratama Saputra</t>
  </si>
  <si>
    <t>Karin Melati</t>
  </si>
  <si>
    <t>Karina Ayu Safitri</t>
  </si>
  <si>
    <t>Karina Salsabila Maharani</t>
  </si>
  <si>
    <t>Kiki Ramadhan Dwi</t>
  </si>
  <si>
    <t>Kiki Salsabila Anggraeni</t>
  </si>
  <si>
    <t>Kurnia Ayu Safitri</t>
  </si>
  <si>
    <t>Kurnia Rahmat Saputra</t>
  </si>
  <si>
    <t>Kurniawan Saputra Rizky</t>
  </si>
  <si>
    <t>Laila Salsabila</t>
  </si>
  <si>
    <t>Leo Arya Kurniawan</t>
  </si>
  <si>
    <t>Leo Wijaya Kusuma</t>
  </si>
  <si>
    <t>Liana Kartika Sari</t>
  </si>
  <si>
    <t>Liana Sari Pratama</t>
  </si>
  <si>
    <t>Lina Dwi Cahya</t>
  </si>
  <si>
    <t>Lina Mawar Anggraini</t>
  </si>
  <si>
    <t>Lina Putri Maharani</t>
  </si>
  <si>
    <t>Maya Ramadhan Lestari</t>
  </si>
  <si>
    <t>Maya Rizki Anggraini</t>
  </si>
  <si>
    <t>Maya Sari</t>
  </si>
  <si>
    <t>Maya Susanti Pratama</t>
  </si>
  <si>
    <t>Melani Ayu Pratama</t>
  </si>
  <si>
    <t>Melani Cahya Dewi</t>
  </si>
  <si>
    <t>Melani Cahyaning Sari</t>
  </si>
  <si>
    <t>Mita Anggun Dewanti</t>
  </si>
  <si>
    <t>Nanda Ramadhani Utami</t>
  </si>
  <si>
    <t>Nanda Wijaya</t>
  </si>
  <si>
    <t>Naufal Arya Kurnia</t>
  </si>
  <si>
    <t>Naufal Safira Kurniawan</t>
  </si>
  <si>
    <t>Nia Susanti Putri</t>
  </si>
  <si>
    <t>Novi Amelia Cahyaningrum</t>
  </si>
  <si>
    <t>Novi Melani Utami</t>
  </si>
  <si>
    <t>Novi Putri Anggraini</t>
  </si>
  <si>
    <t>Oki Pratomo</t>
  </si>
  <si>
    <t>Oktaviana Dewi Lestari</t>
  </si>
  <si>
    <t>Oktaviana Dewi Wulandari</t>
  </si>
  <si>
    <t>Oktaviana Rahayu Lestari</t>
  </si>
  <si>
    <t>Opan Nugroho Santoso</t>
  </si>
  <si>
    <t>Opan Ramadhan Santoso</t>
  </si>
  <si>
    <t>Oscar Dwi Kurniawan</t>
  </si>
  <si>
    <t>Oscar Dwi Lestari</t>
  </si>
  <si>
    <t>Puspita Ayu Wulandari</t>
  </si>
  <si>
    <t>Puspita Cahya Prasetyo</t>
  </si>
  <si>
    <t>Puspita Devi Arum</t>
  </si>
  <si>
    <t>Putra Ayu Lestari</t>
  </si>
  <si>
    <t>Putra Rahmat Kurnia</t>
  </si>
  <si>
    <t>Putri Anindya</t>
  </si>
  <si>
    <t>Putri Melani Utami</t>
  </si>
  <si>
    <t>Putri Wulandari Safitri</t>
  </si>
  <si>
    <t>Qiana Dewi Anggun</t>
  </si>
  <si>
    <t>Qiana Safitri Dewi</t>
  </si>
  <si>
    <t>Qori Amalia</t>
  </si>
  <si>
    <t>Rani Febriani</t>
  </si>
  <si>
    <t>Rendy Ramadhan Saputra</t>
  </si>
  <si>
    <t>Rendy Santoso Nugraha</t>
  </si>
  <si>
    <t>Rendy Wulan Safira</t>
  </si>
  <si>
    <t>Ria Febriyanti Utami</t>
  </si>
  <si>
    <t>Ria Safitri Prasetyo</t>
  </si>
  <si>
    <t>Rizky Andhika Saputra</t>
  </si>
  <si>
    <t>Rizky Satria Prasetyo</t>
  </si>
  <si>
    <t>Sari Cahyaning Wibowo</t>
  </si>
  <si>
    <t>Sari Dewi Ratnasari</t>
  </si>
  <si>
    <t>Satria Hidayat</t>
  </si>
  <si>
    <t>Siska Ayu Lestari</t>
  </si>
  <si>
    <t>Siska Cahyaning Lestari</t>
  </si>
  <si>
    <t>Siti Cahyaning Putri</t>
  </si>
  <si>
    <t>Siti Nurhayati Dewi</t>
  </si>
  <si>
    <t>Siti Ramadhan Putri</t>
  </si>
  <si>
    <t>Tania Kartika Putri</t>
  </si>
  <si>
    <t>Tania Safira Wulandari</t>
  </si>
  <si>
    <t>Taufik Cahya Dewi</t>
  </si>
  <si>
    <t>Taufik Hidayat Abdullah</t>
  </si>
  <si>
    <t>Taufik Nugroho Saputra</t>
  </si>
  <si>
    <t>Tiara Anggraini</t>
  </si>
  <si>
    <t>Tio Dwi Aditya</t>
  </si>
  <si>
    <t>Tio Ramadhan Aditya</t>
  </si>
  <si>
    <t>Udin Pratama Santoso</t>
  </si>
  <si>
    <t>Udin Rahmatullah Hakim</t>
  </si>
  <si>
    <t>Ujang Rahmat</t>
  </si>
  <si>
    <t>Ulfa Permata Wulandari</t>
  </si>
  <si>
    <t>Ulfa Putri Wulandari</t>
  </si>
  <si>
    <t>Usman Aditya Ramadhan</t>
  </si>
  <si>
    <t>Usman Junaidi Hakim</t>
  </si>
  <si>
    <t>Usman Kurnia Pratama</t>
  </si>
  <si>
    <t>Vian Ayu Ramadhan</t>
  </si>
  <si>
    <t>Vian Kurniawan Santoso</t>
  </si>
  <si>
    <t>Vicky Dwi Kurniawan</t>
  </si>
  <si>
    <t>Vicky Ramadhani Setiawan</t>
  </si>
  <si>
    <t>Vina Ayu Kartika</t>
  </si>
  <si>
    <t>Vina Maulida</t>
  </si>
  <si>
    <t>Vina Wulan Kartika</t>
  </si>
  <si>
    <t>Vira Amalia Rahma</t>
  </si>
  <si>
    <t>Wahyu Kurniawan</t>
  </si>
  <si>
    <t>Wira Dewi Lestari</t>
  </si>
  <si>
    <t>Wira Dwi Saputra</t>
  </si>
  <si>
    <t>Wira Santoso Aditya</t>
  </si>
  <si>
    <t>Wulan Ayu Dewi</t>
  </si>
  <si>
    <t>Wulan Kartika Maharani</t>
  </si>
  <si>
    <t>Wulan Salsabila Anggraini</t>
  </si>
  <si>
    <t>Wulan Sari Pratiwi</t>
  </si>
  <si>
    <t>Yudha Arya Pratama</t>
  </si>
  <si>
    <t>Yudha Cahya Nugroho</t>
  </si>
  <si>
    <t>Yudha Kurnia Saputra</t>
  </si>
  <si>
    <t>Yudha Melani Kurniawan</t>
  </si>
  <si>
    <t>Yulia Ayu Lestari</t>
  </si>
  <si>
    <t>Yulia Ramadhani</t>
  </si>
  <si>
    <t>Yulianto Ramadhan Sari</t>
  </si>
  <si>
    <t>Yulianto Santoso Nugraha</t>
  </si>
  <si>
    <t>Zahra Kartika Maharani</t>
  </si>
  <si>
    <t>Zahra Kurniawan Putra</t>
  </si>
  <si>
    <t>Zahra Lestari Putri</t>
  </si>
  <si>
    <t>Zahra Putri Salsabila</t>
  </si>
  <si>
    <t>Zahra Rahmat Lestari</t>
  </si>
  <si>
    <t>Zahra Safira Utami</t>
  </si>
  <si>
    <t>Zainal Arifin</t>
  </si>
  <si>
    <t>Zaki Ramadhan Yusron</t>
  </si>
  <si>
    <t xml:space="preserve">Ketepatan Waktu (10%) </t>
  </si>
  <si>
    <t>Tatib (10%)</t>
  </si>
  <si>
    <t>Penggunaan Waktu(10%)</t>
  </si>
  <si>
    <t>Kualitas Kerja(20%)</t>
  </si>
  <si>
    <t>Hubungan Antar Karyawan(20%)</t>
  </si>
  <si>
    <t>Keputusan</t>
  </si>
  <si>
    <t>Naik Gaji</t>
  </si>
  <si>
    <t>Promosi Jabatan</t>
  </si>
  <si>
    <t>Bonus</t>
  </si>
  <si>
    <t>Hasil Akhir (%)</t>
  </si>
  <si>
    <t xml:space="preserve">Persentasi Kehadiran (10%) </t>
  </si>
  <si>
    <t>Kriteria</t>
  </si>
  <si>
    <t>Sub Kriteria</t>
  </si>
  <si>
    <t xml:space="preserve">Nilai Target </t>
  </si>
  <si>
    <t>Kehadiran</t>
  </si>
  <si>
    <t>Persetase Kehadiran</t>
  </si>
  <si>
    <t>Waktu Kerja</t>
  </si>
  <si>
    <t>Ketepatan Waktu</t>
  </si>
  <si>
    <t>Penggunaan waktu kerja</t>
  </si>
  <si>
    <t>Tatib</t>
  </si>
  <si>
    <t>Kualitas Kerja</t>
  </si>
  <si>
    <t>Hubungan antar Kerja</t>
  </si>
  <si>
    <t>Bobot</t>
  </si>
  <si>
    <t>Keterangan</t>
  </si>
  <si>
    <t>Sangat Baik</t>
  </si>
  <si>
    <t>Baik</t>
  </si>
  <si>
    <t>Cukup</t>
  </si>
  <si>
    <t xml:space="preserve">Kurang </t>
  </si>
  <si>
    <t>Sangat Kurang</t>
  </si>
  <si>
    <t>Karyawan</t>
  </si>
  <si>
    <t>Kode Karyawan</t>
  </si>
  <si>
    <t>K1</t>
  </si>
  <si>
    <t>K2</t>
  </si>
  <si>
    <t>K3</t>
  </si>
  <si>
    <t>K4</t>
  </si>
  <si>
    <t>K5</t>
  </si>
  <si>
    <t>1 - 20 %</t>
  </si>
  <si>
    <t>21 - 40 %</t>
  </si>
  <si>
    <t>41 - 60 %</t>
  </si>
  <si>
    <t>61 - 80%</t>
  </si>
  <si>
    <t xml:space="preserve">81 - 100 </t>
  </si>
  <si>
    <t>Profile Leader</t>
  </si>
  <si>
    <t>Pengguaan Waktu Kerja</t>
  </si>
  <si>
    <t>Hubungan Antar Kerja</t>
  </si>
  <si>
    <t>Nilai GAP</t>
  </si>
  <si>
    <t>Selisih</t>
  </si>
  <si>
    <t>Nilai Bobot</t>
  </si>
  <si>
    <t>Tidak ada selisih (Kompetensi sesuai dgn kebutuhan)</t>
  </si>
  <si>
    <t>Kompetensi individu kelebihan 1 tingkat</t>
  </si>
  <si>
    <t>Kompetensi individu kekurangan 1 tingkat</t>
  </si>
  <si>
    <t>Kompetensi individu kelebihan 2 tingkat</t>
  </si>
  <si>
    <t>Kompetensi individu kekurangan 2 tingkat</t>
  </si>
  <si>
    <t>Kompetensi individu kekurangan 3 tingkat</t>
  </si>
  <si>
    <t>Kompetensi individu kekurangan 4 tingkat</t>
  </si>
  <si>
    <t>Kompetensi individu kelebihan 3 tingkat</t>
  </si>
  <si>
    <t>Kompetensi individu kelebihan 4 tingkat</t>
  </si>
  <si>
    <t>Bobot GAP</t>
  </si>
  <si>
    <t>K6</t>
  </si>
  <si>
    <t>K7</t>
  </si>
  <si>
    <t>K8</t>
  </si>
  <si>
    <t>K9</t>
  </si>
  <si>
    <t>K10</t>
  </si>
  <si>
    <t xml:space="preserve">Nilai </t>
  </si>
  <si>
    <t xml:space="preserve">Persentasi Kehadiran (20%) </t>
  </si>
  <si>
    <t xml:space="preserve">Ketepatan Waktu (15%) </t>
  </si>
  <si>
    <t>Penggunaan Waktu(15%)</t>
  </si>
  <si>
    <t>Nilai</t>
  </si>
  <si>
    <t>Penggunaan Waktu Kerja</t>
  </si>
  <si>
    <t>Nilai Akhir</t>
  </si>
  <si>
    <t>Perangkingan</t>
  </si>
  <si>
    <t>CF</t>
  </si>
  <si>
    <t xml:space="preserve">Penilaian GAP </t>
  </si>
  <si>
    <t>SF</t>
  </si>
  <si>
    <t>Penilaian GAP</t>
  </si>
  <si>
    <t xml:space="preserve">Jenis Penilaian </t>
  </si>
  <si>
    <t>Atasan</t>
  </si>
  <si>
    <t>Rekan</t>
  </si>
  <si>
    <t>2 Penilaian</t>
  </si>
  <si>
    <t>1 Penilaian</t>
  </si>
  <si>
    <t>Penilaian Rekan</t>
  </si>
  <si>
    <t>Nilai x Bobot</t>
  </si>
  <si>
    <t>Total</t>
  </si>
  <si>
    <t>Penilaian Atasan (K1)</t>
  </si>
  <si>
    <t>Skor Akhir</t>
  </si>
  <si>
    <t>Total Skor Akhir (Penentu)</t>
  </si>
  <si>
    <t>Penilaian Atasan (K6)</t>
  </si>
  <si>
    <t>Penilaian Atasan (K7)</t>
  </si>
  <si>
    <t>Penilaian Atasan (K10)</t>
  </si>
  <si>
    <t>Penilaian Atasan (K8)</t>
  </si>
  <si>
    <t>Penilaian Atasan (K4)</t>
  </si>
  <si>
    <t>Penilaian Atasan (K5)</t>
  </si>
  <si>
    <t>Penilaian Atasan (K3)</t>
  </si>
  <si>
    <t>Penilaian Atasan (K9)</t>
  </si>
  <si>
    <t>Penilaian Atasan (K2)</t>
  </si>
  <si>
    <t>Hasil</t>
  </si>
  <si>
    <t>Bobot Nilai</t>
  </si>
  <si>
    <t xml:space="preserve">Keterangan </t>
  </si>
  <si>
    <t>Putus Hubungan Kerja</t>
  </si>
  <si>
    <t>0 - 20</t>
  </si>
  <si>
    <t>21 - 40</t>
  </si>
  <si>
    <t>41 - 60</t>
  </si>
  <si>
    <t>61 - 80</t>
  </si>
  <si>
    <t>81 - 100</t>
  </si>
  <si>
    <t>Surat Peringatan 1</t>
  </si>
  <si>
    <t>Kenaikan Jabatan</t>
  </si>
  <si>
    <t>-</t>
  </si>
  <si>
    <t xml:space="preserve">Perilaku </t>
  </si>
  <si>
    <t>Hasil Akhir</t>
  </si>
  <si>
    <t>4,5 - 5</t>
  </si>
  <si>
    <t>3,,5 - 4,4</t>
  </si>
  <si>
    <t>2,5 - 3,4</t>
  </si>
  <si>
    <t>0 - 1,4</t>
  </si>
  <si>
    <t>1,5 - 2,4</t>
  </si>
  <si>
    <t>DAFTAR PENILAIAN KARYAWAN PT. BERKAH SEJAHTERA INVESTAMA</t>
  </si>
  <si>
    <t>DAFTAR PENILAIAN KARYAWAN PT. FOLEYA</t>
  </si>
  <si>
    <t>Armand Dwi Saputra</t>
  </si>
  <si>
    <t>Bunga Lestari Putri</t>
  </si>
  <si>
    <t>Citra Ayu Wulandari</t>
  </si>
  <si>
    <t>Danu Aditya Prasetyo</t>
  </si>
  <si>
    <t>Eka Pramudya Nugroho</t>
  </si>
  <si>
    <t>Fahri Ramadhan Santoso</t>
  </si>
  <si>
    <t>Gita Maharani Lestari</t>
  </si>
  <si>
    <t>Hadi Arya Saputra</t>
  </si>
  <si>
    <t>Intan Melani Anggraini</t>
  </si>
  <si>
    <t>Jaka Permadi Santoso</t>
  </si>
  <si>
    <t>Kevin Aditya Kurniawan</t>
  </si>
  <si>
    <t>Laras Salsabila Wibowo</t>
  </si>
  <si>
    <t>Mega Putri Wulandari</t>
  </si>
  <si>
    <t>Nova Arya Nugraha</t>
  </si>
  <si>
    <t>Oka Ramadhan Santoso</t>
  </si>
  <si>
    <t>Prima Cahya Lestari</t>
  </si>
  <si>
    <t>Rizky Wibowo Saputra</t>
  </si>
  <si>
    <t>Sheila Ayu Ramadhani</t>
  </si>
  <si>
    <t>Tio Nugroho Aditya</t>
  </si>
  <si>
    <t>Utami Dwi Safitri</t>
  </si>
  <si>
    <t>Vino Prasetya Ramadhan</t>
  </si>
  <si>
    <t>Widi Lestari Putri</t>
  </si>
  <si>
    <t>Yuda Kurnia Prasetyo</t>
  </si>
  <si>
    <t>Zara Melani Maharani</t>
  </si>
  <si>
    <t>Alvin Nugraha Saputra</t>
  </si>
  <si>
    <t>Bella Cahya Permadi</t>
  </si>
  <si>
    <t>Cindy Ayu Wibisono</t>
  </si>
  <si>
    <t>Daniel Hadi Pratama</t>
  </si>
  <si>
    <t>Elvina Maharani Wulandari</t>
  </si>
  <si>
    <t>Feri Ramadhan Putra</t>
  </si>
  <si>
    <t>Gema Prasetyo Nugroho</t>
  </si>
  <si>
    <t>Hana Lestari Utami</t>
  </si>
  <si>
    <t>Irfan Cahya Saputra</t>
  </si>
  <si>
    <t>Joni Kurnia Ramadhan</t>
  </si>
  <si>
    <t>Karina Wulandari Salsabila</t>
  </si>
  <si>
    <t>Luthfi Arya Nugroho</t>
  </si>
  <si>
    <t>Mira Safira Utami</t>
  </si>
  <si>
    <t>Novi Dwi Lestari</t>
  </si>
  <si>
    <t>Okta Melani Prasetyo</t>
  </si>
  <si>
    <t>Putri Cahyaning Dewi</t>
  </si>
  <si>
    <t>Rio Nugroho Santoso</t>
  </si>
  <si>
    <t>Sari Dwi Permata</t>
  </si>
  <si>
    <t>Tia Kartika Maharani</t>
  </si>
  <si>
    <t>Ujang Aditya Saputra</t>
  </si>
  <si>
    <t>Vicky Lestari Kurniawan</t>
  </si>
  <si>
    <t>Widya Salsabila Dewi</t>
  </si>
  <si>
    <t>Yuli Ramadhani Santoso</t>
  </si>
  <si>
    <t>Zahra Ayu Pramudya</t>
  </si>
  <si>
    <t>Aditya Cahya Wibisono</t>
  </si>
  <si>
    <t>Bella Maharani Nugroho</t>
  </si>
  <si>
    <t>Juan Melzha</t>
  </si>
  <si>
    <t>Fendry Leandro</t>
  </si>
  <si>
    <t>Chiko Prasetyo</t>
  </si>
  <si>
    <t>Jimmi Nesi</t>
  </si>
  <si>
    <t>Yulita Cardelo</t>
  </si>
  <si>
    <t>Susgiyani</t>
  </si>
  <si>
    <t>Suprianus Kletus</t>
  </si>
  <si>
    <t>Intan Priskila</t>
  </si>
  <si>
    <t>Alodia Septiviani</t>
  </si>
  <si>
    <t>Katarina Adila</t>
  </si>
  <si>
    <t>Ani Sumarni</t>
  </si>
  <si>
    <t>Sendi Ardelia Putri</t>
  </si>
  <si>
    <t>Nur Ilmi Wahyuni</t>
  </si>
  <si>
    <t>Tasya Aldya Hermansyah</t>
  </si>
  <si>
    <t>Muhammad Wira Yudha</t>
  </si>
  <si>
    <t>Ramadhan</t>
  </si>
  <si>
    <t>Rizal Maarif</t>
  </si>
  <si>
    <t>Albertus Junior</t>
  </si>
  <si>
    <t>Aminah</t>
  </si>
  <si>
    <t>Hani Iryani</t>
  </si>
  <si>
    <t>Durkoni</t>
  </si>
  <si>
    <t>Muhammad Hendriyanto</t>
  </si>
  <si>
    <t>Cucun Sri Wahyuni</t>
  </si>
  <si>
    <t>Nengrum</t>
  </si>
  <si>
    <t>Dila Afrilia</t>
  </si>
  <si>
    <t>Meylani Xandria</t>
  </si>
  <si>
    <t>Stevani Michela</t>
  </si>
  <si>
    <t>Apriliani angelina</t>
  </si>
  <si>
    <t>Amanda Sari Wibowo</t>
  </si>
  <si>
    <t>Bagas Arya Ramadhan</t>
  </si>
  <si>
    <t>Clara Putri Lestari</t>
  </si>
  <si>
    <t>Denny Pratama Wulandari</t>
  </si>
  <si>
    <t>Eliza Maharani Safitri</t>
  </si>
  <si>
    <t>Fikri Nugroho Aditya</t>
  </si>
  <si>
    <t>Gita Cahya Wibisono</t>
  </si>
  <si>
    <t>Hasan Ramadhan Prasetyo</t>
  </si>
  <si>
    <t>Indah Melani Anggraini</t>
  </si>
  <si>
    <t>Julian Dwi Saputra</t>
  </si>
  <si>
    <t>Khalid Arya Nugraha</t>
  </si>
  <si>
    <t>Larisa Cahyaning Dewi</t>
  </si>
  <si>
    <t>Mirna Safira Utami</t>
  </si>
  <si>
    <t>Nova Salsabila Putri</t>
  </si>
  <si>
    <t>Oscar Nugraha Wibowo</t>
  </si>
  <si>
    <t>Prima Ramadhan Prasetyo</t>
  </si>
  <si>
    <t>Rizal Arya Santoso</t>
  </si>
  <si>
    <t>Sheila Melati Lestari</t>
  </si>
  <si>
    <t>Tito Dwi Nugroho</t>
  </si>
  <si>
    <t>Umi Lestari Permata</t>
  </si>
  <si>
    <t>Vano Pratama Ramadhan</t>
  </si>
  <si>
    <t>Widya Kartika Utami</t>
  </si>
  <si>
    <t>Yusuf Cahya Putra</t>
  </si>
  <si>
    <t>Zahira Sari Pramudya</t>
  </si>
  <si>
    <t>Aldi Ramadhan Santoso</t>
  </si>
  <si>
    <t>Bella Anggraini Wibisono</t>
  </si>
  <si>
    <t>Cindy Melati Nugroho</t>
  </si>
  <si>
    <t>Dika Salsabila Maharani</t>
  </si>
  <si>
    <t>Ega Cahyaning Putri</t>
  </si>
  <si>
    <t>Fahri Kurniawan Nugraha</t>
  </si>
  <si>
    <t>Guntur Prasetyo Wibowo</t>
  </si>
  <si>
    <t>Hana Melani Safitri</t>
  </si>
  <si>
    <t>Irma Putri Ramadhani</t>
  </si>
  <si>
    <t>Joko Dwi Nugraha</t>
  </si>
  <si>
    <t>Kevin Arya Wibisono</t>
  </si>
  <si>
    <t>Lala Cahya Wulandari</t>
  </si>
  <si>
    <t>Mika Safira Utami</t>
  </si>
  <si>
    <t>Nadira Anggraini Putri</t>
  </si>
  <si>
    <t>Okky Arya Prasetyo</t>
  </si>
  <si>
    <t>Putra Cahyaning Lestari</t>
  </si>
  <si>
    <t>Andi Cahya Prasetyo</t>
  </si>
  <si>
    <t>Bagus Ramadhan Putra</t>
  </si>
  <si>
    <t>Citra Salsabila Utami</t>
  </si>
  <si>
    <t>Dedi Pratama Nugraha</t>
  </si>
  <si>
    <t>Eka Melani Safitri</t>
  </si>
  <si>
    <t>Fani Cahyaning Dewi</t>
  </si>
  <si>
    <t>Galuh Putra Wibowo</t>
  </si>
  <si>
    <t>Hadi Arya Ramadhani</t>
  </si>
  <si>
    <t>Intan Kartika Utami</t>
  </si>
  <si>
    <t>Jihan Ayu Nugroho</t>
  </si>
  <si>
    <t>Khalid Ramadhan Prasetya</t>
  </si>
  <si>
    <t>Livia Sari Wibisono</t>
  </si>
  <si>
    <t>Mira Cahyaning Sari</t>
  </si>
  <si>
    <t>Naufal Prasetyo Nugraha</t>
  </si>
  <si>
    <t>Oka Safira Wulandari</t>
  </si>
  <si>
    <t>Putri Arya Nugraha</t>
  </si>
  <si>
    <t>Rizky Cahya Lestari</t>
  </si>
  <si>
    <t>Sheila Maharani Putri</t>
  </si>
  <si>
    <t>Umi Melani Wibisono</t>
  </si>
  <si>
    <t>Vina Ramadhani Nugroho</t>
  </si>
  <si>
    <t>Widi Kartika Safitri</t>
  </si>
  <si>
    <t>Yuda Dwi Pratama</t>
  </si>
  <si>
    <t>Zahira Lestari Nugraha</t>
  </si>
  <si>
    <t>Alvin Arya Prasetyo</t>
  </si>
  <si>
    <t>Bella Wulandari Utami</t>
  </si>
  <si>
    <t>Chika Cahya Ramadhani</t>
  </si>
  <si>
    <t>Dwi Nugroho Saputra</t>
  </si>
  <si>
    <t>Elvina Salsabila Maharani</t>
  </si>
  <si>
    <t>Aditya Saputra</t>
  </si>
  <si>
    <t>Bunga Melati</t>
  </si>
  <si>
    <t>Citra Maharani Lestari</t>
  </si>
  <si>
    <t>Danang Pratama</t>
  </si>
  <si>
    <t>Eka Ramadhani Nugroho</t>
  </si>
  <si>
    <t>Galih Prasetya Santoso</t>
  </si>
  <si>
    <t>Hana Salsabila</t>
  </si>
  <si>
    <t>Indah Wulandari Putri</t>
  </si>
  <si>
    <t>Joko Rahmat Santoso</t>
  </si>
  <si>
    <t>Kevin Dwi Nugraha</t>
  </si>
  <si>
    <t>Laila Safira</t>
  </si>
  <si>
    <t>Melani Kurnia</t>
  </si>
  <si>
    <t>Naufal Arya Prasetyo</t>
  </si>
  <si>
    <t>Okta Ramadhani</t>
  </si>
  <si>
    <t>Putri Anggraini</t>
  </si>
  <si>
    <t>Rizky Permadi Santoso</t>
  </si>
  <si>
    <t>Sheila Cahya Wibowo</t>
  </si>
  <si>
    <t>Tio Nugroho Saputra</t>
  </si>
  <si>
    <t>Umi Lestari</t>
  </si>
  <si>
    <t>Vina Ayu</t>
  </si>
  <si>
    <t>Widya Maharani Nugraha</t>
  </si>
  <si>
    <t>Yuda Prasetyo</t>
  </si>
  <si>
    <t>Zahira Dewi</t>
  </si>
  <si>
    <t>Aldo Nugroho</t>
  </si>
  <si>
    <t>Bella Putri Ramadhani</t>
  </si>
  <si>
    <t>Cindy Melati Safitri</t>
  </si>
  <si>
    <t>Dimas Kurniawan</t>
  </si>
  <si>
    <t>Elvina Cahyaning Putri</t>
  </si>
  <si>
    <t>Fikri Arya Nugraha</t>
  </si>
  <si>
    <t>Grace Lestari Wulandari</t>
  </si>
  <si>
    <t>Hasan Ramadhan Putra</t>
  </si>
  <si>
    <t>Intan Cahyaning Sari</t>
  </si>
  <si>
    <t>Julian Arya Prasetyo</t>
  </si>
  <si>
    <t>Khalid Nugraha Santoso</t>
  </si>
  <si>
    <t>Larisa Ayu Safitri</t>
  </si>
  <si>
    <t>Mira Ramadhani</t>
  </si>
  <si>
    <t>Nanda Salsabila Nugroho</t>
  </si>
  <si>
    <t>Opan Cahya Lestari</t>
  </si>
  <si>
    <t>Prima Aditya</t>
  </si>
  <si>
    <t>Rizal Nugroho</t>
  </si>
  <si>
    <t>Sheila Safira Maharani</t>
  </si>
  <si>
    <t>Tito Ramadhan</t>
  </si>
  <si>
    <t>Ulfa Kartika Lestari</t>
  </si>
  <si>
    <t>Vino Prasetyo Nugraha</t>
  </si>
  <si>
    <t>Wulan Melati Putri</t>
  </si>
  <si>
    <t>Yulia Sari Ramadhani</t>
  </si>
  <si>
    <t>Zahra Kurnia</t>
  </si>
  <si>
    <t>Arman Cahya Putra</t>
  </si>
  <si>
    <t>Bagas Arya Santoso</t>
  </si>
  <si>
    <t>Clara Ramadhani Nugroho</t>
  </si>
  <si>
    <t>Dedi Arya Saputra</t>
  </si>
  <si>
    <t>Ega Nugraha</t>
  </si>
  <si>
    <t>Fani Ayu Wulandari</t>
  </si>
  <si>
    <t>Galuh Salsabila</t>
  </si>
  <si>
    <t>Hendra Ramadhan Putra</t>
  </si>
  <si>
    <t>Irfan Cahya Nugroho</t>
  </si>
  <si>
    <t>Jihan Safira Anggun</t>
  </si>
  <si>
    <t>Karina Wulandari Lestari</t>
  </si>
  <si>
    <t>Leo Nugraha Santoso</t>
  </si>
  <si>
    <t>Maya Sari Pramudya</t>
  </si>
  <si>
    <t>Naufal Ramadhan</t>
  </si>
  <si>
    <t>Okky Cahya Santoso</t>
  </si>
  <si>
    <t>Putra Melani</t>
  </si>
  <si>
    <t>Rizky Nugroho</t>
  </si>
  <si>
    <t>Sheila Maharani</t>
  </si>
  <si>
    <t>Tia Ayu Lestari</t>
  </si>
  <si>
    <t>Ujang Prasetya Nugraha</t>
  </si>
  <si>
    <t>Vicky Safira Putri</t>
  </si>
  <si>
    <t>Widya Salsabila Nugraha</t>
  </si>
  <si>
    <t>Yuda Pramudya Saputra</t>
  </si>
  <si>
    <t>Zahira Ayu Ramadhani</t>
  </si>
  <si>
    <t>Aldi Cahya Prasetyo</t>
  </si>
  <si>
    <t>Citra Kartika Lestari</t>
  </si>
  <si>
    <t>Dinda Safira Utami</t>
  </si>
  <si>
    <t>Eko Nugroho Pratama</t>
  </si>
  <si>
    <t>Fajar Ramadhan Putra</t>
  </si>
  <si>
    <t>Gita Salsabila</t>
  </si>
  <si>
    <t>Hasan Arya Wibowo</t>
  </si>
  <si>
    <t>Indah Maharani Putri</t>
  </si>
  <si>
    <t>Jaka Nugraha Prasetyo</t>
  </si>
  <si>
    <t>Kevin Dwi Saputra</t>
  </si>
  <si>
    <t>Laila Cahyaning Dewi</t>
  </si>
  <si>
    <t>Mira Arya Lestari</t>
  </si>
  <si>
    <t>Nova Putri Wulandari</t>
  </si>
  <si>
    <t>Oka Ramadhani Nugroho</t>
  </si>
  <si>
    <t>Prima Kurnia Santoso</t>
  </si>
  <si>
    <t>Rizal Prasetyo Nugroha</t>
  </si>
  <si>
    <t>Sheila Salsabila Wibisono</t>
  </si>
  <si>
    <t>Tio Arya Nugroho</t>
  </si>
  <si>
    <t>Ulfa Cahya Ramadhani</t>
  </si>
  <si>
    <t>Vino Nugraha Santoso</t>
  </si>
  <si>
    <t>Wulan Ramadhani Putri</t>
  </si>
  <si>
    <t>Yulianto Cahya Pramudya</t>
  </si>
  <si>
    <t>Zahra Kurnia Utami</t>
  </si>
  <si>
    <t>Andi Nugroho Pratama</t>
  </si>
  <si>
    <t>Bagus Ramadhan Nugraha</t>
  </si>
  <si>
    <t>Clara Cahya Wibowo</t>
  </si>
  <si>
    <t>Deni Arya Santoso</t>
  </si>
  <si>
    <t>Eliza Ramadhani Wulandari</t>
  </si>
  <si>
    <t>Fani Prasetyo Nugroho</t>
  </si>
  <si>
    <t>Galih Dwi Pratama</t>
  </si>
  <si>
    <t>Hana Safira Dewi</t>
  </si>
  <si>
    <t>Irma Maharani Nugraha</t>
  </si>
  <si>
    <t>Julian Cahya Prasetyo</t>
  </si>
  <si>
    <t>Khalid Ramadhan Santoso</t>
  </si>
  <si>
    <t>Laras Melati Wulandari</t>
  </si>
  <si>
    <t>Melani Ayu Putri</t>
  </si>
  <si>
    <t>Naufal Cahya Wibowo</t>
  </si>
  <si>
    <t>Okta Prasetyo Santoso</t>
  </si>
  <si>
    <t>Putri Nugroho Pratama</t>
  </si>
  <si>
    <t>Rizky Cahyaning Safitri</t>
  </si>
  <si>
    <t>Sheila Ramadhani Dewi</t>
  </si>
  <si>
    <t>Tania Lestari Nugraha</t>
  </si>
  <si>
    <t>Umi Arya Prasetyo</t>
  </si>
  <si>
    <t>Vicky Ramadhani Santoso</t>
  </si>
  <si>
    <t>Widya Nugraha Putra</t>
  </si>
  <si>
    <t>Yuda Cahyaning Dewi</t>
  </si>
  <si>
    <t>Zahira Safira Maharani</t>
  </si>
  <si>
    <t>Bella Nugroho Wulandari</t>
  </si>
  <si>
    <t>Cindy Cahya Santoso</t>
  </si>
  <si>
    <t>Dedi Ramadhan Nugraha</t>
  </si>
  <si>
    <t>Eka Salsabila Putri</t>
  </si>
  <si>
    <t>Fikri Nugraha Pratama</t>
  </si>
  <si>
    <t>Gita Maharani Safitri</t>
  </si>
  <si>
    <t>Hasan Nugroho Putra</t>
  </si>
  <si>
    <t>Intan Ramadhani Lestari</t>
  </si>
  <si>
    <t>Jihan Ayu Safitri</t>
  </si>
  <si>
    <t>Karina Cahyaning Dewi</t>
  </si>
  <si>
    <t>Leo Ramadhan Prasetyo</t>
  </si>
  <si>
    <t>DAFTAR PENILAIAN KARYAWAN CV. KARIS WATER</t>
  </si>
  <si>
    <t>DAFTAR PENILAIAN KARYAWAN CV.WISYAM</t>
  </si>
  <si>
    <t>Wulan Safira Maharani</t>
  </si>
  <si>
    <t>Yuli Prasetyo Nugroho</t>
  </si>
  <si>
    <t>Zahra Melati Putri</t>
  </si>
  <si>
    <t>Aditya Nugroho Wibisono</t>
  </si>
  <si>
    <t>Bunga Cahyaning Lestari</t>
  </si>
  <si>
    <t>Chandra Ramadhan Putra</t>
  </si>
  <si>
    <t>Dinda Sari</t>
  </si>
  <si>
    <t>Edwin Nugraha Prasetyo</t>
  </si>
  <si>
    <t>Farhan Arya Saputra</t>
  </si>
  <si>
    <t>Galuh Salsabila Utami</t>
  </si>
  <si>
    <t>Hadi Pra</t>
  </si>
  <si>
    <t>SAYA</t>
  </si>
  <si>
    <t>Kevin Ramadhani Santoso</t>
  </si>
  <si>
    <t>La</t>
  </si>
  <si>
    <t>Mega</t>
  </si>
  <si>
    <t>Nanda Safira Nugroho</t>
  </si>
  <si>
    <t>Okky Ramadhani Putra</t>
  </si>
  <si>
    <t>Prima Arya Nugraha</t>
  </si>
  <si>
    <t>Rizky Melati Putri</t>
  </si>
  <si>
    <t>Sheila Nugraha Pratama</t>
  </si>
  <si>
    <t>Tania Ramadhan Lestari</t>
  </si>
  <si>
    <t>Udin Cahya Nugraha</t>
  </si>
  <si>
    <t>Vina Maharani Utami</t>
  </si>
  <si>
    <t>Widya Safitri Prasetyo</t>
  </si>
  <si>
    <t>Yuda Ramadhani Nugroho</t>
  </si>
  <si>
    <t>Zahira Cahya Dewi</t>
  </si>
  <si>
    <t>Alvin Putra Nugraha</t>
  </si>
  <si>
    <t>Bella Kartika Santoso</t>
  </si>
  <si>
    <t>Citra Ramadhan Putri</t>
  </si>
  <si>
    <t>Daniel Cahya Wibowo</t>
  </si>
  <si>
    <t>Elvina Lestari Utami</t>
  </si>
  <si>
    <t>Fani Nugroha Pratama</t>
  </si>
  <si>
    <t>Grace Safira Putri</t>
  </si>
  <si>
    <t>Hasan Arya Nugroha</t>
  </si>
  <si>
    <t>Indah Maharani Prasetyo</t>
  </si>
  <si>
    <t>Julian Ramadhani Putra</t>
  </si>
  <si>
    <t>Khalid Cahya Prasetyo</t>
  </si>
  <si>
    <t>Livia Arya Santoso</t>
  </si>
  <si>
    <t>Mirna Cahyaning Dewi</t>
  </si>
  <si>
    <t>Naufal Nugroho Pratama</t>
  </si>
  <si>
    <t>Oka Ramadhani Safitri</t>
  </si>
  <si>
    <t>Putri Nugroha Utami</t>
  </si>
  <si>
    <t>Rizal Cahyaning Sari</t>
  </si>
  <si>
    <t>Sheila Ramadhan Wulandari</t>
  </si>
  <si>
    <t>Tio Nugroha Santoso</t>
  </si>
  <si>
    <t>Ulfa Cahya Safira</t>
  </si>
  <si>
    <t>Vicky Ramadhani Nugraha</t>
  </si>
  <si>
    <t>Widi Prasetyo Santoso</t>
  </si>
  <si>
    <t>Yuli Cahyaning Wulandari</t>
  </si>
  <si>
    <t>Zahra Nugraha Pratama</t>
  </si>
  <si>
    <t>Aldi Cahya Santoso</t>
  </si>
  <si>
    <t>Bella Maharani Dewi</t>
  </si>
  <si>
    <t>Cindy Safira Lestari</t>
  </si>
  <si>
    <t>Dimas Cahya Wibowo</t>
  </si>
  <si>
    <t>Eko Arya Prasetyo</t>
  </si>
  <si>
    <t>Fajar Nugroha Putra</t>
  </si>
  <si>
    <t>Galuh Ramadhan Nugroha</t>
  </si>
  <si>
    <t>Hana Cahya Wulandari</t>
  </si>
  <si>
    <t>Intan Lestari Prasetyo</t>
  </si>
  <si>
    <t>Jihan Arya Saputra</t>
  </si>
  <si>
    <t>Karina Nugraha Pratama</t>
  </si>
  <si>
    <t>Leo Ramadhan Santoso</t>
  </si>
  <si>
    <t>Maya Cahya Wibisono</t>
  </si>
  <si>
    <t>Nanda Ramadhani Putra</t>
  </si>
  <si>
    <t>Okta Arya Nugraha</t>
  </si>
  <si>
    <t>Prima Cahyaning Sari</t>
  </si>
  <si>
    <t>Rizky Nugraha Prasetyo</t>
  </si>
  <si>
    <t>Sheila Maharani Utami</t>
  </si>
  <si>
    <t>Tania Safira Nugroho</t>
  </si>
  <si>
    <t>Umi Cahya Wibowo</t>
  </si>
  <si>
    <t>Vina Nugraha Santoso</t>
  </si>
  <si>
    <t>Zahra Arya Wulandari</t>
  </si>
  <si>
    <t>Bagus Salsabila Nugroha</t>
  </si>
  <si>
    <t>Clara Wulandari Putri</t>
  </si>
  <si>
    <t>Denny Arya Wibowo</t>
  </si>
  <si>
    <t>Eliza Cahyaning Dewi</t>
  </si>
  <si>
    <t>Fani Prasetyo Lestari</t>
  </si>
  <si>
    <t>Galih Ramadhan Putri</t>
  </si>
  <si>
    <t>Hendra Arya Santoso</t>
  </si>
  <si>
    <t>Indah Salsabila Putri</t>
  </si>
  <si>
    <t>Jaka Cahya Nugroho</t>
  </si>
  <si>
    <t>Kevin Ramadhani Wibowo</t>
  </si>
  <si>
    <t>Laila Prasetyo Putra</t>
  </si>
  <si>
    <t>Mira Cahya Santoso</t>
  </si>
  <si>
    <t>Nova Ramadhan Putri</t>
  </si>
  <si>
    <t>Prima Arya Wibowo</t>
  </si>
  <si>
    <t>Rizal Cahya Nugroho</t>
  </si>
  <si>
    <t>Sheila Dwi Prasetyo</t>
  </si>
  <si>
    <t>Tio Salsabila Lestari</t>
  </si>
  <si>
    <t>Ulfa Cahya Wibisono</t>
  </si>
  <si>
    <t>Vino Putra Nugroha</t>
  </si>
  <si>
    <t>Wulan Cahyaning Utami</t>
  </si>
  <si>
    <t>Yulia Safira Wibowo</t>
  </si>
  <si>
    <t>Zahira Arya Nugraha</t>
  </si>
  <si>
    <t>Alvin Ramadhan Putra</t>
  </si>
  <si>
    <t>Bella Nugroha Lestari</t>
  </si>
  <si>
    <t>Cindy Cahya Anggun</t>
  </si>
  <si>
    <t>Dedi Arya Nugraha</t>
  </si>
  <si>
    <t>Eka Ramadhani Wulandari</t>
  </si>
  <si>
    <t>Fikri Cahya Wibowo</t>
  </si>
  <si>
    <t>Gita Ramadhan Santoso</t>
  </si>
  <si>
    <t>Hasan Lestari Prasetyo</t>
  </si>
  <si>
    <t>Irfan Cahya Pratama</t>
  </si>
  <si>
    <t>Jihan Safira Nugroho</t>
  </si>
  <si>
    <t>Karina Wibowo Santoso</t>
  </si>
  <si>
    <t>Leo Cahya Nugroho</t>
  </si>
  <si>
    <t>Melani Ramadhani Utami</t>
  </si>
  <si>
    <t>Naufal Cahyaning Wibowo</t>
  </si>
  <si>
    <t>Okta Ramadhan Prasetyo</t>
  </si>
  <si>
    <t>Putri Salsabila Nugroho</t>
  </si>
  <si>
    <t>Rizky Arya Putra</t>
  </si>
  <si>
    <t>DAFTAR PENILAIAN KARYAWAN CV.TIRTA GUNA MANDIRI</t>
  </si>
  <si>
    <t>Hendra Cahya Prasetyo</t>
  </si>
  <si>
    <t>Indah Arya Nugraha</t>
  </si>
  <si>
    <t>Jaka Wibowo Putri</t>
  </si>
  <si>
    <t>Kevin Cahyaning Wulandari</t>
  </si>
  <si>
    <t>Laila Arya Nugroho</t>
  </si>
  <si>
    <t>Mira Ramadhani Wibisono</t>
  </si>
  <si>
    <t>Naufal Cahya Santoso</t>
  </si>
  <si>
    <t>Oka Arya Wibowo</t>
  </si>
  <si>
    <t>Putri Melani Nugroha</t>
  </si>
  <si>
    <t>Rizal Dwi Prasetyo</t>
  </si>
  <si>
    <t>Sheila Salsabila Putra</t>
  </si>
  <si>
    <t>Tio Ramadhan Wibowo</t>
  </si>
  <si>
    <t>Ulfa Cahyaning Putri</t>
  </si>
  <si>
    <t>Vino Nugroha Wulandari</t>
  </si>
  <si>
    <t>Wulan Cahya Pratama</t>
  </si>
  <si>
    <t>Yulia Lestari Wibisono</t>
  </si>
  <si>
    <t>Zahira Cahya Nugroho</t>
  </si>
  <si>
    <t>Aditya Cahyaning Dewi</t>
  </si>
  <si>
    <t>Bagus Arya Wibowo</t>
  </si>
  <si>
    <t>Clara Ramadhani Putra</t>
  </si>
  <si>
    <t>Dedi Cahya Santoso</t>
  </si>
  <si>
    <t>Elvina Salsabila Nugraha</t>
  </si>
  <si>
    <t>Fikri Arya Lestari</t>
  </si>
  <si>
    <t>Gita Cahya Prasetyo</t>
  </si>
  <si>
    <t>Hasan Ramadhan Wibowo</t>
  </si>
  <si>
    <t>Irfan Cahya Putra</t>
  </si>
  <si>
    <t>Jihan Nugraha Santoso</t>
  </si>
  <si>
    <t>Karina Salsabila Putri</t>
  </si>
  <si>
    <t>Leo Arya Wibisono</t>
  </si>
  <si>
    <t>Melani Cahya Wibowo</t>
  </si>
  <si>
    <t>Nanda Nugroho Ramadhani</t>
  </si>
  <si>
    <t>Okta Cahya Putri</t>
  </si>
  <si>
    <t>Prima Ramadhani Lestari</t>
  </si>
  <si>
    <t>Rizky Nugroha Wibowo</t>
  </si>
  <si>
    <t>Sheila Cahyaning Santoso</t>
  </si>
  <si>
    <t>Tania Salsabila Nugraha</t>
  </si>
  <si>
    <t>Umi Wibowo Ramadhani</t>
  </si>
  <si>
    <t>Vina Cahya Nugraha</t>
  </si>
  <si>
    <t>Widya Arya Lestari</t>
  </si>
  <si>
    <t>Yuda Ramadhan Wibowo</t>
  </si>
  <si>
    <t>Zahra Arya Cahya</t>
  </si>
  <si>
    <t>Alvin Cahya Nugroho</t>
  </si>
  <si>
    <t>Bella Salsabila Wulandari</t>
  </si>
  <si>
    <t>Cindy Ramadhani Putra</t>
  </si>
  <si>
    <t>Dimas Cahyaning Nugroha</t>
  </si>
  <si>
    <t>Eko Prasetyo Cahya</t>
  </si>
  <si>
    <t>Fajar Salsabila Wibowo</t>
  </si>
  <si>
    <t>Galih Arya Cahya</t>
  </si>
  <si>
    <t>Hana Nugraha Wulandari</t>
  </si>
  <si>
    <t>Indah Cahya Ramadhani</t>
  </si>
  <si>
    <t>Jaka Arya Nugraha</t>
  </si>
  <si>
    <t>Karina Cahya Putra</t>
  </si>
  <si>
    <t>Leo Wibowo Nugroha</t>
  </si>
  <si>
    <t>Melani Ramadhani Putri</t>
  </si>
  <si>
    <t>Naufal Cahya Nugraha</t>
  </si>
  <si>
    <t>Okta Arya Santoso</t>
  </si>
  <si>
    <t>Putri Ramadhani Cahya</t>
  </si>
  <si>
    <t>Rizal Cahya Putra</t>
  </si>
  <si>
    <t>Sheila Arya Nugraha</t>
  </si>
  <si>
    <t>Tania Cahyaning Wibowo</t>
  </si>
  <si>
    <t>Umi Ramadhani Nugroha</t>
  </si>
  <si>
    <t>Vicky Cahya Wibowo</t>
  </si>
  <si>
    <t>Widya Arya Cahya</t>
  </si>
  <si>
    <t>Yulia Prasetyo Nugraha</t>
  </si>
  <si>
    <t>Zahira Ramadhani Santoso</t>
  </si>
  <si>
    <t>Aldi Cahyaning Putri</t>
  </si>
  <si>
    <t>Bella Ramadhan Wibowo</t>
  </si>
  <si>
    <t>Cindy Nugroha Cahya</t>
  </si>
  <si>
    <t>Dedi Salsabila Ramadhani</t>
  </si>
  <si>
    <t>Eliza Cahya Nugroha</t>
  </si>
  <si>
    <t>Fikri Ramadhani Wibowo</t>
  </si>
  <si>
    <t>Gita Wibowo Cahya</t>
  </si>
  <si>
    <t>Hasan Cahya Santoso</t>
  </si>
  <si>
    <t>Irfan Arya Prasetyo</t>
  </si>
  <si>
    <t>Jihan Cahya Wibowo</t>
  </si>
  <si>
    <t>Karina Nugroha Santoso</t>
  </si>
  <si>
    <t>Leo Ramadhani Nugraha</t>
  </si>
  <si>
    <t>Melani Arya Lestari</t>
  </si>
  <si>
    <t>Nanda Cahya Santoso</t>
  </si>
  <si>
    <t>Okta Salsabila Putra</t>
  </si>
  <si>
    <t>Prima Cahya Nugraha</t>
  </si>
  <si>
    <t>Rizky Ramadhani Santoso</t>
  </si>
  <si>
    <t>Sheila Nugroha Lestari</t>
  </si>
  <si>
    <t>Tania Cahyaning Prasetyo</t>
  </si>
  <si>
    <t>Umi Salsabila Wibowo</t>
  </si>
  <si>
    <t>Vino Cahya Prasetyo</t>
  </si>
  <si>
    <t>Widya Cahyaning Nugraha</t>
  </si>
  <si>
    <t>Yuda Cahya Wibowo</t>
  </si>
  <si>
    <t>Zahira Cahya Wulandari</t>
  </si>
  <si>
    <t>Kehadiran (30%)</t>
  </si>
  <si>
    <t>Waktu Kerja (20%)</t>
  </si>
  <si>
    <t>Perilaku (50%)</t>
  </si>
  <si>
    <t>Kenaikan Gaji dan Insentif</t>
  </si>
  <si>
    <t>Penurunan Gaji, Insentif dan Jabatan</t>
  </si>
  <si>
    <t>Rekomendasi Naik Jabatan, Insentif, dan Gaji</t>
  </si>
  <si>
    <t xml:space="preserve">Persentasi Kehadiran  </t>
  </si>
  <si>
    <t xml:space="preserve">Ketepatan Waktu  </t>
  </si>
  <si>
    <t>Penggunaan Waktu</t>
  </si>
  <si>
    <t xml:space="preserve">Tatib </t>
  </si>
  <si>
    <t>Hubungan Antar Karyawan</t>
  </si>
  <si>
    <t>ATASAN</t>
  </si>
  <si>
    <t>Skor Atasan</t>
  </si>
  <si>
    <t>Skor Rekan</t>
  </si>
  <si>
    <t>76 - 100</t>
  </si>
  <si>
    <t>0 - 25,9</t>
  </si>
  <si>
    <t>26 - 50,9</t>
  </si>
  <si>
    <t>51 - 75,9</t>
  </si>
  <si>
    <t>Pemutusan Hubungan Kerja</t>
  </si>
  <si>
    <t>Rekomendasi Penurunan Gaji, Insentif, dan Penurunan Jabatan</t>
  </si>
  <si>
    <t>Rekomendasi Kenaikan Jabatan, insentif dan Gaji</t>
  </si>
  <si>
    <t>Penilaian Rekan 1</t>
  </si>
  <si>
    <t xml:space="preserve">Penilaian Rekan (2) </t>
  </si>
  <si>
    <t>KPI</t>
  </si>
  <si>
    <t>Target</t>
  </si>
  <si>
    <t xml:space="preserve">Penilaian Rekan (1) </t>
  </si>
  <si>
    <t>Penilaian Rekan (3)</t>
  </si>
  <si>
    <t>Presensi</t>
  </si>
  <si>
    <t>Kualitas Hasil Kerja</t>
  </si>
  <si>
    <t>Inisiatif</t>
  </si>
  <si>
    <t>Keterampilan Teknis</t>
  </si>
  <si>
    <t>Tata Tertib</t>
  </si>
  <si>
    <t>Kedisiplinan</t>
  </si>
  <si>
    <t>Penilaian Rekan 2</t>
  </si>
  <si>
    <t>Penilaian Rekan (1)</t>
  </si>
  <si>
    <t>Penilaian Rekan (2)</t>
  </si>
  <si>
    <t>Penilaian Rekan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</si>
</sst>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1" xfId="0" applyFont="1" applyBorder="1"/>
    <xf numFmtId="0" fontId="8" fillId="3" borderId="0" xfId="0" applyFont="1" applyFill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/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/>
    <xf numFmtId="0" fontId="3" fillId="4" borderId="3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17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2260879</xdr:colOff>
      <xdr:row>0</xdr:row>
      <xdr:rowOff>94204</xdr:rowOff>
    </xdr:from>
    <xdr:to>
      <xdr:col>6</xdr:col>
      <xdr:colOff>933304</xdr:colOff>
      <xdr:row>5</xdr:row>
      <xdr:rowOff>106792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DD9D71-9C7A-C539-E57D-C31F3B7B5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7967" y="94204"/>
          <a:ext cx="6334293" cy="902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1662547</xdr:colOff>
      <xdr:row>0</xdr:row>
      <xdr:rowOff>77931</xdr:rowOff>
    </xdr:from>
    <xdr:to>
      <xdr:col>6</xdr:col>
      <xdr:colOff>99749</xdr:colOff>
      <xdr:row>5</xdr:row>
      <xdr:rowOff>71012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31996-6EDE-3C01-C336-01E109D2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683" y="77931"/>
          <a:ext cx="6334293" cy="902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0</xdr:row>
      <xdr:rowOff>57150</xdr:rowOff>
    </xdr:from>
    <xdr:to>
      <xdr:col>6</xdr:col>
      <xdr:colOff>551815</xdr:colOff>
      <xdr:row>5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73AD22-4DC1-2498-BC01-171E21DB7F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5550" y="57150"/>
          <a:ext cx="6333490" cy="904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1771650</xdr:colOff>
      <xdr:row>0</xdr:row>
      <xdr:rowOff>85725</xdr:rowOff>
    </xdr:from>
    <xdr:to>
      <xdr:col>6</xdr:col>
      <xdr:colOff>437515</xdr:colOff>
      <xdr:row>5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5BF84E-966F-82EB-581E-1CCC057933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85725"/>
          <a:ext cx="6333490" cy="904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1924050</xdr:colOff>
      <xdr:row>0</xdr:row>
      <xdr:rowOff>76200</xdr:rowOff>
    </xdr:from>
    <xdr:to>
      <xdr:col>6</xdr:col>
      <xdr:colOff>504190</xdr:colOff>
      <xdr:row>5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E4A895-A436-93CF-5445-22E7BC4DB4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33650" y="76200"/>
          <a:ext cx="6333490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F9F4-AEEF-4DB6-B00F-6CFA4B523334}">
  <sheetPr>
    <pageSetUpPr fitToPage="1"/>
  </sheetPr>
  <dimension ref="A1:G213"/>
  <sheetViews>
    <sheetView topLeftCell="B10" zoomScale="91" zoomScaleNormal="85" workbookViewId="0">
      <selection activeCell="E28" sqref="E28"/>
    </sheetView>
  </sheetViews>
  <sheetFormatPr defaultRowHeight="14.25" x14ac:dyDescent="0.2"/>
  <cols>
    <col min="1" max="1" width="9.140625" style="77"/>
    <col min="2" max="2" width="34.140625" style="77" customWidth="1"/>
    <col min="3" max="3" width="24.5703125" style="77" customWidth="1"/>
    <col min="4" max="4" width="21.7109375" style="77" customWidth="1"/>
    <col min="5" max="5" width="14.7109375" style="77" customWidth="1"/>
    <col min="6" max="6" width="19.85546875" style="78" customWidth="1"/>
    <col min="7" max="7" width="55" style="78" customWidth="1"/>
    <col min="8" max="16384" width="9.140625" style="69"/>
  </cols>
  <sheetData>
    <row r="1" spans="1:7" x14ac:dyDescent="0.2">
      <c r="A1" s="115"/>
      <c r="B1" s="115"/>
      <c r="C1" s="115"/>
      <c r="D1" s="115"/>
      <c r="E1" s="115"/>
      <c r="F1" s="115"/>
      <c r="G1" s="115"/>
    </row>
    <row r="2" spans="1:7" x14ac:dyDescent="0.2">
      <c r="A2" s="115"/>
      <c r="B2" s="115"/>
      <c r="C2" s="115"/>
      <c r="D2" s="115"/>
      <c r="E2" s="115"/>
      <c r="F2" s="115"/>
      <c r="G2" s="115"/>
    </row>
    <row r="3" spans="1:7" x14ac:dyDescent="0.2">
      <c r="A3" s="115"/>
      <c r="B3" s="115"/>
      <c r="C3" s="115"/>
      <c r="D3" s="115"/>
      <c r="E3" s="115"/>
      <c r="F3" s="115"/>
      <c r="G3" s="115"/>
    </row>
    <row r="4" spans="1:7" x14ac:dyDescent="0.2">
      <c r="A4" s="115"/>
      <c r="B4" s="115"/>
      <c r="C4" s="115"/>
      <c r="D4" s="115"/>
      <c r="E4" s="115"/>
      <c r="F4" s="115"/>
      <c r="G4" s="115"/>
    </row>
    <row r="5" spans="1:7" x14ac:dyDescent="0.2">
      <c r="A5" s="115"/>
      <c r="B5" s="115"/>
      <c r="C5" s="115"/>
      <c r="D5" s="115"/>
      <c r="E5" s="115"/>
      <c r="F5" s="115"/>
      <c r="G5" s="115"/>
    </row>
    <row r="6" spans="1:7" ht="15.75" customHeight="1" x14ac:dyDescent="0.2">
      <c r="A6" s="114" t="s">
        <v>323</v>
      </c>
      <c r="B6" s="114"/>
      <c r="C6" s="114"/>
      <c r="D6" s="114"/>
      <c r="E6" s="114"/>
      <c r="F6" s="114"/>
      <c r="G6" s="114"/>
    </row>
    <row r="7" spans="1:7" x14ac:dyDescent="0.2">
      <c r="A7" s="114"/>
      <c r="B7" s="114"/>
      <c r="C7" s="114"/>
      <c r="D7" s="114"/>
      <c r="E7" s="114"/>
      <c r="F7" s="114"/>
      <c r="G7" s="114"/>
    </row>
    <row r="8" spans="1:7" s="70" customFormat="1" ht="15" x14ac:dyDescent="0.25">
      <c r="A8" s="79" t="s">
        <v>0</v>
      </c>
      <c r="B8" s="79" t="s">
        <v>1</v>
      </c>
      <c r="C8" s="79" t="s">
        <v>803</v>
      </c>
      <c r="D8" s="79" t="s">
        <v>804</v>
      </c>
      <c r="E8" s="79" t="s">
        <v>805</v>
      </c>
      <c r="F8" s="79" t="s">
        <v>219</v>
      </c>
      <c r="G8" s="79" t="s">
        <v>215</v>
      </c>
    </row>
    <row r="9" spans="1:7" s="75" customFormat="1" x14ac:dyDescent="0.2">
      <c r="A9" s="71">
        <v>1</v>
      </c>
      <c r="B9" s="74" t="s">
        <v>5</v>
      </c>
      <c r="C9" s="73">
        <v>87</v>
      </c>
      <c r="D9" s="71">
        <v>98</v>
      </c>
      <c r="E9" s="71">
        <v>80</v>
      </c>
      <c r="F9" s="73">
        <f>SUM((C9*0.3)+(D9*0.2)+(E9*0.5))</f>
        <v>85.7</v>
      </c>
      <c r="G9" s="73" t="s">
        <v>806</v>
      </c>
    </row>
    <row r="10" spans="1:7" s="75" customFormat="1" x14ac:dyDescent="0.2">
      <c r="A10" s="71">
        <v>2</v>
      </c>
      <c r="B10" s="74" t="s">
        <v>6</v>
      </c>
      <c r="C10" s="76">
        <v>80</v>
      </c>
      <c r="D10" s="71">
        <v>76</v>
      </c>
      <c r="E10" s="71">
        <v>76</v>
      </c>
      <c r="F10" s="73">
        <f t="shared" ref="F10:F73" si="0">SUM((C10*0.3)+(D10*0.2)+(E10*0.5))</f>
        <v>77.2</v>
      </c>
      <c r="G10" s="73" t="s">
        <v>806</v>
      </c>
    </row>
    <row r="11" spans="1:7" s="75" customFormat="1" x14ac:dyDescent="0.2">
      <c r="A11" s="71">
        <v>3</v>
      </c>
      <c r="B11" s="74" t="s">
        <v>7</v>
      </c>
      <c r="C11" s="76">
        <v>90</v>
      </c>
      <c r="D11" s="71">
        <v>78</v>
      </c>
      <c r="E11" s="71">
        <v>84</v>
      </c>
      <c r="F11" s="73">
        <f t="shared" si="0"/>
        <v>84.6</v>
      </c>
      <c r="G11" s="73" t="s">
        <v>806</v>
      </c>
    </row>
    <row r="12" spans="1:7" s="75" customFormat="1" x14ac:dyDescent="0.2">
      <c r="A12" s="71">
        <v>4</v>
      </c>
      <c r="B12" s="74" t="s">
        <v>8</v>
      </c>
      <c r="C12" s="76">
        <v>75</v>
      </c>
      <c r="D12" s="71">
        <v>79</v>
      </c>
      <c r="E12" s="71">
        <v>87</v>
      </c>
      <c r="F12" s="73">
        <f t="shared" si="0"/>
        <v>81.8</v>
      </c>
      <c r="G12" s="73" t="s">
        <v>806</v>
      </c>
    </row>
    <row r="13" spans="1:7" s="75" customFormat="1" x14ac:dyDescent="0.2">
      <c r="A13" s="71">
        <v>5</v>
      </c>
      <c r="B13" s="74" t="s">
        <v>9</v>
      </c>
      <c r="C13" s="76">
        <v>87</v>
      </c>
      <c r="D13" s="71">
        <v>95</v>
      </c>
      <c r="E13" s="71">
        <v>78</v>
      </c>
      <c r="F13" s="73">
        <f t="shared" si="0"/>
        <v>84.1</v>
      </c>
      <c r="G13" s="73" t="s">
        <v>806</v>
      </c>
    </row>
    <row r="14" spans="1:7" s="75" customFormat="1" x14ac:dyDescent="0.2">
      <c r="A14" s="71">
        <v>6</v>
      </c>
      <c r="B14" s="74" t="s">
        <v>10</v>
      </c>
      <c r="C14" s="76">
        <v>100</v>
      </c>
      <c r="D14" s="71">
        <v>76</v>
      </c>
      <c r="E14" s="71">
        <v>86</v>
      </c>
      <c r="F14" s="73">
        <f t="shared" si="0"/>
        <v>88.2</v>
      </c>
      <c r="G14" s="73" t="s">
        <v>806</v>
      </c>
    </row>
    <row r="15" spans="1:7" s="75" customFormat="1" x14ac:dyDescent="0.2">
      <c r="A15" s="71">
        <v>7</v>
      </c>
      <c r="B15" s="74" t="s">
        <v>11</v>
      </c>
      <c r="C15" s="76">
        <v>82</v>
      </c>
      <c r="D15" s="71">
        <v>90</v>
      </c>
      <c r="E15" s="71">
        <v>74</v>
      </c>
      <c r="F15" s="73">
        <f t="shared" si="0"/>
        <v>79.599999999999994</v>
      </c>
      <c r="G15" s="73" t="s">
        <v>806</v>
      </c>
    </row>
    <row r="16" spans="1:7" s="75" customFormat="1" x14ac:dyDescent="0.2">
      <c r="A16" s="71">
        <v>8</v>
      </c>
      <c r="B16" s="74" t="s">
        <v>12</v>
      </c>
      <c r="C16" s="76">
        <v>88</v>
      </c>
      <c r="D16" s="71">
        <v>100</v>
      </c>
      <c r="E16" s="71">
        <v>75</v>
      </c>
      <c r="F16" s="73">
        <f t="shared" si="0"/>
        <v>83.9</v>
      </c>
      <c r="G16" s="73" t="s">
        <v>806</v>
      </c>
    </row>
    <row r="17" spans="1:7" s="75" customFormat="1" x14ac:dyDescent="0.2">
      <c r="A17" s="71">
        <v>9</v>
      </c>
      <c r="B17" s="74" t="s">
        <v>13</v>
      </c>
      <c r="C17" s="76">
        <v>95</v>
      </c>
      <c r="D17" s="71">
        <v>76</v>
      </c>
      <c r="E17" s="71">
        <v>94</v>
      </c>
      <c r="F17" s="73">
        <f t="shared" si="0"/>
        <v>90.7</v>
      </c>
      <c r="G17" s="73" t="s">
        <v>808</v>
      </c>
    </row>
    <row r="18" spans="1:7" s="75" customFormat="1" x14ac:dyDescent="0.2">
      <c r="A18" s="71">
        <v>10</v>
      </c>
      <c r="B18" s="74" t="s">
        <v>14</v>
      </c>
      <c r="C18" s="76">
        <v>80</v>
      </c>
      <c r="D18" s="71">
        <v>86</v>
      </c>
      <c r="E18" s="71">
        <v>92</v>
      </c>
      <c r="F18" s="73">
        <f t="shared" si="0"/>
        <v>87.2</v>
      </c>
      <c r="G18" s="73" t="s">
        <v>806</v>
      </c>
    </row>
    <row r="19" spans="1:7" s="75" customFormat="1" x14ac:dyDescent="0.2">
      <c r="A19" s="71">
        <v>11</v>
      </c>
      <c r="B19" s="74" t="s">
        <v>15</v>
      </c>
      <c r="C19" s="76">
        <v>100</v>
      </c>
      <c r="D19" s="71">
        <v>84</v>
      </c>
      <c r="E19" s="71">
        <v>80</v>
      </c>
      <c r="F19" s="73">
        <f t="shared" si="0"/>
        <v>86.8</v>
      </c>
      <c r="G19" s="73" t="s">
        <v>806</v>
      </c>
    </row>
    <row r="20" spans="1:7" s="75" customFormat="1" x14ac:dyDescent="0.2">
      <c r="A20" s="71">
        <v>12</v>
      </c>
      <c r="B20" s="74" t="s">
        <v>16</v>
      </c>
      <c r="C20" s="76">
        <v>92</v>
      </c>
      <c r="D20" s="71">
        <v>89</v>
      </c>
      <c r="E20" s="71">
        <v>78</v>
      </c>
      <c r="F20" s="73">
        <f t="shared" si="0"/>
        <v>84.4</v>
      </c>
      <c r="G20" s="73" t="s">
        <v>806</v>
      </c>
    </row>
    <row r="21" spans="1:7" s="75" customFormat="1" x14ac:dyDescent="0.2">
      <c r="A21" s="71">
        <v>13</v>
      </c>
      <c r="B21" s="74" t="s">
        <v>17</v>
      </c>
      <c r="C21" s="76">
        <v>75</v>
      </c>
      <c r="D21" s="71">
        <v>76</v>
      </c>
      <c r="E21" s="71">
        <v>76</v>
      </c>
      <c r="F21" s="73">
        <f t="shared" si="0"/>
        <v>75.7</v>
      </c>
      <c r="G21" s="73" t="s">
        <v>806</v>
      </c>
    </row>
    <row r="22" spans="1:7" s="75" customFormat="1" x14ac:dyDescent="0.2">
      <c r="A22" s="71">
        <v>14</v>
      </c>
      <c r="B22" s="74" t="s">
        <v>18</v>
      </c>
      <c r="C22" s="76">
        <v>76</v>
      </c>
      <c r="D22" s="71">
        <v>93</v>
      </c>
      <c r="E22" s="71">
        <v>96</v>
      </c>
      <c r="F22" s="73">
        <f t="shared" si="0"/>
        <v>89.4</v>
      </c>
      <c r="G22" s="73" t="s">
        <v>806</v>
      </c>
    </row>
    <row r="23" spans="1:7" s="75" customFormat="1" x14ac:dyDescent="0.2">
      <c r="A23" s="71">
        <v>15</v>
      </c>
      <c r="B23" s="74" t="s">
        <v>19</v>
      </c>
      <c r="C23" s="76">
        <v>100</v>
      </c>
      <c r="D23" s="71">
        <v>78</v>
      </c>
      <c r="E23" s="71">
        <v>87</v>
      </c>
      <c r="F23" s="73">
        <f t="shared" si="0"/>
        <v>89.1</v>
      </c>
      <c r="G23" s="73" t="s">
        <v>806</v>
      </c>
    </row>
    <row r="24" spans="1:7" s="75" customFormat="1" x14ac:dyDescent="0.2">
      <c r="A24" s="71">
        <v>16</v>
      </c>
      <c r="B24" s="74" t="s">
        <v>20</v>
      </c>
      <c r="C24" s="76">
        <v>85</v>
      </c>
      <c r="D24" s="71">
        <v>90</v>
      </c>
      <c r="E24" s="71">
        <v>79</v>
      </c>
      <c r="F24" s="73">
        <f t="shared" si="0"/>
        <v>83</v>
      </c>
      <c r="G24" s="73" t="s">
        <v>806</v>
      </c>
    </row>
    <row r="25" spans="1:7" s="75" customFormat="1" x14ac:dyDescent="0.2">
      <c r="A25" s="71">
        <v>17</v>
      </c>
      <c r="B25" s="74" t="s">
        <v>21</v>
      </c>
      <c r="C25" s="76">
        <v>89</v>
      </c>
      <c r="D25" s="71">
        <v>80</v>
      </c>
      <c r="E25" s="71">
        <v>79</v>
      </c>
      <c r="F25" s="73">
        <f t="shared" si="0"/>
        <v>82.2</v>
      </c>
      <c r="G25" s="73" t="s">
        <v>806</v>
      </c>
    </row>
    <row r="26" spans="1:7" s="75" customFormat="1" x14ac:dyDescent="0.2">
      <c r="A26" s="71">
        <v>18</v>
      </c>
      <c r="B26" s="74" t="s">
        <v>22</v>
      </c>
      <c r="C26" s="76">
        <v>80</v>
      </c>
      <c r="D26" s="71">
        <v>100</v>
      </c>
      <c r="E26" s="71">
        <v>83</v>
      </c>
      <c r="F26" s="73">
        <f t="shared" si="0"/>
        <v>85.5</v>
      </c>
      <c r="G26" s="73" t="s">
        <v>806</v>
      </c>
    </row>
    <row r="27" spans="1:7" s="75" customFormat="1" x14ac:dyDescent="0.2">
      <c r="A27" s="71">
        <v>19</v>
      </c>
      <c r="B27" s="74" t="s">
        <v>23</v>
      </c>
      <c r="C27" s="76">
        <v>99</v>
      </c>
      <c r="D27" s="71">
        <v>90</v>
      </c>
      <c r="E27" s="71">
        <v>74</v>
      </c>
      <c r="F27" s="73">
        <f t="shared" si="0"/>
        <v>84.7</v>
      </c>
      <c r="G27" s="73" t="s">
        <v>806</v>
      </c>
    </row>
    <row r="28" spans="1:7" s="75" customFormat="1" x14ac:dyDescent="0.2">
      <c r="A28" s="71">
        <v>20</v>
      </c>
      <c r="B28" s="74" t="s">
        <v>24</v>
      </c>
      <c r="C28" s="76">
        <v>84</v>
      </c>
      <c r="D28" s="71">
        <v>85</v>
      </c>
      <c r="E28" s="71">
        <v>92</v>
      </c>
      <c r="F28" s="73">
        <f t="shared" si="0"/>
        <v>88.2</v>
      </c>
      <c r="G28" s="73" t="s">
        <v>806</v>
      </c>
    </row>
    <row r="29" spans="1:7" s="75" customFormat="1" x14ac:dyDescent="0.2">
      <c r="A29" s="71">
        <v>21</v>
      </c>
      <c r="B29" s="74" t="s">
        <v>25</v>
      </c>
      <c r="C29" s="76">
        <v>73</v>
      </c>
      <c r="D29" s="71">
        <v>89</v>
      </c>
      <c r="E29" s="71">
        <v>85</v>
      </c>
      <c r="F29" s="73">
        <f t="shared" si="0"/>
        <v>82.2</v>
      </c>
      <c r="G29" s="73" t="s">
        <v>806</v>
      </c>
    </row>
    <row r="30" spans="1:7" s="75" customFormat="1" x14ac:dyDescent="0.2">
      <c r="A30" s="71">
        <v>22</v>
      </c>
      <c r="B30" s="74" t="s">
        <v>26</v>
      </c>
      <c r="C30" s="76">
        <v>80</v>
      </c>
      <c r="D30" s="71">
        <v>95</v>
      </c>
      <c r="E30" s="71">
        <v>87</v>
      </c>
      <c r="F30" s="73">
        <f t="shared" si="0"/>
        <v>86.5</v>
      </c>
      <c r="G30" s="73" t="s">
        <v>806</v>
      </c>
    </row>
    <row r="31" spans="1:7" s="75" customFormat="1" x14ac:dyDescent="0.2">
      <c r="A31" s="71">
        <v>23</v>
      </c>
      <c r="B31" s="74" t="s">
        <v>27</v>
      </c>
      <c r="C31" s="76">
        <v>90</v>
      </c>
      <c r="D31" s="71">
        <v>87</v>
      </c>
      <c r="E31" s="71">
        <v>84</v>
      </c>
      <c r="F31" s="73">
        <f t="shared" si="0"/>
        <v>86.4</v>
      </c>
      <c r="G31" s="73" t="s">
        <v>807</v>
      </c>
    </row>
    <row r="32" spans="1:7" s="75" customFormat="1" x14ac:dyDescent="0.2">
      <c r="A32" s="71">
        <v>24</v>
      </c>
      <c r="B32" s="74" t="s">
        <v>28</v>
      </c>
      <c r="C32" s="76">
        <v>83</v>
      </c>
      <c r="D32" s="71">
        <v>86</v>
      </c>
      <c r="E32" s="71">
        <v>87</v>
      </c>
      <c r="F32" s="73">
        <f t="shared" si="0"/>
        <v>85.6</v>
      </c>
      <c r="G32" s="73" t="s">
        <v>806</v>
      </c>
    </row>
    <row r="33" spans="1:7" s="75" customFormat="1" x14ac:dyDescent="0.2">
      <c r="A33" s="71">
        <v>25</v>
      </c>
      <c r="B33" s="74" t="s">
        <v>29</v>
      </c>
      <c r="C33" s="76">
        <v>95</v>
      </c>
      <c r="D33" s="71">
        <v>85</v>
      </c>
      <c r="E33" s="71">
        <v>83</v>
      </c>
      <c r="F33" s="73">
        <f t="shared" si="0"/>
        <v>87</v>
      </c>
      <c r="G33" s="73" t="s">
        <v>806</v>
      </c>
    </row>
    <row r="34" spans="1:7" s="75" customFormat="1" x14ac:dyDescent="0.2">
      <c r="A34" s="71">
        <v>26</v>
      </c>
      <c r="B34" s="74" t="s">
        <v>30</v>
      </c>
      <c r="C34" s="76">
        <v>100</v>
      </c>
      <c r="D34" s="71">
        <v>85</v>
      </c>
      <c r="E34" s="71">
        <v>93</v>
      </c>
      <c r="F34" s="73">
        <f t="shared" si="0"/>
        <v>93.5</v>
      </c>
      <c r="G34" s="73" t="s">
        <v>808</v>
      </c>
    </row>
    <row r="35" spans="1:7" s="75" customFormat="1" x14ac:dyDescent="0.2">
      <c r="A35" s="71">
        <v>27</v>
      </c>
      <c r="B35" s="74" t="s">
        <v>31</v>
      </c>
      <c r="C35" s="76">
        <v>70</v>
      </c>
      <c r="D35" s="71">
        <v>97</v>
      </c>
      <c r="E35" s="71">
        <v>90</v>
      </c>
      <c r="F35" s="73">
        <f t="shared" si="0"/>
        <v>85.4</v>
      </c>
      <c r="G35" s="73" t="s">
        <v>806</v>
      </c>
    </row>
    <row r="36" spans="1:7" s="75" customFormat="1" x14ac:dyDescent="0.2">
      <c r="A36" s="71">
        <v>28</v>
      </c>
      <c r="B36" s="74" t="s">
        <v>32</v>
      </c>
      <c r="C36" s="76">
        <v>90</v>
      </c>
      <c r="D36" s="71">
        <v>86</v>
      </c>
      <c r="E36" s="71">
        <v>89</v>
      </c>
      <c r="F36" s="73">
        <f t="shared" si="0"/>
        <v>88.7</v>
      </c>
      <c r="G36" s="73" t="s">
        <v>806</v>
      </c>
    </row>
    <row r="37" spans="1:7" s="75" customFormat="1" x14ac:dyDescent="0.2">
      <c r="A37" s="71">
        <v>29</v>
      </c>
      <c r="B37" s="74" t="s">
        <v>33</v>
      </c>
      <c r="C37" s="76">
        <v>92</v>
      </c>
      <c r="D37" s="71">
        <v>75</v>
      </c>
      <c r="E37" s="71">
        <v>81</v>
      </c>
      <c r="F37" s="73">
        <f t="shared" si="0"/>
        <v>83.1</v>
      </c>
      <c r="G37" s="73" t="s">
        <v>806</v>
      </c>
    </row>
    <row r="38" spans="1:7" s="75" customFormat="1" x14ac:dyDescent="0.2">
      <c r="A38" s="71">
        <v>30</v>
      </c>
      <c r="B38" s="74" t="s">
        <v>34</v>
      </c>
      <c r="C38" s="76">
        <v>88</v>
      </c>
      <c r="D38" s="71">
        <v>89</v>
      </c>
      <c r="E38" s="71">
        <v>94</v>
      </c>
      <c r="F38" s="73">
        <f t="shared" si="0"/>
        <v>91.2</v>
      </c>
      <c r="G38" s="73" t="s">
        <v>808</v>
      </c>
    </row>
    <row r="39" spans="1:7" s="75" customFormat="1" x14ac:dyDescent="0.2">
      <c r="A39" s="71">
        <v>31</v>
      </c>
      <c r="B39" s="74" t="s">
        <v>35</v>
      </c>
      <c r="C39" s="76">
        <v>91</v>
      </c>
      <c r="D39" s="71">
        <v>90</v>
      </c>
      <c r="E39" s="71">
        <v>89</v>
      </c>
      <c r="F39" s="73">
        <f t="shared" si="0"/>
        <v>89.8</v>
      </c>
      <c r="G39" s="73" t="s">
        <v>806</v>
      </c>
    </row>
    <row r="40" spans="1:7" s="75" customFormat="1" x14ac:dyDescent="0.2">
      <c r="A40" s="71">
        <v>32</v>
      </c>
      <c r="B40" s="74" t="s">
        <v>36</v>
      </c>
      <c r="C40" s="76">
        <v>100</v>
      </c>
      <c r="D40" s="71">
        <v>90</v>
      </c>
      <c r="E40" s="71">
        <v>87</v>
      </c>
      <c r="F40" s="73">
        <f t="shared" si="0"/>
        <v>91.5</v>
      </c>
      <c r="G40" s="73" t="s">
        <v>808</v>
      </c>
    </row>
    <row r="41" spans="1:7" s="75" customFormat="1" x14ac:dyDescent="0.2">
      <c r="A41" s="71">
        <v>33</v>
      </c>
      <c r="B41" s="74" t="s">
        <v>37</v>
      </c>
      <c r="C41" s="76">
        <v>77</v>
      </c>
      <c r="D41" s="71">
        <v>100</v>
      </c>
      <c r="E41" s="71">
        <v>86</v>
      </c>
      <c r="F41" s="73">
        <f t="shared" si="0"/>
        <v>86.1</v>
      </c>
      <c r="G41" s="73" t="s">
        <v>806</v>
      </c>
    </row>
    <row r="42" spans="1:7" s="75" customFormat="1" x14ac:dyDescent="0.2">
      <c r="A42" s="71">
        <v>34</v>
      </c>
      <c r="B42" s="74" t="s">
        <v>38</v>
      </c>
      <c r="C42" s="76">
        <v>89</v>
      </c>
      <c r="D42" s="71">
        <v>90</v>
      </c>
      <c r="E42" s="71">
        <v>81</v>
      </c>
      <c r="F42" s="73">
        <f t="shared" si="0"/>
        <v>85.2</v>
      </c>
      <c r="G42" s="73" t="s">
        <v>806</v>
      </c>
    </row>
    <row r="43" spans="1:7" s="75" customFormat="1" x14ac:dyDescent="0.2">
      <c r="A43" s="71">
        <v>35</v>
      </c>
      <c r="B43" s="74" t="s">
        <v>39</v>
      </c>
      <c r="C43" s="76">
        <v>100</v>
      </c>
      <c r="D43" s="71">
        <v>70</v>
      </c>
      <c r="E43" s="71">
        <v>96</v>
      </c>
      <c r="F43" s="73">
        <f t="shared" si="0"/>
        <v>92</v>
      </c>
      <c r="G43" s="73" t="s">
        <v>808</v>
      </c>
    </row>
    <row r="44" spans="1:7" s="75" customFormat="1" x14ac:dyDescent="0.2">
      <c r="A44" s="71">
        <v>36</v>
      </c>
      <c r="B44" s="74" t="s">
        <v>40</v>
      </c>
      <c r="C44" s="76">
        <v>100</v>
      </c>
      <c r="D44" s="71">
        <v>87</v>
      </c>
      <c r="E44" s="71">
        <v>96</v>
      </c>
      <c r="F44" s="73">
        <f t="shared" si="0"/>
        <v>95.4</v>
      </c>
      <c r="G44" s="73" t="s">
        <v>808</v>
      </c>
    </row>
    <row r="45" spans="1:7" s="75" customFormat="1" x14ac:dyDescent="0.2">
      <c r="A45" s="71">
        <v>37</v>
      </c>
      <c r="B45" s="74" t="s">
        <v>41</v>
      </c>
      <c r="C45" s="76">
        <v>100</v>
      </c>
      <c r="D45" s="71">
        <v>95</v>
      </c>
      <c r="E45" s="71">
        <v>66</v>
      </c>
      <c r="F45" s="73">
        <f t="shared" si="0"/>
        <v>82</v>
      </c>
      <c r="G45" s="73" t="s">
        <v>806</v>
      </c>
    </row>
    <row r="46" spans="1:7" s="75" customFormat="1" x14ac:dyDescent="0.2">
      <c r="A46" s="71">
        <v>38</v>
      </c>
      <c r="B46" s="74" t="s">
        <v>42</v>
      </c>
      <c r="C46" s="76">
        <v>89</v>
      </c>
      <c r="D46" s="71">
        <v>90</v>
      </c>
      <c r="E46" s="71">
        <v>70</v>
      </c>
      <c r="F46" s="73">
        <f t="shared" si="0"/>
        <v>79.7</v>
      </c>
      <c r="G46" s="73" t="s">
        <v>806</v>
      </c>
    </row>
    <row r="47" spans="1:7" s="75" customFormat="1" x14ac:dyDescent="0.2">
      <c r="A47" s="71">
        <v>39</v>
      </c>
      <c r="B47" s="74" t="s">
        <v>43</v>
      </c>
      <c r="C47" s="76">
        <v>84</v>
      </c>
      <c r="D47" s="71">
        <v>70</v>
      </c>
      <c r="E47" s="71">
        <v>76</v>
      </c>
      <c r="F47" s="73">
        <f t="shared" si="0"/>
        <v>77.2</v>
      </c>
      <c r="G47" s="73" t="s">
        <v>806</v>
      </c>
    </row>
    <row r="48" spans="1:7" s="75" customFormat="1" x14ac:dyDescent="0.2">
      <c r="A48" s="71">
        <v>40</v>
      </c>
      <c r="B48" s="74" t="s">
        <v>44</v>
      </c>
      <c r="C48" s="76">
        <v>70</v>
      </c>
      <c r="D48" s="71">
        <v>87</v>
      </c>
      <c r="E48" s="71">
        <v>76</v>
      </c>
      <c r="F48" s="73">
        <f t="shared" si="0"/>
        <v>76.400000000000006</v>
      </c>
      <c r="G48" s="73" t="s">
        <v>806</v>
      </c>
    </row>
    <row r="49" spans="1:7" s="75" customFormat="1" x14ac:dyDescent="0.2">
      <c r="A49" s="71">
        <v>41</v>
      </c>
      <c r="B49" s="74" t="s">
        <v>45</v>
      </c>
      <c r="C49" s="76">
        <v>74</v>
      </c>
      <c r="D49" s="71">
        <v>80</v>
      </c>
      <c r="E49" s="71">
        <v>78</v>
      </c>
      <c r="F49" s="73">
        <f t="shared" si="0"/>
        <v>77.2</v>
      </c>
      <c r="G49" s="73" t="s">
        <v>806</v>
      </c>
    </row>
    <row r="50" spans="1:7" s="75" customFormat="1" x14ac:dyDescent="0.2">
      <c r="A50" s="71">
        <v>42</v>
      </c>
      <c r="B50" s="74" t="s">
        <v>46</v>
      </c>
      <c r="C50" s="76">
        <v>89</v>
      </c>
      <c r="D50" s="71">
        <v>90</v>
      </c>
      <c r="E50" s="71">
        <v>83</v>
      </c>
      <c r="F50" s="73">
        <f t="shared" si="0"/>
        <v>86.2</v>
      </c>
      <c r="G50" s="73" t="s">
        <v>806</v>
      </c>
    </row>
    <row r="51" spans="1:7" s="75" customFormat="1" x14ac:dyDescent="0.2">
      <c r="A51" s="71">
        <v>43</v>
      </c>
      <c r="B51" s="74" t="s">
        <v>47</v>
      </c>
      <c r="C51" s="76">
        <v>76</v>
      </c>
      <c r="D51" s="71">
        <v>75</v>
      </c>
      <c r="E51" s="71">
        <v>75</v>
      </c>
      <c r="F51" s="73">
        <f t="shared" si="0"/>
        <v>75.3</v>
      </c>
      <c r="G51" s="73" t="s">
        <v>806</v>
      </c>
    </row>
    <row r="52" spans="1:7" s="75" customFormat="1" x14ac:dyDescent="0.2">
      <c r="A52" s="71">
        <v>44</v>
      </c>
      <c r="B52" s="74" t="s">
        <v>48</v>
      </c>
      <c r="C52" s="76">
        <v>78</v>
      </c>
      <c r="D52" s="71">
        <v>75</v>
      </c>
      <c r="E52" s="71">
        <v>80</v>
      </c>
      <c r="F52" s="73">
        <f t="shared" si="0"/>
        <v>78.400000000000006</v>
      </c>
      <c r="G52" s="73" t="s">
        <v>806</v>
      </c>
    </row>
    <row r="53" spans="1:7" s="75" customFormat="1" x14ac:dyDescent="0.2">
      <c r="A53" s="71">
        <v>45</v>
      </c>
      <c r="B53" s="74" t="s">
        <v>49</v>
      </c>
      <c r="C53" s="76">
        <v>100</v>
      </c>
      <c r="D53" s="71">
        <v>90</v>
      </c>
      <c r="E53" s="71">
        <v>70</v>
      </c>
      <c r="F53" s="73">
        <f t="shared" si="0"/>
        <v>83</v>
      </c>
      <c r="G53" s="73" t="s">
        <v>806</v>
      </c>
    </row>
    <row r="54" spans="1:7" s="75" customFormat="1" x14ac:dyDescent="0.2">
      <c r="A54" s="71">
        <v>46</v>
      </c>
      <c r="B54" s="74" t="s">
        <v>50</v>
      </c>
      <c r="C54" s="76">
        <v>72</v>
      </c>
      <c r="D54" s="71">
        <v>67</v>
      </c>
      <c r="E54" s="71">
        <v>83</v>
      </c>
      <c r="F54" s="73">
        <f t="shared" si="0"/>
        <v>76.5</v>
      </c>
      <c r="G54" s="73" t="s">
        <v>806</v>
      </c>
    </row>
    <row r="55" spans="1:7" s="75" customFormat="1" x14ac:dyDescent="0.2">
      <c r="A55" s="71">
        <v>47</v>
      </c>
      <c r="B55" s="74" t="s">
        <v>51</v>
      </c>
      <c r="C55" s="76">
        <v>89</v>
      </c>
      <c r="D55" s="71">
        <v>77</v>
      </c>
      <c r="E55" s="71">
        <v>66</v>
      </c>
      <c r="F55" s="73">
        <f t="shared" si="0"/>
        <v>75.099999999999994</v>
      </c>
      <c r="G55" s="73" t="s">
        <v>806</v>
      </c>
    </row>
    <row r="56" spans="1:7" s="75" customFormat="1" x14ac:dyDescent="0.2">
      <c r="A56" s="71">
        <v>48</v>
      </c>
      <c r="B56" s="74" t="s">
        <v>52</v>
      </c>
      <c r="C56" s="76">
        <v>76</v>
      </c>
      <c r="D56" s="71">
        <v>84</v>
      </c>
      <c r="E56" s="71">
        <v>73</v>
      </c>
      <c r="F56" s="73">
        <f t="shared" si="0"/>
        <v>76.099999999999994</v>
      </c>
      <c r="G56" s="73" t="s">
        <v>806</v>
      </c>
    </row>
    <row r="57" spans="1:7" s="75" customFormat="1" x14ac:dyDescent="0.2">
      <c r="A57" s="71">
        <v>49</v>
      </c>
      <c r="B57" s="74" t="s">
        <v>53</v>
      </c>
      <c r="C57" s="76">
        <v>76</v>
      </c>
      <c r="D57" s="71">
        <v>80</v>
      </c>
      <c r="E57" s="71">
        <v>85</v>
      </c>
      <c r="F57" s="73">
        <f t="shared" si="0"/>
        <v>81.3</v>
      </c>
      <c r="G57" s="73" t="s">
        <v>806</v>
      </c>
    </row>
    <row r="58" spans="1:7" s="75" customFormat="1" x14ac:dyDescent="0.2">
      <c r="A58" s="71">
        <v>50</v>
      </c>
      <c r="B58" s="74" t="s">
        <v>54</v>
      </c>
      <c r="C58" s="76">
        <v>95</v>
      </c>
      <c r="D58" s="71">
        <v>79</v>
      </c>
      <c r="E58" s="71">
        <v>76</v>
      </c>
      <c r="F58" s="73">
        <f t="shared" si="0"/>
        <v>82.3</v>
      </c>
      <c r="G58" s="73" t="s">
        <v>806</v>
      </c>
    </row>
    <row r="59" spans="1:7" s="75" customFormat="1" x14ac:dyDescent="0.2">
      <c r="A59" s="71">
        <v>51</v>
      </c>
      <c r="B59" s="74" t="s">
        <v>55</v>
      </c>
      <c r="C59" s="76">
        <v>81</v>
      </c>
      <c r="D59" s="71">
        <v>91</v>
      </c>
      <c r="E59" s="71">
        <v>90</v>
      </c>
      <c r="F59" s="73">
        <f t="shared" si="0"/>
        <v>87.5</v>
      </c>
      <c r="G59" s="73" t="s">
        <v>806</v>
      </c>
    </row>
    <row r="60" spans="1:7" s="75" customFormat="1" x14ac:dyDescent="0.2">
      <c r="A60" s="71">
        <v>52</v>
      </c>
      <c r="B60" s="74" t="s">
        <v>56</v>
      </c>
      <c r="C60" s="76">
        <v>90</v>
      </c>
      <c r="D60" s="71">
        <v>89</v>
      </c>
      <c r="E60" s="71">
        <v>85</v>
      </c>
      <c r="F60" s="73">
        <f t="shared" si="0"/>
        <v>87.3</v>
      </c>
      <c r="G60" s="73" t="s">
        <v>806</v>
      </c>
    </row>
    <row r="61" spans="1:7" s="75" customFormat="1" x14ac:dyDescent="0.2">
      <c r="A61" s="71">
        <v>53</v>
      </c>
      <c r="B61" s="74" t="s">
        <v>57</v>
      </c>
      <c r="C61" s="76">
        <v>76</v>
      </c>
      <c r="D61" s="71">
        <v>70</v>
      </c>
      <c r="E61" s="71">
        <v>75</v>
      </c>
      <c r="F61" s="73">
        <f t="shared" si="0"/>
        <v>74.3</v>
      </c>
      <c r="G61" s="73" t="s">
        <v>807</v>
      </c>
    </row>
    <row r="62" spans="1:7" s="75" customFormat="1" x14ac:dyDescent="0.2">
      <c r="A62" s="71">
        <v>54</v>
      </c>
      <c r="B62" s="74" t="s">
        <v>58</v>
      </c>
      <c r="C62" s="76">
        <v>75</v>
      </c>
      <c r="D62" s="71">
        <v>88</v>
      </c>
      <c r="E62" s="71">
        <v>71</v>
      </c>
      <c r="F62" s="73">
        <f t="shared" si="0"/>
        <v>75.599999999999994</v>
      </c>
      <c r="G62" s="73" t="s">
        <v>806</v>
      </c>
    </row>
    <row r="63" spans="1:7" s="75" customFormat="1" x14ac:dyDescent="0.2">
      <c r="A63" s="71">
        <v>55</v>
      </c>
      <c r="B63" s="74" t="s">
        <v>59</v>
      </c>
      <c r="C63" s="76">
        <v>80</v>
      </c>
      <c r="D63" s="71">
        <v>65</v>
      </c>
      <c r="E63" s="71">
        <v>98</v>
      </c>
      <c r="F63" s="73">
        <f t="shared" si="0"/>
        <v>86</v>
      </c>
      <c r="G63" s="73" t="s">
        <v>806</v>
      </c>
    </row>
    <row r="64" spans="1:7" s="75" customFormat="1" x14ac:dyDescent="0.2">
      <c r="A64" s="71">
        <v>56</v>
      </c>
      <c r="B64" s="74" t="s">
        <v>60</v>
      </c>
      <c r="C64" s="76">
        <v>80</v>
      </c>
      <c r="D64" s="71">
        <v>74</v>
      </c>
      <c r="E64" s="71">
        <v>80</v>
      </c>
      <c r="F64" s="73">
        <f t="shared" si="0"/>
        <v>78.8</v>
      </c>
      <c r="G64" s="73" t="s">
        <v>806</v>
      </c>
    </row>
    <row r="65" spans="1:7" s="75" customFormat="1" x14ac:dyDescent="0.2">
      <c r="A65" s="71">
        <v>57</v>
      </c>
      <c r="B65" s="74" t="s">
        <v>61</v>
      </c>
      <c r="C65" s="76">
        <v>80</v>
      </c>
      <c r="D65" s="71">
        <v>85</v>
      </c>
      <c r="E65" s="71">
        <v>70</v>
      </c>
      <c r="F65" s="73">
        <f t="shared" si="0"/>
        <v>76</v>
      </c>
      <c r="G65" s="73" t="s">
        <v>806</v>
      </c>
    </row>
    <row r="66" spans="1:7" s="75" customFormat="1" x14ac:dyDescent="0.2">
      <c r="A66" s="71">
        <v>58</v>
      </c>
      <c r="B66" s="74" t="s">
        <v>62</v>
      </c>
      <c r="C66" s="76">
        <v>86</v>
      </c>
      <c r="D66" s="71">
        <v>100</v>
      </c>
      <c r="E66" s="71">
        <v>63</v>
      </c>
      <c r="F66" s="73">
        <f t="shared" si="0"/>
        <v>77.3</v>
      </c>
      <c r="G66" s="73" t="s">
        <v>806</v>
      </c>
    </row>
    <row r="67" spans="1:7" s="75" customFormat="1" x14ac:dyDescent="0.2">
      <c r="A67" s="71">
        <v>59</v>
      </c>
      <c r="B67" s="74" t="s">
        <v>63</v>
      </c>
      <c r="C67" s="76">
        <v>70</v>
      </c>
      <c r="D67" s="71">
        <v>72</v>
      </c>
      <c r="E67" s="71">
        <v>95</v>
      </c>
      <c r="F67" s="73">
        <f t="shared" si="0"/>
        <v>82.9</v>
      </c>
      <c r="G67" s="73" t="s">
        <v>806</v>
      </c>
    </row>
    <row r="68" spans="1:7" s="75" customFormat="1" x14ac:dyDescent="0.2">
      <c r="A68" s="71">
        <v>60</v>
      </c>
      <c r="B68" s="74" t="s">
        <v>64</v>
      </c>
      <c r="C68" s="76">
        <v>69</v>
      </c>
      <c r="D68" s="71">
        <v>64</v>
      </c>
      <c r="E68" s="71">
        <v>93</v>
      </c>
      <c r="F68" s="73">
        <f t="shared" si="0"/>
        <v>80</v>
      </c>
      <c r="G68" s="73" t="s">
        <v>806</v>
      </c>
    </row>
    <row r="69" spans="1:7" s="75" customFormat="1" x14ac:dyDescent="0.2">
      <c r="A69" s="71">
        <v>61</v>
      </c>
      <c r="B69" s="74" t="s">
        <v>65</v>
      </c>
      <c r="C69" s="76">
        <v>75</v>
      </c>
      <c r="D69" s="71">
        <v>80</v>
      </c>
      <c r="E69" s="71">
        <v>85</v>
      </c>
      <c r="F69" s="73">
        <f t="shared" si="0"/>
        <v>81</v>
      </c>
      <c r="G69" s="73" t="s">
        <v>806</v>
      </c>
    </row>
    <row r="70" spans="1:7" s="75" customFormat="1" x14ac:dyDescent="0.2">
      <c r="A70" s="71">
        <v>62</v>
      </c>
      <c r="B70" s="74" t="s">
        <v>66</v>
      </c>
      <c r="C70" s="76">
        <v>90</v>
      </c>
      <c r="D70" s="71">
        <v>80</v>
      </c>
      <c r="E70" s="71">
        <v>76</v>
      </c>
      <c r="F70" s="73">
        <f t="shared" si="0"/>
        <v>81</v>
      </c>
      <c r="G70" s="73" t="s">
        <v>806</v>
      </c>
    </row>
    <row r="71" spans="1:7" s="75" customFormat="1" x14ac:dyDescent="0.2">
      <c r="A71" s="71">
        <v>63</v>
      </c>
      <c r="B71" s="74" t="s">
        <v>67</v>
      </c>
      <c r="C71" s="76">
        <v>80</v>
      </c>
      <c r="D71" s="71">
        <v>80</v>
      </c>
      <c r="E71" s="71">
        <v>70</v>
      </c>
      <c r="F71" s="73">
        <f t="shared" si="0"/>
        <v>75</v>
      </c>
      <c r="G71" s="73" t="s">
        <v>806</v>
      </c>
    </row>
    <row r="72" spans="1:7" s="75" customFormat="1" x14ac:dyDescent="0.2">
      <c r="A72" s="71">
        <v>64</v>
      </c>
      <c r="B72" s="74" t="s">
        <v>68</v>
      </c>
      <c r="C72" s="76">
        <v>83</v>
      </c>
      <c r="D72" s="71">
        <v>80</v>
      </c>
      <c r="E72" s="71">
        <v>71</v>
      </c>
      <c r="F72" s="73">
        <f t="shared" si="0"/>
        <v>76.400000000000006</v>
      </c>
      <c r="G72" s="73" t="s">
        <v>806</v>
      </c>
    </row>
    <row r="73" spans="1:7" s="75" customFormat="1" x14ac:dyDescent="0.2">
      <c r="A73" s="71">
        <v>65</v>
      </c>
      <c r="B73" s="74" t="s">
        <v>69</v>
      </c>
      <c r="C73" s="76">
        <v>97</v>
      </c>
      <c r="D73" s="71">
        <v>80</v>
      </c>
      <c r="E73" s="71">
        <v>72</v>
      </c>
      <c r="F73" s="73">
        <f t="shared" si="0"/>
        <v>81.099999999999994</v>
      </c>
      <c r="G73" s="73" t="s">
        <v>806</v>
      </c>
    </row>
    <row r="74" spans="1:7" s="75" customFormat="1" x14ac:dyDescent="0.2">
      <c r="A74" s="71">
        <v>66</v>
      </c>
      <c r="B74" s="74" t="s">
        <v>70</v>
      </c>
      <c r="C74" s="76">
        <v>90</v>
      </c>
      <c r="D74" s="71">
        <v>61</v>
      </c>
      <c r="E74" s="71">
        <v>75</v>
      </c>
      <c r="F74" s="73">
        <f t="shared" ref="F74:F137" si="1">SUM((C74*0.3)+(D74*0.2)+(E74*0.5))</f>
        <v>76.7</v>
      </c>
      <c r="G74" s="73" t="s">
        <v>806</v>
      </c>
    </row>
    <row r="75" spans="1:7" s="75" customFormat="1" x14ac:dyDescent="0.2">
      <c r="A75" s="71">
        <v>67</v>
      </c>
      <c r="B75" s="74" t="s">
        <v>71</v>
      </c>
      <c r="C75" s="76">
        <v>69</v>
      </c>
      <c r="D75" s="71">
        <v>82</v>
      </c>
      <c r="E75" s="71">
        <v>93</v>
      </c>
      <c r="F75" s="73">
        <f t="shared" si="1"/>
        <v>83.6</v>
      </c>
      <c r="G75" s="73" t="s">
        <v>806</v>
      </c>
    </row>
    <row r="76" spans="1:7" s="75" customFormat="1" x14ac:dyDescent="0.2">
      <c r="A76" s="71">
        <v>68</v>
      </c>
      <c r="B76" s="74" t="s">
        <v>72</v>
      </c>
      <c r="C76" s="76">
        <v>73</v>
      </c>
      <c r="D76" s="71">
        <v>60</v>
      </c>
      <c r="E76" s="71">
        <v>97</v>
      </c>
      <c r="F76" s="73">
        <f t="shared" si="1"/>
        <v>82.4</v>
      </c>
      <c r="G76" s="73" t="s">
        <v>806</v>
      </c>
    </row>
    <row r="77" spans="1:7" s="75" customFormat="1" x14ac:dyDescent="0.2">
      <c r="A77" s="71">
        <v>69</v>
      </c>
      <c r="B77" s="74" t="s">
        <v>73</v>
      </c>
      <c r="C77" s="76">
        <v>60</v>
      </c>
      <c r="D77" s="71">
        <v>97</v>
      </c>
      <c r="E77" s="71">
        <v>87</v>
      </c>
      <c r="F77" s="73">
        <f t="shared" si="1"/>
        <v>80.900000000000006</v>
      </c>
      <c r="G77" s="73" t="s">
        <v>806</v>
      </c>
    </row>
    <row r="78" spans="1:7" s="75" customFormat="1" x14ac:dyDescent="0.2">
      <c r="A78" s="71">
        <v>70</v>
      </c>
      <c r="B78" s="74" t="s">
        <v>74</v>
      </c>
      <c r="C78" s="76">
        <v>87</v>
      </c>
      <c r="D78" s="71">
        <v>56</v>
      </c>
      <c r="E78" s="71">
        <v>85</v>
      </c>
      <c r="F78" s="73">
        <f t="shared" si="1"/>
        <v>79.8</v>
      </c>
      <c r="G78" s="73" t="s">
        <v>806</v>
      </c>
    </row>
    <row r="79" spans="1:7" s="75" customFormat="1" x14ac:dyDescent="0.2">
      <c r="A79" s="71">
        <v>71</v>
      </c>
      <c r="B79" s="74" t="s">
        <v>75</v>
      </c>
      <c r="C79" s="76">
        <v>93</v>
      </c>
      <c r="D79" s="71">
        <v>92</v>
      </c>
      <c r="E79" s="71">
        <v>76</v>
      </c>
      <c r="F79" s="73">
        <f t="shared" si="1"/>
        <v>84.3</v>
      </c>
      <c r="G79" s="73" t="s">
        <v>806</v>
      </c>
    </row>
    <row r="80" spans="1:7" s="75" customFormat="1" x14ac:dyDescent="0.2">
      <c r="A80" s="71">
        <v>72</v>
      </c>
      <c r="B80" s="74" t="s">
        <v>76</v>
      </c>
      <c r="C80" s="76">
        <v>80</v>
      </c>
      <c r="D80" s="71">
        <v>87</v>
      </c>
      <c r="E80" s="71">
        <v>77</v>
      </c>
      <c r="F80" s="73">
        <f t="shared" si="1"/>
        <v>79.900000000000006</v>
      </c>
      <c r="G80" s="73" t="s">
        <v>806</v>
      </c>
    </row>
    <row r="81" spans="1:7" s="75" customFormat="1" x14ac:dyDescent="0.2">
      <c r="A81" s="71">
        <v>73</v>
      </c>
      <c r="B81" s="74" t="s">
        <v>77</v>
      </c>
      <c r="C81" s="76">
        <v>86</v>
      </c>
      <c r="D81" s="71">
        <v>74</v>
      </c>
      <c r="E81" s="71">
        <v>70</v>
      </c>
      <c r="F81" s="73">
        <f t="shared" si="1"/>
        <v>75.599999999999994</v>
      </c>
      <c r="G81" s="73" t="s">
        <v>806</v>
      </c>
    </row>
    <row r="82" spans="1:7" s="75" customFormat="1" x14ac:dyDescent="0.2">
      <c r="A82" s="71">
        <v>74</v>
      </c>
      <c r="B82" s="74" t="s">
        <v>78</v>
      </c>
      <c r="C82" s="76">
        <v>90</v>
      </c>
      <c r="D82" s="71">
        <v>70</v>
      </c>
      <c r="E82" s="71">
        <v>76</v>
      </c>
      <c r="F82" s="73">
        <f t="shared" si="1"/>
        <v>79</v>
      </c>
      <c r="G82" s="73" t="s">
        <v>806</v>
      </c>
    </row>
    <row r="83" spans="1:7" s="75" customFormat="1" x14ac:dyDescent="0.2">
      <c r="A83" s="71">
        <v>75</v>
      </c>
      <c r="B83" s="74" t="s">
        <v>79</v>
      </c>
      <c r="C83" s="76">
        <v>85</v>
      </c>
      <c r="D83" s="71">
        <v>75</v>
      </c>
      <c r="E83" s="71">
        <v>96</v>
      </c>
      <c r="F83" s="73">
        <f t="shared" si="1"/>
        <v>88.5</v>
      </c>
      <c r="G83" s="73" t="s">
        <v>806</v>
      </c>
    </row>
    <row r="84" spans="1:7" s="75" customFormat="1" x14ac:dyDescent="0.2">
      <c r="A84" s="71">
        <v>76</v>
      </c>
      <c r="B84" s="74" t="s">
        <v>80</v>
      </c>
      <c r="C84" s="76">
        <v>90</v>
      </c>
      <c r="D84" s="71">
        <v>100</v>
      </c>
      <c r="E84" s="71">
        <v>88</v>
      </c>
      <c r="F84" s="73">
        <f t="shared" si="1"/>
        <v>91</v>
      </c>
      <c r="G84" s="73" t="s">
        <v>808</v>
      </c>
    </row>
    <row r="85" spans="1:7" s="75" customFormat="1" x14ac:dyDescent="0.2">
      <c r="A85" s="71">
        <v>77</v>
      </c>
      <c r="B85" s="74" t="s">
        <v>81</v>
      </c>
      <c r="C85" s="76">
        <v>83</v>
      </c>
      <c r="D85" s="71">
        <v>73</v>
      </c>
      <c r="E85" s="71">
        <v>76</v>
      </c>
      <c r="F85" s="73">
        <f t="shared" si="1"/>
        <v>77.5</v>
      </c>
      <c r="G85" s="73" t="s">
        <v>806</v>
      </c>
    </row>
    <row r="86" spans="1:7" s="75" customFormat="1" x14ac:dyDescent="0.2">
      <c r="A86" s="71">
        <v>78</v>
      </c>
      <c r="B86" s="74" t="s">
        <v>82</v>
      </c>
      <c r="C86" s="76">
        <v>75</v>
      </c>
      <c r="D86" s="71">
        <v>88</v>
      </c>
      <c r="E86" s="71">
        <v>89</v>
      </c>
      <c r="F86" s="73">
        <f t="shared" si="1"/>
        <v>84.6</v>
      </c>
      <c r="G86" s="73" t="s">
        <v>806</v>
      </c>
    </row>
    <row r="87" spans="1:7" s="75" customFormat="1" x14ac:dyDescent="0.2">
      <c r="A87" s="71">
        <v>79</v>
      </c>
      <c r="B87" s="74" t="s">
        <v>83</v>
      </c>
      <c r="C87" s="76">
        <v>82</v>
      </c>
      <c r="D87" s="71">
        <v>88</v>
      </c>
      <c r="E87" s="71">
        <v>76</v>
      </c>
      <c r="F87" s="73">
        <f t="shared" si="1"/>
        <v>80.2</v>
      </c>
      <c r="G87" s="73" t="s">
        <v>806</v>
      </c>
    </row>
    <row r="88" spans="1:7" s="75" customFormat="1" x14ac:dyDescent="0.2">
      <c r="A88" s="71">
        <v>80</v>
      </c>
      <c r="B88" s="74" t="s">
        <v>84</v>
      </c>
      <c r="C88" s="76">
        <v>92</v>
      </c>
      <c r="D88" s="71">
        <v>74</v>
      </c>
      <c r="E88" s="71">
        <v>69</v>
      </c>
      <c r="F88" s="73">
        <f t="shared" si="1"/>
        <v>76.900000000000006</v>
      </c>
      <c r="G88" s="73" t="s">
        <v>806</v>
      </c>
    </row>
    <row r="89" spans="1:7" s="75" customFormat="1" x14ac:dyDescent="0.2">
      <c r="A89" s="71">
        <v>81</v>
      </c>
      <c r="B89" s="74" t="s">
        <v>85</v>
      </c>
      <c r="C89" s="76">
        <v>84</v>
      </c>
      <c r="D89" s="71">
        <v>77</v>
      </c>
      <c r="E89" s="71">
        <v>97</v>
      </c>
      <c r="F89" s="73">
        <f t="shared" si="1"/>
        <v>89.1</v>
      </c>
      <c r="G89" s="73" t="s">
        <v>806</v>
      </c>
    </row>
    <row r="90" spans="1:7" s="75" customFormat="1" x14ac:dyDescent="0.2">
      <c r="A90" s="71">
        <v>82</v>
      </c>
      <c r="B90" s="74" t="s">
        <v>86</v>
      </c>
      <c r="C90" s="76">
        <v>70</v>
      </c>
      <c r="D90" s="71">
        <v>74</v>
      </c>
      <c r="E90" s="71">
        <v>70</v>
      </c>
      <c r="F90" s="73">
        <f t="shared" si="1"/>
        <v>70.8</v>
      </c>
      <c r="G90" s="73" t="s">
        <v>807</v>
      </c>
    </row>
    <row r="91" spans="1:7" s="75" customFormat="1" x14ac:dyDescent="0.2">
      <c r="A91" s="71">
        <v>83</v>
      </c>
      <c r="B91" s="74" t="s">
        <v>87</v>
      </c>
      <c r="C91" s="76">
        <v>94</v>
      </c>
      <c r="D91" s="71">
        <v>62</v>
      </c>
      <c r="E91" s="71">
        <v>98</v>
      </c>
      <c r="F91" s="73">
        <f t="shared" si="1"/>
        <v>89.6</v>
      </c>
      <c r="G91" s="73" t="s">
        <v>806</v>
      </c>
    </row>
    <row r="92" spans="1:7" s="75" customFormat="1" x14ac:dyDescent="0.2">
      <c r="A92" s="71">
        <v>84</v>
      </c>
      <c r="B92" s="74" t="s">
        <v>88</v>
      </c>
      <c r="C92" s="76">
        <v>89</v>
      </c>
      <c r="D92" s="71">
        <v>68</v>
      </c>
      <c r="E92" s="71">
        <v>80</v>
      </c>
      <c r="F92" s="73">
        <f t="shared" si="1"/>
        <v>80.3</v>
      </c>
      <c r="G92" s="73" t="s">
        <v>806</v>
      </c>
    </row>
    <row r="93" spans="1:7" s="75" customFormat="1" x14ac:dyDescent="0.2">
      <c r="A93" s="71">
        <v>85</v>
      </c>
      <c r="B93" s="74" t="s">
        <v>89</v>
      </c>
      <c r="C93" s="76">
        <v>76</v>
      </c>
      <c r="D93" s="71">
        <v>85</v>
      </c>
      <c r="E93" s="71">
        <v>80</v>
      </c>
      <c r="F93" s="73">
        <f t="shared" si="1"/>
        <v>79.8</v>
      </c>
      <c r="G93" s="73" t="s">
        <v>806</v>
      </c>
    </row>
    <row r="94" spans="1:7" s="75" customFormat="1" x14ac:dyDescent="0.2">
      <c r="A94" s="71">
        <v>86</v>
      </c>
      <c r="B94" s="74" t="s">
        <v>90</v>
      </c>
      <c r="C94" s="76">
        <v>78</v>
      </c>
      <c r="D94" s="71">
        <v>80</v>
      </c>
      <c r="E94" s="71">
        <v>80</v>
      </c>
      <c r="F94" s="73">
        <f t="shared" si="1"/>
        <v>79.400000000000006</v>
      </c>
      <c r="G94" s="73" t="s">
        <v>806</v>
      </c>
    </row>
    <row r="95" spans="1:7" s="75" customFormat="1" x14ac:dyDescent="0.2">
      <c r="A95" s="71">
        <v>87</v>
      </c>
      <c r="B95" s="74" t="s">
        <v>91</v>
      </c>
      <c r="C95" s="76">
        <v>82</v>
      </c>
      <c r="D95" s="71">
        <v>78</v>
      </c>
      <c r="E95" s="71">
        <v>72</v>
      </c>
      <c r="F95" s="73">
        <f t="shared" si="1"/>
        <v>76.2</v>
      </c>
      <c r="G95" s="73" t="s">
        <v>806</v>
      </c>
    </row>
    <row r="96" spans="1:7" s="75" customFormat="1" x14ac:dyDescent="0.2">
      <c r="A96" s="71">
        <v>88</v>
      </c>
      <c r="B96" s="74" t="s">
        <v>92</v>
      </c>
      <c r="C96" s="76">
        <v>80</v>
      </c>
      <c r="D96" s="71">
        <v>76</v>
      </c>
      <c r="E96" s="71">
        <v>74</v>
      </c>
      <c r="F96" s="73">
        <f t="shared" si="1"/>
        <v>76.2</v>
      </c>
      <c r="G96" s="73" t="s">
        <v>806</v>
      </c>
    </row>
    <row r="97" spans="1:7" s="75" customFormat="1" x14ac:dyDescent="0.2">
      <c r="A97" s="71">
        <v>89</v>
      </c>
      <c r="B97" s="74" t="s">
        <v>93</v>
      </c>
      <c r="C97" s="76">
        <v>85</v>
      </c>
      <c r="D97" s="71">
        <v>98</v>
      </c>
      <c r="E97" s="71">
        <v>80</v>
      </c>
      <c r="F97" s="73">
        <f t="shared" si="1"/>
        <v>85.1</v>
      </c>
      <c r="G97" s="73" t="s">
        <v>806</v>
      </c>
    </row>
    <row r="98" spans="1:7" s="75" customFormat="1" x14ac:dyDescent="0.2">
      <c r="A98" s="71">
        <v>90</v>
      </c>
      <c r="B98" s="74" t="s">
        <v>94</v>
      </c>
      <c r="C98" s="76">
        <v>100</v>
      </c>
      <c r="D98" s="71">
        <v>83</v>
      </c>
      <c r="E98" s="71">
        <v>76</v>
      </c>
      <c r="F98" s="73">
        <f t="shared" si="1"/>
        <v>84.6</v>
      </c>
      <c r="G98" s="73" t="s">
        <v>806</v>
      </c>
    </row>
    <row r="99" spans="1:7" s="75" customFormat="1" x14ac:dyDescent="0.2">
      <c r="A99" s="71">
        <v>91</v>
      </c>
      <c r="B99" s="74" t="s">
        <v>95</v>
      </c>
      <c r="C99" s="76">
        <v>90</v>
      </c>
      <c r="D99" s="71">
        <v>64</v>
      </c>
      <c r="E99" s="71">
        <v>74</v>
      </c>
      <c r="F99" s="73">
        <f t="shared" si="1"/>
        <v>76.8</v>
      </c>
      <c r="G99" s="73" t="s">
        <v>806</v>
      </c>
    </row>
    <row r="100" spans="1:7" s="75" customFormat="1" x14ac:dyDescent="0.2">
      <c r="A100" s="71">
        <v>92</v>
      </c>
      <c r="B100" s="74" t="s">
        <v>96</v>
      </c>
      <c r="C100" s="76">
        <v>80</v>
      </c>
      <c r="D100" s="71">
        <v>87</v>
      </c>
      <c r="E100" s="71">
        <v>76</v>
      </c>
      <c r="F100" s="73">
        <f t="shared" si="1"/>
        <v>79.400000000000006</v>
      </c>
      <c r="G100" s="73" t="s">
        <v>806</v>
      </c>
    </row>
    <row r="101" spans="1:7" s="75" customFormat="1" x14ac:dyDescent="0.2">
      <c r="A101" s="71">
        <v>93</v>
      </c>
      <c r="B101" s="74" t="s">
        <v>97</v>
      </c>
      <c r="C101" s="76">
        <v>100</v>
      </c>
      <c r="D101" s="71">
        <v>89</v>
      </c>
      <c r="E101" s="71">
        <v>70</v>
      </c>
      <c r="F101" s="73">
        <f t="shared" si="1"/>
        <v>82.8</v>
      </c>
      <c r="G101" s="73" t="s">
        <v>806</v>
      </c>
    </row>
    <row r="102" spans="1:7" s="75" customFormat="1" x14ac:dyDescent="0.2">
      <c r="A102" s="71">
        <v>94</v>
      </c>
      <c r="B102" s="74" t="s">
        <v>98</v>
      </c>
      <c r="C102" s="76">
        <v>87</v>
      </c>
      <c r="D102" s="71">
        <v>94</v>
      </c>
      <c r="E102" s="71">
        <v>70</v>
      </c>
      <c r="F102" s="73">
        <f t="shared" si="1"/>
        <v>79.900000000000006</v>
      </c>
      <c r="G102" s="73" t="s">
        <v>806</v>
      </c>
    </row>
    <row r="103" spans="1:7" s="75" customFormat="1" x14ac:dyDescent="0.2">
      <c r="A103" s="71">
        <v>95</v>
      </c>
      <c r="B103" s="74" t="s">
        <v>99</v>
      </c>
      <c r="C103" s="76">
        <v>95</v>
      </c>
      <c r="D103" s="71">
        <v>61</v>
      </c>
      <c r="E103" s="71">
        <v>80</v>
      </c>
      <c r="F103" s="73">
        <f t="shared" si="1"/>
        <v>80.7</v>
      </c>
      <c r="G103" s="73" t="s">
        <v>806</v>
      </c>
    </row>
    <row r="104" spans="1:7" s="75" customFormat="1" x14ac:dyDescent="0.2">
      <c r="A104" s="71">
        <v>96</v>
      </c>
      <c r="B104" s="74" t="s">
        <v>100</v>
      </c>
      <c r="C104" s="76">
        <v>97</v>
      </c>
      <c r="D104" s="71">
        <v>66</v>
      </c>
      <c r="E104" s="71">
        <v>86</v>
      </c>
      <c r="F104" s="73">
        <f t="shared" si="1"/>
        <v>85.3</v>
      </c>
      <c r="G104" s="73" t="s">
        <v>806</v>
      </c>
    </row>
    <row r="105" spans="1:7" s="75" customFormat="1" x14ac:dyDescent="0.2">
      <c r="A105" s="71">
        <v>97</v>
      </c>
      <c r="B105" s="74" t="s">
        <v>101</v>
      </c>
      <c r="C105" s="76">
        <v>72</v>
      </c>
      <c r="D105" s="71">
        <v>79</v>
      </c>
      <c r="E105" s="71">
        <v>90</v>
      </c>
      <c r="F105" s="73">
        <f t="shared" si="1"/>
        <v>82.4</v>
      </c>
      <c r="G105" s="73" t="s">
        <v>806</v>
      </c>
    </row>
    <row r="106" spans="1:7" s="75" customFormat="1" x14ac:dyDescent="0.2">
      <c r="A106" s="71">
        <v>98</v>
      </c>
      <c r="B106" s="74" t="s">
        <v>102</v>
      </c>
      <c r="C106" s="76">
        <v>90</v>
      </c>
      <c r="D106" s="71">
        <v>70</v>
      </c>
      <c r="E106" s="71">
        <v>91</v>
      </c>
      <c r="F106" s="73">
        <f t="shared" si="1"/>
        <v>86.5</v>
      </c>
      <c r="G106" s="73" t="s">
        <v>806</v>
      </c>
    </row>
    <row r="107" spans="1:7" s="75" customFormat="1" x14ac:dyDescent="0.2">
      <c r="A107" s="71">
        <v>99</v>
      </c>
      <c r="B107" s="74" t="s">
        <v>103</v>
      </c>
      <c r="C107" s="76">
        <v>84</v>
      </c>
      <c r="D107" s="71">
        <v>97</v>
      </c>
      <c r="E107" s="71">
        <v>70</v>
      </c>
      <c r="F107" s="73">
        <f>SUM((C107*0.3)+(D107*0.2)+(E107*0.5))</f>
        <v>79.599999999999994</v>
      </c>
      <c r="G107" s="73" t="s">
        <v>806</v>
      </c>
    </row>
    <row r="108" spans="1:7" s="75" customFormat="1" x14ac:dyDescent="0.2">
      <c r="A108" s="71">
        <v>100</v>
      </c>
      <c r="B108" s="74" t="s">
        <v>104</v>
      </c>
      <c r="C108" s="76">
        <v>93</v>
      </c>
      <c r="D108" s="71">
        <v>68</v>
      </c>
      <c r="E108" s="71">
        <v>70</v>
      </c>
      <c r="F108" s="73">
        <f t="shared" si="1"/>
        <v>76.5</v>
      </c>
      <c r="G108" s="73" t="s">
        <v>806</v>
      </c>
    </row>
    <row r="109" spans="1:7" s="75" customFormat="1" x14ac:dyDescent="0.2">
      <c r="A109" s="71">
        <v>101</v>
      </c>
      <c r="B109" s="74" t="s">
        <v>105</v>
      </c>
      <c r="C109" s="76">
        <v>71</v>
      </c>
      <c r="D109" s="71">
        <v>86</v>
      </c>
      <c r="E109" s="71">
        <v>100</v>
      </c>
      <c r="F109" s="73">
        <f t="shared" si="1"/>
        <v>88.5</v>
      </c>
      <c r="G109" s="73" t="s">
        <v>806</v>
      </c>
    </row>
    <row r="110" spans="1:7" s="75" customFormat="1" x14ac:dyDescent="0.2">
      <c r="A110" s="71">
        <v>102</v>
      </c>
      <c r="B110" s="74" t="s">
        <v>106</v>
      </c>
      <c r="C110" s="76">
        <v>84</v>
      </c>
      <c r="D110" s="71">
        <v>77</v>
      </c>
      <c r="E110" s="71">
        <v>94</v>
      </c>
      <c r="F110" s="73">
        <f t="shared" si="1"/>
        <v>87.6</v>
      </c>
      <c r="G110" s="73" t="s">
        <v>806</v>
      </c>
    </row>
    <row r="111" spans="1:7" s="75" customFormat="1" x14ac:dyDescent="0.2">
      <c r="A111" s="71">
        <v>103</v>
      </c>
      <c r="B111" s="74" t="s">
        <v>107</v>
      </c>
      <c r="C111" s="76">
        <v>96</v>
      </c>
      <c r="D111" s="71">
        <v>63</v>
      </c>
      <c r="E111" s="71">
        <v>72</v>
      </c>
      <c r="F111" s="73">
        <f t="shared" si="1"/>
        <v>77.400000000000006</v>
      </c>
      <c r="G111" s="73" t="s">
        <v>806</v>
      </c>
    </row>
    <row r="112" spans="1:7" s="75" customFormat="1" x14ac:dyDescent="0.2">
      <c r="A112" s="71">
        <v>104</v>
      </c>
      <c r="B112" s="74" t="s">
        <v>108</v>
      </c>
      <c r="C112" s="76">
        <v>92</v>
      </c>
      <c r="D112" s="71">
        <v>100</v>
      </c>
      <c r="E112" s="71">
        <v>96</v>
      </c>
      <c r="F112" s="73">
        <f t="shared" si="1"/>
        <v>95.6</v>
      </c>
      <c r="G112" s="73" t="s">
        <v>808</v>
      </c>
    </row>
    <row r="113" spans="1:7" s="75" customFormat="1" x14ac:dyDescent="0.2">
      <c r="A113" s="71">
        <v>105</v>
      </c>
      <c r="B113" s="74" t="s">
        <v>109</v>
      </c>
      <c r="C113" s="76">
        <v>95</v>
      </c>
      <c r="D113" s="71">
        <v>68</v>
      </c>
      <c r="E113" s="71">
        <v>70</v>
      </c>
      <c r="F113" s="73">
        <f t="shared" si="1"/>
        <v>77.099999999999994</v>
      </c>
      <c r="G113" s="73" t="s">
        <v>806</v>
      </c>
    </row>
    <row r="114" spans="1:7" s="75" customFormat="1" x14ac:dyDescent="0.2">
      <c r="A114" s="71">
        <v>106</v>
      </c>
      <c r="B114" s="74" t="s">
        <v>110</v>
      </c>
      <c r="C114" s="76">
        <v>90</v>
      </c>
      <c r="D114" s="71">
        <v>69</v>
      </c>
      <c r="E114" s="71">
        <v>75</v>
      </c>
      <c r="F114" s="73">
        <f t="shared" si="1"/>
        <v>78.3</v>
      </c>
      <c r="G114" s="73" t="s">
        <v>806</v>
      </c>
    </row>
    <row r="115" spans="1:7" s="75" customFormat="1" x14ac:dyDescent="0.2">
      <c r="A115" s="71">
        <v>107</v>
      </c>
      <c r="B115" s="74" t="s">
        <v>111</v>
      </c>
      <c r="C115" s="76">
        <v>99</v>
      </c>
      <c r="D115" s="71">
        <v>60</v>
      </c>
      <c r="E115" s="71">
        <v>67</v>
      </c>
      <c r="F115" s="73">
        <f t="shared" si="1"/>
        <v>75.2</v>
      </c>
      <c r="G115" s="73" t="s">
        <v>806</v>
      </c>
    </row>
    <row r="116" spans="1:7" s="75" customFormat="1" x14ac:dyDescent="0.2">
      <c r="A116" s="71">
        <v>108</v>
      </c>
      <c r="B116" s="74" t="s">
        <v>112</v>
      </c>
      <c r="C116" s="76">
        <v>90</v>
      </c>
      <c r="D116" s="71">
        <v>60</v>
      </c>
      <c r="E116" s="71">
        <v>78</v>
      </c>
      <c r="F116" s="73">
        <f t="shared" si="1"/>
        <v>78</v>
      </c>
      <c r="G116" s="73" t="s">
        <v>806</v>
      </c>
    </row>
    <row r="117" spans="1:7" s="75" customFormat="1" x14ac:dyDescent="0.2">
      <c r="A117" s="71">
        <v>109</v>
      </c>
      <c r="B117" s="74" t="s">
        <v>113</v>
      </c>
      <c r="C117" s="76">
        <v>100</v>
      </c>
      <c r="D117" s="71">
        <v>80</v>
      </c>
      <c r="E117" s="71">
        <v>71</v>
      </c>
      <c r="F117" s="73">
        <f t="shared" si="1"/>
        <v>81.5</v>
      </c>
      <c r="G117" s="73" t="s">
        <v>806</v>
      </c>
    </row>
    <row r="118" spans="1:7" s="75" customFormat="1" x14ac:dyDescent="0.2">
      <c r="A118" s="71">
        <v>110</v>
      </c>
      <c r="B118" s="74" t="s">
        <v>114</v>
      </c>
      <c r="C118" s="76">
        <v>98</v>
      </c>
      <c r="D118" s="71">
        <v>57</v>
      </c>
      <c r="E118" s="71">
        <v>77</v>
      </c>
      <c r="F118" s="73">
        <f t="shared" si="1"/>
        <v>79.3</v>
      </c>
      <c r="G118" s="73" t="s">
        <v>806</v>
      </c>
    </row>
    <row r="119" spans="1:7" s="75" customFormat="1" x14ac:dyDescent="0.2">
      <c r="A119" s="71">
        <v>111</v>
      </c>
      <c r="B119" s="74" t="s">
        <v>115</v>
      </c>
      <c r="C119" s="76">
        <v>90</v>
      </c>
      <c r="D119" s="71">
        <v>54</v>
      </c>
      <c r="E119" s="71">
        <v>86</v>
      </c>
      <c r="F119" s="73">
        <f t="shared" si="1"/>
        <v>80.8</v>
      </c>
      <c r="G119" s="73" t="s">
        <v>806</v>
      </c>
    </row>
    <row r="120" spans="1:7" s="75" customFormat="1" x14ac:dyDescent="0.2">
      <c r="A120" s="71">
        <v>112</v>
      </c>
      <c r="B120" s="74" t="s">
        <v>116</v>
      </c>
      <c r="C120" s="76">
        <v>85</v>
      </c>
      <c r="D120" s="71">
        <v>71</v>
      </c>
      <c r="E120" s="71">
        <v>89</v>
      </c>
      <c r="F120" s="73">
        <f t="shared" si="1"/>
        <v>84.2</v>
      </c>
      <c r="G120" s="73" t="s">
        <v>806</v>
      </c>
    </row>
    <row r="121" spans="1:7" s="75" customFormat="1" x14ac:dyDescent="0.2">
      <c r="A121" s="71">
        <v>113</v>
      </c>
      <c r="B121" s="74" t="s">
        <v>117</v>
      </c>
      <c r="C121" s="76">
        <v>84</v>
      </c>
      <c r="D121" s="71">
        <v>80</v>
      </c>
      <c r="E121" s="71">
        <v>94</v>
      </c>
      <c r="F121" s="73">
        <f t="shared" si="1"/>
        <v>88.2</v>
      </c>
      <c r="G121" s="73" t="s">
        <v>806</v>
      </c>
    </row>
    <row r="122" spans="1:7" s="75" customFormat="1" x14ac:dyDescent="0.2">
      <c r="A122" s="71">
        <v>114</v>
      </c>
      <c r="B122" s="74" t="s">
        <v>118</v>
      </c>
      <c r="C122" s="76">
        <v>81</v>
      </c>
      <c r="D122" s="71">
        <v>72</v>
      </c>
      <c r="E122" s="71">
        <v>80</v>
      </c>
      <c r="F122" s="73">
        <f t="shared" si="1"/>
        <v>78.7</v>
      </c>
      <c r="G122" s="73" t="s">
        <v>806</v>
      </c>
    </row>
    <row r="123" spans="1:7" s="75" customFormat="1" x14ac:dyDescent="0.2">
      <c r="A123" s="71">
        <v>115</v>
      </c>
      <c r="B123" s="74" t="s">
        <v>119</v>
      </c>
      <c r="C123" s="76">
        <v>93</v>
      </c>
      <c r="D123" s="71">
        <v>70</v>
      </c>
      <c r="E123" s="71">
        <v>97</v>
      </c>
      <c r="F123" s="73">
        <f t="shared" si="1"/>
        <v>90.4</v>
      </c>
      <c r="G123" s="73" t="s">
        <v>808</v>
      </c>
    </row>
    <row r="124" spans="1:7" s="75" customFormat="1" x14ac:dyDescent="0.2">
      <c r="A124" s="71">
        <v>116</v>
      </c>
      <c r="B124" s="74" t="s">
        <v>120</v>
      </c>
      <c r="C124" s="76">
        <v>96</v>
      </c>
      <c r="D124" s="71">
        <v>60</v>
      </c>
      <c r="E124" s="71">
        <v>84</v>
      </c>
      <c r="F124" s="73">
        <f t="shared" si="1"/>
        <v>82.8</v>
      </c>
      <c r="G124" s="73" t="s">
        <v>806</v>
      </c>
    </row>
    <row r="125" spans="1:7" s="75" customFormat="1" x14ac:dyDescent="0.2">
      <c r="A125" s="71">
        <v>117</v>
      </c>
      <c r="B125" s="74" t="s">
        <v>121</v>
      </c>
      <c r="C125" s="76">
        <v>82</v>
      </c>
      <c r="D125" s="71">
        <v>73</v>
      </c>
      <c r="E125" s="71">
        <v>90</v>
      </c>
      <c r="F125" s="73">
        <f t="shared" si="1"/>
        <v>84.2</v>
      </c>
      <c r="G125" s="73" t="s">
        <v>806</v>
      </c>
    </row>
    <row r="126" spans="1:7" s="75" customFormat="1" x14ac:dyDescent="0.2">
      <c r="A126" s="71">
        <v>118</v>
      </c>
      <c r="B126" s="74" t="s">
        <v>122</v>
      </c>
      <c r="C126" s="76">
        <v>100</v>
      </c>
      <c r="D126" s="71">
        <v>66</v>
      </c>
      <c r="E126" s="71">
        <v>70</v>
      </c>
      <c r="F126" s="73">
        <f t="shared" si="1"/>
        <v>78.2</v>
      </c>
      <c r="G126" s="73" t="s">
        <v>806</v>
      </c>
    </row>
    <row r="127" spans="1:7" s="75" customFormat="1" x14ac:dyDescent="0.2">
      <c r="A127" s="71">
        <v>119</v>
      </c>
      <c r="B127" s="74" t="s">
        <v>123</v>
      </c>
      <c r="C127" s="76">
        <v>94</v>
      </c>
      <c r="D127" s="71">
        <v>60</v>
      </c>
      <c r="E127" s="71">
        <v>70</v>
      </c>
      <c r="F127" s="73">
        <f t="shared" si="1"/>
        <v>75.2</v>
      </c>
      <c r="G127" s="73" t="s">
        <v>806</v>
      </c>
    </row>
    <row r="128" spans="1:7" s="75" customFormat="1" x14ac:dyDescent="0.2">
      <c r="A128" s="71">
        <v>120</v>
      </c>
      <c r="B128" s="74" t="s">
        <v>124</v>
      </c>
      <c r="C128" s="76">
        <v>80</v>
      </c>
      <c r="D128" s="71">
        <v>78</v>
      </c>
      <c r="E128" s="71">
        <v>80</v>
      </c>
      <c r="F128" s="73">
        <f t="shared" si="1"/>
        <v>79.599999999999994</v>
      </c>
      <c r="G128" s="73" t="s">
        <v>806</v>
      </c>
    </row>
    <row r="129" spans="1:7" s="75" customFormat="1" x14ac:dyDescent="0.2">
      <c r="A129" s="71">
        <v>121</v>
      </c>
      <c r="B129" s="74" t="s">
        <v>125</v>
      </c>
      <c r="C129" s="76">
        <v>84</v>
      </c>
      <c r="D129" s="71">
        <v>72</v>
      </c>
      <c r="E129" s="71">
        <v>86</v>
      </c>
      <c r="F129" s="73">
        <f t="shared" si="1"/>
        <v>82.6</v>
      </c>
      <c r="G129" s="73" t="s">
        <v>806</v>
      </c>
    </row>
    <row r="130" spans="1:7" s="75" customFormat="1" x14ac:dyDescent="0.2">
      <c r="A130" s="71">
        <v>122</v>
      </c>
      <c r="B130" s="74" t="s">
        <v>126</v>
      </c>
      <c r="C130" s="76">
        <v>87</v>
      </c>
      <c r="D130" s="71">
        <v>89</v>
      </c>
      <c r="E130" s="71">
        <v>97</v>
      </c>
      <c r="F130" s="73">
        <f t="shared" si="1"/>
        <v>92.4</v>
      </c>
      <c r="G130" s="73" t="s">
        <v>808</v>
      </c>
    </row>
    <row r="131" spans="1:7" s="75" customFormat="1" x14ac:dyDescent="0.2">
      <c r="A131" s="71">
        <v>123</v>
      </c>
      <c r="B131" s="74" t="s">
        <v>127</v>
      </c>
      <c r="C131" s="76">
        <v>85</v>
      </c>
      <c r="D131" s="71">
        <v>70</v>
      </c>
      <c r="E131" s="71">
        <v>78</v>
      </c>
      <c r="F131" s="73">
        <f t="shared" si="1"/>
        <v>78.5</v>
      </c>
      <c r="G131" s="73" t="s">
        <v>806</v>
      </c>
    </row>
    <row r="132" spans="1:7" s="75" customFormat="1" x14ac:dyDescent="0.2">
      <c r="A132" s="71">
        <v>124</v>
      </c>
      <c r="B132" s="74" t="s">
        <v>128</v>
      </c>
      <c r="C132" s="76">
        <v>88</v>
      </c>
      <c r="D132" s="71">
        <v>99</v>
      </c>
      <c r="E132" s="71">
        <v>63</v>
      </c>
      <c r="F132" s="73">
        <f t="shared" si="1"/>
        <v>77.7</v>
      </c>
      <c r="G132" s="73" t="s">
        <v>806</v>
      </c>
    </row>
    <row r="133" spans="1:7" s="75" customFormat="1" x14ac:dyDescent="0.2">
      <c r="A133" s="71">
        <v>125</v>
      </c>
      <c r="B133" s="74" t="s">
        <v>129</v>
      </c>
      <c r="C133" s="76">
        <v>79</v>
      </c>
      <c r="D133" s="71">
        <v>55</v>
      </c>
      <c r="E133" s="71">
        <v>90</v>
      </c>
      <c r="F133" s="73">
        <f t="shared" si="1"/>
        <v>79.7</v>
      </c>
      <c r="G133" s="73" t="s">
        <v>806</v>
      </c>
    </row>
    <row r="134" spans="1:7" s="75" customFormat="1" x14ac:dyDescent="0.2">
      <c r="A134" s="71">
        <v>126</v>
      </c>
      <c r="B134" s="74" t="s">
        <v>130</v>
      </c>
      <c r="C134" s="76">
        <v>85</v>
      </c>
      <c r="D134" s="71">
        <v>70</v>
      </c>
      <c r="E134" s="71">
        <v>71</v>
      </c>
      <c r="F134" s="73">
        <f t="shared" si="1"/>
        <v>75</v>
      </c>
      <c r="G134" s="73" t="s">
        <v>806</v>
      </c>
    </row>
    <row r="135" spans="1:7" s="75" customFormat="1" x14ac:dyDescent="0.2">
      <c r="A135" s="71">
        <v>127</v>
      </c>
      <c r="B135" s="74" t="s">
        <v>131</v>
      </c>
      <c r="C135" s="76">
        <v>70</v>
      </c>
      <c r="D135" s="71">
        <v>99</v>
      </c>
      <c r="E135" s="71">
        <v>70</v>
      </c>
      <c r="F135" s="73">
        <f t="shared" si="1"/>
        <v>75.8</v>
      </c>
      <c r="G135" s="73" t="s">
        <v>806</v>
      </c>
    </row>
    <row r="136" spans="1:7" s="75" customFormat="1" x14ac:dyDescent="0.2">
      <c r="A136" s="71">
        <v>128</v>
      </c>
      <c r="B136" s="74" t="s">
        <v>132</v>
      </c>
      <c r="C136" s="76">
        <v>93</v>
      </c>
      <c r="D136" s="71">
        <v>67</v>
      </c>
      <c r="E136" s="71">
        <v>90</v>
      </c>
      <c r="F136" s="73">
        <f t="shared" si="1"/>
        <v>86.3</v>
      </c>
      <c r="G136" s="73" t="s">
        <v>806</v>
      </c>
    </row>
    <row r="137" spans="1:7" s="75" customFormat="1" x14ac:dyDescent="0.2">
      <c r="A137" s="71">
        <v>129</v>
      </c>
      <c r="B137" s="74" t="s">
        <v>133</v>
      </c>
      <c r="C137" s="76">
        <v>97</v>
      </c>
      <c r="D137" s="71">
        <v>100</v>
      </c>
      <c r="E137" s="71">
        <v>65</v>
      </c>
      <c r="F137" s="73">
        <f t="shared" si="1"/>
        <v>81.599999999999994</v>
      </c>
      <c r="G137" s="73" t="s">
        <v>806</v>
      </c>
    </row>
    <row r="138" spans="1:7" s="75" customFormat="1" x14ac:dyDescent="0.2">
      <c r="A138" s="71">
        <v>130</v>
      </c>
      <c r="B138" s="74" t="s">
        <v>134</v>
      </c>
      <c r="C138" s="76">
        <v>60</v>
      </c>
      <c r="D138" s="71">
        <v>62</v>
      </c>
      <c r="E138" s="71">
        <v>96</v>
      </c>
      <c r="F138" s="73">
        <f t="shared" ref="F138:F201" si="2">SUM((C138*0.3)+(D138*0.2)+(E138*0.5))</f>
        <v>78.400000000000006</v>
      </c>
      <c r="G138" s="73" t="s">
        <v>806</v>
      </c>
    </row>
    <row r="139" spans="1:7" s="75" customFormat="1" x14ac:dyDescent="0.2">
      <c r="A139" s="71">
        <v>131</v>
      </c>
      <c r="B139" s="74" t="s">
        <v>135</v>
      </c>
      <c r="C139" s="76">
        <v>76</v>
      </c>
      <c r="D139" s="71">
        <v>86</v>
      </c>
      <c r="E139" s="71">
        <v>70</v>
      </c>
      <c r="F139" s="73">
        <f t="shared" si="2"/>
        <v>75</v>
      </c>
      <c r="G139" s="73" t="s">
        <v>806</v>
      </c>
    </row>
    <row r="140" spans="1:7" s="75" customFormat="1" x14ac:dyDescent="0.2">
      <c r="A140" s="71">
        <v>132</v>
      </c>
      <c r="B140" s="74" t="s">
        <v>136</v>
      </c>
      <c r="C140" s="76">
        <v>89</v>
      </c>
      <c r="D140" s="71">
        <v>96</v>
      </c>
      <c r="E140" s="71">
        <v>88</v>
      </c>
      <c r="F140" s="73">
        <f t="shared" si="2"/>
        <v>89.9</v>
      </c>
      <c r="G140" s="73" t="s">
        <v>806</v>
      </c>
    </row>
    <row r="141" spans="1:7" s="75" customFormat="1" x14ac:dyDescent="0.2">
      <c r="A141" s="71">
        <v>133</v>
      </c>
      <c r="B141" s="74" t="s">
        <v>137</v>
      </c>
      <c r="C141" s="76">
        <v>87</v>
      </c>
      <c r="D141" s="71">
        <v>79</v>
      </c>
      <c r="E141" s="71">
        <v>70</v>
      </c>
      <c r="F141" s="73">
        <f t="shared" si="2"/>
        <v>76.900000000000006</v>
      </c>
      <c r="G141" s="73" t="s">
        <v>806</v>
      </c>
    </row>
    <row r="142" spans="1:7" s="75" customFormat="1" x14ac:dyDescent="0.2">
      <c r="A142" s="71">
        <v>134</v>
      </c>
      <c r="B142" s="74" t="s">
        <v>138</v>
      </c>
      <c r="C142" s="76">
        <v>80</v>
      </c>
      <c r="D142" s="71">
        <v>78</v>
      </c>
      <c r="E142" s="71">
        <v>72</v>
      </c>
      <c r="F142" s="73">
        <f t="shared" si="2"/>
        <v>75.599999999999994</v>
      </c>
      <c r="G142" s="73" t="s">
        <v>806</v>
      </c>
    </row>
    <row r="143" spans="1:7" s="75" customFormat="1" x14ac:dyDescent="0.2">
      <c r="A143" s="71">
        <v>135</v>
      </c>
      <c r="B143" s="74" t="s">
        <v>139</v>
      </c>
      <c r="C143" s="76">
        <v>55</v>
      </c>
      <c r="D143" s="71">
        <v>98</v>
      </c>
      <c r="E143" s="71">
        <v>98</v>
      </c>
      <c r="F143" s="73">
        <f t="shared" si="2"/>
        <v>85.1</v>
      </c>
      <c r="G143" s="73" t="s">
        <v>806</v>
      </c>
    </row>
    <row r="144" spans="1:7" s="75" customFormat="1" x14ac:dyDescent="0.2">
      <c r="A144" s="71">
        <v>136</v>
      </c>
      <c r="B144" s="74" t="s">
        <v>140</v>
      </c>
      <c r="C144" s="76">
        <v>82</v>
      </c>
      <c r="D144" s="71">
        <v>70</v>
      </c>
      <c r="E144" s="71">
        <v>97</v>
      </c>
      <c r="F144" s="73">
        <f t="shared" si="2"/>
        <v>87.1</v>
      </c>
      <c r="G144" s="73" t="s">
        <v>806</v>
      </c>
    </row>
    <row r="145" spans="1:7" s="75" customFormat="1" x14ac:dyDescent="0.2">
      <c r="A145" s="71">
        <v>137</v>
      </c>
      <c r="B145" s="74" t="s">
        <v>141</v>
      </c>
      <c r="C145" s="76">
        <v>80</v>
      </c>
      <c r="D145" s="71">
        <v>70</v>
      </c>
      <c r="E145" s="71">
        <v>77</v>
      </c>
      <c r="F145" s="73">
        <f t="shared" si="2"/>
        <v>76.5</v>
      </c>
      <c r="G145" s="73" t="s">
        <v>806</v>
      </c>
    </row>
    <row r="146" spans="1:7" s="75" customFormat="1" x14ac:dyDescent="0.2">
      <c r="A146" s="71">
        <v>138</v>
      </c>
      <c r="B146" s="74" t="s">
        <v>142</v>
      </c>
      <c r="C146" s="76">
        <v>100</v>
      </c>
      <c r="D146" s="71">
        <v>80</v>
      </c>
      <c r="E146" s="71">
        <v>84</v>
      </c>
      <c r="F146" s="73">
        <f t="shared" si="2"/>
        <v>88</v>
      </c>
      <c r="G146" s="73" t="s">
        <v>806</v>
      </c>
    </row>
    <row r="147" spans="1:7" s="75" customFormat="1" x14ac:dyDescent="0.2">
      <c r="A147" s="71">
        <v>139</v>
      </c>
      <c r="B147" s="74" t="s">
        <v>143</v>
      </c>
      <c r="C147" s="76">
        <v>91</v>
      </c>
      <c r="D147" s="71">
        <v>90</v>
      </c>
      <c r="E147" s="71">
        <v>80</v>
      </c>
      <c r="F147" s="73">
        <f t="shared" si="2"/>
        <v>85.3</v>
      </c>
      <c r="G147" s="73" t="s">
        <v>806</v>
      </c>
    </row>
    <row r="148" spans="1:7" s="75" customFormat="1" x14ac:dyDescent="0.2">
      <c r="A148" s="71">
        <v>140</v>
      </c>
      <c r="B148" s="74" t="s">
        <v>144</v>
      </c>
      <c r="C148" s="76">
        <v>86</v>
      </c>
      <c r="D148" s="71">
        <v>76</v>
      </c>
      <c r="E148" s="71">
        <v>68</v>
      </c>
      <c r="F148" s="73">
        <f t="shared" si="2"/>
        <v>75</v>
      </c>
      <c r="G148" s="73" t="s">
        <v>806</v>
      </c>
    </row>
    <row r="149" spans="1:7" s="75" customFormat="1" x14ac:dyDescent="0.2">
      <c r="A149" s="71">
        <v>141</v>
      </c>
      <c r="B149" s="74" t="s">
        <v>145</v>
      </c>
      <c r="C149" s="76">
        <v>95</v>
      </c>
      <c r="D149" s="71">
        <v>50</v>
      </c>
      <c r="E149" s="71">
        <v>76</v>
      </c>
      <c r="F149" s="73">
        <f t="shared" si="2"/>
        <v>76.5</v>
      </c>
      <c r="G149" s="73" t="s">
        <v>806</v>
      </c>
    </row>
    <row r="150" spans="1:7" s="75" customFormat="1" x14ac:dyDescent="0.2">
      <c r="A150" s="71">
        <v>142</v>
      </c>
      <c r="B150" s="74" t="s">
        <v>146</v>
      </c>
      <c r="C150" s="76">
        <v>98</v>
      </c>
      <c r="D150" s="71">
        <v>86</v>
      </c>
      <c r="E150" s="71">
        <v>94</v>
      </c>
      <c r="F150" s="73">
        <f t="shared" si="2"/>
        <v>93.6</v>
      </c>
      <c r="G150" s="73" t="s">
        <v>808</v>
      </c>
    </row>
    <row r="151" spans="1:7" s="75" customFormat="1" x14ac:dyDescent="0.2">
      <c r="A151" s="71">
        <v>143</v>
      </c>
      <c r="B151" s="74" t="s">
        <v>147</v>
      </c>
      <c r="C151" s="76">
        <v>77</v>
      </c>
      <c r="D151" s="71">
        <v>94</v>
      </c>
      <c r="E151" s="71">
        <v>89</v>
      </c>
      <c r="F151" s="73">
        <f t="shared" si="2"/>
        <v>86.4</v>
      </c>
      <c r="G151" s="73" t="s">
        <v>806</v>
      </c>
    </row>
    <row r="152" spans="1:7" s="75" customFormat="1" x14ac:dyDescent="0.2">
      <c r="A152" s="71">
        <v>144</v>
      </c>
      <c r="B152" s="74" t="s">
        <v>148</v>
      </c>
      <c r="C152" s="76">
        <v>84</v>
      </c>
      <c r="D152" s="71">
        <v>97</v>
      </c>
      <c r="E152" s="71">
        <v>99</v>
      </c>
      <c r="F152" s="73">
        <f t="shared" si="2"/>
        <v>94.1</v>
      </c>
      <c r="G152" s="73" t="s">
        <v>808</v>
      </c>
    </row>
    <row r="153" spans="1:7" s="75" customFormat="1" x14ac:dyDescent="0.2">
      <c r="A153" s="71">
        <v>145</v>
      </c>
      <c r="B153" s="74" t="s">
        <v>149</v>
      </c>
      <c r="C153" s="76">
        <v>94</v>
      </c>
      <c r="D153" s="71">
        <v>57</v>
      </c>
      <c r="E153" s="71">
        <v>93</v>
      </c>
      <c r="F153" s="73">
        <f t="shared" si="2"/>
        <v>86.1</v>
      </c>
      <c r="G153" s="73" t="s">
        <v>806</v>
      </c>
    </row>
    <row r="154" spans="1:7" s="75" customFormat="1" x14ac:dyDescent="0.2">
      <c r="A154" s="71">
        <v>146</v>
      </c>
      <c r="B154" s="74" t="s">
        <v>150</v>
      </c>
      <c r="C154" s="76">
        <v>96</v>
      </c>
      <c r="D154" s="71">
        <v>95</v>
      </c>
      <c r="E154" s="71">
        <v>93</v>
      </c>
      <c r="F154" s="73">
        <f t="shared" si="2"/>
        <v>94.3</v>
      </c>
      <c r="G154" s="73" t="s">
        <v>808</v>
      </c>
    </row>
    <row r="155" spans="1:7" s="75" customFormat="1" x14ac:dyDescent="0.2">
      <c r="A155" s="71">
        <v>147</v>
      </c>
      <c r="B155" s="74" t="s">
        <v>151</v>
      </c>
      <c r="C155" s="76">
        <v>85</v>
      </c>
      <c r="D155" s="71">
        <v>76</v>
      </c>
      <c r="E155" s="71">
        <v>70</v>
      </c>
      <c r="F155" s="73">
        <f t="shared" si="2"/>
        <v>75.7</v>
      </c>
      <c r="G155" s="73" t="s">
        <v>806</v>
      </c>
    </row>
    <row r="156" spans="1:7" s="75" customFormat="1" x14ac:dyDescent="0.2">
      <c r="A156" s="71">
        <v>148</v>
      </c>
      <c r="B156" s="74" t="s">
        <v>152</v>
      </c>
      <c r="C156" s="76">
        <v>99</v>
      </c>
      <c r="D156" s="71">
        <v>56</v>
      </c>
      <c r="E156" s="71">
        <v>99</v>
      </c>
      <c r="F156" s="73">
        <f t="shared" si="2"/>
        <v>90.4</v>
      </c>
      <c r="G156" s="73" t="s">
        <v>808</v>
      </c>
    </row>
    <row r="157" spans="1:7" s="75" customFormat="1" x14ac:dyDescent="0.2">
      <c r="A157" s="71">
        <v>149</v>
      </c>
      <c r="B157" s="74" t="s">
        <v>153</v>
      </c>
      <c r="C157" s="76">
        <v>86</v>
      </c>
      <c r="D157" s="71">
        <v>76</v>
      </c>
      <c r="E157" s="71">
        <v>70</v>
      </c>
      <c r="F157" s="73">
        <f t="shared" si="2"/>
        <v>76</v>
      </c>
      <c r="G157" s="73" t="s">
        <v>806</v>
      </c>
    </row>
    <row r="158" spans="1:7" s="75" customFormat="1" x14ac:dyDescent="0.2">
      <c r="A158" s="71">
        <v>150</v>
      </c>
      <c r="B158" s="74" t="s">
        <v>154</v>
      </c>
      <c r="C158" s="76">
        <v>76</v>
      </c>
      <c r="D158" s="71">
        <v>79</v>
      </c>
      <c r="E158" s="71">
        <v>89</v>
      </c>
      <c r="F158" s="73">
        <f t="shared" si="2"/>
        <v>83.1</v>
      </c>
      <c r="G158" s="73" t="s">
        <v>806</v>
      </c>
    </row>
    <row r="159" spans="1:7" s="75" customFormat="1" x14ac:dyDescent="0.2">
      <c r="A159" s="71">
        <v>151</v>
      </c>
      <c r="B159" s="74" t="s">
        <v>155</v>
      </c>
      <c r="C159" s="76">
        <v>85</v>
      </c>
      <c r="D159" s="71">
        <v>71</v>
      </c>
      <c r="E159" s="71">
        <v>91</v>
      </c>
      <c r="F159" s="73">
        <f t="shared" si="2"/>
        <v>85.2</v>
      </c>
      <c r="G159" s="73" t="s">
        <v>806</v>
      </c>
    </row>
    <row r="160" spans="1:7" s="75" customFormat="1" x14ac:dyDescent="0.2">
      <c r="A160" s="71">
        <v>152</v>
      </c>
      <c r="B160" s="74" t="s">
        <v>156</v>
      </c>
      <c r="C160" s="76">
        <v>93</v>
      </c>
      <c r="D160" s="71">
        <v>91</v>
      </c>
      <c r="E160" s="71">
        <v>99</v>
      </c>
      <c r="F160" s="73">
        <f t="shared" si="2"/>
        <v>95.6</v>
      </c>
      <c r="G160" s="73" t="s">
        <v>808</v>
      </c>
    </row>
    <row r="161" spans="1:7" s="75" customFormat="1" x14ac:dyDescent="0.2">
      <c r="A161" s="71">
        <v>153</v>
      </c>
      <c r="B161" s="74" t="s">
        <v>157</v>
      </c>
      <c r="C161" s="76">
        <v>80</v>
      </c>
      <c r="D161" s="71">
        <v>70</v>
      </c>
      <c r="E161" s="71">
        <v>75</v>
      </c>
      <c r="F161" s="73">
        <f t="shared" si="2"/>
        <v>75.5</v>
      </c>
      <c r="G161" s="73" t="s">
        <v>806</v>
      </c>
    </row>
    <row r="162" spans="1:7" s="75" customFormat="1" x14ac:dyDescent="0.2">
      <c r="A162" s="71">
        <v>154</v>
      </c>
      <c r="B162" s="74" t="s">
        <v>158</v>
      </c>
      <c r="C162" s="76">
        <v>79</v>
      </c>
      <c r="D162" s="71">
        <v>75</v>
      </c>
      <c r="E162" s="71">
        <v>94</v>
      </c>
      <c r="F162" s="73">
        <f t="shared" si="2"/>
        <v>85.7</v>
      </c>
      <c r="G162" s="73" t="s">
        <v>806</v>
      </c>
    </row>
    <row r="163" spans="1:7" s="75" customFormat="1" x14ac:dyDescent="0.2">
      <c r="A163" s="71">
        <v>155</v>
      </c>
      <c r="B163" s="74" t="s">
        <v>159</v>
      </c>
      <c r="C163" s="76">
        <v>80</v>
      </c>
      <c r="D163" s="71">
        <v>80</v>
      </c>
      <c r="E163" s="71">
        <v>83</v>
      </c>
      <c r="F163" s="73">
        <f t="shared" si="2"/>
        <v>81.5</v>
      </c>
      <c r="G163" s="73" t="s">
        <v>806</v>
      </c>
    </row>
    <row r="164" spans="1:7" s="75" customFormat="1" x14ac:dyDescent="0.2">
      <c r="A164" s="71">
        <v>156</v>
      </c>
      <c r="B164" s="74" t="s">
        <v>160</v>
      </c>
      <c r="C164" s="76">
        <v>100</v>
      </c>
      <c r="D164" s="71">
        <v>70</v>
      </c>
      <c r="E164" s="71">
        <v>65</v>
      </c>
      <c r="F164" s="73">
        <f t="shared" si="2"/>
        <v>76.5</v>
      </c>
      <c r="G164" s="73" t="s">
        <v>806</v>
      </c>
    </row>
    <row r="165" spans="1:7" s="75" customFormat="1" x14ac:dyDescent="0.2">
      <c r="A165" s="71">
        <v>157</v>
      </c>
      <c r="B165" s="74" t="s">
        <v>161</v>
      </c>
      <c r="C165" s="76">
        <v>93</v>
      </c>
      <c r="D165" s="71">
        <v>61</v>
      </c>
      <c r="E165" s="71">
        <v>97</v>
      </c>
      <c r="F165" s="73">
        <f t="shared" si="2"/>
        <v>88.6</v>
      </c>
      <c r="G165" s="73" t="s">
        <v>806</v>
      </c>
    </row>
    <row r="166" spans="1:7" s="75" customFormat="1" x14ac:dyDescent="0.2">
      <c r="A166" s="71">
        <v>158</v>
      </c>
      <c r="B166" s="74" t="s">
        <v>162</v>
      </c>
      <c r="C166" s="76">
        <v>82</v>
      </c>
      <c r="D166" s="71">
        <v>53</v>
      </c>
      <c r="E166" s="71">
        <v>83</v>
      </c>
      <c r="F166" s="73">
        <f t="shared" si="2"/>
        <v>76.7</v>
      </c>
      <c r="G166" s="73" t="s">
        <v>806</v>
      </c>
    </row>
    <row r="167" spans="1:7" s="75" customFormat="1" x14ac:dyDescent="0.2">
      <c r="A167" s="71">
        <v>159</v>
      </c>
      <c r="B167" s="74" t="s">
        <v>163</v>
      </c>
      <c r="C167" s="76">
        <v>93</v>
      </c>
      <c r="D167" s="71">
        <v>58</v>
      </c>
      <c r="E167" s="71">
        <v>83</v>
      </c>
      <c r="F167" s="73">
        <f t="shared" si="2"/>
        <v>81</v>
      </c>
      <c r="G167" s="73" t="s">
        <v>806</v>
      </c>
    </row>
    <row r="168" spans="1:7" s="75" customFormat="1" x14ac:dyDescent="0.2">
      <c r="A168" s="71">
        <v>160</v>
      </c>
      <c r="B168" s="74" t="s">
        <v>164</v>
      </c>
      <c r="C168" s="76">
        <v>97</v>
      </c>
      <c r="D168" s="71">
        <v>85</v>
      </c>
      <c r="E168" s="71">
        <v>58</v>
      </c>
      <c r="F168" s="73">
        <f t="shared" si="2"/>
        <v>75.099999999999994</v>
      </c>
      <c r="G168" s="73" t="s">
        <v>806</v>
      </c>
    </row>
    <row r="169" spans="1:7" s="75" customFormat="1" x14ac:dyDescent="0.2">
      <c r="A169" s="71">
        <v>161</v>
      </c>
      <c r="B169" s="74" t="s">
        <v>165</v>
      </c>
      <c r="C169" s="76">
        <v>78</v>
      </c>
      <c r="D169" s="71">
        <v>86</v>
      </c>
      <c r="E169" s="71">
        <v>95</v>
      </c>
      <c r="F169" s="73">
        <f t="shared" si="2"/>
        <v>88.1</v>
      </c>
      <c r="G169" s="73" t="s">
        <v>806</v>
      </c>
    </row>
    <row r="170" spans="1:7" s="75" customFormat="1" x14ac:dyDescent="0.2">
      <c r="A170" s="71">
        <v>162</v>
      </c>
      <c r="B170" s="74" t="s">
        <v>166</v>
      </c>
      <c r="C170" s="76">
        <v>85</v>
      </c>
      <c r="D170" s="71">
        <v>76</v>
      </c>
      <c r="E170" s="71">
        <v>70</v>
      </c>
      <c r="F170" s="73">
        <f t="shared" si="2"/>
        <v>75.7</v>
      </c>
      <c r="G170" s="73" t="s">
        <v>806</v>
      </c>
    </row>
    <row r="171" spans="1:7" s="75" customFormat="1" x14ac:dyDescent="0.2">
      <c r="A171" s="71">
        <v>163</v>
      </c>
      <c r="B171" s="74" t="s">
        <v>167</v>
      </c>
      <c r="C171" s="76">
        <v>94</v>
      </c>
      <c r="D171" s="71">
        <v>84</v>
      </c>
      <c r="E171" s="71">
        <v>80</v>
      </c>
      <c r="F171" s="73">
        <f t="shared" si="2"/>
        <v>85</v>
      </c>
      <c r="G171" s="73" t="s">
        <v>806</v>
      </c>
    </row>
    <row r="172" spans="1:7" s="75" customFormat="1" x14ac:dyDescent="0.2">
      <c r="A172" s="71">
        <v>164</v>
      </c>
      <c r="B172" s="74" t="s">
        <v>168</v>
      </c>
      <c r="C172" s="76">
        <v>86</v>
      </c>
      <c r="D172" s="71">
        <v>90</v>
      </c>
      <c r="E172" s="71">
        <v>82</v>
      </c>
      <c r="F172" s="73">
        <f t="shared" si="2"/>
        <v>84.8</v>
      </c>
      <c r="G172" s="73" t="s">
        <v>806</v>
      </c>
    </row>
    <row r="173" spans="1:7" s="75" customFormat="1" x14ac:dyDescent="0.2">
      <c r="A173" s="71">
        <v>165</v>
      </c>
      <c r="B173" s="74" t="s">
        <v>169</v>
      </c>
      <c r="C173" s="76">
        <v>94</v>
      </c>
      <c r="D173" s="71">
        <v>75</v>
      </c>
      <c r="E173" s="71">
        <v>95</v>
      </c>
      <c r="F173" s="73">
        <f t="shared" si="2"/>
        <v>90.7</v>
      </c>
      <c r="G173" s="73" t="s">
        <v>808</v>
      </c>
    </row>
    <row r="174" spans="1:7" s="75" customFormat="1" x14ac:dyDescent="0.2">
      <c r="A174" s="71">
        <v>166</v>
      </c>
      <c r="B174" s="74" t="s">
        <v>170</v>
      </c>
      <c r="C174" s="76">
        <v>87</v>
      </c>
      <c r="D174" s="71">
        <v>79</v>
      </c>
      <c r="E174" s="71">
        <v>88</v>
      </c>
      <c r="F174" s="73">
        <f t="shared" si="2"/>
        <v>85.9</v>
      </c>
      <c r="G174" s="73" t="s">
        <v>806</v>
      </c>
    </row>
    <row r="175" spans="1:7" s="75" customFormat="1" x14ac:dyDescent="0.2">
      <c r="A175" s="71">
        <v>167</v>
      </c>
      <c r="B175" s="74" t="s">
        <v>171</v>
      </c>
      <c r="C175" s="76">
        <v>85</v>
      </c>
      <c r="D175" s="71">
        <v>76</v>
      </c>
      <c r="E175" s="71">
        <v>70</v>
      </c>
      <c r="F175" s="73">
        <f t="shared" si="2"/>
        <v>75.7</v>
      </c>
      <c r="G175" s="73" t="s">
        <v>806</v>
      </c>
    </row>
    <row r="176" spans="1:7" s="75" customFormat="1" x14ac:dyDescent="0.2">
      <c r="A176" s="71">
        <v>168</v>
      </c>
      <c r="B176" s="74" t="s">
        <v>172</v>
      </c>
      <c r="C176" s="76">
        <v>91</v>
      </c>
      <c r="D176" s="71">
        <v>80</v>
      </c>
      <c r="E176" s="71">
        <v>69</v>
      </c>
      <c r="F176" s="73">
        <f t="shared" si="2"/>
        <v>77.8</v>
      </c>
      <c r="G176" s="73" t="s">
        <v>806</v>
      </c>
    </row>
    <row r="177" spans="1:7" s="75" customFormat="1" x14ac:dyDescent="0.2">
      <c r="A177" s="71">
        <v>169</v>
      </c>
      <c r="B177" s="74" t="s">
        <v>173</v>
      </c>
      <c r="C177" s="76">
        <v>82</v>
      </c>
      <c r="D177" s="71">
        <v>75</v>
      </c>
      <c r="E177" s="71">
        <v>75</v>
      </c>
      <c r="F177" s="73">
        <f t="shared" si="2"/>
        <v>77.099999999999994</v>
      </c>
      <c r="G177" s="73" t="s">
        <v>806</v>
      </c>
    </row>
    <row r="178" spans="1:7" s="75" customFormat="1" x14ac:dyDescent="0.2">
      <c r="A178" s="71">
        <v>170</v>
      </c>
      <c r="B178" s="74" t="s">
        <v>174</v>
      </c>
      <c r="C178" s="76">
        <v>84</v>
      </c>
      <c r="D178" s="71">
        <v>73</v>
      </c>
      <c r="E178" s="71">
        <v>77</v>
      </c>
      <c r="F178" s="73">
        <f t="shared" si="2"/>
        <v>78.3</v>
      </c>
      <c r="G178" s="73" t="s">
        <v>806</v>
      </c>
    </row>
    <row r="179" spans="1:7" s="75" customFormat="1" x14ac:dyDescent="0.2">
      <c r="A179" s="71">
        <v>171</v>
      </c>
      <c r="B179" s="74" t="s">
        <v>175</v>
      </c>
      <c r="C179" s="76">
        <v>75</v>
      </c>
      <c r="D179" s="71">
        <v>95</v>
      </c>
      <c r="E179" s="71">
        <v>82</v>
      </c>
      <c r="F179" s="73">
        <f t="shared" si="2"/>
        <v>82.5</v>
      </c>
      <c r="G179" s="73" t="s">
        <v>806</v>
      </c>
    </row>
    <row r="180" spans="1:7" s="75" customFormat="1" x14ac:dyDescent="0.2">
      <c r="A180" s="71">
        <v>172</v>
      </c>
      <c r="B180" s="74" t="s">
        <v>176</v>
      </c>
      <c r="C180" s="76">
        <v>84</v>
      </c>
      <c r="D180" s="71">
        <v>74</v>
      </c>
      <c r="E180" s="71">
        <v>87</v>
      </c>
      <c r="F180" s="73">
        <f t="shared" si="2"/>
        <v>83.5</v>
      </c>
      <c r="G180" s="73" t="s">
        <v>806</v>
      </c>
    </row>
    <row r="181" spans="1:7" s="75" customFormat="1" x14ac:dyDescent="0.2">
      <c r="A181" s="71">
        <v>173</v>
      </c>
      <c r="B181" s="74" t="s">
        <v>177</v>
      </c>
      <c r="C181" s="76">
        <v>73</v>
      </c>
      <c r="D181" s="71">
        <v>83</v>
      </c>
      <c r="E181" s="71">
        <v>72</v>
      </c>
      <c r="F181" s="73">
        <f t="shared" si="2"/>
        <v>74.5</v>
      </c>
      <c r="G181" s="73" t="s">
        <v>806</v>
      </c>
    </row>
    <row r="182" spans="1:7" s="75" customFormat="1" x14ac:dyDescent="0.2">
      <c r="A182" s="71">
        <v>174</v>
      </c>
      <c r="B182" s="74" t="s">
        <v>178</v>
      </c>
      <c r="C182" s="76">
        <v>98</v>
      </c>
      <c r="D182" s="71">
        <v>52</v>
      </c>
      <c r="E182" s="71">
        <v>78</v>
      </c>
      <c r="F182" s="73">
        <f t="shared" si="2"/>
        <v>78.8</v>
      </c>
      <c r="G182" s="73" t="s">
        <v>806</v>
      </c>
    </row>
    <row r="183" spans="1:7" s="75" customFormat="1" x14ac:dyDescent="0.2">
      <c r="A183" s="71">
        <v>175</v>
      </c>
      <c r="B183" s="74" t="s">
        <v>179</v>
      </c>
      <c r="C183" s="76">
        <v>97</v>
      </c>
      <c r="D183" s="71">
        <v>100</v>
      </c>
      <c r="E183" s="71">
        <v>91</v>
      </c>
      <c r="F183" s="73">
        <f t="shared" si="2"/>
        <v>94.6</v>
      </c>
      <c r="G183" s="73" t="s">
        <v>808</v>
      </c>
    </row>
    <row r="184" spans="1:7" s="75" customFormat="1" x14ac:dyDescent="0.2">
      <c r="A184" s="71">
        <v>176</v>
      </c>
      <c r="B184" s="74" t="s">
        <v>180</v>
      </c>
      <c r="C184" s="76">
        <v>90</v>
      </c>
      <c r="D184" s="71">
        <v>68</v>
      </c>
      <c r="E184" s="71">
        <v>71</v>
      </c>
      <c r="F184" s="73">
        <f t="shared" si="2"/>
        <v>76.099999999999994</v>
      </c>
      <c r="G184" s="73" t="s">
        <v>806</v>
      </c>
    </row>
    <row r="185" spans="1:7" s="75" customFormat="1" x14ac:dyDescent="0.2">
      <c r="A185" s="71">
        <v>177</v>
      </c>
      <c r="B185" s="74" t="s">
        <v>181</v>
      </c>
      <c r="C185" s="76">
        <v>86</v>
      </c>
      <c r="D185" s="71">
        <v>70</v>
      </c>
      <c r="E185" s="71">
        <v>72</v>
      </c>
      <c r="F185" s="73">
        <f t="shared" si="2"/>
        <v>75.8</v>
      </c>
      <c r="G185" s="73" t="s">
        <v>806</v>
      </c>
    </row>
    <row r="186" spans="1:7" s="75" customFormat="1" x14ac:dyDescent="0.2">
      <c r="A186" s="71">
        <v>178</v>
      </c>
      <c r="B186" s="74" t="s">
        <v>182</v>
      </c>
      <c r="C186" s="76">
        <v>95</v>
      </c>
      <c r="D186" s="71">
        <v>70</v>
      </c>
      <c r="E186" s="71">
        <v>70</v>
      </c>
      <c r="F186" s="73">
        <f t="shared" si="2"/>
        <v>77.5</v>
      </c>
      <c r="G186" s="73" t="s">
        <v>806</v>
      </c>
    </row>
    <row r="187" spans="1:7" s="75" customFormat="1" x14ac:dyDescent="0.2">
      <c r="A187" s="71">
        <v>179</v>
      </c>
      <c r="B187" s="74" t="s">
        <v>183</v>
      </c>
      <c r="C187" s="76">
        <v>90</v>
      </c>
      <c r="D187" s="71">
        <v>85</v>
      </c>
      <c r="E187" s="71">
        <v>69</v>
      </c>
      <c r="F187" s="73">
        <f t="shared" si="2"/>
        <v>78.5</v>
      </c>
      <c r="G187" s="73" t="s">
        <v>806</v>
      </c>
    </row>
    <row r="188" spans="1:7" s="75" customFormat="1" x14ac:dyDescent="0.2">
      <c r="A188" s="71">
        <v>180</v>
      </c>
      <c r="B188" s="74" t="s">
        <v>184</v>
      </c>
      <c r="C188" s="76">
        <v>76</v>
      </c>
      <c r="D188" s="71">
        <v>60</v>
      </c>
      <c r="E188" s="71">
        <v>81</v>
      </c>
      <c r="F188" s="73">
        <f t="shared" si="2"/>
        <v>75.3</v>
      </c>
      <c r="G188" s="73" t="s">
        <v>806</v>
      </c>
    </row>
    <row r="189" spans="1:7" s="75" customFormat="1" x14ac:dyDescent="0.2">
      <c r="A189" s="71">
        <v>181</v>
      </c>
      <c r="B189" s="74" t="s">
        <v>185</v>
      </c>
      <c r="C189" s="76">
        <v>90</v>
      </c>
      <c r="D189" s="71">
        <v>79</v>
      </c>
      <c r="E189" s="71">
        <v>68</v>
      </c>
      <c r="F189" s="73">
        <f t="shared" si="2"/>
        <v>76.8</v>
      </c>
      <c r="G189" s="73" t="s">
        <v>806</v>
      </c>
    </row>
    <row r="190" spans="1:7" s="75" customFormat="1" x14ac:dyDescent="0.2">
      <c r="A190" s="71">
        <v>182</v>
      </c>
      <c r="B190" s="74" t="s">
        <v>186</v>
      </c>
      <c r="C190" s="76">
        <v>85</v>
      </c>
      <c r="D190" s="71">
        <v>88</v>
      </c>
      <c r="E190" s="71">
        <v>90</v>
      </c>
      <c r="F190" s="73">
        <f t="shared" si="2"/>
        <v>88.1</v>
      </c>
      <c r="G190" s="73" t="s">
        <v>806</v>
      </c>
    </row>
    <row r="191" spans="1:7" s="75" customFormat="1" x14ac:dyDescent="0.2">
      <c r="A191" s="71">
        <v>183</v>
      </c>
      <c r="B191" s="74" t="s">
        <v>187</v>
      </c>
      <c r="C191" s="76">
        <v>89</v>
      </c>
      <c r="D191" s="71">
        <v>70</v>
      </c>
      <c r="E191" s="71">
        <v>70</v>
      </c>
      <c r="F191" s="73">
        <f t="shared" si="2"/>
        <v>75.7</v>
      </c>
      <c r="G191" s="73" t="s">
        <v>806</v>
      </c>
    </row>
    <row r="192" spans="1:7" s="75" customFormat="1" x14ac:dyDescent="0.2">
      <c r="A192" s="71">
        <v>184</v>
      </c>
      <c r="B192" s="74" t="s">
        <v>188</v>
      </c>
      <c r="C192" s="76">
        <v>84</v>
      </c>
      <c r="D192" s="71">
        <v>92</v>
      </c>
      <c r="E192" s="71">
        <v>75</v>
      </c>
      <c r="F192" s="73">
        <f t="shared" si="2"/>
        <v>81.099999999999994</v>
      </c>
      <c r="G192" s="73" t="s">
        <v>806</v>
      </c>
    </row>
    <row r="193" spans="1:7" s="75" customFormat="1" x14ac:dyDescent="0.2">
      <c r="A193" s="71">
        <v>185</v>
      </c>
      <c r="B193" s="74" t="s">
        <v>189</v>
      </c>
      <c r="C193" s="76">
        <v>89</v>
      </c>
      <c r="D193" s="71">
        <v>70</v>
      </c>
      <c r="E193" s="71">
        <v>70</v>
      </c>
      <c r="F193" s="73">
        <f t="shared" si="2"/>
        <v>75.7</v>
      </c>
      <c r="G193" s="73" t="s">
        <v>806</v>
      </c>
    </row>
    <row r="194" spans="1:7" s="75" customFormat="1" x14ac:dyDescent="0.2">
      <c r="A194" s="71">
        <v>186</v>
      </c>
      <c r="B194" s="74" t="s">
        <v>190</v>
      </c>
      <c r="C194" s="76">
        <v>90</v>
      </c>
      <c r="D194" s="71">
        <v>64</v>
      </c>
      <c r="E194" s="71">
        <v>80</v>
      </c>
      <c r="F194" s="73">
        <f t="shared" si="2"/>
        <v>79.8</v>
      </c>
      <c r="G194" s="73" t="s">
        <v>806</v>
      </c>
    </row>
    <row r="195" spans="1:7" s="75" customFormat="1" x14ac:dyDescent="0.2">
      <c r="A195" s="71">
        <v>187</v>
      </c>
      <c r="B195" s="74" t="s">
        <v>191</v>
      </c>
      <c r="C195" s="76">
        <v>97</v>
      </c>
      <c r="D195" s="71">
        <v>64</v>
      </c>
      <c r="E195" s="71">
        <v>85</v>
      </c>
      <c r="F195" s="73">
        <f t="shared" si="2"/>
        <v>84.4</v>
      </c>
      <c r="G195" s="73" t="s">
        <v>806</v>
      </c>
    </row>
    <row r="196" spans="1:7" s="75" customFormat="1" x14ac:dyDescent="0.2">
      <c r="A196" s="71">
        <v>188</v>
      </c>
      <c r="B196" s="74" t="s">
        <v>192</v>
      </c>
      <c r="C196" s="76">
        <v>80</v>
      </c>
      <c r="D196" s="71">
        <v>80</v>
      </c>
      <c r="E196" s="71">
        <v>70</v>
      </c>
      <c r="F196" s="73">
        <f t="shared" si="2"/>
        <v>75</v>
      </c>
      <c r="G196" s="73" t="s">
        <v>806</v>
      </c>
    </row>
    <row r="197" spans="1:7" s="75" customFormat="1" x14ac:dyDescent="0.2">
      <c r="A197" s="71">
        <v>189</v>
      </c>
      <c r="B197" s="74" t="s">
        <v>193</v>
      </c>
      <c r="C197" s="76">
        <v>91</v>
      </c>
      <c r="D197" s="71">
        <v>88</v>
      </c>
      <c r="E197" s="71">
        <v>65</v>
      </c>
      <c r="F197" s="73">
        <f t="shared" si="2"/>
        <v>77.400000000000006</v>
      </c>
      <c r="G197" s="73" t="s">
        <v>806</v>
      </c>
    </row>
    <row r="198" spans="1:7" s="75" customFormat="1" x14ac:dyDescent="0.2">
      <c r="A198" s="71">
        <v>190</v>
      </c>
      <c r="B198" s="74" t="s">
        <v>194</v>
      </c>
      <c r="C198" s="76">
        <v>78</v>
      </c>
      <c r="D198" s="71">
        <v>60</v>
      </c>
      <c r="E198" s="71">
        <v>80</v>
      </c>
      <c r="F198" s="73">
        <f t="shared" si="2"/>
        <v>75.400000000000006</v>
      </c>
      <c r="G198" s="73" t="s">
        <v>806</v>
      </c>
    </row>
    <row r="199" spans="1:7" s="75" customFormat="1" x14ac:dyDescent="0.2">
      <c r="A199" s="71">
        <v>191</v>
      </c>
      <c r="B199" s="74" t="s">
        <v>195</v>
      </c>
      <c r="C199" s="76">
        <v>85</v>
      </c>
      <c r="D199" s="71">
        <v>82</v>
      </c>
      <c r="E199" s="71">
        <v>74</v>
      </c>
      <c r="F199" s="73">
        <f t="shared" si="2"/>
        <v>78.900000000000006</v>
      </c>
      <c r="G199" s="73" t="s">
        <v>806</v>
      </c>
    </row>
    <row r="200" spans="1:7" s="75" customFormat="1" x14ac:dyDescent="0.2">
      <c r="A200" s="71">
        <v>192</v>
      </c>
      <c r="B200" s="74" t="s">
        <v>196</v>
      </c>
      <c r="C200" s="76">
        <v>80</v>
      </c>
      <c r="D200" s="71">
        <v>79</v>
      </c>
      <c r="E200" s="71">
        <v>72</v>
      </c>
      <c r="F200" s="73">
        <f t="shared" si="2"/>
        <v>75.8</v>
      </c>
      <c r="G200" s="73" t="s">
        <v>806</v>
      </c>
    </row>
    <row r="201" spans="1:7" s="75" customFormat="1" x14ac:dyDescent="0.2">
      <c r="A201" s="71">
        <v>193</v>
      </c>
      <c r="B201" s="74" t="s">
        <v>197</v>
      </c>
      <c r="C201" s="76">
        <v>77</v>
      </c>
      <c r="D201" s="71">
        <v>70</v>
      </c>
      <c r="E201" s="71">
        <v>76</v>
      </c>
      <c r="F201" s="73">
        <f t="shared" si="2"/>
        <v>75.099999999999994</v>
      </c>
      <c r="G201" s="73" t="s">
        <v>806</v>
      </c>
    </row>
    <row r="202" spans="1:7" s="75" customFormat="1" x14ac:dyDescent="0.2">
      <c r="A202" s="71">
        <v>194</v>
      </c>
      <c r="B202" s="74" t="s">
        <v>198</v>
      </c>
      <c r="C202" s="76">
        <v>84</v>
      </c>
      <c r="D202" s="71">
        <v>70</v>
      </c>
      <c r="E202" s="71">
        <v>69</v>
      </c>
      <c r="F202" s="73">
        <f t="shared" ref="F202:F213" si="3">SUM((C202*0.3)+(D202*0.2)+(E202*0.5))</f>
        <v>73.7</v>
      </c>
      <c r="G202" s="73" t="s">
        <v>807</v>
      </c>
    </row>
    <row r="203" spans="1:7" s="75" customFormat="1" x14ac:dyDescent="0.2">
      <c r="A203" s="71">
        <v>195</v>
      </c>
      <c r="B203" s="74" t="s">
        <v>199</v>
      </c>
      <c r="C203" s="76">
        <v>89</v>
      </c>
      <c r="D203" s="71">
        <v>70</v>
      </c>
      <c r="E203" s="71">
        <v>70</v>
      </c>
      <c r="F203" s="73">
        <f t="shared" si="3"/>
        <v>75.7</v>
      </c>
      <c r="G203" s="73" t="s">
        <v>806</v>
      </c>
    </row>
    <row r="204" spans="1:7" s="75" customFormat="1" x14ac:dyDescent="0.2">
      <c r="A204" s="71">
        <v>196</v>
      </c>
      <c r="B204" s="74" t="s">
        <v>200</v>
      </c>
      <c r="C204" s="76">
        <v>92</v>
      </c>
      <c r="D204" s="71">
        <v>93</v>
      </c>
      <c r="E204" s="71">
        <v>99</v>
      </c>
      <c r="F204" s="73">
        <f t="shared" si="3"/>
        <v>95.7</v>
      </c>
      <c r="G204" s="73" t="s">
        <v>808</v>
      </c>
    </row>
    <row r="205" spans="1:7" s="75" customFormat="1" x14ac:dyDescent="0.2">
      <c r="A205" s="71">
        <v>197</v>
      </c>
      <c r="B205" s="74" t="s">
        <v>201</v>
      </c>
      <c r="C205" s="76">
        <v>95</v>
      </c>
      <c r="D205" s="71">
        <v>84</v>
      </c>
      <c r="E205" s="71">
        <v>62</v>
      </c>
      <c r="F205" s="73">
        <f t="shared" si="3"/>
        <v>76.3</v>
      </c>
      <c r="G205" s="73" t="s">
        <v>806</v>
      </c>
    </row>
    <row r="206" spans="1:7" s="75" customFormat="1" x14ac:dyDescent="0.2">
      <c r="A206" s="71">
        <v>198</v>
      </c>
      <c r="B206" s="74" t="s">
        <v>202</v>
      </c>
      <c r="C206" s="76">
        <v>94</v>
      </c>
      <c r="D206" s="71">
        <v>63</v>
      </c>
      <c r="E206" s="71">
        <v>78</v>
      </c>
      <c r="F206" s="73">
        <f t="shared" si="3"/>
        <v>79.8</v>
      </c>
      <c r="G206" s="73" t="s">
        <v>806</v>
      </c>
    </row>
    <row r="207" spans="1:7" s="75" customFormat="1" x14ac:dyDescent="0.2">
      <c r="A207" s="71">
        <v>199</v>
      </c>
      <c r="B207" s="74" t="s">
        <v>203</v>
      </c>
      <c r="C207" s="76">
        <v>86</v>
      </c>
      <c r="D207" s="71">
        <v>60</v>
      </c>
      <c r="E207" s="71">
        <v>80</v>
      </c>
      <c r="F207" s="73">
        <f t="shared" si="3"/>
        <v>77.8</v>
      </c>
      <c r="G207" s="73" t="s">
        <v>806</v>
      </c>
    </row>
    <row r="208" spans="1:7" s="75" customFormat="1" x14ac:dyDescent="0.2">
      <c r="A208" s="71">
        <v>200</v>
      </c>
      <c r="B208" s="74" t="s">
        <v>204</v>
      </c>
      <c r="C208" s="76">
        <v>92</v>
      </c>
      <c r="D208" s="71">
        <v>69</v>
      </c>
      <c r="E208" s="71">
        <v>70</v>
      </c>
      <c r="F208" s="73">
        <f t="shared" si="3"/>
        <v>76.400000000000006</v>
      </c>
      <c r="G208" s="73" t="s">
        <v>806</v>
      </c>
    </row>
    <row r="209" spans="1:7" s="75" customFormat="1" x14ac:dyDescent="0.2">
      <c r="A209" s="71">
        <v>201</v>
      </c>
      <c r="B209" s="74" t="s">
        <v>205</v>
      </c>
      <c r="C209" s="71">
        <v>85</v>
      </c>
      <c r="D209" s="71">
        <v>89</v>
      </c>
      <c r="E209" s="71">
        <v>69</v>
      </c>
      <c r="F209" s="73">
        <f t="shared" si="3"/>
        <v>77.8</v>
      </c>
      <c r="G209" s="73" t="s">
        <v>806</v>
      </c>
    </row>
    <row r="210" spans="1:7" s="75" customFormat="1" x14ac:dyDescent="0.2">
      <c r="A210" s="71">
        <v>202</v>
      </c>
      <c r="B210" s="74" t="s">
        <v>206</v>
      </c>
      <c r="C210" s="71">
        <v>85</v>
      </c>
      <c r="D210" s="71">
        <v>96</v>
      </c>
      <c r="E210" s="71">
        <v>74</v>
      </c>
      <c r="F210" s="73">
        <f t="shared" si="3"/>
        <v>81.7</v>
      </c>
      <c r="G210" s="73" t="s">
        <v>806</v>
      </c>
    </row>
    <row r="211" spans="1:7" s="75" customFormat="1" x14ac:dyDescent="0.2">
      <c r="A211" s="71">
        <v>203</v>
      </c>
      <c r="B211" s="74" t="s">
        <v>207</v>
      </c>
      <c r="C211" s="71">
        <v>90</v>
      </c>
      <c r="D211" s="71">
        <v>73</v>
      </c>
      <c r="E211" s="71">
        <v>87</v>
      </c>
      <c r="F211" s="73">
        <f t="shared" si="3"/>
        <v>85.1</v>
      </c>
      <c r="G211" s="73" t="s">
        <v>806</v>
      </c>
    </row>
    <row r="212" spans="1:7" s="75" customFormat="1" x14ac:dyDescent="0.2">
      <c r="A212" s="71">
        <v>204</v>
      </c>
      <c r="B212" s="74" t="s">
        <v>208</v>
      </c>
      <c r="C212" s="71">
        <v>82</v>
      </c>
      <c r="D212" s="71">
        <v>67</v>
      </c>
      <c r="E212" s="71">
        <v>79</v>
      </c>
      <c r="F212" s="73">
        <f t="shared" si="3"/>
        <v>77.5</v>
      </c>
      <c r="G212" s="73" t="s">
        <v>806</v>
      </c>
    </row>
    <row r="213" spans="1:7" s="75" customFormat="1" x14ac:dyDescent="0.2">
      <c r="A213" s="71">
        <v>205</v>
      </c>
      <c r="B213" s="74" t="s">
        <v>209</v>
      </c>
      <c r="C213" s="71">
        <v>76</v>
      </c>
      <c r="D213" s="71">
        <v>76</v>
      </c>
      <c r="E213" s="71">
        <v>86</v>
      </c>
      <c r="F213" s="73">
        <f t="shared" si="3"/>
        <v>81</v>
      </c>
      <c r="G213" s="73" t="s">
        <v>806</v>
      </c>
    </row>
  </sheetData>
  <mergeCells count="2">
    <mergeCell ref="A6:G7"/>
    <mergeCell ref="A1:G5"/>
  </mergeCells>
  <pageMargins left="0.23622047244094491" right="0.23622047244094491" top="0.19685039370078741" bottom="0.74803149606299213" header="0.31496062992125984" footer="0.31496062992125984"/>
  <pageSetup paperSize="9" scale="76" fitToHeight="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A64E-8853-4F9E-8605-66E06710D346}">
  <sheetPr>
    <pageSetUpPr fitToPage="1"/>
  </sheetPr>
  <dimension ref="A1:G155"/>
  <sheetViews>
    <sheetView zoomScale="110" zoomScaleNormal="70" workbookViewId="0">
      <selection activeCell="B157" sqref="A1:XFD1048576"/>
    </sheetView>
  </sheetViews>
  <sheetFormatPr defaultRowHeight="14.25" x14ac:dyDescent="0.2"/>
  <cols>
    <col min="1" max="1" width="9.140625" style="77"/>
    <col min="2" max="2" width="34.140625" style="77" customWidth="1"/>
    <col min="3" max="3" width="24.5703125" style="77" customWidth="1"/>
    <col min="4" max="4" width="21.140625" style="77" customWidth="1"/>
    <col min="5" max="5" width="18.7109375" style="77" customWidth="1"/>
    <col min="6" max="6" width="19.85546875" style="78" customWidth="1"/>
    <col min="7" max="7" width="43.28515625" style="78" customWidth="1"/>
    <col min="8" max="16384" width="9.140625" style="69"/>
  </cols>
  <sheetData>
    <row r="1" spans="1:7" x14ac:dyDescent="0.2">
      <c r="A1" s="115"/>
      <c r="B1" s="115"/>
      <c r="C1" s="115"/>
      <c r="D1" s="115"/>
      <c r="E1" s="115"/>
      <c r="F1" s="115"/>
      <c r="G1" s="115"/>
    </row>
    <row r="2" spans="1:7" x14ac:dyDescent="0.2">
      <c r="A2" s="115"/>
      <c r="B2" s="115"/>
      <c r="C2" s="115"/>
      <c r="D2" s="115"/>
      <c r="E2" s="115"/>
      <c r="F2" s="115"/>
      <c r="G2" s="115"/>
    </row>
    <row r="3" spans="1:7" x14ac:dyDescent="0.2">
      <c r="A3" s="115"/>
      <c r="B3" s="115"/>
      <c r="C3" s="115"/>
      <c r="D3" s="115"/>
      <c r="E3" s="115"/>
      <c r="F3" s="115"/>
      <c r="G3" s="115"/>
    </row>
    <row r="4" spans="1:7" x14ac:dyDescent="0.2">
      <c r="A4" s="115"/>
      <c r="B4" s="115"/>
      <c r="C4" s="115"/>
      <c r="D4" s="115"/>
      <c r="E4" s="115"/>
      <c r="F4" s="115"/>
      <c r="G4" s="115"/>
    </row>
    <row r="5" spans="1:7" x14ac:dyDescent="0.2">
      <c r="A5" s="115"/>
      <c r="B5" s="115"/>
      <c r="C5" s="115"/>
      <c r="D5" s="115"/>
      <c r="E5" s="115"/>
      <c r="F5" s="115"/>
      <c r="G5" s="115"/>
    </row>
    <row r="6" spans="1:7" ht="14.25" customHeight="1" x14ac:dyDescent="0.2">
      <c r="A6" s="116" t="s">
        <v>324</v>
      </c>
      <c r="B6" s="115"/>
      <c r="C6" s="115"/>
      <c r="D6" s="115"/>
      <c r="E6" s="115"/>
      <c r="F6" s="115"/>
      <c r="G6" s="115"/>
    </row>
    <row r="7" spans="1:7" x14ac:dyDescent="0.2">
      <c r="A7" s="115"/>
      <c r="B7" s="115"/>
      <c r="C7" s="115"/>
      <c r="D7" s="115"/>
      <c r="E7" s="115"/>
      <c r="F7" s="115"/>
      <c r="G7" s="115"/>
    </row>
    <row r="8" spans="1:7" s="70" customFormat="1" ht="15" x14ac:dyDescent="0.25">
      <c r="A8" s="79" t="s">
        <v>0</v>
      </c>
      <c r="B8" s="79" t="s">
        <v>1</v>
      </c>
      <c r="C8" s="79" t="s">
        <v>803</v>
      </c>
      <c r="D8" s="79" t="s">
        <v>804</v>
      </c>
      <c r="E8" s="79" t="s">
        <v>805</v>
      </c>
      <c r="F8" s="79" t="s">
        <v>219</v>
      </c>
      <c r="G8" s="79" t="s">
        <v>215</v>
      </c>
    </row>
    <row r="9" spans="1:7" s="75" customFormat="1" x14ac:dyDescent="0.2">
      <c r="A9" s="71">
        <v>1</v>
      </c>
      <c r="B9" s="72" t="s">
        <v>325</v>
      </c>
      <c r="C9" s="73">
        <v>92</v>
      </c>
      <c r="D9" s="71">
        <v>94</v>
      </c>
      <c r="E9" s="71">
        <v>95</v>
      </c>
      <c r="F9" s="73">
        <f>SUM((C9*0.3)+(D9*0.2)+(E9*0.5))</f>
        <v>93.9</v>
      </c>
      <c r="G9" s="73" t="s">
        <v>808</v>
      </c>
    </row>
    <row r="10" spans="1:7" s="75" customFormat="1" x14ac:dyDescent="0.2">
      <c r="A10" s="71">
        <v>2</v>
      </c>
      <c r="B10" s="72" t="s">
        <v>326</v>
      </c>
      <c r="C10" s="76">
        <v>80</v>
      </c>
      <c r="D10" s="71">
        <v>88</v>
      </c>
      <c r="E10" s="71">
        <v>78</v>
      </c>
      <c r="F10" s="73">
        <f t="shared" ref="F10:F73" si="0">SUM((C10*0.3)+(D10*0.2)+(E10*0.5))</f>
        <v>80.599999999999994</v>
      </c>
      <c r="G10" s="73" t="s">
        <v>806</v>
      </c>
    </row>
    <row r="11" spans="1:7" s="75" customFormat="1" x14ac:dyDescent="0.2">
      <c r="A11" s="71">
        <v>3</v>
      </c>
      <c r="B11" s="72" t="s">
        <v>327</v>
      </c>
      <c r="C11" s="76">
        <v>84</v>
      </c>
      <c r="D11" s="71">
        <v>95</v>
      </c>
      <c r="E11" s="71">
        <v>93</v>
      </c>
      <c r="F11" s="73">
        <f t="shared" si="0"/>
        <v>90.7</v>
      </c>
      <c r="G11" s="73" t="s">
        <v>808</v>
      </c>
    </row>
    <row r="12" spans="1:7" s="75" customFormat="1" x14ac:dyDescent="0.2">
      <c r="A12" s="71">
        <v>4</v>
      </c>
      <c r="B12" s="72" t="s">
        <v>328</v>
      </c>
      <c r="C12" s="76">
        <v>93</v>
      </c>
      <c r="D12" s="71">
        <v>95</v>
      </c>
      <c r="E12" s="71">
        <v>70</v>
      </c>
      <c r="F12" s="73">
        <f t="shared" si="0"/>
        <v>81.900000000000006</v>
      </c>
      <c r="G12" s="73" t="s">
        <v>806</v>
      </c>
    </row>
    <row r="13" spans="1:7" s="75" customFormat="1" x14ac:dyDescent="0.2">
      <c r="A13" s="71">
        <v>5</v>
      </c>
      <c r="B13" s="72" t="s">
        <v>329</v>
      </c>
      <c r="C13" s="76">
        <v>80</v>
      </c>
      <c r="D13" s="71">
        <v>70</v>
      </c>
      <c r="E13" s="71">
        <v>74</v>
      </c>
      <c r="F13" s="73">
        <f t="shared" si="0"/>
        <v>75</v>
      </c>
      <c r="G13" s="73" t="s">
        <v>806</v>
      </c>
    </row>
    <row r="14" spans="1:7" s="75" customFormat="1" x14ac:dyDescent="0.2">
      <c r="A14" s="71">
        <v>6</v>
      </c>
      <c r="B14" s="72" t="s">
        <v>330</v>
      </c>
      <c r="C14" s="76">
        <v>70</v>
      </c>
      <c r="D14" s="71">
        <v>73</v>
      </c>
      <c r="E14" s="71">
        <v>94</v>
      </c>
      <c r="F14" s="73">
        <f t="shared" si="0"/>
        <v>82.6</v>
      </c>
      <c r="G14" s="73" t="s">
        <v>806</v>
      </c>
    </row>
    <row r="15" spans="1:7" s="75" customFormat="1" x14ac:dyDescent="0.2">
      <c r="A15" s="71">
        <v>7</v>
      </c>
      <c r="B15" s="72" t="s">
        <v>331</v>
      </c>
      <c r="C15" s="76">
        <v>85</v>
      </c>
      <c r="D15" s="71">
        <v>70</v>
      </c>
      <c r="E15" s="71">
        <v>75</v>
      </c>
      <c r="F15" s="73">
        <f t="shared" si="0"/>
        <v>77</v>
      </c>
      <c r="G15" s="73" t="s">
        <v>806</v>
      </c>
    </row>
    <row r="16" spans="1:7" s="75" customFormat="1" x14ac:dyDescent="0.2">
      <c r="A16" s="71">
        <v>8</v>
      </c>
      <c r="B16" s="72" t="s">
        <v>332</v>
      </c>
      <c r="C16" s="76">
        <v>80</v>
      </c>
      <c r="D16" s="71">
        <v>82</v>
      </c>
      <c r="E16" s="71">
        <v>75</v>
      </c>
      <c r="F16" s="73">
        <f t="shared" si="0"/>
        <v>77.900000000000006</v>
      </c>
      <c r="G16" s="73" t="s">
        <v>806</v>
      </c>
    </row>
    <row r="17" spans="1:7" s="75" customFormat="1" x14ac:dyDescent="0.2">
      <c r="A17" s="71">
        <v>9</v>
      </c>
      <c r="B17" s="72" t="s">
        <v>333</v>
      </c>
      <c r="C17" s="76">
        <v>70</v>
      </c>
      <c r="D17" s="71">
        <v>96</v>
      </c>
      <c r="E17" s="71">
        <v>98</v>
      </c>
      <c r="F17" s="73">
        <f t="shared" si="0"/>
        <v>89.2</v>
      </c>
      <c r="G17" s="73" t="s">
        <v>806</v>
      </c>
    </row>
    <row r="18" spans="1:7" s="75" customFormat="1" x14ac:dyDescent="0.2">
      <c r="A18" s="71">
        <v>10</v>
      </c>
      <c r="B18" s="72" t="s">
        <v>334</v>
      </c>
      <c r="C18" s="76">
        <v>80</v>
      </c>
      <c r="D18" s="71">
        <v>80</v>
      </c>
      <c r="E18" s="71">
        <v>70</v>
      </c>
      <c r="F18" s="73">
        <f t="shared" si="0"/>
        <v>75</v>
      </c>
      <c r="G18" s="73" t="s">
        <v>806</v>
      </c>
    </row>
    <row r="19" spans="1:7" s="75" customFormat="1" x14ac:dyDescent="0.2">
      <c r="A19" s="71">
        <v>11</v>
      </c>
      <c r="B19" s="72" t="s">
        <v>335</v>
      </c>
      <c r="C19" s="76">
        <v>94</v>
      </c>
      <c r="D19" s="71">
        <v>65</v>
      </c>
      <c r="E19" s="71">
        <v>70</v>
      </c>
      <c r="F19" s="73">
        <f t="shared" si="0"/>
        <v>76.2</v>
      </c>
      <c r="G19" s="73" t="s">
        <v>806</v>
      </c>
    </row>
    <row r="20" spans="1:7" s="75" customFormat="1" x14ac:dyDescent="0.2">
      <c r="A20" s="71">
        <v>12</v>
      </c>
      <c r="B20" s="72" t="s">
        <v>336</v>
      </c>
      <c r="C20" s="76">
        <v>70</v>
      </c>
      <c r="D20" s="71">
        <v>65</v>
      </c>
      <c r="E20" s="71">
        <v>83</v>
      </c>
      <c r="F20" s="73">
        <f t="shared" si="0"/>
        <v>75.5</v>
      </c>
      <c r="G20" s="73" t="s">
        <v>806</v>
      </c>
    </row>
    <row r="21" spans="1:7" s="75" customFormat="1" x14ac:dyDescent="0.2">
      <c r="A21" s="71">
        <v>13</v>
      </c>
      <c r="B21" s="72" t="s">
        <v>337</v>
      </c>
      <c r="C21" s="76">
        <v>59</v>
      </c>
      <c r="D21" s="71">
        <v>97</v>
      </c>
      <c r="E21" s="71">
        <v>84</v>
      </c>
      <c r="F21" s="73">
        <f t="shared" si="0"/>
        <v>79.099999999999994</v>
      </c>
      <c r="G21" s="73" t="s">
        <v>806</v>
      </c>
    </row>
    <row r="22" spans="1:7" s="75" customFormat="1" x14ac:dyDescent="0.2">
      <c r="A22" s="71">
        <v>14</v>
      </c>
      <c r="B22" s="72" t="s">
        <v>338</v>
      </c>
      <c r="C22" s="76">
        <v>92</v>
      </c>
      <c r="D22" s="71">
        <v>79</v>
      </c>
      <c r="E22" s="71">
        <v>75</v>
      </c>
      <c r="F22" s="73">
        <f t="shared" si="0"/>
        <v>80.900000000000006</v>
      </c>
      <c r="G22" s="73" t="s">
        <v>806</v>
      </c>
    </row>
    <row r="23" spans="1:7" s="75" customFormat="1" x14ac:dyDescent="0.2">
      <c r="A23" s="71">
        <v>15</v>
      </c>
      <c r="B23" s="72" t="s">
        <v>339</v>
      </c>
      <c r="C23" s="76">
        <v>75</v>
      </c>
      <c r="D23" s="71">
        <v>76</v>
      </c>
      <c r="E23" s="71">
        <v>76</v>
      </c>
      <c r="F23" s="73">
        <f t="shared" si="0"/>
        <v>75.7</v>
      </c>
      <c r="G23" s="73" t="s">
        <v>806</v>
      </c>
    </row>
    <row r="24" spans="1:7" s="75" customFormat="1" x14ac:dyDescent="0.2">
      <c r="A24" s="71">
        <v>16</v>
      </c>
      <c r="B24" s="72" t="s">
        <v>340</v>
      </c>
      <c r="C24" s="76">
        <v>90</v>
      </c>
      <c r="D24" s="71">
        <v>76</v>
      </c>
      <c r="E24" s="71">
        <v>63</v>
      </c>
      <c r="F24" s="73">
        <f t="shared" si="0"/>
        <v>73.7</v>
      </c>
      <c r="G24" s="73" t="s">
        <v>806</v>
      </c>
    </row>
    <row r="25" spans="1:7" s="75" customFormat="1" x14ac:dyDescent="0.2">
      <c r="A25" s="71">
        <v>17</v>
      </c>
      <c r="B25" s="72" t="s">
        <v>341</v>
      </c>
      <c r="C25" s="76">
        <v>80</v>
      </c>
      <c r="D25" s="71">
        <v>76</v>
      </c>
      <c r="E25" s="71">
        <v>70</v>
      </c>
      <c r="F25" s="73">
        <f t="shared" si="0"/>
        <v>74.2</v>
      </c>
      <c r="G25" s="73" t="s">
        <v>807</v>
      </c>
    </row>
    <row r="26" spans="1:7" s="75" customFormat="1" x14ac:dyDescent="0.2">
      <c r="A26" s="71">
        <v>18</v>
      </c>
      <c r="B26" s="72" t="s">
        <v>342</v>
      </c>
      <c r="C26" s="76">
        <v>80</v>
      </c>
      <c r="D26" s="71">
        <v>63</v>
      </c>
      <c r="E26" s="71">
        <v>82</v>
      </c>
      <c r="F26" s="73">
        <f t="shared" si="0"/>
        <v>77.599999999999994</v>
      </c>
      <c r="G26" s="73" t="s">
        <v>806</v>
      </c>
    </row>
    <row r="27" spans="1:7" s="75" customFormat="1" x14ac:dyDescent="0.2">
      <c r="A27" s="71">
        <v>19</v>
      </c>
      <c r="B27" s="72" t="s">
        <v>343</v>
      </c>
      <c r="C27" s="76">
        <v>80</v>
      </c>
      <c r="D27" s="71">
        <v>92</v>
      </c>
      <c r="E27" s="71">
        <v>70</v>
      </c>
      <c r="F27" s="73">
        <f t="shared" si="0"/>
        <v>77.400000000000006</v>
      </c>
      <c r="G27" s="73" t="s">
        <v>806</v>
      </c>
    </row>
    <row r="28" spans="1:7" s="75" customFormat="1" x14ac:dyDescent="0.2">
      <c r="A28" s="71">
        <v>20</v>
      </c>
      <c r="B28" s="72" t="s">
        <v>344</v>
      </c>
      <c r="C28" s="76">
        <v>80</v>
      </c>
      <c r="D28" s="71">
        <v>79</v>
      </c>
      <c r="E28" s="71">
        <v>76</v>
      </c>
      <c r="F28" s="73">
        <f t="shared" si="0"/>
        <v>77.8</v>
      </c>
      <c r="G28" s="73" t="s">
        <v>806</v>
      </c>
    </row>
    <row r="29" spans="1:7" s="75" customFormat="1" x14ac:dyDescent="0.2">
      <c r="A29" s="71">
        <v>21</v>
      </c>
      <c r="B29" s="72" t="s">
        <v>345</v>
      </c>
      <c r="C29" s="76">
        <v>77</v>
      </c>
      <c r="D29" s="71">
        <v>100</v>
      </c>
      <c r="E29" s="71">
        <v>70</v>
      </c>
      <c r="F29" s="73">
        <f t="shared" si="0"/>
        <v>78.099999999999994</v>
      </c>
      <c r="G29" s="73" t="s">
        <v>806</v>
      </c>
    </row>
    <row r="30" spans="1:7" s="75" customFormat="1" x14ac:dyDescent="0.2">
      <c r="A30" s="71">
        <v>22</v>
      </c>
      <c r="B30" s="72" t="s">
        <v>346</v>
      </c>
      <c r="C30" s="76">
        <v>83</v>
      </c>
      <c r="D30" s="71">
        <v>61</v>
      </c>
      <c r="E30" s="71">
        <v>80</v>
      </c>
      <c r="F30" s="73">
        <f t="shared" si="0"/>
        <v>77.099999999999994</v>
      </c>
      <c r="G30" s="73" t="s">
        <v>806</v>
      </c>
    </row>
    <row r="31" spans="1:7" s="75" customFormat="1" x14ac:dyDescent="0.2">
      <c r="A31" s="71">
        <v>23</v>
      </c>
      <c r="B31" s="72" t="s">
        <v>347</v>
      </c>
      <c r="C31" s="76">
        <v>100</v>
      </c>
      <c r="D31" s="71">
        <v>67</v>
      </c>
      <c r="E31" s="71">
        <v>87</v>
      </c>
      <c r="F31" s="73">
        <f t="shared" si="0"/>
        <v>86.9</v>
      </c>
      <c r="G31" s="73" t="s">
        <v>806</v>
      </c>
    </row>
    <row r="32" spans="1:7" s="75" customFormat="1" x14ac:dyDescent="0.2">
      <c r="A32" s="71">
        <v>24</v>
      </c>
      <c r="B32" s="72" t="s">
        <v>348</v>
      </c>
      <c r="C32" s="76">
        <v>68</v>
      </c>
      <c r="D32" s="71">
        <v>51</v>
      </c>
      <c r="E32" s="71">
        <v>97</v>
      </c>
      <c r="F32" s="73">
        <f t="shared" si="0"/>
        <v>79.099999999999994</v>
      </c>
      <c r="G32" s="73" t="s">
        <v>806</v>
      </c>
    </row>
    <row r="33" spans="1:7" s="75" customFormat="1" x14ac:dyDescent="0.2">
      <c r="A33" s="71">
        <v>25</v>
      </c>
      <c r="B33" s="72" t="s">
        <v>349</v>
      </c>
      <c r="C33" s="76">
        <v>80</v>
      </c>
      <c r="D33" s="71">
        <v>70</v>
      </c>
      <c r="E33" s="71">
        <v>78</v>
      </c>
      <c r="F33" s="73">
        <f t="shared" si="0"/>
        <v>77</v>
      </c>
      <c r="G33" s="73" t="s">
        <v>806</v>
      </c>
    </row>
    <row r="34" spans="1:7" s="75" customFormat="1" x14ac:dyDescent="0.2">
      <c r="A34" s="71">
        <v>26</v>
      </c>
      <c r="B34" s="72" t="s">
        <v>350</v>
      </c>
      <c r="C34" s="76">
        <v>74</v>
      </c>
      <c r="D34" s="71">
        <v>77</v>
      </c>
      <c r="E34" s="71">
        <v>94</v>
      </c>
      <c r="F34" s="73">
        <f t="shared" si="0"/>
        <v>84.6</v>
      </c>
      <c r="G34" s="73" t="s">
        <v>806</v>
      </c>
    </row>
    <row r="35" spans="1:7" s="75" customFormat="1" x14ac:dyDescent="0.2">
      <c r="A35" s="71">
        <v>27</v>
      </c>
      <c r="B35" s="72" t="s">
        <v>351</v>
      </c>
      <c r="C35" s="76">
        <v>68</v>
      </c>
      <c r="D35" s="71">
        <v>96</v>
      </c>
      <c r="E35" s="71">
        <v>75</v>
      </c>
      <c r="F35" s="73">
        <f t="shared" si="0"/>
        <v>77.099999999999994</v>
      </c>
      <c r="G35" s="73" t="s">
        <v>806</v>
      </c>
    </row>
    <row r="36" spans="1:7" s="75" customFormat="1" x14ac:dyDescent="0.2">
      <c r="A36" s="71">
        <v>28</v>
      </c>
      <c r="B36" s="72" t="s">
        <v>352</v>
      </c>
      <c r="C36" s="76">
        <v>81</v>
      </c>
      <c r="D36" s="71">
        <v>90</v>
      </c>
      <c r="E36" s="71">
        <v>61</v>
      </c>
      <c r="F36" s="73">
        <f t="shared" si="0"/>
        <v>72.8</v>
      </c>
      <c r="G36" s="73" t="s">
        <v>807</v>
      </c>
    </row>
    <row r="37" spans="1:7" s="75" customFormat="1" x14ac:dyDescent="0.2">
      <c r="A37" s="71">
        <v>29</v>
      </c>
      <c r="B37" s="72" t="s">
        <v>353</v>
      </c>
      <c r="C37" s="76">
        <v>100</v>
      </c>
      <c r="D37" s="71">
        <v>99</v>
      </c>
      <c r="E37" s="71">
        <v>61</v>
      </c>
      <c r="F37" s="73">
        <f t="shared" si="0"/>
        <v>80.3</v>
      </c>
      <c r="G37" s="73" t="s">
        <v>806</v>
      </c>
    </row>
    <row r="38" spans="1:7" s="75" customFormat="1" x14ac:dyDescent="0.2">
      <c r="A38" s="71">
        <v>30</v>
      </c>
      <c r="B38" s="72" t="s">
        <v>354</v>
      </c>
      <c r="C38" s="76">
        <v>80</v>
      </c>
      <c r="D38" s="71">
        <v>90</v>
      </c>
      <c r="E38" s="71">
        <v>80</v>
      </c>
      <c r="F38" s="73">
        <f t="shared" si="0"/>
        <v>82</v>
      </c>
      <c r="G38" s="73" t="s">
        <v>806</v>
      </c>
    </row>
    <row r="39" spans="1:7" s="75" customFormat="1" x14ac:dyDescent="0.2">
      <c r="A39" s="71">
        <v>31</v>
      </c>
      <c r="B39" s="72" t="s">
        <v>355</v>
      </c>
      <c r="C39" s="76">
        <v>90</v>
      </c>
      <c r="D39" s="71">
        <v>96</v>
      </c>
      <c r="E39" s="71">
        <v>68</v>
      </c>
      <c r="F39" s="73">
        <f t="shared" si="0"/>
        <v>80.2</v>
      </c>
      <c r="G39" s="73" t="s">
        <v>806</v>
      </c>
    </row>
    <row r="40" spans="1:7" s="75" customFormat="1" x14ac:dyDescent="0.2">
      <c r="A40" s="71">
        <v>32</v>
      </c>
      <c r="B40" s="72" t="s">
        <v>356</v>
      </c>
      <c r="C40" s="76">
        <v>80</v>
      </c>
      <c r="D40" s="71">
        <v>96</v>
      </c>
      <c r="E40" s="71">
        <v>91</v>
      </c>
      <c r="F40" s="73">
        <f t="shared" si="0"/>
        <v>88.7</v>
      </c>
      <c r="G40" s="73" t="s">
        <v>806</v>
      </c>
    </row>
    <row r="41" spans="1:7" s="75" customFormat="1" x14ac:dyDescent="0.2">
      <c r="A41" s="71">
        <v>33</v>
      </c>
      <c r="B41" s="72" t="s">
        <v>357</v>
      </c>
      <c r="C41" s="76">
        <v>90</v>
      </c>
      <c r="D41" s="71">
        <v>79</v>
      </c>
      <c r="E41" s="71">
        <v>93</v>
      </c>
      <c r="F41" s="73">
        <f t="shared" si="0"/>
        <v>89.3</v>
      </c>
      <c r="G41" s="73" t="s">
        <v>806</v>
      </c>
    </row>
    <row r="42" spans="1:7" s="75" customFormat="1" x14ac:dyDescent="0.2">
      <c r="A42" s="71">
        <v>34</v>
      </c>
      <c r="B42" s="72" t="s">
        <v>358</v>
      </c>
      <c r="C42" s="76">
        <v>79</v>
      </c>
      <c r="D42" s="71">
        <v>95</v>
      </c>
      <c r="E42" s="71">
        <v>84</v>
      </c>
      <c r="F42" s="73">
        <f t="shared" si="0"/>
        <v>84.7</v>
      </c>
      <c r="G42" s="73" t="s">
        <v>806</v>
      </c>
    </row>
    <row r="43" spans="1:7" s="75" customFormat="1" x14ac:dyDescent="0.2">
      <c r="A43" s="71">
        <v>35</v>
      </c>
      <c r="B43" s="72" t="s">
        <v>359</v>
      </c>
      <c r="C43" s="76">
        <v>95</v>
      </c>
      <c r="D43" s="71">
        <v>60</v>
      </c>
      <c r="E43" s="71">
        <v>63</v>
      </c>
      <c r="F43" s="73">
        <f t="shared" si="0"/>
        <v>72</v>
      </c>
      <c r="G43" s="73" t="s">
        <v>807</v>
      </c>
    </row>
    <row r="44" spans="1:7" s="75" customFormat="1" x14ac:dyDescent="0.2">
      <c r="A44" s="71">
        <v>36</v>
      </c>
      <c r="B44" s="72" t="s">
        <v>360</v>
      </c>
      <c r="C44" s="76">
        <v>62</v>
      </c>
      <c r="D44" s="71">
        <v>72</v>
      </c>
      <c r="E44" s="71">
        <v>94</v>
      </c>
      <c r="F44" s="73">
        <f t="shared" si="0"/>
        <v>80</v>
      </c>
      <c r="G44" s="73" t="s">
        <v>806</v>
      </c>
    </row>
    <row r="45" spans="1:7" s="75" customFormat="1" x14ac:dyDescent="0.2">
      <c r="A45" s="71">
        <v>37</v>
      </c>
      <c r="B45" s="72" t="s">
        <v>361</v>
      </c>
      <c r="C45" s="76">
        <v>86</v>
      </c>
      <c r="D45" s="71">
        <v>79</v>
      </c>
      <c r="E45" s="71">
        <v>99</v>
      </c>
      <c r="F45" s="73">
        <f t="shared" si="0"/>
        <v>91.1</v>
      </c>
      <c r="G45" s="73" t="s">
        <v>808</v>
      </c>
    </row>
    <row r="46" spans="1:7" s="75" customFormat="1" x14ac:dyDescent="0.2">
      <c r="A46" s="71">
        <v>38</v>
      </c>
      <c r="B46" s="72" t="s">
        <v>362</v>
      </c>
      <c r="C46" s="76">
        <v>88</v>
      </c>
      <c r="D46" s="71">
        <v>63</v>
      </c>
      <c r="E46" s="71">
        <v>83</v>
      </c>
      <c r="F46" s="73">
        <f t="shared" si="0"/>
        <v>80.5</v>
      </c>
      <c r="G46" s="73" t="s">
        <v>806</v>
      </c>
    </row>
    <row r="47" spans="1:7" s="75" customFormat="1" x14ac:dyDescent="0.2">
      <c r="A47" s="71">
        <v>39</v>
      </c>
      <c r="B47" s="72" t="s">
        <v>363</v>
      </c>
      <c r="C47" s="76">
        <v>75</v>
      </c>
      <c r="D47" s="71">
        <v>95</v>
      </c>
      <c r="E47" s="71">
        <v>70</v>
      </c>
      <c r="F47" s="73">
        <f t="shared" si="0"/>
        <v>76.5</v>
      </c>
      <c r="G47" s="73" t="s">
        <v>806</v>
      </c>
    </row>
    <row r="48" spans="1:7" s="75" customFormat="1" x14ac:dyDescent="0.2">
      <c r="A48" s="71">
        <v>40</v>
      </c>
      <c r="B48" s="72" t="s">
        <v>364</v>
      </c>
      <c r="C48" s="76">
        <v>98</v>
      </c>
      <c r="D48" s="71">
        <v>70</v>
      </c>
      <c r="E48" s="71">
        <v>64</v>
      </c>
      <c r="F48" s="73">
        <f t="shared" si="0"/>
        <v>75.400000000000006</v>
      </c>
      <c r="G48" s="73" t="s">
        <v>806</v>
      </c>
    </row>
    <row r="49" spans="1:7" s="75" customFormat="1" x14ac:dyDescent="0.2">
      <c r="A49" s="71">
        <v>41</v>
      </c>
      <c r="B49" s="72" t="s">
        <v>365</v>
      </c>
      <c r="C49" s="76">
        <v>68</v>
      </c>
      <c r="D49" s="71">
        <v>73</v>
      </c>
      <c r="E49" s="71">
        <v>88</v>
      </c>
      <c r="F49" s="73">
        <f t="shared" si="0"/>
        <v>79</v>
      </c>
      <c r="G49" s="73" t="s">
        <v>806</v>
      </c>
    </row>
    <row r="50" spans="1:7" s="75" customFormat="1" x14ac:dyDescent="0.2">
      <c r="A50" s="71">
        <v>42</v>
      </c>
      <c r="B50" s="72" t="s">
        <v>366</v>
      </c>
      <c r="C50" s="76">
        <v>66</v>
      </c>
      <c r="D50" s="71">
        <v>55</v>
      </c>
      <c r="E50" s="71">
        <v>85</v>
      </c>
      <c r="F50" s="73">
        <f t="shared" si="0"/>
        <v>73.3</v>
      </c>
      <c r="G50" s="73" t="s">
        <v>807</v>
      </c>
    </row>
    <row r="51" spans="1:7" s="75" customFormat="1" x14ac:dyDescent="0.2">
      <c r="A51" s="71">
        <v>43</v>
      </c>
      <c r="B51" s="72" t="s">
        <v>367</v>
      </c>
      <c r="C51" s="76">
        <v>89</v>
      </c>
      <c r="D51" s="71">
        <v>81</v>
      </c>
      <c r="E51" s="71">
        <v>90</v>
      </c>
      <c r="F51" s="73">
        <f t="shared" si="0"/>
        <v>87.9</v>
      </c>
      <c r="G51" s="73" t="s">
        <v>806</v>
      </c>
    </row>
    <row r="52" spans="1:7" s="75" customFormat="1" x14ac:dyDescent="0.2">
      <c r="A52" s="71">
        <v>44</v>
      </c>
      <c r="B52" s="72" t="s">
        <v>368</v>
      </c>
      <c r="C52" s="76">
        <v>92</v>
      </c>
      <c r="D52" s="71">
        <v>67</v>
      </c>
      <c r="E52" s="71">
        <v>81</v>
      </c>
      <c r="F52" s="73">
        <f t="shared" si="0"/>
        <v>81.5</v>
      </c>
      <c r="G52" s="73" t="s">
        <v>806</v>
      </c>
    </row>
    <row r="53" spans="1:7" s="75" customFormat="1" x14ac:dyDescent="0.2">
      <c r="A53" s="71">
        <v>45</v>
      </c>
      <c r="B53" s="72" t="s">
        <v>369</v>
      </c>
      <c r="C53" s="76">
        <v>80</v>
      </c>
      <c r="D53" s="71">
        <v>95</v>
      </c>
      <c r="E53" s="71">
        <v>70</v>
      </c>
      <c r="F53" s="73">
        <f t="shared" si="0"/>
        <v>78</v>
      </c>
      <c r="G53" s="73" t="s">
        <v>806</v>
      </c>
    </row>
    <row r="54" spans="1:7" s="75" customFormat="1" x14ac:dyDescent="0.2">
      <c r="A54" s="71">
        <v>46</v>
      </c>
      <c r="B54" s="72" t="s">
        <v>370</v>
      </c>
      <c r="C54" s="76">
        <v>88</v>
      </c>
      <c r="D54" s="71">
        <v>80</v>
      </c>
      <c r="E54" s="71">
        <v>70</v>
      </c>
      <c r="F54" s="73">
        <f t="shared" si="0"/>
        <v>77.400000000000006</v>
      </c>
      <c r="G54" s="73" t="s">
        <v>806</v>
      </c>
    </row>
    <row r="55" spans="1:7" s="75" customFormat="1" x14ac:dyDescent="0.2">
      <c r="A55" s="71">
        <v>47</v>
      </c>
      <c r="B55" s="72" t="s">
        <v>371</v>
      </c>
      <c r="C55" s="76">
        <v>90</v>
      </c>
      <c r="D55" s="71">
        <v>70</v>
      </c>
      <c r="E55" s="71">
        <v>80</v>
      </c>
      <c r="F55" s="73">
        <f t="shared" si="0"/>
        <v>81</v>
      </c>
      <c r="G55" s="73" t="s">
        <v>806</v>
      </c>
    </row>
    <row r="56" spans="1:7" s="75" customFormat="1" x14ac:dyDescent="0.2">
      <c r="A56" s="71">
        <v>48</v>
      </c>
      <c r="B56" s="72" t="s">
        <v>372</v>
      </c>
      <c r="C56" s="76">
        <v>100</v>
      </c>
      <c r="D56" s="71">
        <v>95</v>
      </c>
      <c r="E56" s="71">
        <v>75</v>
      </c>
      <c r="F56" s="73">
        <f t="shared" si="0"/>
        <v>86.5</v>
      </c>
      <c r="G56" s="73" t="s">
        <v>806</v>
      </c>
    </row>
    <row r="57" spans="1:7" s="75" customFormat="1" x14ac:dyDescent="0.2">
      <c r="A57" s="71">
        <v>49</v>
      </c>
      <c r="B57" s="72" t="s">
        <v>373</v>
      </c>
      <c r="C57" s="76">
        <v>54</v>
      </c>
      <c r="D57" s="71">
        <v>58</v>
      </c>
      <c r="E57" s="71">
        <v>96</v>
      </c>
      <c r="F57" s="73">
        <f t="shared" si="0"/>
        <v>75.8</v>
      </c>
      <c r="G57" s="73" t="s">
        <v>806</v>
      </c>
    </row>
    <row r="58" spans="1:7" s="75" customFormat="1" x14ac:dyDescent="0.2">
      <c r="A58" s="71">
        <v>50</v>
      </c>
      <c r="B58" s="72" t="s">
        <v>374</v>
      </c>
      <c r="C58" s="76">
        <v>90</v>
      </c>
      <c r="D58" s="71">
        <v>84</v>
      </c>
      <c r="E58" s="71">
        <v>83</v>
      </c>
      <c r="F58" s="73">
        <f t="shared" si="0"/>
        <v>85.3</v>
      </c>
      <c r="G58" s="73" t="s">
        <v>806</v>
      </c>
    </row>
    <row r="59" spans="1:7" s="75" customFormat="1" x14ac:dyDescent="0.2">
      <c r="A59" s="71">
        <v>51</v>
      </c>
      <c r="B59" s="74" t="s">
        <v>375</v>
      </c>
      <c r="C59" s="76">
        <v>75</v>
      </c>
      <c r="D59" s="71">
        <v>99</v>
      </c>
      <c r="E59" s="71">
        <v>77</v>
      </c>
      <c r="F59" s="73">
        <f t="shared" si="0"/>
        <v>80.8</v>
      </c>
      <c r="G59" s="73" t="s">
        <v>806</v>
      </c>
    </row>
    <row r="60" spans="1:7" s="75" customFormat="1" x14ac:dyDescent="0.2">
      <c r="A60" s="71">
        <v>52</v>
      </c>
      <c r="B60" s="74" t="s">
        <v>376</v>
      </c>
      <c r="C60" s="76">
        <v>50</v>
      </c>
      <c r="D60" s="71">
        <v>61</v>
      </c>
      <c r="E60" s="71">
        <v>96</v>
      </c>
      <c r="F60" s="73">
        <f t="shared" si="0"/>
        <v>75.2</v>
      </c>
      <c r="G60" s="73" t="s">
        <v>806</v>
      </c>
    </row>
    <row r="61" spans="1:7" s="75" customFormat="1" x14ac:dyDescent="0.2">
      <c r="A61" s="71">
        <v>53</v>
      </c>
      <c r="B61" s="74" t="s">
        <v>377</v>
      </c>
      <c r="C61" s="76">
        <v>82</v>
      </c>
      <c r="D61" s="71">
        <v>57</v>
      </c>
      <c r="E61" s="71">
        <v>76</v>
      </c>
      <c r="F61" s="73">
        <f t="shared" si="0"/>
        <v>74</v>
      </c>
      <c r="G61" s="73" t="s">
        <v>807</v>
      </c>
    </row>
    <row r="62" spans="1:7" s="75" customFormat="1" x14ac:dyDescent="0.2">
      <c r="A62" s="71">
        <v>54</v>
      </c>
      <c r="B62" s="74" t="s">
        <v>378</v>
      </c>
      <c r="C62" s="76">
        <v>100</v>
      </c>
      <c r="D62" s="71">
        <v>75</v>
      </c>
      <c r="E62" s="71">
        <v>77</v>
      </c>
      <c r="F62" s="73">
        <f t="shared" si="0"/>
        <v>83.5</v>
      </c>
      <c r="G62" s="73" t="s">
        <v>806</v>
      </c>
    </row>
    <row r="63" spans="1:7" s="75" customFormat="1" x14ac:dyDescent="0.2">
      <c r="A63" s="71">
        <v>55</v>
      </c>
      <c r="B63" s="74" t="s">
        <v>379</v>
      </c>
      <c r="C63" s="76">
        <v>76</v>
      </c>
      <c r="D63" s="71">
        <v>51</v>
      </c>
      <c r="E63" s="71">
        <v>98</v>
      </c>
      <c r="F63" s="73">
        <f t="shared" si="0"/>
        <v>82</v>
      </c>
      <c r="G63" s="73" t="s">
        <v>806</v>
      </c>
    </row>
    <row r="64" spans="1:7" s="75" customFormat="1" x14ac:dyDescent="0.2">
      <c r="A64" s="71">
        <v>56</v>
      </c>
      <c r="B64" s="74" t="s">
        <v>380</v>
      </c>
      <c r="C64" s="76">
        <v>80</v>
      </c>
      <c r="D64" s="71">
        <v>78</v>
      </c>
      <c r="E64" s="71">
        <v>76</v>
      </c>
      <c r="F64" s="73">
        <f t="shared" si="0"/>
        <v>77.599999999999994</v>
      </c>
      <c r="G64" s="73" t="s">
        <v>806</v>
      </c>
    </row>
    <row r="65" spans="1:7" s="75" customFormat="1" x14ac:dyDescent="0.2">
      <c r="A65" s="71">
        <v>57</v>
      </c>
      <c r="B65" s="74" t="s">
        <v>381</v>
      </c>
      <c r="C65" s="76">
        <v>75</v>
      </c>
      <c r="D65" s="71">
        <v>92</v>
      </c>
      <c r="E65" s="71">
        <v>81</v>
      </c>
      <c r="F65" s="73">
        <f t="shared" si="0"/>
        <v>81.400000000000006</v>
      </c>
      <c r="G65" s="73" t="s">
        <v>806</v>
      </c>
    </row>
    <row r="66" spans="1:7" s="75" customFormat="1" x14ac:dyDescent="0.2">
      <c r="A66" s="71">
        <v>58</v>
      </c>
      <c r="B66" s="74" t="s">
        <v>382</v>
      </c>
      <c r="C66" s="76">
        <v>81</v>
      </c>
      <c r="D66" s="71">
        <v>90</v>
      </c>
      <c r="E66" s="71">
        <v>90</v>
      </c>
      <c r="F66" s="73">
        <f t="shared" si="0"/>
        <v>87.3</v>
      </c>
      <c r="G66" s="73" t="s">
        <v>806</v>
      </c>
    </row>
    <row r="67" spans="1:7" s="75" customFormat="1" x14ac:dyDescent="0.2">
      <c r="A67" s="71">
        <v>59</v>
      </c>
      <c r="B67" s="74" t="s">
        <v>383</v>
      </c>
      <c r="C67" s="76">
        <v>95</v>
      </c>
      <c r="D67" s="71">
        <v>72</v>
      </c>
      <c r="E67" s="71">
        <v>70</v>
      </c>
      <c r="F67" s="73">
        <f t="shared" si="0"/>
        <v>77.900000000000006</v>
      </c>
      <c r="G67" s="73" t="s">
        <v>806</v>
      </c>
    </row>
    <row r="68" spans="1:7" s="75" customFormat="1" x14ac:dyDescent="0.2">
      <c r="A68" s="71">
        <v>60</v>
      </c>
      <c r="B68" s="74" t="s">
        <v>384</v>
      </c>
      <c r="C68" s="76">
        <v>90</v>
      </c>
      <c r="D68" s="71">
        <v>93</v>
      </c>
      <c r="E68" s="71">
        <v>60</v>
      </c>
      <c r="F68" s="73">
        <f t="shared" si="0"/>
        <v>75.599999999999994</v>
      </c>
      <c r="G68" s="73" t="s">
        <v>806</v>
      </c>
    </row>
    <row r="69" spans="1:7" s="75" customFormat="1" x14ac:dyDescent="0.2">
      <c r="A69" s="71">
        <v>61</v>
      </c>
      <c r="B69" s="74" t="s">
        <v>385</v>
      </c>
      <c r="C69" s="76">
        <v>91</v>
      </c>
      <c r="D69" s="71">
        <v>77</v>
      </c>
      <c r="E69" s="71">
        <v>66</v>
      </c>
      <c r="F69" s="73">
        <f t="shared" si="0"/>
        <v>75.7</v>
      </c>
      <c r="G69" s="73" t="s">
        <v>806</v>
      </c>
    </row>
    <row r="70" spans="1:7" s="75" customFormat="1" x14ac:dyDescent="0.2">
      <c r="A70" s="71">
        <v>62</v>
      </c>
      <c r="B70" s="74" t="s">
        <v>386</v>
      </c>
      <c r="C70" s="76">
        <v>79</v>
      </c>
      <c r="D70" s="71">
        <v>91</v>
      </c>
      <c r="E70" s="71">
        <v>99</v>
      </c>
      <c r="F70" s="73">
        <f t="shared" si="0"/>
        <v>91.4</v>
      </c>
      <c r="G70" s="73" t="s">
        <v>808</v>
      </c>
    </row>
    <row r="71" spans="1:7" s="75" customFormat="1" x14ac:dyDescent="0.2">
      <c r="A71" s="71">
        <v>63</v>
      </c>
      <c r="B71" s="74" t="s">
        <v>387</v>
      </c>
      <c r="C71" s="76">
        <v>87</v>
      </c>
      <c r="D71" s="71">
        <v>70</v>
      </c>
      <c r="E71" s="71">
        <v>76</v>
      </c>
      <c r="F71" s="73">
        <f t="shared" si="0"/>
        <v>78.099999999999994</v>
      </c>
      <c r="G71" s="73" t="s">
        <v>806</v>
      </c>
    </row>
    <row r="72" spans="1:7" s="75" customFormat="1" x14ac:dyDescent="0.2">
      <c r="A72" s="71">
        <v>64</v>
      </c>
      <c r="B72" s="74" t="s">
        <v>388</v>
      </c>
      <c r="C72" s="76">
        <v>90</v>
      </c>
      <c r="D72" s="71">
        <v>51</v>
      </c>
      <c r="E72" s="71">
        <v>90</v>
      </c>
      <c r="F72" s="73">
        <f t="shared" si="0"/>
        <v>82.2</v>
      </c>
      <c r="G72" s="73" t="s">
        <v>806</v>
      </c>
    </row>
    <row r="73" spans="1:7" s="75" customFormat="1" x14ac:dyDescent="0.2">
      <c r="A73" s="71">
        <v>65</v>
      </c>
      <c r="B73" s="74" t="s">
        <v>389</v>
      </c>
      <c r="C73" s="76">
        <v>77</v>
      </c>
      <c r="D73" s="71">
        <v>77</v>
      </c>
      <c r="E73" s="71">
        <v>80</v>
      </c>
      <c r="F73" s="73">
        <f t="shared" si="0"/>
        <v>78.5</v>
      </c>
      <c r="G73" s="73" t="s">
        <v>806</v>
      </c>
    </row>
    <row r="74" spans="1:7" s="75" customFormat="1" x14ac:dyDescent="0.2">
      <c r="A74" s="71">
        <v>66</v>
      </c>
      <c r="B74" s="74" t="s">
        <v>390</v>
      </c>
      <c r="C74" s="76">
        <v>80</v>
      </c>
      <c r="D74" s="71">
        <v>76</v>
      </c>
      <c r="E74" s="71">
        <v>78</v>
      </c>
      <c r="F74" s="73">
        <f t="shared" ref="F74:F137" si="1">SUM((C74*0.3)+(D74*0.2)+(E74*0.5))</f>
        <v>78.2</v>
      </c>
      <c r="G74" s="73" t="s">
        <v>806</v>
      </c>
    </row>
    <row r="75" spans="1:7" s="75" customFormat="1" x14ac:dyDescent="0.2">
      <c r="A75" s="71">
        <v>67</v>
      </c>
      <c r="B75" s="74" t="s">
        <v>391</v>
      </c>
      <c r="C75" s="76">
        <v>94</v>
      </c>
      <c r="D75" s="71">
        <v>80</v>
      </c>
      <c r="E75" s="71">
        <v>76</v>
      </c>
      <c r="F75" s="73">
        <f t="shared" si="1"/>
        <v>82.2</v>
      </c>
      <c r="G75" s="73" t="s">
        <v>806</v>
      </c>
    </row>
    <row r="76" spans="1:7" s="75" customFormat="1" x14ac:dyDescent="0.2">
      <c r="A76" s="71">
        <v>68</v>
      </c>
      <c r="B76" s="74" t="s">
        <v>392</v>
      </c>
      <c r="C76" s="76">
        <v>97</v>
      </c>
      <c r="D76" s="71">
        <v>89</v>
      </c>
      <c r="E76" s="71">
        <v>88</v>
      </c>
      <c r="F76" s="73">
        <f t="shared" si="1"/>
        <v>90.9</v>
      </c>
      <c r="G76" s="73" t="s">
        <v>808</v>
      </c>
    </row>
    <row r="77" spans="1:7" s="75" customFormat="1" x14ac:dyDescent="0.2">
      <c r="A77" s="71">
        <v>69</v>
      </c>
      <c r="B77" s="74" t="s">
        <v>393</v>
      </c>
      <c r="C77" s="76">
        <v>80</v>
      </c>
      <c r="D77" s="71">
        <v>80</v>
      </c>
      <c r="E77" s="71">
        <v>70</v>
      </c>
      <c r="F77" s="73">
        <f t="shared" si="1"/>
        <v>75</v>
      </c>
      <c r="G77" s="73" t="s">
        <v>806</v>
      </c>
    </row>
    <row r="78" spans="1:7" s="75" customFormat="1" x14ac:dyDescent="0.2">
      <c r="A78" s="71">
        <v>70</v>
      </c>
      <c r="B78" s="74" t="s">
        <v>394</v>
      </c>
      <c r="C78" s="76">
        <v>64</v>
      </c>
      <c r="D78" s="71">
        <v>76</v>
      </c>
      <c r="E78" s="71">
        <v>99</v>
      </c>
      <c r="F78" s="73">
        <f t="shared" si="1"/>
        <v>83.9</v>
      </c>
      <c r="G78" s="73" t="s">
        <v>806</v>
      </c>
    </row>
    <row r="79" spans="1:7" s="75" customFormat="1" x14ac:dyDescent="0.2">
      <c r="A79" s="71">
        <v>71</v>
      </c>
      <c r="B79" s="74" t="s">
        <v>395</v>
      </c>
      <c r="C79" s="76">
        <v>90</v>
      </c>
      <c r="D79" s="71">
        <v>74</v>
      </c>
      <c r="E79" s="71">
        <v>80</v>
      </c>
      <c r="F79" s="73">
        <f t="shared" si="1"/>
        <v>81.8</v>
      </c>
      <c r="G79" s="73" t="s">
        <v>806</v>
      </c>
    </row>
    <row r="80" spans="1:7" s="75" customFormat="1" x14ac:dyDescent="0.2">
      <c r="A80" s="71">
        <v>72</v>
      </c>
      <c r="B80" s="74" t="s">
        <v>396</v>
      </c>
      <c r="C80" s="76">
        <v>69</v>
      </c>
      <c r="D80" s="71">
        <v>90</v>
      </c>
      <c r="E80" s="71">
        <v>75</v>
      </c>
      <c r="F80" s="73">
        <f t="shared" si="1"/>
        <v>76.2</v>
      </c>
      <c r="G80" s="73" t="s">
        <v>806</v>
      </c>
    </row>
    <row r="81" spans="1:7" s="75" customFormat="1" x14ac:dyDescent="0.2">
      <c r="A81" s="71">
        <v>73</v>
      </c>
      <c r="B81" s="74" t="s">
        <v>397</v>
      </c>
      <c r="C81" s="76">
        <v>70</v>
      </c>
      <c r="D81" s="71">
        <v>98</v>
      </c>
      <c r="E81" s="71">
        <v>96</v>
      </c>
      <c r="F81" s="73">
        <f t="shared" si="1"/>
        <v>88.6</v>
      </c>
      <c r="G81" s="73" t="s">
        <v>806</v>
      </c>
    </row>
    <row r="82" spans="1:7" s="75" customFormat="1" x14ac:dyDescent="0.2">
      <c r="A82" s="71">
        <v>74</v>
      </c>
      <c r="B82" s="74" t="s">
        <v>398</v>
      </c>
      <c r="C82" s="76">
        <v>90</v>
      </c>
      <c r="D82" s="71">
        <v>81</v>
      </c>
      <c r="E82" s="71">
        <v>76</v>
      </c>
      <c r="F82" s="73">
        <f t="shared" si="1"/>
        <v>81.2</v>
      </c>
      <c r="G82" s="73" t="s">
        <v>806</v>
      </c>
    </row>
    <row r="83" spans="1:7" s="75" customFormat="1" x14ac:dyDescent="0.2">
      <c r="A83" s="71">
        <v>75</v>
      </c>
      <c r="B83" s="74" t="s">
        <v>399</v>
      </c>
      <c r="C83" s="76">
        <v>80</v>
      </c>
      <c r="D83" s="71">
        <v>76</v>
      </c>
      <c r="E83" s="71">
        <v>76</v>
      </c>
      <c r="F83" s="73">
        <f t="shared" si="1"/>
        <v>77.2</v>
      </c>
      <c r="G83" s="73" t="s">
        <v>806</v>
      </c>
    </row>
    <row r="84" spans="1:7" s="75" customFormat="1" x14ac:dyDescent="0.2">
      <c r="A84" s="71">
        <v>76</v>
      </c>
      <c r="B84" s="74" t="s">
        <v>400</v>
      </c>
      <c r="C84" s="76">
        <v>90</v>
      </c>
      <c r="D84" s="71">
        <v>60</v>
      </c>
      <c r="E84" s="71">
        <v>91</v>
      </c>
      <c r="F84" s="73">
        <f t="shared" si="1"/>
        <v>84.5</v>
      </c>
      <c r="G84" s="73" t="s">
        <v>806</v>
      </c>
    </row>
    <row r="85" spans="1:7" s="75" customFormat="1" x14ac:dyDescent="0.2">
      <c r="A85" s="71">
        <v>77</v>
      </c>
      <c r="B85" s="74" t="s">
        <v>401</v>
      </c>
      <c r="C85" s="76">
        <v>80</v>
      </c>
      <c r="D85" s="71">
        <v>67</v>
      </c>
      <c r="E85" s="71">
        <v>85</v>
      </c>
      <c r="F85" s="73">
        <f t="shared" si="1"/>
        <v>79.900000000000006</v>
      </c>
      <c r="G85" s="73" t="s">
        <v>806</v>
      </c>
    </row>
    <row r="86" spans="1:7" s="75" customFormat="1" x14ac:dyDescent="0.2">
      <c r="A86" s="71">
        <v>78</v>
      </c>
      <c r="B86" s="74" t="s">
        <v>402</v>
      </c>
      <c r="C86" s="76">
        <v>98</v>
      </c>
      <c r="D86" s="71">
        <v>66</v>
      </c>
      <c r="E86" s="71">
        <v>75</v>
      </c>
      <c r="F86" s="73">
        <f t="shared" si="1"/>
        <v>80.099999999999994</v>
      </c>
      <c r="G86" s="73" t="s">
        <v>806</v>
      </c>
    </row>
    <row r="87" spans="1:7" s="75" customFormat="1" x14ac:dyDescent="0.2">
      <c r="A87" s="71">
        <v>79</v>
      </c>
      <c r="B87" s="72" t="s">
        <v>403</v>
      </c>
      <c r="C87" s="76">
        <v>83</v>
      </c>
      <c r="D87" s="71">
        <v>70</v>
      </c>
      <c r="E87" s="71">
        <v>76</v>
      </c>
      <c r="F87" s="73">
        <f t="shared" si="1"/>
        <v>76.900000000000006</v>
      </c>
      <c r="G87" s="73" t="s">
        <v>806</v>
      </c>
    </row>
    <row r="88" spans="1:7" s="75" customFormat="1" x14ac:dyDescent="0.2">
      <c r="A88" s="71">
        <v>80</v>
      </c>
      <c r="B88" s="72" t="s">
        <v>404</v>
      </c>
      <c r="C88" s="76">
        <v>99</v>
      </c>
      <c r="D88" s="71">
        <v>66</v>
      </c>
      <c r="E88" s="71">
        <v>77</v>
      </c>
      <c r="F88" s="73">
        <f t="shared" si="1"/>
        <v>81.400000000000006</v>
      </c>
      <c r="G88" s="73" t="s">
        <v>806</v>
      </c>
    </row>
    <row r="89" spans="1:7" s="75" customFormat="1" x14ac:dyDescent="0.2">
      <c r="A89" s="71">
        <v>81</v>
      </c>
      <c r="B89" s="72" t="s">
        <v>405</v>
      </c>
      <c r="C89" s="76">
        <v>80</v>
      </c>
      <c r="D89" s="71">
        <v>61</v>
      </c>
      <c r="E89" s="71">
        <v>83</v>
      </c>
      <c r="F89" s="73">
        <f t="shared" si="1"/>
        <v>77.7</v>
      </c>
      <c r="G89" s="73" t="s">
        <v>806</v>
      </c>
    </row>
    <row r="90" spans="1:7" s="75" customFormat="1" x14ac:dyDescent="0.2">
      <c r="A90" s="71">
        <v>82</v>
      </c>
      <c r="B90" s="72" t="s">
        <v>406</v>
      </c>
      <c r="C90" s="76">
        <v>66</v>
      </c>
      <c r="D90" s="71">
        <v>52</v>
      </c>
      <c r="E90" s="71">
        <v>100</v>
      </c>
      <c r="F90" s="73">
        <f t="shared" si="1"/>
        <v>80.2</v>
      </c>
      <c r="G90" s="73" t="s">
        <v>806</v>
      </c>
    </row>
    <row r="91" spans="1:7" s="75" customFormat="1" x14ac:dyDescent="0.2">
      <c r="A91" s="71">
        <v>83</v>
      </c>
      <c r="B91" s="72" t="s">
        <v>407</v>
      </c>
      <c r="C91" s="76">
        <v>85</v>
      </c>
      <c r="D91" s="71">
        <v>60</v>
      </c>
      <c r="E91" s="71">
        <v>92</v>
      </c>
      <c r="F91" s="73">
        <f t="shared" si="1"/>
        <v>83.5</v>
      </c>
      <c r="G91" s="73" t="s">
        <v>806</v>
      </c>
    </row>
    <row r="92" spans="1:7" s="75" customFormat="1" x14ac:dyDescent="0.2">
      <c r="A92" s="71">
        <v>84</v>
      </c>
      <c r="B92" s="72" t="s">
        <v>408</v>
      </c>
      <c r="C92" s="76">
        <v>87</v>
      </c>
      <c r="D92" s="71">
        <v>97</v>
      </c>
      <c r="E92" s="71">
        <v>71</v>
      </c>
      <c r="F92" s="73">
        <f t="shared" si="1"/>
        <v>81</v>
      </c>
      <c r="G92" s="73" t="s">
        <v>806</v>
      </c>
    </row>
    <row r="93" spans="1:7" s="75" customFormat="1" x14ac:dyDescent="0.2">
      <c r="A93" s="71">
        <v>85</v>
      </c>
      <c r="B93" s="72" t="s">
        <v>409</v>
      </c>
      <c r="C93" s="76">
        <v>72</v>
      </c>
      <c r="D93" s="71">
        <v>53</v>
      </c>
      <c r="E93" s="71">
        <v>82</v>
      </c>
      <c r="F93" s="73">
        <f t="shared" si="1"/>
        <v>73.2</v>
      </c>
      <c r="G93" s="73" t="s">
        <v>807</v>
      </c>
    </row>
    <row r="94" spans="1:7" s="75" customFormat="1" x14ac:dyDescent="0.2">
      <c r="A94" s="71">
        <v>86</v>
      </c>
      <c r="B94" s="72" t="s">
        <v>410</v>
      </c>
      <c r="C94" s="76">
        <v>88</v>
      </c>
      <c r="D94" s="71">
        <v>65</v>
      </c>
      <c r="E94" s="71">
        <v>87</v>
      </c>
      <c r="F94" s="73">
        <f t="shared" si="1"/>
        <v>82.9</v>
      </c>
      <c r="G94" s="73" t="s">
        <v>806</v>
      </c>
    </row>
    <row r="95" spans="1:7" s="75" customFormat="1" x14ac:dyDescent="0.2">
      <c r="A95" s="71">
        <v>87</v>
      </c>
      <c r="B95" s="72" t="s">
        <v>411</v>
      </c>
      <c r="C95" s="76">
        <v>53</v>
      </c>
      <c r="D95" s="71">
        <v>77</v>
      </c>
      <c r="E95" s="71">
        <v>95</v>
      </c>
      <c r="F95" s="73">
        <f t="shared" si="1"/>
        <v>78.8</v>
      </c>
      <c r="G95" s="73" t="s">
        <v>806</v>
      </c>
    </row>
    <row r="96" spans="1:7" s="75" customFormat="1" x14ac:dyDescent="0.2">
      <c r="A96" s="71">
        <v>88</v>
      </c>
      <c r="B96" s="72" t="s">
        <v>412</v>
      </c>
      <c r="C96" s="76">
        <v>71</v>
      </c>
      <c r="D96" s="71">
        <v>54</v>
      </c>
      <c r="E96" s="71">
        <v>53</v>
      </c>
      <c r="F96" s="73">
        <f t="shared" si="1"/>
        <v>58.6</v>
      </c>
      <c r="G96" s="73" t="s">
        <v>807</v>
      </c>
    </row>
    <row r="97" spans="1:7" s="75" customFormat="1" x14ac:dyDescent="0.2">
      <c r="A97" s="71">
        <v>89</v>
      </c>
      <c r="B97" s="72" t="s">
        <v>413</v>
      </c>
      <c r="C97" s="76">
        <v>66</v>
      </c>
      <c r="D97" s="71">
        <v>77</v>
      </c>
      <c r="E97" s="71">
        <v>99</v>
      </c>
      <c r="F97" s="73">
        <f t="shared" si="1"/>
        <v>84.7</v>
      </c>
      <c r="G97" s="73" t="s">
        <v>806</v>
      </c>
    </row>
    <row r="98" spans="1:7" s="75" customFormat="1" x14ac:dyDescent="0.2">
      <c r="A98" s="71">
        <v>90</v>
      </c>
      <c r="B98" s="72" t="s">
        <v>414</v>
      </c>
      <c r="C98" s="76">
        <v>80</v>
      </c>
      <c r="D98" s="71">
        <v>75</v>
      </c>
      <c r="E98" s="71">
        <v>70</v>
      </c>
      <c r="F98" s="73">
        <f t="shared" si="1"/>
        <v>74</v>
      </c>
      <c r="G98" s="73" t="s">
        <v>807</v>
      </c>
    </row>
    <row r="99" spans="1:7" s="75" customFormat="1" x14ac:dyDescent="0.2">
      <c r="A99" s="71">
        <v>91</v>
      </c>
      <c r="B99" s="72" t="s">
        <v>415</v>
      </c>
      <c r="C99" s="76">
        <v>90</v>
      </c>
      <c r="D99" s="71">
        <v>70</v>
      </c>
      <c r="E99" s="71">
        <v>76</v>
      </c>
      <c r="F99" s="73">
        <f t="shared" si="1"/>
        <v>79</v>
      </c>
      <c r="G99" s="73" t="s">
        <v>806</v>
      </c>
    </row>
    <row r="100" spans="1:7" s="75" customFormat="1" x14ac:dyDescent="0.2">
      <c r="A100" s="71">
        <v>92</v>
      </c>
      <c r="B100" s="72" t="s">
        <v>416</v>
      </c>
      <c r="C100" s="76">
        <v>80</v>
      </c>
      <c r="D100" s="71">
        <v>93</v>
      </c>
      <c r="E100" s="71">
        <v>69</v>
      </c>
      <c r="F100" s="73">
        <f t="shared" si="1"/>
        <v>77.099999999999994</v>
      </c>
      <c r="G100" s="73" t="s">
        <v>806</v>
      </c>
    </row>
    <row r="101" spans="1:7" s="75" customFormat="1" x14ac:dyDescent="0.2">
      <c r="A101" s="71">
        <v>93</v>
      </c>
      <c r="B101" s="72" t="s">
        <v>417</v>
      </c>
      <c r="C101" s="76">
        <v>79</v>
      </c>
      <c r="D101" s="71">
        <v>80</v>
      </c>
      <c r="E101" s="71">
        <v>85</v>
      </c>
      <c r="F101" s="73">
        <f t="shared" si="1"/>
        <v>82.2</v>
      </c>
      <c r="G101" s="73" t="s">
        <v>806</v>
      </c>
    </row>
    <row r="102" spans="1:7" s="75" customFormat="1" x14ac:dyDescent="0.2">
      <c r="A102" s="71">
        <v>94</v>
      </c>
      <c r="B102" s="72" t="s">
        <v>418</v>
      </c>
      <c r="C102" s="76">
        <v>90</v>
      </c>
      <c r="D102" s="71">
        <v>67</v>
      </c>
      <c r="E102" s="71">
        <v>78</v>
      </c>
      <c r="F102" s="73">
        <f t="shared" si="1"/>
        <v>79.400000000000006</v>
      </c>
      <c r="G102" s="73" t="s">
        <v>806</v>
      </c>
    </row>
    <row r="103" spans="1:7" s="75" customFormat="1" x14ac:dyDescent="0.2">
      <c r="A103" s="71">
        <v>95</v>
      </c>
      <c r="B103" s="72" t="s">
        <v>419</v>
      </c>
      <c r="C103" s="76">
        <v>80</v>
      </c>
      <c r="D103" s="71">
        <v>68</v>
      </c>
      <c r="E103" s="71">
        <v>80</v>
      </c>
      <c r="F103" s="73">
        <f t="shared" si="1"/>
        <v>77.599999999999994</v>
      </c>
      <c r="G103" s="73" t="s">
        <v>806</v>
      </c>
    </row>
    <row r="104" spans="1:7" s="75" customFormat="1" x14ac:dyDescent="0.2">
      <c r="A104" s="71">
        <v>96</v>
      </c>
      <c r="B104" s="72" t="s">
        <v>420</v>
      </c>
      <c r="C104" s="76">
        <v>99</v>
      </c>
      <c r="D104" s="71">
        <v>89</v>
      </c>
      <c r="E104" s="71">
        <v>75</v>
      </c>
      <c r="F104" s="73">
        <f t="shared" si="1"/>
        <v>85</v>
      </c>
      <c r="G104" s="73" t="s">
        <v>806</v>
      </c>
    </row>
    <row r="105" spans="1:7" s="75" customFormat="1" x14ac:dyDescent="0.2">
      <c r="A105" s="71">
        <v>97</v>
      </c>
      <c r="B105" s="72" t="s">
        <v>421</v>
      </c>
      <c r="C105" s="76">
        <v>90</v>
      </c>
      <c r="D105" s="71">
        <v>73</v>
      </c>
      <c r="E105" s="71">
        <v>70</v>
      </c>
      <c r="F105" s="73">
        <f t="shared" si="1"/>
        <v>76.599999999999994</v>
      </c>
      <c r="G105" s="73" t="s">
        <v>806</v>
      </c>
    </row>
    <row r="106" spans="1:7" s="75" customFormat="1" x14ac:dyDescent="0.2">
      <c r="A106" s="71">
        <v>98</v>
      </c>
      <c r="B106" s="72" t="s">
        <v>422</v>
      </c>
      <c r="C106" s="76">
        <v>100</v>
      </c>
      <c r="D106" s="71">
        <v>74</v>
      </c>
      <c r="E106" s="71">
        <v>57</v>
      </c>
      <c r="F106" s="73">
        <f t="shared" si="1"/>
        <v>73.3</v>
      </c>
      <c r="G106" s="73" t="s">
        <v>807</v>
      </c>
    </row>
    <row r="107" spans="1:7" s="75" customFormat="1" x14ac:dyDescent="0.2">
      <c r="A107" s="71">
        <v>99</v>
      </c>
      <c r="B107" s="72" t="s">
        <v>423</v>
      </c>
      <c r="C107" s="76">
        <v>64</v>
      </c>
      <c r="D107" s="71">
        <v>57</v>
      </c>
      <c r="E107" s="71">
        <v>96</v>
      </c>
      <c r="F107" s="73">
        <f t="shared" si="1"/>
        <v>78.599999999999994</v>
      </c>
      <c r="G107" s="73" t="s">
        <v>806</v>
      </c>
    </row>
    <row r="108" spans="1:7" s="75" customFormat="1" x14ac:dyDescent="0.2">
      <c r="A108" s="71">
        <v>100</v>
      </c>
      <c r="B108" s="72" t="s">
        <v>424</v>
      </c>
      <c r="C108" s="76">
        <v>92</v>
      </c>
      <c r="D108" s="71">
        <v>79</v>
      </c>
      <c r="E108" s="71">
        <v>90</v>
      </c>
      <c r="F108" s="73">
        <f t="shared" si="1"/>
        <v>88.4</v>
      </c>
      <c r="G108" s="73" t="s">
        <v>806</v>
      </c>
    </row>
    <row r="109" spans="1:7" s="75" customFormat="1" x14ac:dyDescent="0.2">
      <c r="A109" s="71">
        <v>101</v>
      </c>
      <c r="B109" s="72" t="s">
        <v>425</v>
      </c>
      <c r="C109" s="76">
        <v>82</v>
      </c>
      <c r="D109" s="71">
        <v>54</v>
      </c>
      <c r="E109" s="71">
        <v>82</v>
      </c>
      <c r="F109" s="73">
        <f t="shared" si="1"/>
        <v>76.400000000000006</v>
      </c>
      <c r="G109" s="73" t="s">
        <v>806</v>
      </c>
    </row>
    <row r="110" spans="1:7" s="75" customFormat="1" x14ac:dyDescent="0.2">
      <c r="A110" s="71">
        <v>102</v>
      </c>
      <c r="B110" s="72" t="s">
        <v>426</v>
      </c>
      <c r="C110" s="76">
        <v>90</v>
      </c>
      <c r="D110" s="71">
        <v>88</v>
      </c>
      <c r="E110" s="71">
        <v>80</v>
      </c>
      <c r="F110" s="73">
        <f t="shared" si="1"/>
        <v>84.6</v>
      </c>
      <c r="G110" s="73" t="s">
        <v>806</v>
      </c>
    </row>
    <row r="111" spans="1:7" s="75" customFormat="1" x14ac:dyDescent="0.2">
      <c r="A111" s="71">
        <v>103</v>
      </c>
      <c r="B111" s="72" t="s">
        <v>427</v>
      </c>
      <c r="C111" s="76">
        <v>95</v>
      </c>
      <c r="D111" s="71">
        <v>79</v>
      </c>
      <c r="E111" s="71">
        <v>83</v>
      </c>
      <c r="F111" s="73">
        <f t="shared" si="1"/>
        <v>85.8</v>
      </c>
      <c r="G111" s="73" t="s">
        <v>806</v>
      </c>
    </row>
    <row r="112" spans="1:7" s="75" customFormat="1" x14ac:dyDescent="0.2">
      <c r="A112" s="71">
        <v>104</v>
      </c>
      <c r="B112" s="72" t="s">
        <v>428</v>
      </c>
      <c r="C112" s="76">
        <v>99</v>
      </c>
      <c r="D112" s="71">
        <v>64</v>
      </c>
      <c r="E112" s="71">
        <v>70</v>
      </c>
      <c r="F112" s="73">
        <f t="shared" si="1"/>
        <v>77.5</v>
      </c>
      <c r="G112" s="73" t="s">
        <v>806</v>
      </c>
    </row>
    <row r="113" spans="1:7" s="75" customFormat="1" x14ac:dyDescent="0.2">
      <c r="A113" s="71">
        <v>105</v>
      </c>
      <c r="B113" s="72" t="s">
        <v>429</v>
      </c>
      <c r="C113" s="76">
        <v>62</v>
      </c>
      <c r="D113" s="71">
        <v>92</v>
      </c>
      <c r="E113" s="71">
        <v>84</v>
      </c>
      <c r="F113" s="73">
        <f t="shared" si="1"/>
        <v>79</v>
      </c>
      <c r="G113" s="73" t="s">
        <v>806</v>
      </c>
    </row>
    <row r="114" spans="1:7" s="75" customFormat="1" x14ac:dyDescent="0.2">
      <c r="A114" s="71">
        <v>106</v>
      </c>
      <c r="B114" s="72" t="s">
        <v>430</v>
      </c>
      <c r="C114" s="76">
        <v>87</v>
      </c>
      <c r="D114" s="71">
        <v>70</v>
      </c>
      <c r="E114" s="71">
        <v>78</v>
      </c>
      <c r="F114" s="73">
        <f t="shared" si="1"/>
        <v>79.099999999999994</v>
      </c>
      <c r="G114" s="73" t="s">
        <v>806</v>
      </c>
    </row>
    <row r="115" spans="1:7" s="75" customFormat="1" x14ac:dyDescent="0.2">
      <c r="A115" s="71">
        <v>107</v>
      </c>
      <c r="B115" s="72" t="s">
        <v>431</v>
      </c>
      <c r="C115" s="76">
        <v>90</v>
      </c>
      <c r="D115" s="71">
        <v>73</v>
      </c>
      <c r="E115" s="71">
        <v>70</v>
      </c>
      <c r="F115" s="73">
        <f t="shared" si="1"/>
        <v>76.599999999999994</v>
      </c>
      <c r="G115" s="73" t="s">
        <v>806</v>
      </c>
    </row>
    <row r="116" spans="1:7" s="75" customFormat="1" x14ac:dyDescent="0.2">
      <c r="A116" s="71">
        <v>108</v>
      </c>
      <c r="B116" s="72" t="s">
        <v>432</v>
      </c>
      <c r="C116" s="76">
        <v>95</v>
      </c>
      <c r="D116" s="71">
        <v>61</v>
      </c>
      <c r="E116" s="71">
        <v>99</v>
      </c>
      <c r="F116" s="73">
        <f t="shared" si="1"/>
        <v>90.2</v>
      </c>
      <c r="G116" s="73" t="s">
        <v>808</v>
      </c>
    </row>
    <row r="117" spans="1:7" s="75" customFormat="1" x14ac:dyDescent="0.2">
      <c r="A117" s="71">
        <v>109</v>
      </c>
      <c r="B117" s="72" t="s">
        <v>433</v>
      </c>
      <c r="C117" s="76">
        <v>83</v>
      </c>
      <c r="D117" s="71">
        <v>80</v>
      </c>
      <c r="E117" s="71">
        <v>70</v>
      </c>
      <c r="F117" s="73">
        <f t="shared" si="1"/>
        <v>75.900000000000006</v>
      </c>
      <c r="G117" s="73" t="s">
        <v>806</v>
      </c>
    </row>
    <row r="118" spans="1:7" s="75" customFormat="1" x14ac:dyDescent="0.2">
      <c r="A118" s="71">
        <v>110</v>
      </c>
      <c r="B118" s="72" t="s">
        <v>434</v>
      </c>
      <c r="C118" s="76">
        <v>84</v>
      </c>
      <c r="D118" s="71">
        <v>85</v>
      </c>
      <c r="E118" s="71">
        <v>92</v>
      </c>
      <c r="F118" s="73">
        <f t="shared" si="1"/>
        <v>88.2</v>
      </c>
      <c r="G118" s="73" t="s">
        <v>806</v>
      </c>
    </row>
    <row r="119" spans="1:7" s="75" customFormat="1" x14ac:dyDescent="0.2">
      <c r="A119" s="71">
        <v>111</v>
      </c>
      <c r="B119" s="72" t="s">
        <v>435</v>
      </c>
      <c r="C119" s="76">
        <v>83</v>
      </c>
      <c r="D119" s="71">
        <v>95</v>
      </c>
      <c r="E119" s="71">
        <v>67</v>
      </c>
      <c r="F119" s="73">
        <f t="shared" si="1"/>
        <v>77.400000000000006</v>
      </c>
      <c r="G119" s="73" t="s">
        <v>806</v>
      </c>
    </row>
    <row r="120" spans="1:7" s="75" customFormat="1" x14ac:dyDescent="0.2">
      <c r="A120" s="71">
        <v>112</v>
      </c>
      <c r="B120" s="72" t="s">
        <v>436</v>
      </c>
      <c r="C120" s="76">
        <v>86</v>
      </c>
      <c r="D120" s="71">
        <v>75</v>
      </c>
      <c r="E120" s="71">
        <v>70</v>
      </c>
      <c r="F120" s="73">
        <f t="shared" si="1"/>
        <v>75.8</v>
      </c>
      <c r="G120" s="73" t="s">
        <v>806</v>
      </c>
    </row>
    <row r="121" spans="1:7" s="75" customFormat="1" x14ac:dyDescent="0.2">
      <c r="A121" s="71">
        <v>113</v>
      </c>
      <c r="B121" s="72" t="s">
        <v>437</v>
      </c>
      <c r="C121" s="76">
        <v>50</v>
      </c>
      <c r="D121" s="71">
        <v>91</v>
      </c>
      <c r="E121" s="71">
        <v>87</v>
      </c>
      <c r="F121" s="73">
        <f t="shared" si="1"/>
        <v>76.7</v>
      </c>
      <c r="G121" s="73" t="s">
        <v>806</v>
      </c>
    </row>
    <row r="122" spans="1:7" s="75" customFormat="1" x14ac:dyDescent="0.2">
      <c r="A122" s="71">
        <v>114</v>
      </c>
      <c r="B122" s="72" t="s">
        <v>438</v>
      </c>
      <c r="C122" s="76">
        <v>87</v>
      </c>
      <c r="D122" s="71">
        <v>62</v>
      </c>
      <c r="E122" s="71">
        <v>66</v>
      </c>
      <c r="F122" s="73">
        <f t="shared" si="1"/>
        <v>71.5</v>
      </c>
      <c r="G122" s="73" t="s">
        <v>807</v>
      </c>
    </row>
    <row r="123" spans="1:7" s="75" customFormat="1" x14ac:dyDescent="0.2">
      <c r="A123" s="71">
        <v>115</v>
      </c>
      <c r="B123" s="72" t="s">
        <v>439</v>
      </c>
      <c r="C123" s="76">
        <v>82</v>
      </c>
      <c r="D123" s="71">
        <v>60</v>
      </c>
      <c r="E123" s="71">
        <v>53</v>
      </c>
      <c r="F123" s="73">
        <f t="shared" si="1"/>
        <v>63.099999999999994</v>
      </c>
      <c r="G123" s="73" t="s">
        <v>807</v>
      </c>
    </row>
    <row r="124" spans="1:7" s="75" customFormat="1" x14ac:dyDescent="0.2">
      <c r="A124" s="71">
        <v>116</v>
      </c>
      <c r="B124" s="72" t="s">
        <v>440</v>
      </c>
      <c r="C124" s="76">
        <v>84</v>
      </c>
      <c r="D124" s="71">
        <v>94</v>
      </c>
      <c r="E124" s="71">
        <v>50</v>
      </c>
      <c r="F124" s="73">
        <f t="shared" si="1"/>
        <v>69</v>
      </c>
      <c r="G124" s="73" t="s">
        <v>807</v>
      </c>
    </row>
    <row r="125" spans="1:7" s="75" customFormat="1" x14ac:dyDescent="0.2">
      <c r="A125" s="71">
        <v>117</v>
      </c>
      <c r="B125" s="72" t="s">
        <v>441</v>
      </c>
      <c r="C125" s="76">
        <v>60</v>
      </c>
      <c r="D125" s="71">
        <v>81</v>
      </c>
      <c r="E125" s="71">
        <v>87</v>
      </c>
      <c r="F125" s="73">
        <f t="shared" si="1"/>
        <v>77.7</v>
      </c>
      <c r="G125" s="73" t="s">
        <v>806</v>
      </c>
    </row>
    <row r="126" spans="1:7" s="75" customFormat="1" x14ac:dyDescent="0.2">
      <c r="A126" s="71">
        <v>118</v>
      </c>
      <c r="B126" s="72" t="s">
        <v>442</v>
      </c>
      <c r="C126" s="76">
        <v>88</v>
      </c>
      <c r="D126" s="71">
        <v>86</v>
      </c>
      <c r="E126" s="71">
        <v>72</v>
      </c>
      <c r="F126" s="73">
        <f t="shared" si="1"/>
        <v>79.599999999999994</v>
      </c>
      <c r="G126" s="73" t="s">
        <v>806</v>
      </c>
    </row>
    <row r="127" spans="1:7" s="75" customFormat="1" x14ac:dyDescent="0.2">
      <c r="A127" s="71">
        <v>119</v>
      </c>
      <c r="B127" s="72" t="s">
        <v>443</v>
      </c>
      <c r="C127" s="76">
        <v>89</v>
      </c>
      <c r="D127" s="71">
        <v>79</v>
      </c>
      <c r="E127" s="71">
        <v>80</v>
      </c>
      <c r="F127" s="73">
        <f t="shared" si="1"/>
        <v>82.5</v>
      </c>
      <c r="G127" s="73" t="s">
        <v>806</v>
      </c>
    </row>
    <row r="128" spans="1:7" s="75" customFormat="1" x14ac:dyDescent="0.2">
      <c r="A128" s="71">
        <v>120</v>
      </c>
      <c r="B128" s="72" t="s">
        <v>444</v>
      </c>
      <c r="C128" s="76">
        <v>90</v>
      </c>
      <c r="D128" s="71">
        <v>66</v>
      </c>
      <c r="E128" s="71">
        <v>73</v>
      </c>
      <c r="F128" s="73">
        <f t="shared" si="1"/>
        <v>76.7</v>
      </c>
      <c r="G128" s="73" t="s">
        <v>806</v>
      </c>
    </row>
    <row r="129" spans="1:7" s="75" customFormat="1" x14ac:dyDescent="0.2">
      <c r="A129" s="71">
        <v>121</v>
      </c>
      <c r="B129" s="72" t="s">
        <v>445</v>
      </c>
      <c r="C129" s="76">
        <v>86</v>
      </c>
      <c r="D129" s="71">
        <v>93</v>
      </c>
      <c r="E129" s="71">
        <v>91</v>
      </c>
      <c r="F129" s="73">
        <f t="shared" si="1"/>
        <v>89.9</v>
      </c>
      <c r="G129" s="73" t="s">
        <v>806</v>
      </c>
    </row>
    <row r="130" spans="1:7" s="75" customFormat="1" x14ac:dyDescent="0.2">
      <c r="A130" s="71">
        <v>122</v>
      </c>
      <c r="B130" s="72" t="s">
        <v>446</v>
      </c>
      <c r="C130" s="76">
        <v>80</v>
      </c>
      <c r="D130" s="71">
        <v>99</v>
      </c>
      <c r="E130" s="71">
        <v>70</v>
      </c>
      <c r="F130" s="73">
        <f t="shared" si="1"/>
        <v>78.8</v>
      </c>
      <c r="G130" s="73" t="s">
        <v>806</v>
      </c>
    </row>
    <row r="131" spans="1:7" s="75" customFormat="1" x14ac:dyDescent="0.2">
      <c r="A131" s="71">
        <v>123</v>
      </c>
      <c r="B131" s="72" t="s">
        <v>447</v>
      </c>
      <c r="C131" s="76">
        <v>90</v>
      </c>
      <c r="D131" s="71">
        <v>84</v>
      </c>
      <c r="E131" s="71">
        <v>79</v>
      </c>
      <c r="F131" s="73">
        <f t="shared" si="1"/>
        <v>83.3</v>
      </c>
      <c r="G131" s="73" t="s">
        <v>806</v>
      </c>
    </row>
    <row r="132" spans="1:7" s="75" customFormat="1" x14ac:dyDescent="0.2">
      <c r="A132" s="71">
        <v>124</v>
      </c>
      <c r="B132" s="72" t="s">
        <v>448</v>
      </c>
      <c r="C132" s="76">
        <v>87</v>
      </c>
      <c r="D132" s="71">
        <v>56</v>
      </c>
      <c r="E132" s="71">
        <v>79</v>
      </c>
      <c r="F132" s="73">
        <f t="shared" si="1"/>
        <v>76.8</v>
      </c>
      <c r="G132" s="73" t="s">
        <v>806</v>
      </c>
    </row>
    <row r="133" spans="1:7" s="75" customFormat="1" x14ac:dyDescent="0.2">
      <c r="A133" s="71">
        <v>125</v>
      </c>
      <c r="B133" s="72" t="s">
        <v>449</v>
      </c>
      <c r="C133" s="76">
        <v>90</v>
      </c>
      <c r="D133" s="71">
        <v>54</v>
      </c>
      <c r="E133" s="71">
        <v>88</v>
      </c>
      <c r="F133" s="73">
        <f t="shared" si="1"/>
        <v>81.8</v>
      </c>
      <c r="G133" s="73" t="s">
        <v>806</v>
      </c>
    </row>
    <row r="134" spans="1:7" s="75" customFormat="1" x14ac:dyDescent="0.2">
      <c r="A134" s="71">
        <v>126</v>
      </c>
      <c r="B134" s="72" t="s">
        <v>450</v>
      </c>
      <c r="C134" s="76">
        <v>77</v>
      </c>
      <c r="D134" s="71">
        <v>86</v>
      </c>
      <c r="E134" s="71">
        <v>97</v>
      </c>
      <c r="F134" s="73">
        <f t="shared" si="1"/>
        <v>88.8</v>
      </c>
      <c r="G134" s="73" t="s">
        <v>806</v>
      </c>
    </row>
    <row r="135" spans="1:7" s="75" customFormat="1" x14ac:dyDescent="0.2">
      <c r="A135" s="71">
        <v>127</v>
      </c>
      <c r="B135" s="72" t="s">
        <v>451</v>
      </c>
      <c r="C135" s="76">
        <v>95</v>
      </c>
      <c r="D135" s="71">
        <v>62</v>
      </c>
      <c r="E135" s="71">
        <v>80</v>
      </c>
      <c r="F135" s="73">
        <f t="shared" si="1"/>
        <v>80.900000000000006</v>
      </c>
      <c r="G135" s="73" t="s">
        <v>806</v>
      </c>
    </row>
    <row r="136" spans="1:7" s="75" customFormat="1" x14ac:dyDescent="0.2">
      <c r="A136" s="71">
        <v>128</v>
      </c>
      <c r="B136" s="72" t="s">
        <v>452</v>
      </c>
      <c r="C136" s="76">
        <v>96</v>
      </c>
      <c r="D136" s="71">
        <v>64</v>
      </c>
      <c r="E136" s="71">
        <v>90</v>
      </c>
      <c r="F136" s="73">
        <f t="shared" si="1"/>
        <v>86.6</v>
      </c>
      <c r="G136" s="73" t="s">
        <v>806</v>
      </c>
    </row>
    <row r="137" spans="1:7" s="75" customFormat="1" x14ac:dyDescent="0.2">
      <c r="A137" s="71">
        <v>129</v>
      </c>
      <c r="B137" s="72" t="s">
        <v>453</v>
      </c>
      <c r="C137" s="76">
        <v>90</v>
      </c>
      <c r="D137" s="71">
        <v>70</v>
      </c>
      <c r="E137" s="71">
        <v>70</v>
      </c>
      <c r="F137" s="73">
        <f t="shared" si="1"/>
        <v>76</v>
      </c>
      <c r="G137" s="73" t="s">
        <v>806</v>
      </c>
    </row>
    <row r="138" spans="1:7" s="75" customFormat="1" x14ac:dyDescent="0.2">
      <c r="A138" s="71">
        <v>130</v>
      </c>
      <c r="B138" s="72" t="s">
        <v>454</v>
      </c>
      <c r="C138" s="76">
        <v>97</v>
      </c>
      <c r="D138" s="71">
        <v>60</v>
      </c>
      <c r="E138" s="71">
        <v>90</v>
      </c>
      <c r="F138" s="73">
        <f t="shared" ref="F138:F155" si="2">SUM((C138*0.3)+(D138*0.2)+(E138*0.5))</f>
        <v>86.1</v>
      </c>
      <c r="G138" s="73" t="s">
        <v>806</v>
      </c>
    </row>
    <row r="139" spans="1:7" s="75" customFormat="1" x14ac:dyDescent="0.2">
      <c r="A139" s="71">
        <v>131</v>
      </c>
      <c r="B139" s="72" t="s">
        <v>455</v>
      </c>
      <c r="C139" s="76">
        <v>83</v>
      </c>
      <c r="D139" s="71">
        <v>76</v>
      </c>
      <c r="E139" s="71">
        <v>70</v>
      </c>
      <c r="F139" s="73">
        <f t="shared" si="2"/>
        <v>75.099999999999994</v>
      </c>
      <c r="G139" s="73" t="s">
        <v>806</v>
      </c>
    </row>
    <row r="140" spans="1:7" s="75" customFormat="1" x14ac:dyDescent="0.2">
      <c r="A140" s="71">
        <v>132</v>
      </c>
      <c r="B140" s="72" t="s">
        <v>456</v>
      </c>
      <c r="C140" s="76">
        <v>90</v>
      </c>
      <c r="D140" s="71">
        <v>70</v>
      </c>
      <c r="E140" s="71">
        <v>87</v>
      </c>
      <c r="F140" s="73">
        <f t="shared" si="2"/>
        <v>84.5</v>
      </c>
      <c r="G140" s="73" t="s">
        <v>806</v>
      </c>
    </row>
    <row r="141" spans="1:7" s="75" customFormat="1" x14ac:dyDescent="0.2">
      <c r="A141" s="71">
        <v>133</v>
      </c>
      <c r="B141" s="72" t="s">
        <v>457</v>
      </c>
      <c r="C141" s="76">
        <v>95</v>
      </c>
      <c r="D141" s="71">
        <v>70</v>
      </c>
      <c r="E141" s="71">
        <v>67</v>
      </c>
      <c r="F141" s="73">
        <f t="shared" si="2"/>
        <v>76</v>
      </c>
      <c r="G141" s="73" t="s">
        <v>806</v>
      </c>
    </row>
    <row r="142" spans="1:7" s="75" customFormat="1" x14ac:dyDescent="0.2">
      <c r="A142" s="71">
        <v>134</v>
      </c>
      <c r="B142" s="72" t="s">
        <v>458</v>
      </c>
      <c r="C142" s="76">
        <v>97</v>
      </c>
      <c r="D142" s="71">
        <v>91</v>
      </c>
      <c r="E142" s="71">
        <v>82</v>
      </c>
      <c r="F142" s="73">
        <f t="shared" si="2"/>
        <v>88.3</v>
      </c>
      <c r="G142" s="73" t="s">
        <v>806</v>
      </c>
    </row>
    <row r="143" spans="1:7" s="75" customFormat="1" x14ac:dyDescent="0.2">
      <c r="A143" s="71">
        <v>135</v>
      </c>
      <c r="B143" s="72" t="s">
        <v>459</v>
      </c>
      <c r="C143" s="76">
        <v>90</v>
      </c>
      <c r="D143" s="71">
        <v>84</v>
      </c>
      <c r="E143" s="71">
        <v>70</v>
      </c>
      <c r="F143" s="73">
        <f t="shared" si="2"/>
        <v>78.8</v>
      </c>
      <c r="G143" s="73" t="s">
        <v>806</v>
      </c>
    </row>
    <row r="144" spans="1:7" s="75" customFormat="1" x14ac:dyDescent="0.2">
      <c r="A144" s="71">
        <v>136</v>
      </c>
      <c r="B144" s="72" t="s">
        <v>460</v>
      </c>
      <c r="C144" s="76">
        <v>89</v>
      </c>
      <c r="D144" s="71">
        <v>88</v>
      </c>
      <c r="E144" s="71">
        <v>67</v>
      </c>
      <c r="F144" s="73">
        <f t="shared" si="2"/>
        <v>77.8</v>
      </c>
      <c r="G144" s="73" t="s">
        <v>806</v>
      </c>
    </row>
    <row r="145" spans="1:7" s="75" customFormat="1" x14ac:dyDescent="0.2">
      <c r="A145" s="71">
        <v>137</v>
      </c>
      <c r="B145" s="72" t="s">
        <v>343</v>
      </c>
      <c r="C145" s="76">
        <v>99</v>
      </c>
      <c r="D145" s="71">
        <v>78</v>
      </c>
      <c r="E145" s="71">
        <v>74</v>
      </c>
      <c r="F145" s="73">
        <f t="shared" si="2"/>
        <v>82.3</v>
      </c>
      <c r="G145" s="73" t="s">
        <v>806</v>
      </c>
    </row>
    <row r="146" spans="1:7" s="75" customFormat="1" x14ac:dyDescent="0.2">
      <c r="A146" s="71">
        <v>138</v>
      </c>
      <c r="B146" s="72" t="s">
        <v>461</v>
      </c>
      <c r="C146" s="76">
        <v>95</v>
      </c>
      <c r="D146" s="71">
        <v>80</v>
      </c>
      <c r="E146" s="71">
        <v>98</v>
      </c>
      <c r="F146" s="73">
        <f t="shared" si="2"/>
        <v>93.5</v>
      </c>
      <c r="G146" s="73" t="s">
        <v>808</v>
      </c>
    </row>
    <row r="147" spans="1:7" s="75" customFormat="1" x14ac:dyDescent="0.2">
      <c r="A147" s="71">
        <v>139</v>
      </c>
      <c r="B147" s="72" t="s">
        <v>462</v>
      </c>
      <c r="C147" s="76">
        <v>77</v>
      </c>
      <c r="D147" s="71">
        <v>61</v>
      </c>
      <c r="E147" s="71">
        <v>80</v>
      </c>
      <c r="F147" s="73">
        <f t="shared" si="2"/>
        <v>75.3</v>
      </c>
      <c r="G147" s="73" t="s">
        <v>806</v>
      </c>
    </row>
    <row r="148" spans="1:7" s="75" customFormat="1" x14ac:dyDescent="0.2">
      <c r="A148" s="71">
        <v>140</v>
      </c>
      <c r="B148" s="72" t="s">
        <v>463</v>
      </c>
      <c r="C148" s="76">
        <v>91</v>
      </c>
      <c r="D148" s="71">
        <v>80</v>
      </c>
      <c r="E148" s="71">
        <v>70</v>
      </c>
      <c r="F148" s="73">
        <f t="shared" si="2"/>
        <v>78.3</v>
      </c>
      <c r="G148" s="73" t="s">
        <v>806</v>
      </c>
    </row>
    <row r="149" spans="1:7" s="75" customFormat="1" x14ac:dyDescent="0.2">
      <c r="A149" s="71">
        <v>141</v>
      </c>
      <c r="B149" s="72" t="s">
        <v>464</v>
      </c>
      <c r="C149" s="76">
        <v>96</v>
      </c>
      <c r="D149" s="71">
        <v>62</v>
      </c>
      <c r="E149" s="71">
        <v>87</v>
      </c>
      <c r="F149" s="73">
        <f t="shared" si="2"/>
        <v>84.699999999999989</v>
      </c>
      <c r="G149" s="73" t="s">
        <v>806</v>
      </c>
    </row>
    <row r="150" spans="1:7" s="75" customFormat="1" x14ac:dyDescent="0.2">
      <c r="A150" s="71">
        <v>142</v>
      </c>
      <c r="B150" s="72" t="s">
        <v>465</v>
      </c>
      <c r="C150" s="76">
        <v>95</v>
      </c>
      <c r="D150" s="71">
        <v>97</v>
      </c>
      <c r="E150" s="71">
        <v>58</v>
      </c>
      <c r="F150" s="73">
        <f t="shared" si="2"/>
        <v>76.900000000000006</v>
      </c>
      <c r="G150" s="73" t="s">
        <v>806</v>
      </c>
    </row>
    <row r="151" spans="1:7" s="75" customFormat="1" x14ac:dyDescent="0.2">
      <c r="A151" s="71">
        <v>143</v>
      </c>
      <c r="B151" s="72" t="s">
        <v>466</v>
      </c>
      <c r="C151" s="76">
        <v>80</v>
      </c>
      <c r="D151" s="71">
        <v>76</v>
      </c>
      <c r="E151" s="71">
        <v>73</v>
      </c>
      <c r="F151" s="73">
        <f t="shared" si="2"/>
        <v>75.7</v>
      </c>
      <c r="G151" s="73" t="s">
        <v>806</v>
      </c>
    </row>
    <row r="152" spans="1:7" s="75" customFormat="1" x14ac:dyDescent="0.2">
      <c r="A152" s="71">
        <v>144</v>
      </c>
      <c r="B152" s="72" t="s">
        <v>467</v>
      </c>
      <c r="C152" s="76">
        <v>85</v>
      </c>
      <c r="D152" s="71">
        <v>74</v>
      </c>
      <c r="E152" s="71">
        <v>70</v>
      </c>
      <c r="F152" s="73">
        <f t="shared" si="2"/>
        <v>75.3</v>
      </c>
      <c r="G152" s="73" t="s">
        <v>806</v>
      </c>
    </row>
    <row r="153" spans="1:7" s="75" customFormat="1" x14ac:dyDescent="0.2">
      <c r="A153" s="71">
        <v>145</v>
      </c>
      <c r="B153" s="72" t="s">
        <v>468</v>
      </c>
      <c r="C153" s="76">
        <v>97</v>
      </c>
      <c r="D153" s="71">
        <v>70</v>
      </c>
      <c r="E153" s="71">
        <v>65</v>
      </c>
      <c r="F153" s="73">
        <f t="shared" si="2"/>
        <v>75.599999999999994</v>
      </c>
      <c r="G153" s="73" t="s">
        <v>806</v>
      </c>
    </row>
    <row r="154" spans="1:7" s="75" customFormat="1" x14ac:dyDescent="0.2">
      <c r="A154" s="71">
        <v>146</v>
      </c>
      <c r="B154" s="72" t="s">
        <v>469</v>
      </c>
      <c r="C154" s="76">
        <v>95</v>
      </c>
      <c r="D154" s="71">
        <v>85</v>
      </c>
      <c r="E154" s="71">
        <v>80</v>
      </c>
      <c r="F154" s="73">
        <f t="shared" si="2"/>
        <v>85.5</v>
      </c>
      <c r="G154" s="73" t="s">
        <v>806</v>
      </c>
    </row>
    <row r="155" spans="1:7" s="75" customFormat="1" x14ac:dyDescent="0.2">
      <c r="A155" s="71">
        <v>147</v>
      </c>
      <c r="B155" s="72" t="s">
        <v>470</v>
      </c>
      <c r="C155" s="76">
        <v>86</v>
      </c>
      <c r="D155" s="71">
        <v>91</v>
      </c>
      <c r="E155" s="71">
        <v>78</v>
      </c>
      <c r="F155" s="73">
        <f t="shared" si="2"/>
        <v>83</v>
      </c>
      <c r="G155" s="73" t="s">
        <v>806</v>
      </c>
    </row>
  </sheetData>
  <mergeCells count="2">
    <mergeCell ref="A6:G7"/>
    <mergeCell ref="A1:G5"/>
  </mergeCells>
  <pageMargins left="0.23622047244094488" right="0.23622047244094488" top="0.19685039370078741" bottom="0.74803149606299213" header="0.31496062992125984" footer="0.31496062992125984"/>
  <pageSetup paperSize="9" scale="80" fitToHeight="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EAC8-AD0F-411A-8DBE-D5C02D86CA7A}">
  <sheetPr>
    <pageSetUpPr fitToPage="1"/>
  </sheetPr>
  <dimension ref="A1:G140"/>
  <sheetViews>
    <sheetView topLeftCell="A71" workbookViewId="0">
      <selection activeCell="G141" sqref="A1:XFD1048576"/>
    </sheetView>
  </sheetViews>
  <sheetFormatPr defaultRowHeight="14.25" x14ac:dyDescent="0.2"/>
  <cols>
    <col min="1" max="1" width="9.140625" style="77"/>
    <col min="2" max="2" width="34.140625" style="77" customWidth="1"/>
    <col min="3" max="3" width="24.5703125" style="77" customWidth="1"/>
    <col min="4" max="4" width="21.7109375" style="77" customWidth="1"/>
    <col min="5" max="5" width="14.7109375" style="77" customWidth="1"/>
    <col min="6" max="6" width="19.85546875" style="78" customWidth="1"/>
    <col min="7" max="7" width="47.7109375" style="78" customWidth="1"/>
    <col min="8" max="16384" width="9.140625" style="69"/>
  </cols>
  <sheetData>
    <row r="1" spans="1:7" x14ac:dyDescent="0.2">
      <c r="A1" s="115"/>
      <c r="B1" s="115"/>
      <c r="C1" s="115"/>
      <c r="D1" s="115"/>
      <c r="E1" s="115"/>
      <c r="F1" s="115"/>
      <c r="G1" s="115"/>
    </row>
    <row r="2" spans="1:7" x14ac:dyDescent="0.2">
      <c r="A2" s="115"/>
      <c r="B2" s="115"/>
      <c r="C2" s="115"/>
      <c r="D2" s="115"/>
      <c r="E2" s="115"/>
      <c r="F2" s="115"/>
      <c r="G2" s="115"/>
    </row>
    <row r="3" spans="1:7" x14ac:dyDescent="0.2">
      <c r="A3" s="115"/>
      <c r="B3" s="115"/>
      <c r="C3" s="115"/>
      <c r="D3" s="115"/>
      <c r="E3" s="115"/>
      <c r="F3" s="115"/>
      <c r="G3" s="115"/>
    </row>
    <row r="4" spans="1:7" x14ac:dyDescent="0.2">
      <c r="A4" s="115"/>
      <c r="B4" s="115"/>
      <c r="C4" s="115"/>
      <c r="D4" s="115"/>
      <c r="E4" s="115"/>
      <c r="F4" s="115"/>
      <c r="G4" s="115"/>
    </row>
    <row r="5" spans="1:7" x14ac:dyDescent="0.2">
      <c r="A5" s="115"/>
      <c r="B5" s="115"/>
      <c r="C5" s="115"/>
      <c r="D5" s="115"/>
      <c r="E5" s="115"/>
      <c r="F5" s="115"/>
      <c r="G5" s="115"/>
    </row>
    <row r="6" spans="1:7" ht="14.25" customHeight="1" x14ac:dyDescent="0.2">
      <c r="A6" s="114" t="s">
        <v>600</v>
      </c>
      <c r="B6" s="115"/>
      <c r="C6" s="115"/>
      <c r="D6" s="115"/>
      <c r="E6" s="115"/>
      <c r="F6" s="115"/>
      <c r="G6" s="115"/>
    </row>
    <row r="7" spans="1:7" x14ac:dyDescent="0.2">
      <c r="A7" s="115"/>
      <c r="B7" s="115"/>
      <c r="C7" s="115"/>
      <c r="D7" s="115"/>
      <c r="E7" s="115"/>
      <c r="F7" s="115"/>
      <c r="G7" s="115"/>
    </row>
    <row r="8" spans="1:7" s="70" customFormat="1" ht="15" x14ac:dyDescent="0.25">
      <c r="A8" s="79" t="s">
        <v>0</v>
      </c>
      <c r="B8" s="79" t="s">
        <v>1</v>
      </c>
      <c r="C8" s="79" t="s">
        <v>803</v>
      </c>
      <c r="D8" s="79" t="s">
        <v>804</v>
      </c>
      <c r="E8" s="79" t="s">
        <v>805</v>
      </c>
      <c r="F8" s="79" t="s">
        <v>219</v>
      </c>
      <c r="G8" s="79" t="s">
        <v>215</v>
      </c>
    </row>
    <row r="9" spans="1:7" s="75" customFormat="1" x14ac:dyDescent="0.2">
      <c r="A9" s="71">
        <v>1</v>
      </c>
      <c r="B9" s="72" t="s">
        <v>471</v>
      </c>
      <c r="C9" s="73">
        <v>93</v>
      </c>
      <c r="D9" s="71">
        <v>86</v>
      </c>
      <c r="E9" s="71">
        <v>91</v>
      </c>
      <c r="F9" s="73">
        <f>SUM((C9*0.3)+(D9*0.2)+(E9*0.5))</f>
        <v>90.6</v>
      </c>
      <c r="G9" s="73" t="s">
        <v>808</v>
      </c>
    </row>
    <row r="10" spans="1:7" s="75" customFormat="1" x14ac:dyDescent="0.2">
      <c r="A10" s="71">
        <v>2</v>
      </c>
      <c r="B10" s="72" t="s">
        <v>472</v>
      </c>
      <c r="C10" s="76">
        <v>94</v>
      </c>
      <c r="D10" s="71">
        <v>61</v>
      </c>
      <c r="E10" s="71">
        <v>64</v>
      </c>
      <c r="F10" s="73">
        <f t="shared" ref="F10:F73" si="0">SUM((C10*0.3)+(D10*0.2)+(E10*0.5))</f>
        <v>72.400000000000006</v>
      </c>
      <c r="G10" s="80" t="s">
        <v>807</v>
      </c>
    </row>
    <row r="11" spans="1:7" s="75" customFormat="1" x14ac:dyDescent="0.2">
      <c r="A11" s="71">
        <v>3</v>
      </c>
      <c r="B11" s="72" t="s">
        <v>473</v>
      </c>
      <c r="C11" s="76">
        <v>89</v>
      </c>
      <c r="D11" s="71">
        <v>73</v>
      </c>
      <c r="E11" s="71">
        <v>75</v>
      </c>
      <c r="F11" s="73">
        <f t="shared" si="0"/>
        <v>78.8</v>
      </c>
      <c r="G11" s="73" t="s">
        <v>806</v>
      </c>
    </row>
    <row r="12" spans="1:7" s="75" customFormat="1" x14ac:dyDescent="0.2">
      <c r="A12" s="71">
        <v>4</v>
      </c>
      <c r="B12" s="72" t="s">
        <v>474</v>
      </c>
      <c r="C12" s="76">
        <v>85</v>
      </c>
      <c r="D12" s="71">
        <v>76</v>
      </c>
      <c r="E12" s="71">
        <v>70</v>
      </c>
      <c r="F12" s="73">
        <f t="shared" si="0"/>
        <v>75.7</v>
      </c>
      <c r="G12" s="73" t="s">
        <v>806</v>
      </c>
    </row>
    <row r="13" spans="1:7" s="75" customFormat="1" x14ac:dyDescent="0.2">
      <c r="A13" s="71">
        <v>5</v>
      </c>
      <c r="B13" s="72" t="s">
        <v>475</v>
      </c>
      <c r="C13" s="76">
        <v>98</v>
      </c>
      <c r="D13" s="71">
        <v>72</v>
      </c>
      <c r="E13" s="71">
        <v>63</v>
      </c>
      <c r="F13" s="73">
        <f t="shared" si="0"/>
        <v>75.3</v>
      </c>
      <c r="G13" s="73" t="s">
        <v>806</v>
      </c>
    </row>
    <row r="14" spans="1:7" s="75" customFormat="1" x14ac:dyDescent="0.2">
      <c r="A14" s="71">
        <v>6</v>
      </c>
      <c r="B14" s="72" t="s">
        <v>52</v>
      </c>
      <c r="C14" s="76">
        <v>56</v>
      </c>
      <c r="D14" s="71">
        <v>95</v>
      </c>
      <c r="E14" s="71">
        <v>94</v>
      </c>
      <c r="F14" s="73">
        <f t="shared" si="0"/>
        <v>82.8</v>
      </c>
      <c r="G14" s="73" t="s">
        <v>806</v>
      </c>
    </row>
    <row r="15" spans="1:7" s="75" customFormat="1" x14ac:dyDescent="0.2">
      <c r="A15" s="71">
        <v>7</v>
      </c>
      <c r="B15" s="72" t="s">
        <v>476</v>
      </c>
      <c r="C15" s="76">
        <v>80</v>
      </c>
      <c r="D15" s="71">
        <v>87</v>
      </c>
      <c r="E15" s="71">
        <v>70</v>
      </c>
      <c r="F15" s="73">
        <f t="shared" si="0"/>
        <v>76.400000000000006</v>
      </c>
      <c r="G15" s="80" t="s">
        <v>806</v>
      </c>
    </row>
    <row r="16" spans="1:7" s="75" customFormat="1" x14ac:dyDescent="0.2">
      <c r="A16" s="71">
        <v>8</v>
      </c>
      <c r="B16" s="72" t="s">
        <v>477</v>
      </c>
      <c r="C16" s="76">
        <v>80</v>
      </c>
      <c r="D16" s="71">
        <v>90</v>
      </c>
      <c r="E16" s="71">
        <v>70</v>
      </c>
      <c r="F16" s="73">
        <f t="shared" si="0"/>
        <v>77</v>
      </c>
      <c r="G16" s="73" t="s">
        <v>806</v>
      </c>
    </row>
    <row r="17" spans="1:7" s="75" customFormat="1" x14ac:dyDescent="0.2">
      <c r="A17" s="71">
        <v>9</v>
      </c>
      <c r="B17" s="72" t="s">
        <v>478</v>
      </c>
      <c r="C17" s="76">
        <v>70</v>
      </c>
      <c r="D17" s="71">
        <v>54</v>
      </c>
      <c r="E17" s="71">
        <v>92</v>
      </c>
      <c r="F17" s="73">
        <f t="shared" si="0"/>
        <v>77.8</v>
      </c>
      <c r="G17" s="73" t="s">
        <v>806</v>
      </c>
    </row>
    <row r="18" spans="1:7" s="75" customFormat="1" x14ac:dyDescent="0.2">
      <c r="A18" s="71">
        <v>10</v>
      </c>
      <c r="B18" s="72" t="s">
        <v>479</v>
      </c>
      <c r="C18" s="76">
        <v>81</v>
      </c>
      <c r="D18" s="71">
        <v>84</v>
      </c>
      <c r="E18" s="71">
        <v>70</v>
      </c>
      <c r="F18" s="73">
        <f t="shared" si="0"/>
        <v>76.099999999999994</v>
      </c>
      <c r="G18" s="73" t="s">
        <v>806</v>
      </c>
    </row>
    <row r="19" spans="1:7" s="75" customFormat="1" x14ac:dyDescent="0.2">
      <c r="A19" s="71">
        <v>11</v>
      </c>
      <c r="B19" s="72" t="s">
        <v>480</v>
      </c>
      <c r="C19" s="76">
        <v>95</v>
      </c>
      <c r="D19" s="71">
        <v>77</v>
      </c>
      <c r="E19" s="71">
        <v>71</v>
      </c>
      <c r="F19" s="73">
        <f t="shared" si="0"/>
        <v>79.400000000000006</v>
      </c>
      <c r="G19" s="73" t="s">
        <v>806</v>
      </c>
    </row>
    <row r="20" spans="1:7" s="75" customFormat="1" x14ac:dyDescent="0.2">
      <c r="A20" s="71">
        <v>12</v>
      </c>
      <c r="B20" s="72" t="s">
        <v>481</v>
      </c>
      <c r="C20" s="76">
        <v>94</v>
      </c>
      <c r="D20" s="71">
        <v>94</v>
      </c>
      <c r="E20" s="71">
        <v>67</v>
      </c>
      <c r="F20" s="73">
        <f t="shared" si="0"/>
        <v>80.5</v>
      </c>
      <c r="G20" s="73" t="s">
        <v>806</v>
      </c>
    </row>
    <row r="21" spans="1:7" s="75" customFormat="1" x14ac:dyDescent="0.2">
      <c r="A21" s="71">
        <v>13</v>
      </c>
      <c r="B21" s="72" t="s">
        <v>482</v>
      </c>
      <c r="C21" s="76">
        <v>90</v>
      </c>
      <c r="D21" s="71">
        <v>80</v>
      </c>
      <c r="E21" s="71">
        <v>78</v>
      </c>
      <c r="F21" s="73">
        <f t="shared" si="0"/>
        <v>82</v>
      </c>
      <c r="G21" s="73" t="s">
        <v>806</v>
      </c>
    </row>
    <row r="22" spans="1:7" s="75" customFormat="1" x14ac:dyDescent="0.2">
      <c r="A22" s="71">
        <v>14</v>
      </c>
      <c r="B22" s="72" t="s">
        <v>483</v>
      </c>
      <c r="C22" s="76">
        <v>80</v>
      </c>
      <c r="D22" s="71">
        <v>85</v>
      </c>
      <c r="E22" s="71">
        <v>74</v>
      </c>
      <c r="F22" s="73">
        <f t="shared" si="0"/>
        <v>78</v>
      </c>
      <c r="G22" s="73" t="s">
        <v>806</v>
      </c>
    </row>
    <row r="23" spans="1:7" s="75" customFormat="1" x14ac:dyDescent="0.2">
      <c r="A23" s="71">
        <v>15</v>
      </c>
      <c r="B23" s="72" t="s">
        <v>484</v>
      </c>
      <c r="C23" s="76">
        <v>80</v>
      </c>
      <c r="D23" s="71">
        <v>76</v>
      </c>
      <c r="E23" s="71">
        <v>80</v>
      </c>
      <c r="F23" s="73">
        <f t="shared" si="0"/>
        <v>79.2</v>
      </c>
      <c r="G23" s="73" t="s">
        <v>806</v>
      </c>
    </row>
    <row r="24" spans="1:7" s="75" customFormat="1" x14ac:dyDescent="0.2">
      <c r="A24" s="71">
        <v>16</v>
      </c>
      <c r="B24" s="72" t="s">
        <v>485</v>
      </c>
      <c r="C24" s="76">
        <v>90</v>
      </c>
      <c r="D24" s="71">
        <v>76</v>
      </c>
      <c r="E24" s="71">
        <v>79</v>
      </c>
      <c r="F24" s="73">
        <f t="shared" si="0"/>
        <v>81.7</v>
      </c>
      <c r="G24" s="73" t="s">
        <v>806</v>
      </c>
    </row>
    <row r="25" spans="1:7" s="75" customFormat="1" x14ac:dyDescent="0.2">
      <c r="A25" s="71">
        <v>17</v>
      </c>
      <c r="B25" s="72" t="s">
        <v>486</v>
      </c>
      <c r="C25" s="76">
        <v>96</v>
      </c>
      <c r="D25" s="71">
        <v>76</v>
      </c>
      <c r="E25" s="71">
        <v>70</v>
      </c>
      <c r="F25" s="73">
        <f t="shared" si="0"/>
        <v>79</v>
      </c>
      <c r="G25" s="73" t="s">
        <v>806</v>
      </c>
    </row>
    <row r="26" spans="1:7" s="75" customFormat="1" x14ac:dyDescent="0.2">
      <c r="A26" s="71">
        <v>18</v>
      </c>
      <c r="B26" s="72" t="s">
        <v>487</v>
      </c>
      <c r="C26" s="76">
        <v>62</v>
      </c>
      <c r="D26" s="71">
        <v>79</v>
      </c>
      <c r="E26" s="71">
        <v>82</v>
      </c>
      <c r="F26" s="73">
        <f t="shared" si="0"/>
        <v>75.400000000000006</v>
      </c>
      <c r="G26" s="73" t="s">
        <v>806</v>
      </c>
    </row>
    <row r="27" spans="1:7" s="75" customFormat="1" x14ac:dyDescent="0.2">
      <c r="A27" s="71">
        <v>19</v>
      </c>
      <c r="B27" s="72" t="s">
        <v>488</v>
      </c>
      <c r="C27" s="76">
        <v>82</v>
      </c>
      <c r="D27" s="71">
        <v>78</v>
      </c>
      <c r="E27" s="71">
        <v>70</v>
      </c>
      <c r="F27" s="73">
        <f t="shared" si="0"/>
        <v>75.2</v>
      </c>
      <c r="G27" s="73" t="s">
        <v>806</v>
      </c>
    </row>
    <row r="28" spans="1:7" s="75" customFormat="1" x14ac:dyDescent="0.2">
      <c r="A28" s="71">
        <v>20</v>
      </c>
      <c r="B28" s="72" t="s">
        <v>489</v>
      </c>
      <c r="C28" s="76">
        <v>68</v>
      </c>
      <c r="D28" s="71">
        <v>86</v>
      </c>
      <c r="E28" s="71">
        <v>90</v>
      </c>
      <c r="F28" s="73">
        <f t="shared" si="0"/>
        <v>82.6</v>
      </c>
      <c r="G28" s="73" t="s">
        <v>806</v>
      </c>
    </row>
    <row r="29" spans="1:7" s="75" customFormat="1" x14ac:dyDescent="0.2">
      <c r="A29" s="71">
        <v>21</v>
      </c>
      <c r="B29" s="72" t="s">
        <v>490</v>
      </c>
      <c r="C29" s="76">
        <v>90</v>
      </c>
      <c r="D29" s="71">
        <v>62</v>
      </c>
      <c r="E29" s="71">
        <v>85</v>
      </c>
      <c r="F29" s="73">
        <f t="shared" si="0"/>
        <v>81.900000000000006</v>
      </c>
      <c r="G29" s="73" t="s">
        <v>806</v>
      </c>
    </row>
    <row r="30" spans="1:7" s="75" customFormat="1" x14ac:dyDescent="0.2">
      <c r="A30" s="71">
        <v>22</v>
      </c>
      <c r="B30" s="72" t="s">
        <v>491</v>
      </c>
      <c r="C30" s="76">
        <v>80</v>
      </c>
      <c r="D30" s="71">
        <v>92</v>
      </c>
      <c r="E30" s="71">
        <v>70</v>
      </c>
      <c r="F30" s="73">
        <f t="shared" si="0"/>
        <v>77.400000000000006</v>
      </c>
      <c r="G30" s="73" t="s">
        <v>806</v>
      </c>
    </row>
    <row r="31" spans="1:7" s="75" customFormat="1" x14ac:dyDescent="0.2">
      <c r="A31" s="71">
        <v>23</v>
      </c>
      <c r="B31" s="72" t="s">
        <v>492</v>
      </c>
      <c r="C31" s="76">
        <v>73</v>
      </c>
      <c r="D31" s="71">
        <v>78</v>
      </c>
      <c r="E31" s="71">
        <v>95</v>
      </c>
      <c r="F31" s="73">
        <f t="shared" si="0"/>
        <v>85</v>
      </c>
      <c r="G31" s="73" t="s">
        <v>806</v>
      </c>
    </row>
    <row r="32" spans="1:7" s="75" customFormat="1" x14ac:dyDescent="0.2">
      <c r="A32" s="71">
        <v>24</v>
      </c>
      <c r="B32" s="72" t="s">
        <v>493</v>
      </c>
      <c r="C32" s="76">
        <v>90</v>
      </c>
      <c r="D32" s="71">
        <v>70</v>
      </c>
      <c r="E32" s="71">
        <v>72</v>
      </c>
      <c r="F32" s="73">
        <f t="shared" si="0"/>
        <v>77</v>
      </c>
      <c r="G32" s="73" t="s">
        <v>806</v>
      </c>
    </row>
    <row r="33" spans="1:7" s="75" customFormat="1" x14ac:dyDescent="0.2">
      <c r="A33" s="71">
        <v>25</v>
      </c>
      <c r="B33" s="72" t="s">
        <v>494</v>
      </c>
      <c r="C33" s="76">
        <v>74</v>
      </c>
      <c r="D33" s="71">
        <v>90</v>
      </c>
      <c r="E33" s="71">
        <v>87</v>
      </c>
      <c r="F33" s="73">
        <f t="shared" si="0"/>
        <v>83.7</v>
      </c>
      <c r="G33" s="73" t="s">
        <v>806</v>
      </c>
    </row>
    <row r="34" spans="1:7" s="75" customFormat="1" x14ac:dyDescent="0.2">
      <c r="A34" s="71">
        <v>26</v>
      </c>
      <c r="B34" s="72" t="s">
        <v>495</v>
      </c>
      <c r="C34" s="76">
        <v>70</v>
      </c>
      <c r="D34" s="71">
        <v>80</v>
      </c>
      <c r="E34" s="71">
        <v>90</v>
      </c>
      <c r="F34" s="73">
        <f t="shared" si="0"/>
        <v>82</v>
      </c>
      <c r="G34" s="73" t="s">
        <v>806</v>
      </c>
    </row>
    <row r="35" spans="1:7" s="75" customFormat="1" x14ac:dyDescent="0.2">
      <c r="A35" s="71">
        <v>27</v>
      </c>
      <c r="B35" s="72" t="s">
        <v>496</v>
      </c>
      <c r="C35" s="76">
        <v>90</v>
      </c>
      <c r="D35" s="71">
        <v>72</v>
      </c>
      <c r="E35" s="71">
        <v>77</v>
      </c>
      <c r="F35" s="73">
        <f t="shared" si="0"/>
        <v>79.900000000000006</v>
      </c>
      <c r="G35" s="73" t="s">
        <v>806</v>
      </c>
    </row>
    <row r="36" spans="1:7" s="75" customFormat="1" x14ac:dyDescent="0.2">
      <c r="A36" s="71">
        <v>28</v>
      </c>
      <c r="B36" s="72" t="s">
        <v>497</v>
      </c>
      <c r="C36" s="76">
        <v>64</v>
      </c>
      <c r="D36" s="71">
        <v>80</v>
      </c>
      <c r="E36" s="71">
        <v>93</v>
      </c>
      <c r="F36" s="73">
        <f t="shared" si="0"/>
        <v>81.7</v>
      </c>
      <c r="G36" s="73" t="s">
        <v>806</v>
      </c>
    </row>
    <row r="37" spans="1:7" s="75" customFormat="1" x14ac:dyDescent="0.2">
      <c r="A37" s="71">
        <v>29</v>
      </c>
      <c r="B37" s="72" t="s">
        <v>498</v>
      </c>
      <c r="C37" s="76">
        <v>73</v>
      </c>
      <c r="D37" s="71">
        <v>58</v>
      </c>
      <c r="E37" s="71">
        <v>90</v>
      </c>
      <c r="F37" s="73">
        <f t="shared" si="0"/>
        <v>78.5</v>
      </c>
      <c r="G37" s="73" t="s">
        <v>806</v>
      </c>
    </row>
    <row r="38" spans="1:7" s="75" customFormat="1" x14ac:dyDescent="0.2">
      <c r="A38" s="71">
        <v>30</v>
      </c>
      <c r="B38" s="72" t="s">
        <v>499</v>
      </c>
      <c r="C38" s="76">
        <v>90</v>
      </c>
      <c r="D38" s="71">
        <v>78</v>
      </c>
      <c r="E38" s="71">
        <v>65</v>
      </c>
      <c r="F38" s="73">
        <f t="shared" si="0"/>
        <v>75.099999999999994</v>
      </c>
      <c r="G38" s="73" t="s">
        <v>806</v>
      </c>
    </row>
    <row r="39" spans="1:7" s="75" customFormat="1" x14ac:dyDescent="0.2">
      <c r="A39" s="71">
        <v>31</v>
      </c>
      <c r="B39" s="72" t="s">
        <v>500</v>
      </c>
      <c r="C39" s="76">
        <v>88</v>
      </c>
      <c r="D39" s="71">
        <v>99</v>
      </c>
      <c r="E39" s="71">
        <v>70</v>
      </c>
      <c r="F39" s="73">
        <f t="shared" si="0"/>
        <v>81.2</v>
      </c>
      <c r="G39" s="73" t="s">
        <v>806</v>
      </c>
    </row>
    <row r="40" spans="1:7" s="75" customFormat="1" x14ac:dyDescent="0.2">
      <c r="A40" s="71">
        <v>32</v>
      </c>
      <c r="B40" s="72" t="s">
        <v>501</v>
      </c>
      <c r="C40" s="76">
        <v>80</v>
      </c>
      <c r="D40" s="71">
        <v>60</v>
      </c>
      <c r="E40" s="71">
        <v>91</v>
      </c>
      <c r="F40" s="73">
        <f t="shared" si="0"/>
        <v>81.5</v>
      </c>
      <c r="G40" s="73" t="s">
        <v>806</v>
      </c>
    </row>
    <row r="41" spans="1:7" s="75" customFormat="1" x14ac:dyDescent="0.2">
      <c r="A41" s="71">
        <v>33</v>
      </c>
      <c r="B41" s="72" t="s">
        <v>502</v>
      </c>
      <c r="C41" s="76">
        <v>90</v>
      </c>
      <c r="D41" s="71">
        <v>70</v>
      </c>
      <c r="E41" s="71">
        <v>68</v>
      </c>
      <c r="F41" s="73">
        <f t="shared" si="0"/>
        <v>75</v>
      </c>
      <c r="G41" s="73" t="s">
        <v>806</v>
      </c>
    </row>
    <row r="42" spans="1:7" s="75" customFormat="1" x14ac:dyDescent="0.2">
      <c r="A42" s="71">
        <v>34</v>
      </c>
      <c r="B42" s="72" t="s">
        <v>503</v>
      </c>
      <c r="C42" s="76">
        <v>80</v>
      </c>
      <c r="D42" s="71">
        <v>97</v>
      </c>
      <c r="E42" s="71">
        <v>71</v>
      </c>
      <c r="F42" s="73">
        <f t="shared" si="0"/>
        <v>78.900000000000006</v>
      </c>
      <c r="G42" s="73" t="s">
        <v>806</v>
      </c>
    </row>
    <row r="43" spans="1:7" s="75" customFormat="1" x14ac:dyDescent="0.2">
      <c r="A43" s="71">
        <v>35</v>
      </c>
      <c r="B43" s="72" t="s">
        <v>504</v>
      </c>
      <c r="C43" s="76">
        <v>99</v>
      </c>
      <c r="D43" s="71">
        <v>80</v>
      </c>
      <c r="E43" s="71">
        <v>67</v>
      </c>
      <c r="F43" s="73">
        <f t="shared" si="0"/>
        <v>79.2</v>
      </c>
      <c r="G43" s="73" t="s">
        <v>806</v>
      </c>
    </row>
    <row r="44" spans="1:7" s="75" customFormat="1" x14ac:dyDescent="0.2">
      <c r="A44" s="71">
        <v>36</v>
      </c>
      <c r="B44" s="72" t="s">
        <v>505</v>
      </c>
      <c r="C44" s="76">
        <v>84</v>
      </c>
      <c r="D44" s="71">
        <v>87</v>
      </c>
      <c r="E44" s="71">
        <v>74</v>
      </c>
      <c r="F44" s="73">
        <f t="shared" si="0"/>
        <v>79.599999999999994</v>
      </c>
      <c r="G44" s="73" t="s">
        <v>806</v>
      </c>
    </row>
    <row r="45" spans="1:7" s="75" customFormat="1" x14ac:dyDescent="0.2">
      <c r="A45" s="71">
        <v>37</v>
      </c>
      <c r="B45" s="72" t="s">
        <v>506</v>
      </c>
      <c r="C45" s="76">
        <v>80</v>
      </c>
      <c r="D45" s="71">
        <v>54</v>
      </c>
      <c r="E45" s="71">
        <v>93</v>
      </c>
      <c r="F45" s="73">
        <f t="shared" si="0"/>
        <v>81.3</v>
      </c>
      <c r="G45" s="73" t="s">
        <v>806</v>
      </c>
    </row>
    <row r="46" spans="1:7" s="75" customFormat="1" x14ac:dyDescent="0.2">
      <c r="A46" s="71">
        <v>38</v>
      </c>
      <c r="B46" s="72" t="s">
        <v>507</v>
      </c>
      <c r="C46" s="76">
        <v>93</v>
      </c>
      <c r="D46" s="71">
        <v>100</v>
      </c>
      <c r="E46" s="71">
        <v>88</v>
      </c>
      <c r="F46" s="73">
        <f t="shared" si="0"/>
        <v>91.9</v>
      </c>
      <c r="G46" s="73" t="s">
        <v>808</v>
      </c>
    </row>
    <row r="47" spans="1:7" s="75" customFormat="1" x14ac:dyDescent="0.2">
      <c r="A47" s="71">
        <v>39</v>
      </c>
      <c r="B47" s="72" t="s">
        <v>508</v>
      </c>
      <c r="C47" s="76">
        <v>80</v>
      </c>
      <c r="D47" s="71">
        <v>83</v>
      </c>
      <c r="E47" s="71">
        <v>78</v>
      </c>
      <c r="F47" s="73">
        <f t="shared" si="0"/>
        <v>79.599999999999994</v>
      </c>
      <c r="G47" s="73" t="s">
        <v>806</v>
      </c>
    </row>
    <row r="48" spans="1:7" s="75" customFormat="1" x14ac:dyDescent="0.2">
      <c r="A48" s="71">
        <v>40</v>
      </c>
      <c r="B48" s="72" t="s">
        <v>509</v>
      </c>
      <c r="C48" s="76">
        <v>80</v>
      </c>
      <c r="D48" s="71">
        <v>70</v>
      </c>
      <c r="E48" s="71">
        <v>75</v>
      </c>
      <c r="F48" s="73">
        <f t="shared" si="0"/>
        <v>75.5</v>
      </c>
      <c r="G48" s="73" t="s">
        <v>806</v>
      </c>
    </row>
    <row r="49" spans="1:7" s="75" customFormat="1" x14ac:dyDescent="0.2">
      <c r="A49" s="71">
        <v>41</v>
      </c>
      <c r="B49" s="72" t="s">
        <v>510</v>
      </c>
      <c r="C49" s="76">
        <v>65</v>
      </c>
      <c r="D49" s="71">
        <v>65</v>
      </c>
      <c r="E49" s="71">
        <v>97</v>
      </c>
      <c r="F49" s="73">
        <f t="shared" si="0"/>
        <v>81</v>
      </c>
      <c r="G49" s="73" t="s">
        <v>806</v>
      </c>
    </row>
    <row r="50" spans="1:7" s="75" customFormat="1" x14ac:dyDescent="0.2">
      <c r="A50" s="71">
        <v>42</v>
      </c>
      <c r="B50" s="72" t="s">
        <v>511</v>
      </c>
      <c r="C50" s="76">
        <v>88</v>
      </c>
      <c r="D50" s="71">
        <v>94</v>
      </c>
      <c r="E50" s="71">
        <v>70</v>
      </c>
      <c r="F50" s="73">
        <f t="shared" si="0"/>
        <v>80.2</v>
      </c>
      <c r="G50" s="73" t="s">
        <v>806</v>
      </c>
    </row>
    <row r="51" spans="1:7" s="75" customFormat="1" x14ac:dyDescent="0.2">
      <c r="A51" s="71">
        <v>43</v>
      </c>
      <c r="B51" s="72" t="s">
        <v>512</v>
      </c>
      <c r="C51" s="76">
        <v>79</v>
      </c>
      <c r="D51" s="71">
        <v>86</v>
      </c>
      <c r="E51" s="71">
        <v>79</v>
      </c>
      <c r="F51" s="73">
        <f t="shared" si="0"/>
        <v>80.400000000000006</v>
      </c>
      <c r="G51" s="73" t="s">
        <v>806</v>
      </c>
    </row>
    <row r="52" spans="1:7" s="75" customFormat="1" x14ac:dyDescent="0.2">
      <c r="A52" s="71">
        <v>44</v>
      </c>
      <c r="B52" s="72" t="s">
        <v>513</v>
      </c>
      <c r="C52" s="76">
        <v>80</v>
      </c>
      <c r="D52" s="71">
        <v>55</v>
      </c>
      <c r="E52" s="71">
        <v>67</v>
      </c>
      <c r="F52" s="73">
        <f t="shared" si="0"/>
        <v>68.5</v>
      </c>
      <c r="G52" s="73" t="s">
        <v>807</v>
      </c>
    </row>
    <row r="53" spans="1:7" s="75" customFormat="1" x14ac:dyDescent="0.2">
      <c r="A53" s="71">
        <v>45</v>
      </c>
      <c r="B53" s="72" t="s">
        <v>514</v>
      </c>
      <c r="C53" s="76">
        <v>75</v>
      </c>
      <c r="D53" s="71">
        <v>81</v>
      </c>
      <c r="E53" s="71">
        <v>73</v>
      </c>
      <c r="F53" s="73">
        <f t="shared" si="0"/>
        <v>75.2</v>
      </c>
      <c r="G53" s="73" t="s">
        <v>806</v>
      </c>
    </row>
    <row r="54" spans="1:7" s="75" customFormat="1" x14ac:dyDescent="0.2">
      <c r="A54" s="71">
        <v>46</v>
      </c>
      <c r="B54" s="72" t="s">
        <v>515</v>
      </c>
      <c r="C54" s="76">
        <v>80</v>
      </c>
      <c r="D54" s="71">
        <v>78</v>
      </c>
      <c r="E54" s="71">
        <v>73</v>
      </c>
      <c r="F54" s="73">
        <f t="shared" si="0"/>
        <v>76.099999999999994</v>
      </c>
      <c r="G54" s="73" t="s">
        <v>806</v>
      </c>
    </row>
    <row r="55" spans="1:7" s="75" customFormat="1" x14ac:dyDescent="0.2">
      <c r="A55" s="71">
        <v>47</v>
      </c>
      <c r="B55" s="72" t="s">
        <v>516</v>
      </c>
      <c r="C55" s="76">
        <v>78</v>
      </c>
      <c r="D55" s="71">
        <v>85</v>
      </c>
      <c r="E55" s="71">
        <v>80</v>
      </c>
      <c r="F55" s="73">
        <f t="shared" si="0"/>
        <v>80.400000000000006</v>
      </c>
      <c r="G55" s="73" t="s">
        <v>806</v>
      </c>
    </row>
    <row r="56" spans="1:7" s="75" customFormat="1" x14ac:dyDescent="0.2">
      <c r="A56" s="71">
        <v>48</v>
      </c>
      <c r="B56" s="72" t="s">
        <v>517</v>
      </c>
      <c r="C56" s="76">
        <v>90</v>
      </c>
      <c r="D56" s="71">
        <v>82</v>
      </c>
      <c r="E56" s="71">
        <v>70</v>
      </c>
      <c r="F56" s="73">
        <f t="shared" si="0"/>
        <v>78.400000000000006</v>
      </c>
      <c r="G56" s="73" t="s">
        <v>806</v>
      </c>
    </row>
    <row r="57" spans="1:7" s="75" customFormat="1" x14ac:dyDescent="0.2">
      <c r="A57" s="71">
        <v>49</v>
      </c>
      <c r="B57" s="72" t="s">
        <v>518</v>
      </c>
      <c r="C57" s="76">
        <v>94</v>
      </c>
      <c r="D57" s="71">
        <v>62</v>
      </c>
      <c r="E57" s="71">
        <v>74</v>
      </c>
      <c r="F57" s="73">
        <f t="shared" si="0"/>
        <v>77.599999999999994</v>
      </c>
      <c r="G57" s="73" t="s">
        <v>806</v>
      </c>
    </row>
    <row r="58" spans="1:7" s="75" customFormat="1" x14ac:dyDescent="0.2">
      <c r="A58" s="71">
        <v>50</v>
      </c>
      <c r="B58" s="72" t="s">
        <v>519</v>
      </c>
      <c r="C58" s="76">
        <v>76</v>
      </c>
      <c r="D58" s="71">
        <v>76</v>
      </c>
      <c r="E58" s="71">
        <v>70</v>
      </c>
      <c r="F58" s="73">
        <f t="shared" si="0"/>
        <v>73</v>
      </c>
      <c r="G58" s="73" t="s">
        <v>807</v>
      </c>
    </row>
    <row r="59" spans="1:7" s="75" customFormat="1" x14ac:dyDescent="0.2">
      <c r="A59" s="71">
        <v>51</v>
      </c>
      <c r="B59" s="74" t="s">
        <v>520</v>
      </c>
      <c r="C59" s="76">
        <v>71</v>
      </c>
      <c r="D59" s="71">
        <v>97</v>
      </c>
      <c r="E59" s="71">
        <v>79</v>
      </c>
      <c r="F59" s="73">
        <f t="shared" si="0"/>
        <v>80.2</v>
      </c>
      <c r="G59" s="73" t="s">
        <v>806</v>
      </c>
    </row>
    <row r="60" spans="1:7" s="75" customFormat="1" x14ac:dyDescent="0.2">
      <c r="A60" s="71">
        <v>52</v>
      </c>
      <c r="B60" s="74" t="s">
        <v>521</v>
      </c>
      <c r="C60" s="76">
        <v>80</v>
      </c>
      <c r="D60" s="71">
        <v>92</v>
      </c>
      <c r="E60" s="71">
        <v>73</v>
      </c>
      <c r="F60" s="73">
        <f t="shared" si="0"/>
        <v>78.900000000000006</v>
      </c>
      <c r="G60" s="73" t="s">
        <v>806</v>
      </c>
    </row>
    <row r="61" spans="1:7" s="75" customFormat="1" x14ac:dyDescent="0.2">
      <c r="A61" s="71">
        <v>53</v>
      </c>
      <c r="B61" s="74" t="s">
        <v>522</v>
      </c>
      <c r="C61" s="76">
        <v>95</v>
      </c>
      <c r="D61" s="71">
        <v>67</v>
      </c>
      <c r="E61" s="71">
        <v>95</v>
      </c>
      <c r="F61" s="73">
        <f t="shared" si="0"/>
        <v>89.4</v>
      </c>
      <c r="G61" s="73" t="s">
        <v>806</v>
      </c>
    </row>
    <row r="62" spans="1:7" s="75" customFormat="1" x14ac:dyDescent="0.2">
      <c r="A62" s="71">
        <v>54</v>
      </c>
      <c r="B62" s="74" t="s">
        <v>523</v>
      </c>
      <c r="C62" s="76">
        <v>77</v>
      </c>
      <c r="D62" s="71">
        <v>95</v>
      </c>
      <c r="E62" s="71">
        <v>100</v>
      </c>
      <c r="F62" s="73">
        <f t="shared" si="0"/>
        <v>92.1</v>
      </c>
      <c r="G62" s="73" t="s">
        <v>808</v>
      </c>
    </row>
    <row r="63" spans="1:7" s="75" customFormat="1" x14ac:dyDescent="0.2">
      <c r="A63" s="71">
        <v>55</v>
      </c>
      <c r="B63" s="74" t="s">
        <v>524</v>
      </c>
      <c r="C63" s="76">
        <v>58</v>
      </c>
      <c r="D63" s="71">
        <v>62</v>
      </c>
      <c r="E63" s="71">
        <v>100</v>
      </c>
      <c r="F63" s="73">
        <f t="shared" si="0"/>
        <v>79.8</v>
      </c>
      <c r="G63" s="73" t="s">
        <v>806</v>
      </c>
    </row>
    <row r="64" spans="1:7" s="75" customFormat="1" x14ac:dyDescent="0.2">
      <c r="A64" s="71">
        <v>56</v>
      </c>
      <c r="B64" s="74" t="s">
        <v>525</v>
      </c>
      <c r="C64" s="76">
        <v>80</v>
      </c>
      <c r="D64" s="71">
        <v>81</v>
      </c>
      <c r="E64" s="71">
        <v>70</v>
      </c>
      <c r="F64" s="73">
        <f t="shared" si="0"/>
        <v>75.2</v>
      </c>
      <c r="G64" s="73" t="s">
        <v>806</v>
      </c>
    </row>
    <row r="65" spans="1:7" s="75" customFormat="1" x14ac:dyDescent="0.2">
      <c r="A65" s="71">
        <v>57</v>
      </c>
      <c r="B65" s="74" t="s">
        <v>526</v>
      </c>
      <c r="C65" s="76">
        <v>78</v>
      </c>
      <c r="D65" s="71">
        <v>82</v>
      </c>
      <c r="E65" s="71">
        <v>75</v>
      </c>
      <c r="F65" s="73">
        <f t="shared" si="0"/>
        <v>77.3</v>
      </c>
      <c r="G65" s="73" t="s">
        <v>806</v>
      </c>
    </row>
    <row r="66" spans="1:7" s="75" customFormat="1" x14ac:dyDescent="0.2">
      <c r="A66" s="71">
        <v>58</v>
      </c>
      <c r="B66" s="74" t="s">
        <v>527</v>
      </c>
      <c r="C66" s="76">
        <v>50</v>
      </c>
      <c r="D66" s="71">
        <v>77</v>
      </c>
      <c r="E66" s="71">
        <v>85</v>
      </c>
      <c r="F66" s="73">
        <f t="shared" si="0"/>
        <v>72.900000000000006</v>
      </c>
      <c r="G66" s="73" t="s">
        <v>807</v>
      </c>
    </row>
    <row r="67" spans="1:7" s="75" customFormat="1" x14ac:dyDescent="0.2">
      <c r="A67" s="71">
        <v>59</v>
      </c>
      <c r="B67" s="74" t="s">
        <v>528</v>
      </c>
      <c r="C67" s="76">
        <v>67</v>
      </c>
      <c r="D67" s="71">
        <v>76</v>
      </c>
      <c r="E67" s="71">
        <v>80</v>
      </c>
      <c r="F67" s="73">
        <f t="shared" si="0"/>
        <v>75.3</v>
      </c>
      <c r="G67" s="73" t="s">
        <v>806</v>
      </c>
    </row>
    <row r="68" spans="1:7" s="75" customFormat="1" x14ac:dyDescent="0.2">
      <c r="A68" s="71">
        <v>60</v>
      </c>
      <c r="B68" s="74" t="s">
        <v>529</v>
      </c>
      <c r="C68" s="76">
        <v>92</v>
      </c>
      <c r="D68" s="71">
        <v>87</v>
      </c>
      <c r="E68" s="71">
        <v>68</v>
      </c>
      <c r="F68" s="73">
        <f t="shared" si="0"/>
        <v>79</v>
      </c>
      <c r="G68" s="73" t="s">
        <v>806</v>
      </c>
    </row>
    <row r="69" spans="1:7" s="75" customFormat="1" x14ac:dyDescent="0.2">
      <c r="A69" s="71">
        <v>61</v>
      </c>
      <c r="B69" s="74" t="s">
        <v>530</v>
      </c>
      <c r="C69" s="76">
        <v>89</v>
      </c>
      <c r="D69" s="71">
        <v>56</v>
      </c>
      <c r="E69" s="71">
        <v>81</v>
      </c>
      <c r="F69" s="73">
        <f t="shared" si="0"/>
        <v>78.400000000000006</v>
      </c>
      <c r="G69" s="73" t="s">
        <v>806</v>
      </c>
    </row>
    <row r="70" spans="1:7" s="75" customFormat="1" x14ac:dyDescent="0.2">
      <c r="A70" s="71">
        <v>62</v>
      </c>
      <c r="B70" s="74" t="s">
        <v>531</v>
      </c>
      <c r="C70" s="76">
        <v>80</v>
      </c>
      <c r="D70" s="71">
        <v>53</v>
      </c>
      <c r="E70" s="71">
        <v>77</v>
      </c>
      <c r="F70" s="73">
        <f t="shared" si="0"/>
        <v>73.099999999999994</v>
      </c>
      <c r="G70" s="73" t="s">
        <v>807</v>
      </c>
    </row>
    <row r="71" spans="1:7" s="75" customFormat="1" x14ac:dyDescent="0.2">
      <c r="A71" s="71">
        <v>63</v>
      </c>
      <c r="B71" s="74" t="s">
        <v>532</v>
      </c>
      <c r="C71" s="76">
        <v>99</v>
      </c>
      <c r="D71" s="71">
        <v>60</v>
      </c>
      <c r="E71" s="71">
        <v>92</v>
      </c>
      <c r="F71" s="73">
        <f t="shared" si="0"/>
        <v>87.7</v>
      </c>
      <c r="G71" s="73" t="s">
        <v>806</v>
      </c>
    </row>
    <row r="72" spans="1:7" s="75" customFormat="1" x14ac:dyDescent="0.2">
      <c r="A72" s="71">
        <v>64</v>
      </c>
      <c r="B72" s="74" t="s">
        <v>533</v>
      </c>
      <c r="C72" s="76">
        <v>69</v>
      </c>
      <c r="D72" s="71">
        <v>90</v>
      </c>
      <c r="E72" s="71">
        <v>88</v>
      </c>
      <c r="F72" s="73">
        <f t="shared" si="0"/>
        <v>82.7</v>
      </c>
      <c r="G72" s="73" t="s">
        <v>806</v>
      </c>
    </row>
    <row r="73" spans="1:7" s="75" customFormat="1" x14ac:dyDescent="0.2">
      <c r="A73" s="71">
        <v>65</v>
      </c>
      <c r="B73" s="74" t="s">
        <v>534</v>
      </c>
      <c r="C73" s="76">
        <v>80</v>
      </c>
      <c r="D73" s="71">
        <v>62</v>
      </c>
      <c r="E73" s="71">
        <v>78</v>
      </c>
      <c r="F73" s="73">
        <f t="shared" si="0"/>
        <v>75.400000000000006</v>
      </c>
      <c r="G73" s="73" t="s">
        <v>806</v>
      </c>
    </row>
    <row r="74" spans="1:7" s="75" customFormat="1" x14ac:dyDescent="0.2">
      <c r="A74" s="71">
        <v>66</v>
      </c>
      <c r="B74" s="74" t="s">
        <v>535</v>
      </c>
      <c r="C74" s="76">
        <v>100</v>
      </c>
      <c r="D74" s="71">
        <v>66</v>
      </c>
      <c r="E74" s="71">
        <v>82</v>
      </c>
      <c r="F74" s="73">
        <f t="shared" ref="F74:F137" si="1">SUM((C74*0.3)+(D74*0.2)+(E74*0.5))</f>
        <v>84.2</v>
      </c>
      <c r="G74" s="73" t="s">
        <v>806</v>
      </c>
    </row>
    <row r="75" spans="1:7" s="75" customFormat="1" x14ac:dyDescent="0.2">
      <c r="A75" s="71">
        <v>67</v>
      </c>
      <c r="B75" s="74" t="s">
        <v>536</v>
      </c>
      <c r="C75" s="76">
        <v>85</v>
      </c>
      <c r="D75" s="71">
        <v>63</v>
      </c>
      <c r="E75" s="71">
        <v>74</v>
      </c>
      <c r="F75" s="73">
        <f t="shared" si="1"/>
        <v>75.099999999999994</v>
      </c>
      <c r="G75" s="73" t="s">
        <v>806</v>
      </c>
    </row>
    <row r="76" spans="1:7" s="75" customFormat="1" x14ac:dyDescent="0.2">
      <c r="A76" s="71">
        <v>68</v>
      </c>
      <c r="B76" s="74" t="s">
        <v>537</v>
      </c>
      <c r="C76" s="76">
        <v>96</v>
      </c>
      <c r="D76" s="71">
        <v>73</v>
      </c>
      <c r="E76" s="71">
        <v>80</v>
      </c>
      <c r="F76" s="73">
        <f t="shared" si="1"/>
        <v>83.4</v>
      </c>
      <c r="G76" s="73" t="s">
        <v>806</v>
      </c>
    </row>
    <row r="77" spans="1:7" s="75" customFormat="1" x14ac:dyDescent="0.2">
      <c r="A77" s="71">
        <v>69</v>
      </c>
      <c r="B77" s="72" t="s">
        <v>538</v>
      </c>
      <c r="C77" s="76">
        <v>82</v>
      </c>
      <c r="D77" s="71">
        <v>78</v>
      </c>
      <c r="E77" s="71">
        <v>50</v>
      </c>
      <c r="F77" s="73">
        <f t="shared" si="1"/>
        <v>65.2</v>
      </c>
      <c r="G77" s="73" t="s">
        <v>807</v>
      </c>
    </row>
    <row r="78" spans="1:7" s="75" customFormat="1" x14ac:dyDescent="0.2">
      <c r="A78" s="71">
        <v>70</v>
      </c>
      <c r="B78" s="72" t="s">
        <v>539</v>
      </c>
      <c r="C78" s="76">
        <v>56</v>
      </c>
      <c r="D78" s="71">
        <v>86</v>
      </c>
      <c r="E78" s="71">
        <v>61</v>
      </c>
      <c r="F78" s="73">
        <f t="shared" si="1"/>
        <v>64.5</v>
      </c>
      <c r="G78" s="73" t="s">
        <v>807</v>
      </c>
    </row>
    <row r="79" spans="1:7" s="75" customFormat="1" x14ac:dyDescent="0.2">
      <c r="A79" s="71">
        <v>71</v>
      </c>
      <c r="B79" s="72" t="s">
        <v>540</v>
      </c>
      <c r="C79" s="76">
        <v>55</v>
      </c>
      <c r="D79" s="71">
        <v>81</v>
      </c>
      <c r="E79" s="71">
        <v>94</v>
      </c>
      <c r="F79" s="73">
        <f t="shared" si="1"/>
        <v>79.7</v>
      </c>
      <c r="G79" s="73" t="s">
        <v>806</v>
      </c>
    </row>
    <row r="80" spans="1:7" s="75" customFormat="1" x14ac:dyDescent="0.2">
      <c r="A80" s="71">
        <v>72</v>
      </c>
      <c r="B80" s="72" t="s">
        <v>541</v>
      </c>
      <c r="C80" s="76">
        <v>80</v>
      </c>
      <c r="D80" s="71">
        <v>76</v>
      </c>
      <c r="E80" s="71">
        <v>91</v>
      </c>
      <c r="F80" s="73">
        <f t="shared" si="1"/>
        <v>84.7</v>
      </c>
      <c r="G80" s="73" t="s">
        <v>806</v>
      </c>
    </row>
    <row r="81" spans="1:7" s="75" customFormat="1" x14ac:dyDescent="0.2">
      <c r="A81" s="71">
        <v>73</v>
      </c>
      <c r="B81" s="72" t="s">
        <v>542</v>
      </c>
      <c r="C81" s="76">
        <v>86</v>
      </c>
      <c r="D81" s="71">
        <v>80</v>
      </c>
      <c r="E81" s="71">
        <v>67</v>
      </c>
      <c r="F81" s="73">
        <f t="shared" si="1"/>
        <v>75.3</v>
      </c>
      <c r="G81" s="73" t="s">
        <v>806</v>
      </c>
    </row>
    <row r="82" spans="1:7" s="75" customFormat="1" x14ac:dyDescent="0.2">
      <c r="A82" s="71">
        <v>74</v>
      </c>
      <c r="B82" s="72" t="s">
        <v>374</v>
      </c>
      <c r="C82" s="76">
        <v>98</v>
      </c>
      <c r="D82" s="71">
        <v>81</v>
      </c>
      <c r="E82" s="71">
        <v>60</v>
      </c>
      <c r="F82" s="73">
        <f t="shared" si="1"/>
        <v>75.599999999999994</v>
      </c>
      <c r="G82" s="73" t="s">
        <v>806</v>
      </c>
    </row>
    <row r="83" spans="1:7" s="75" customFormat="1" x14ac:dyDescent="0.2">
      <c r="A83" s="71">
        <v>75</v>
      </c>
      <c r="B83" s="72" t="s">
        <v>543</v>
      </c>
      <c r="C83" s="76">
        <v>81</v>
      </c>
      <c r="D83" s="71">
        <v>89</v>
      </c>
      <c r="E83" s="71">
        <v>82</v>
      </c>
      <c r="F83" s="73">
        <f t="shared" si="1"/>
        <v>83.1</v>
      </c>
      <c r="G83" s="73" t="s">
        <v>806</v>
      </c>
    </row>
    <row r="84" spans="1:7" s="75" customFormat="1" x14ac:dyDescent="0.2">
      <c r="A84" s="71">
        <v>76</v>
      </c>
      <c r="B84" s="72" t="s">
        <v>544</v>
      </c>
      <c r="C84" s="76">
        <v>60</v>
      </c>
      <c r="D84" s="71">
        <v>59</v>
      </c>
      <c r="E84" s="71">
        <v>92</v>
      </c>
      <c r="F84" s="73">
        <f t="shared" si="1"/>
        <v>75.8</v>
      </c>
      <c r="G84" s="73" t="s">
        <v>806</v>
      </c>
    </row>
    <row r="85" spans="1:7" s="75" customFormat="1" x14ac:dyDescent="0.2">
      <c r="A85" s="71">
        <v>77</v>
      </c>
      <c r="B85" s="72" t="s">
        <v>545</v>
      </c>
      <c r="C85" s="76">
        <v>80</v>
      </c>
      <c r="D85" s="71">
        <v>70</v>
      </c>
      <c r="E85" s="71">
        <v>74</v>
      </c>
      <c r="F85" s="73">
        <f t="shared" si="1"/>
        <v>75</v>
      </c>
      <c r="G85" s="73" t="s">
        <v>806</v>
      </c>
    </row>
    <row r="86" spans="1:7" s="75" customFormat="1" x14ac:dyDescent="0.2">
      <c r="A86" s="71">
        <v>78</v>
      </c>
      <c r="B86" s="72" t="s">
        <v>546</v>
      </c>
      <c r="C86" s="76">
        <v>80</v>
      </c>
      <c r="D86" s="71">
        <v>90</v>
      </c>
      <c r="E86" s="71">
        <v>67</v>
      </c>
      <c r="F86" s="73">
        <f t="shared" si="1"/>
        <v>75.5</v>
      </c>
      <c r="G86" s="73" t="s">
        <v>806</v>
      </c>
    </row>
    <row r="87" spans="1:7" s="75" customFormat="1" x14ac:dyDescent="0.2">
      <c r="A87" s="71">
        <v>79</v>
      </c>
      <c r="B87" s="72" t="s">
        <v>547</v>
      </c>
      <c r="C87" s="76">
        <v>89</v>
      </c>
      <c r="D87" s="71">
        <v>93</v>
      </c>
      <c r="E87" s="71">
        <v>92</v>
      </c>
      <c r="F87" s="73">
        <f t="shared" si="1"/>
        <v>91.3</v>
      </c>
      <c r="G87" s="73" t="s">
        <v>808</v>
      </c>
    </row>
    <row r="88" spans="1:7" s="75" customFormat="1" x14ac:dyDescent="0.2">
      <c r="A88" s="71">
        <v>80</v>
      </c>
      <c r="B88" s="72" t="s">
        <v>548</v>
      </c>
      <c r="C88" s="76">
        <v>100</v>
      </c>
      <c r="D88" s="71">
        <v>90</v>
      </c>
      <c r="E88" s="71">
        <v>66</v>
      </c>
      <c r="F88" s="73">
        <f t="shared" si="1"/>
        <v>81</v>
      </c>
      <c r="G88" s="73" t="s">
        <v>806</v>
      </c>
    </row>
    <row r="89" spans="1:7" s="75" customFormat="1" x14ac:dyDescent="0.2">
      <c r="A89" s="71">
        <v>81</v>
      </c>
      <c r="B89" s="72" t="s">
        <v>549</v>
      </c>
      <c r="C89" s="76">
        <v>84</v>
      </c>
      <c r="D89" s="71">
        <v>50</v>
      </c>
      <c r="E89" s="71">
        <v>100</v>
      </c>
      <c r="F89" s="73">
        <f t="shared" si="1"/>
        <v>85.2</v>
      </c>
      <c r="G89" s="73" t="s">
        <v>806</v>
      </c>
    </row>
    <row r="90" spans="1:7" s="75" customFormat="1" x14ac:dyDescent="0.2">
      <c r="A90" s="71">
        <v>82</v>
      </c>
      <c r="B90" s="72" t="s">
        <v>550</v>
      </c>
      <c r="C90" s="76">
        <v>80</v>
      </c>
      <c r="D90" s="71">
        <v>97</v>
      </c>
      <c r="E90" s="71">
        <v>65</v>
      </c>
      <c r="F90" s="73">
        <f t="shared" si="1"/>
        <v>75.900000000000006</v>
      </c>
      <c r="G90" s="73" t="s">
        <v>806</v>
      </c>
    </row>
    <row r="91" spans="1:7" s="75" customFormat="1" x14ac:dyDescent="0.2">
      <c r="A91" s="71">
        <v>83</v>
      </c>
      <c r="B91" s="72" t="s">
        <v>551</v>
      </c>
      <c r="C91" s="76">
        <v>88</v>
      </c>
      <c r="D91" s="71">
        <v>80</v>
      </c>
      <c r="E91" s="71">
        <v>70</v>
      </c>
      <c r="F91" s="73">
        <f t="shared" si="1"/>
        <v>77.400000000000006</v>
      </c>
      <c r="G91" s="73" t="s">
        <v>806</v>
      </c>
    </row>
    <row r="92" spans="1:7" s="75" customFormat="1" x14ac:dyDescent="0.2">
      <c r="A92" s="71">
        <v>84</v>
      </c>
      <c r="B92" s="72" t="s">
        <v>552</v>
      </c>
      <c r="C92" s="76">
        <v>100</v>
      </c>
      <c r="D92" s="71">
        <v>58</v>
      </c>
      <c r="E92" s="71">
        <v>88</v>
      </c>
      <c r="F92" s="73">
        <f t="shared" si="1"/>
        <v>85.6</v>
      </c>
      <c r="G92" s="73" t="s">
        <v>806</v>
      </c>
    </row>
    <row r="93" spans="1:7" s="75" customFormat="1" x14ac:dyDescent="0.2">
      <c r="A93" s="71">
        <v>85</v>
      </c>
      <c r="B93" s="72" t="s">
        <v>553</v>
      </c>
      <c r="C93" s="76">
        <v>76</v>
      </c>
      <c r="D93" s="71">
        <v>94</v>
      </c>
      <c r="E93" s="71">
        <v>59</v>
      </c>
      <c r="F93" s="73">
        <f t="shared" si="1"/>
        <v>71.099999999999994</v>
      </c>
      <c r="G93" s="73" t="s">
        <v>807</v>
      </c>
    </row>
    <row r="94" spans="1:7" s="75" customFormat="1" x14ac:dyDescent="0.2">
      <c r="A94" s="71">
        <v>86</v>
      </c>
      <c r="B94" s="72" t="s">
        <v>554</v>
      </c>
      <c r="C94" s="76">
        <v>65</v>
      </c>
      <c r="D94" s="71">
        <v>68</v>
      </c>
      <c r="E94" s="71">
        <v>67</v>
      </c>
      <c r="F94" s="73">
        <f t="shared" si="1"/>
        <v>66.599999999999994</v>
      </c>
      <c r="G94" s="73" t="s">
        <v>807</v>
      </c>
    </row>
    <row r="95" spans="1:7" s="75" customFormat="1" x14ac:dyDescent="0.2">
      <c r="A95" s="71">
        <v>87</v>
      </c>
      <c r="B95" s="72" t="s">
        <v>555</v>
      </c>
      <c r="C95" s="76">
        <v>81</v>
      </c>
      <c r="D95" s="71">
        <v>96</v>
      </c>
      <c r="E95" s="71">
        <v>71</v>
      </c>
      <c r="F95" s="73">
        <f t="shared" si="1"/>
        <v>79</v>
      </c>
      <c r="G95" s="73" t="s">
        <v>806</v>
      </c>
    </row>
    <row r="96" spans="1:7" s="75" customFormat="1" x14ac:dyDescent="0.2">
      <c r="A96" s="71">
        <v>88</v>
      </c>
      <c r="B96" s="72" t="s">
        <v>556</v>
      </c>
      <c r="C96" s="76">
        <v>90</v>
      </c>
      <c r="D96" s="71">
        <v>73</v>
      </c>
      <c r="E96" s="71">
        <v>70</v>
      </c>
      <c r="F96" s="73">
        <f t="shared" si="1"/>
        <v>76.599999999999994</v>
      </c>
      <c r="G96" s="73" t="s">
        <v>806</v>
      </c>
    </row>
    <row r="97" spans="1:7" s="75" customFormat="1" x14ac:dyDescent="0.2">
      <c r="A97" s="71">
        <v>89</v>
      </c>
      <c r="B97" s="72" t="s">
        <v>557</v>
      </c>
      <c r="C97" s="76">
        <v>85</v>
      </c>
      <c r="D97" s="71">
        <v>80</v>
      </c>
      <c r="E97" s="71">
        <v>69</v>
      </c>
      <c r="F97" s="73">
        <f t="shared" si="1"/>
        <v>76</v>
      </c>
      <c r="G97" s="73" t="s">
        <v>806</v>
      </c>
    </row>
    <row r="98" spans="1:7" s="75" customFormat="1" x14ac:dyDescent="0.2">
      <c r="A98" s="71">
        <v>90</v>
      </c>
      <c r="B98" s="72" t="s">
        <v>558</v>
      </c>
      <c r="C98" s="76">
        <v>72</v>
      </c>
      <c r="D98" s="71">
        <v>90</v>
      </c>
      <c r="E98" s="71">
        <v>76</v>
      </c>
      <c r="F98" s="73">
        <f t="shared" si="1"/>
        <v>77.599999999999994</v>
      </c>
      <c r="G98" s="73" t="s">
        <v>806</v>
      </c>
    </row>
    <row r="99" spans="1:7" s="75" customFormat="1" x14ac:dyDescent="0.2">
      <c r="A99" s="71">
        <v>91</v>
      </c>
      <c r="B99" s="72" t="s">
        <v>559</v>
      </c>
      <c r="C99" s="76">
        <v>88</v>
      </c>
      <c r="D99" s="71">
        <v>70</v>
      </c>
      <c r="E99" s="71">
        <v>74</v>
      </c>
      <c r="F99" s="73">
        <f t="shared" si="1"/>
        <v>77.400000000000006</v>
      </c>
      <c r="G99" s="73" t="s">
        <v>806</v>
      </c>
    </row>
    <row r="100" spans="1:7" s="75" customFormat="1" x14ac:dyDescent="0.2">
      <c r="A100" s="71">
        <v>92</v>
      </c>
      <c r="B100" s="72" t="s">
        <v>560</v>
      </c>
      <c r="C100" s="76">
        <v>91</v>
      </c>
      <c r="D100" s="71">
        <v>62</v>
      </c>
      <c r="E100" s="71">
        <v>75</v>
      </c>
      <c r="F100" s="73">
        <f t="shared" si="1"/>
        <v>77.2</v>
      </c>
      <c r="G100" s="73" t="s">
        <v>806</v>
      </c>
    </row>
    <row r="101" spans="1:7" s="75" customFormat="1" x14ac:dyDescent="0.2">
      <c r="A101" s="71">
        <v>93</v>
      </c>
      <c r="B101" s="72" t="s">
        <v>561</v>
      </c>
      <c r="C101" s="76">
        <v>68</v>
      </c>
      <c r="D101" s="71">
        <v>71</v>
      </c>
      <c r="E101" s="71">
        <v>99</v>
      </c>
      <c r="F101" s="73">
        <f t="shared" si="1"/>
        <v>84.1</v>
      </c>
      <c r="G101" s="73" t="s">
        <v>806</v>
      </c>
    </row>
    <row r="102" spans="1:7" s="75" customFormat="1" x14ac:dyDescent="0.2">
      <c r="A102" s="71">
        <v>94</v>
      </c>
      <c r="B102" s="72" t="s">
        <v>562</v>
      </c>
      <c r="C102" s="76">
        <v>86</v>
      </c>
      <c r="D102" s="71">
        <v>80</v>
      </c>
      <c r="E102" s="71">
        <v>69</v>
      </c>
      <c r="F102" s="73">
        <f t="shared" si="1"/>
        <v>76.3</v>
      </c>
      <c r="G102" s="73" t="s">
        <v>806</v>
      </c>
    </row>
    <row r="103" spans="1:7" s="75" customFormat="1" x14ac:dyDescent="0.2">
      <c r="A103" s="71">
        <v>95</v>
      </c>
      <c r="B103" s="72" t="s">
        <v>563</v>
      </c>
      <c r="C103" s="76">
        <v>96</v>
      </c>
      <c r="D103" s="71">
        <v>80</v>
      </c>
      <c r="E103" s="71">
        <v>93</v>
      </c>
      <c r="F103" s="73">
        <f t="shared" si="1"/>
        <v>91.3</v>
      </c>
      <c r="G103" s="73" t="s">
        <v>808</v>
      </c>
    </row>
    <row r="104" spans="1:7" s="75" customFormat="1" x14ac:dyDescent="0.2">
      <c r="A104" s="71">
        <v>96</v>
      </c>
      <c r="B104" s="72" t="s">
        <v>564</v>
      </c>
      <c r="C104" s="76">
        <v>80</v>
      </c>
      <c r="D104" s="71">
        <v>95</v>
      </c>
      <c r="E104" s="71">
        <v>78</v>
      </c>
      <c r="F104" s="73">
        <f t="shared" si="1"/>
        <v>82</v>
      </c>
      <c r="G104" s="73" t="s">
        <v>806</v>
      </c>
    </row>
    <row r="105" spans="1:7" s="75" customFormat="1" x14ac:dyDescent="0.2">
      <c r="A105" s="71">
        <v>97</v>
      </c>
      <c r="B105" s="72" t="s">
        <v>565</v>
      </c>
      <c r="C105" s="76">
        <v>95</v>
      </c>
      <c r="D105" s="71">
        <v>52</v>
      </c>
      <c r="E105" s="71">
        <v>89</v>
      </c>
      <c r="F105" s="73">
        <f t="shared" si="1"/>
        <v>83.4</v>
      </c>
      <c r="G105" s="73" t="s">
        <v>806</v>
      </c>
    </row>
    <row r="106" spans="1:7" s="75" customFormat="1" x14ac:dyDescent="0.2">
      <c r="A106" s="71">
        <v>98</v>
      </c>
      <c r="B106" s="72" t="s">
        <v>566</v>
      </c>
      <c r="C106" s="76">
        <v>73</v>
      </c>
      <c r="D106" s="71">
        <v>100</v>
      </c>
      <c r="E106" s="71">
        <v>96</v>
      </c>
      <c r="F106" s="73">
        <f t="shared" si="1"/>
        <v>89.9</v>
      </c>
      <c r="G106" s="73" t="s">
        <v>806</v>
      </c>
    </row>
    <row r="107" spans="1:7" s="75" customFormat="1" x14ac:dyDescent="0.2">
      <c r="A107" s="71">
        <v>99</v>
      </c>
      <c r="B107" s="72" t="s">
        <v>567</v>
      </c>
      <c r="C107" s="76">
        <v>65</v>
      </c>
      <c r="D107" s="71">
        <v>82</v>
      </c>
      <c r="E107" s="71">
        <v>93</v>
      </c>
      <c r="F107" s="73">
        <f t="shared" si="1"/>
        <v>82.4</v>
      </c>
      <c r="G107" s="73" t="s">
        <v>806</v>
      </c>
    </row>
    <row r="108" spans="1:7" s="75" customFormat="1" x14ac:dyDescent="0.2">
      <c r="A108" s="71">
        <v>100</v>
      </c>
      <c r="B108" s="72" t="s">
        <v>568</v>
      </c>
      <c r="C108" s="76">
        <v>63</v>
      </c>
      <c r="D108" s="71">
        <v>79</v>
      </c>
      <c r="E108" s="71">
        <v>70</v>
      </c>
      <c r="F108" s="73">
        <f t="shared" si="1"/>
        <v>69.7</v>
      </c>
      <c r="G108" s="73" t="s">
        <v>807</v>
      </c>
    </row>
    <row r="109" spans="1:7" s="75" customFormat="1" x14ac:dyDescent="0.2">
      <c r="A109" s="71">
        <v>101</v>
      </c>
      <c r="B109" s="72" t="s">
        <v>569</v>
      </c>
      <c r="C109" s="76">
        <v>86</v>
      </c>
      <c r="D109" s="71">
        <v>92</v>
      </c>
      <c r="E109" s="71">
        <v>79</v>
      </c>
      <c r="F109" s="73">
        <f t="shared" si="1"/>
        <v>83.7</v>
      </c>
      <c r="G109" s="73" t="s">
        <v>806</v>
      </c>
    </row>
    <row r="110" spans="1:7" s="75" customFormat="1" x14ac:dyDescent="0.2">
      <c r="A110" s="71">
        <v>102</v>
      </c>
      <c r="B110" s="72" t="s">
        <v>570</v>
      </c>
      <c r="C110" s="76">
        <v>66</v>
      </c>
      <c r="D110" s="71">
        <v>53</v>
      </c>
      <c r="E110" s="71">
        <v>96</v>
      </c>
      <c r="F110" s="73">
        <f t="shared" si="1"/>
        <v>78.400000000000006</v>
      </c>
      <c r="G110" s="73" t="s">
        <v>806</v>
      </c>
    </row>
    <row r="111" spans="1:7" s="75" customFormat="1" x14ac:dyDescent="0.2">
      <c r="A111" s="71">
        <v>103</v>
      </c>
      <c r="B111" s="72" t="s">
        <v>571</v>
      </c>
      <c r="C111" s="76">
        <v>76</v>
      </c>
      <c r="D111" s="71">
        <v>87</v>
      </c>
      <c r="E111" s="71">
        <v>90</v>
      </c>
      <c r="F111" s="73">
        <f t="shared" si="1"/>
        <v>85.2</v>
      </c>
      <c r="G111" s="73" t="s">
        <v>806</v>
      </c>
    </row>
    <row r="112" spans="1:7" s="75" customFormat="1" x14ac:dyDescent="0.2">
      <c r="A112" s="71">
        <v>104</v>
      </c>
      <c r="B112" s="72" t="s">
        <v>572</v>
      </c>
      <c r="C112" s="76">
        <v>55</v>
      </c>
      <c r="D112" s="71">
        <v>71</v>
      </c>
      <c r="E112" s="71">
        <v>69</v>
      </c>
      <c r="F112" s="73">
        <f t="shared" si="1"/>
        <v>65.2</v>
      </c>
      <c r="G112" s="73" t="s">
        <v>807</v>
      </c>
    </row>
    <row r="113" spans="1:7" s="75" customFormat="1" x14ac:dyDescent="0.2">
      <c r="A113" s="71">
        <v>105</v>
      </c>
      <c r="B113" s="72" t="s">
        <v>573</v>
      </c>
      <c r="C113" s="76">
        <v>90</v>
      </c>
      <c r="D113" s="71">
        <v>90</v>
      </c>
      <c r="E113" s="71">
        <v>76</v>
      </c>
      <c r="F113" s="73">
        <f t="shared" si="1"/>
        <v>83</v>
      </c>
      <c r="G113" s="73" t="s">
        <v>806</v>
      </c>
    </row>
    <row r="114" spans="1:7" s="75" customFormat="1" x14ac:dyDescent="0.2">
      <c r="A114" s="71">
        <v>106</v>
      </c>
      <c r="B114" s="72" t="s">
        <v>574</v>
      </c>
      <c r="C114" s="76">
        <v>98</v>
      </c>
      <c r="D114" s="71">
        <v>64</v>
      </c>
      <c r="E114" s="71">
        <v>66</v>
      </c>
      <c r="F114" s="73">
        <f t="shared" si="1"/>
        <v>75.2</v>
      </c>
      <c r="G114" s="73" t="s">
        <v>806</v>
      </c>
    </row>
    <row r="115" spans="1:7" s="75" customFormat="1" x14ac:dyDescent="0.2">
      <c r="A115" s="71">
        <v>107</v>
      </c>
      <c r="B115" s="72" t="s">
        <v>575</v>
      </c>
      <c r="C115" s="76">
        <v>74</v>
      </c>
      <c r="D115" s="71">
        <v>97</v>
      </c>
      <c r="E115" s="71">
        <v>91</v>
      </c>
      <c r="F115" s="73">
        <f t="shared" si="1"/>
        <v>87.1</v>
      </c>
      <c r="G115" s="73" t="s">
        <v>806</v>
      </c>
    </row>
    <row r="116" spans="1:7" s="75" customFormat="1" x14ac:dyDescent="0.2">
      <c r="A116" s="71">
        <v>108</v>
      </c>
      <c r="B116" s="72" t="s">
        <v>576</v>
      </c>
      <c r="C116" s="76">
        <v>87</v>
      </c>
      <c r="D116" s="71">
        <v>94</v>
      </c>
      <c r="E116" s="71">
        <v>70</v>
      </c>
      <c r="F116" s="73">
        <f t="shared" si="1"/>
        <v>79.900000000000006</v>
      </c>
      <c r="G116" s="73" t="s">
        <v>806</v>
      </c>
    </row>
    <row r="117" spans="1:7" s="75" customFormat="1" x14ac:dyDescent="0.2">
      <c r="A117" s="71">
        <v>109</v>
      </c>
      <c r="B117" s="72" t="s">
        <v>577</v>
      </c>
      <c r="C117" s="76">
        <v>70</v>
      </c>
      <c r="D117" s="71">
        <v>73</v>
      </c>
      <c r="E117" s="71">
        <v>86</v>
      </c>
      <c r="F117" s="73">
        <f t="shared" si="1"/>
        <v>78.599999999999994</v>
      </c>
      <c r="G117" s="73" t="s">
        <v>806</v>
      </c>
    </row>
    <row r="118" spans="1:7" s="75" customFormat="1" x14ac:dyDescent="0.2">
      <c r="A118" s="71">
        <v>110</v>
      </c>
      <c r="B118" s="72" t="s">
        <v>578</v>
      </c>
      <c r="C118" s="76">
        <v>97</v>
      </c>
      <c r="D118" s="71">
        <v>84</v>
      </c>
      <c r="E118" s="71">
        <v>76</v>
      </c>
      <c r="F118" s="73">
        <f t="shared" si="1"/>
        <v>83.9</v>
      </c>
      <c r="G118" s="73" t="s">
        <v>806</v>
      </c>
    </row>
    <row r="119" spans="1:7" s="75" customFormat="1" x14ac:dyDescent="0.2">
      <c r="A119" s="71">
        <v>111</v>
      </c>
      <c r="B119" s="72" t="s">
        <v>579</v>
      </c>
      <c r="C119" s="76">
        <v>99</v>
      </c>
      <c r="D119" s="71">
        <v>70</v>
      </c>
      <c r="E119" s="71">
        <v>66</v>
      </c>
      <c r="F119" s="73">
        <f t="shared" si="1"/>
        <v>76.7</v>
      </c>
      <c r="G119" s="73" t="s">
        <v>806</v>
      </c>
    </row>
    <row r="120" spans="1:7" s="75" customFormat="1" x14ac:dyDescent="0.2">
      <c r="A120" s="71">
        <v>112</v>
      </c>
      <c r="B120" s="72" t="s">
        <v>580</v>
      </c>
      <c r="C120" s="76">
        <v>72</v>
      </c>
      <c r="D120" s="71">
        <v>70</v>
      </c>
      <c r="E120" s="71">
        <v>81</v>
      </c>
      <c r="F120" s="73">
        <f t="shared" si="1"/>
        <v>76.099999999999994</v>
      </c>
      <c r="G120" s="73" t="s">
        <v>806</v>
      </c>
    </row>
    <row r="121" spans="1:7" s="75" customFormat="1" x14ac:dyDescent="0.2">
      <c r="A121" s="71">
        <v>113</v>
      </c>
      <c r="B121" s="72" t="s">
        <v>581</v>
      </c>
      <c r="C121" s="76">
        <v>95</v>
      </c>
      <c r="D121" s="71">
        <v>99</v>
      </c>
      <c r="E121" s="71">
        <v>65</v>
      </c>
      <c r="F121" s="73">
        <f t="shared" si="1"/>
        <v>80.8</v>
      </c>
      <c r="G121" s="73" t="s">
        <v>806</v>
      </c>
    </row>
    <row r="122" spans="1:7" s="75" customFormat="1" x14ac:dyDescent="0.2">
      <c r="A122" s="71">
        <v>114</v>
      </c>
      <c r="B122" s="72" t="s">
        <v>582</v>
      </c>
      <c r="C122" s="76">
        <v>78</v>
      </c>
      <c r="D122" s="71">
        <v>93</v>
      </c>
      <c r="E122" s="71">
        <v>89</v>
      </c>
      <c r="F122" s="73">
        <f t="shared" si="1"/>
        <v>86.5</v>
      </c>
      <c r="G122" s="73" t="s">
        <v>806</v>
      </c>
    </row>
    <row r="123" spans="1:7" s="75" customFormat="1" x14ac:dyDescent="0.2">
      <c r="A123" s="71">
        <v>115</v>
      </c>
      <c r="B123" s="72" t="s">
        <v>583</v>
      </c>
      <c r="C123" s="76">
        <v>82</v>
      </c>
      <c r="D123" s="71">
        <v>70</v>
      </c>
      <c r="E123" s="71">
        <v>75</v>
      </c>
      <c r="F123" s="73">
        <f t="shared" si="1"/>
        <v>76.099999999999994</v>
      </c>
      <c r="G123" s="73" t="s">
        <v>806</v>
      </c>
    </row>
    <row r="124" spans="1:7" s="75" customFormat="1" x14ac:dyDescent="0.2">
      <c r="A124" s="71">
        <v>116</v>
      </c>
      <c r="B124" s="72" t="s">
        <v>584</v>
      </c>
      <c r="C124" s="76">
        <v>74</v>
      </c>
      <c r="D124" s="71">
        <v>70</v>
      </c>
      <c r="E124" s="71">
        <v>78</v>
      </c>
      <c r="F124" s="73">
        <f t="shared" si="1"/>
        <v>75.2</v>
      </c>
      <c r="G124" s="73" t="s">
        <v>806</v>
      </c>
    </row>
    <row r="125" spans="1:7" s="75" customFormat="1" x14ac:dyDescent="0.2">
      <c r="A125" s="71">
        <v>117</v>
      </c>
      <c r="B125" s="72" t="s">
        <v>585</v>
      </c>
      <c r="C125" s="76">
        <v>96</v>
      </c>
      <c r="D125" s="71">
        <v>54</v>
      </c>
      <c r="E125" s="71">
        <v>85</v>
      </c>
      <c r="F125" s="73">
        <f t="shared" si="1"/>
        <v>82.1</v>
      </c>
      <c r="G125" s="73" t="s">
        <v>806</v>
      </c>
    </row>
    <row r="126" spans="1:7" s="75" customFormat="1" x14ac:dyDescent="0.2">
      <c r="A126" s="71">
        <v>118</v>
      </c>
      <c r="B126" s="72" t="s">
        <v>586</v>
      </c>
      <c r="C126" s="76">
        <v>94</v>
      </c>
      <c r="D126" s="71">
        <v>70</v>
      </c>
      <c r="E126" s="71">
        <v>67</v>
      </c>
      <c r="F126" s="73">
        <f t="shared" si="1"/>
        <v>75.7</v>
      </c>
      <c r="G126" s="73" t="s">
        <v>806</v>
      </c>
    </row>
    <row r="127" spans="1:7" s="75" customFormat="1" x14ac:dyDescent="0.2">
      <c r="A127" s="71">
        <v>119</v>
      </c>
      <c r="B127" s="72" t="s">
        <v>587</v>
      </c>
      <c r="C127" s="76">
        <v>98</v>
      </c>
      <c r="D127" s="71">
        <v>65</v>
      </c>
      <c r="E127" s="71">
        <v>69</v>
      </c>
      <c r="F127" s="73">
        <f t="shared" si="1"/>
        <v>76.900000000000006</v>
      </c>
      <c r="G127" s="73" t="s">
        <v>806</v>
      </c>
    </row>
    <row r="128" spans="1:7" s="75" customFormat="1" x14ac:dyDescent="0.2">
      <c r="A128" s="71">
        <v>120</v>
      </c>
      <c r="B128" s="72" t="s">
        <v>588</v>
      </c>
      <c r="C128" s="76">
        <v>67</v>
      </c>
      <c r="D128" s="71">
        <v>55</v>
      </c>
      <c r="E128" s="71">
        <v>98</v>
      </c>
      <c r="F128" s="73">
        <f>SUM((C128*0.3)+(D128*0.2)+(E128*0.5))</f>
        <v>80.099999999999994</v>
      </c>
      <c r="G128" s="73" t="s">
        <v>806</v>
      </c>
    </row>
    <row r="129" spans="1:7" s="75" customFormat="1" x14ac:dyDescent="0.2">
      <c r="A129" s="71">
        <v>121</v>
      </c>
      <c r="B129" s="72" t="s">
        <v>466</v>
      </c>
      <c r="C129" s="76">
        <v>80</v>
      </c>
      <c r="D129" s="71">
        <v>68</v>
      </c>
      <c r="E129" s="71">
        <v>96</v>
      </c>
      <c r="F129" s="73">
        <f t="shared" si="1"/>
        <v>85.6</v>
      </c>
      <c r="G129" s="73" t="s">
        <v>806</v>
      </c>
    </row>
    <row r="130" spans="1:7" s="75" customFormat="1" x14ac:dyDescent="0.2">
      <c r="A130" s="71">
        <v>122</v>
      </c>
      <c r="B130" s="72" t="s">
        <v>589</v>
      </c>
      <c r="C130" s="76">
        <v>66</v>
      </c>
      <c r="D130" s="71">
        <v>95</v>
      </c>
      <c r="E130" s="71">
        <v>96</v>
      </c>
      <c r="F130" s="73">
        <f t="shared" si="1"/>
        <v>86.8</v>
      </c>
      <c r="G130" s="73" t="s">
        <v>806</v>
      </c>
    </row>
    <row r="131" spans="1:7" s="75" customFormat="1" x14ac:dyDescent="0.2">
      <c r="A131" s="71">
        <v>123</v>
      </c>
      <c r="B131" s="72" t="s">
        <v>590</v>
      </c>
      <c r="C131" s="76">
        <v>73</v>
      </c>
      <c r="D131" s="71">
        <v>60</v>
      </c>
      <c r="E131" s="71">
        <v>99</v>
      </c>
      <c r="F131" s="73">
        <f t="shared" si="1"/>
        <v>83.4</v>
      </c>
      <c r="G131" s="73" t="s">
        <v>806</v>
      </c>
    </row>
    <row r="132" spans="1:7" s="75" customFormat="1" x14ac:dyDescent="0.2">
      <c r="A132" s="71">
        <v>124</v>
      </c>
      <c r="B132" s="72" t="s">
        <v>591</v>
      </c>
      <c r="C132" s="76">
        <v>92</v>
      </c>
      <c r="D132" s="71">
        <v>77</v>
      </c>
      <c r="E132" s="71">
        <v>54</v>
      </c>
      <c r="F132" s="73">
        <f t="shared" si="1"/>
        <v>70</v>
      </c>
      <c r="G132" s="73" t="s">
        <v>807</v>
      </c>
    </row>
    <row r="133" spans="1:7" s="75" customFormat="1" x14ac:dyDescent="0.2">
      <c r="A133" s="71">
        <v>125</v>
      </c>
      <c r="B133" s="72" t="s">
        <v>592</v>
      </c>
      <c r="C133" s="76">
        <v>100</v>
      </c>
      <c r="D133" s="71">
        <v>82</v>
      </c>
      <c r="E133" s="71">
        <v>80</v>
      </c>
      <c r="F133" s="73">
        <f t="shared" si="1"/>
        <v>86.4</v>
      </c>
      <c r="G133" s="73" t="s">
        <v>806</v>
      </c>
    </row>
    <row r="134" spans="1:7" s="75" customFormat="1" x14ac:dyDescent="0.2">
      <c r="A134" s="71">
        <v>126</v>
      </c>
      <c r="B134" s="72" t="s">
        <v>593</v>
      </c>
      <c r="C134" s="76">
        <v>83</v>
      </c>
      <c r="D134" s="71">
        <v>94</v>
      </c>
      <c r="E134" s="71">
        <v>63</v>
      </c>
      <c r="F134" s="73">
        <f t="shared" si="1"/>
        <v>75.2</v>
      </c>
      <c r="G134" s="73" t="s">
        <v>806</v>
      </c>
    </row>
    <row r="135" spans="1:7" s="75" customFormat="1" x14ac:dyDescent="0.2">
      <c r="A135" s="71">
        <v>127</v>
      </c>
      <c r="B135" s="72" t="s">
        <v>594</v>
      </c>
      <c r="C135" s="76">
        <v>54</v>
      </c>
      <c r="D135" s="71">
        <v>99</v>
      </c>
      <c r="E135" s="71">
        <v>97</v>
      </c>
      <c r="F135" s="73">
        <f t="shared" si="1"/>
        <v>84.5</v>
      </c>
      <c r="G135" s="73" t="s">
        <v>806</v>
      </c>
    </row>
    <row r="136" spans="1:7" s="75" customFormat="1" x14ac:dyDescent="0.2">
      <c r="A136" s="71">
        <v>128</v>
      </c>
      <c r="B136" s="72" t="s">
        <v>595</v>
      </c>
      <c r="C136" s="76">
        <v>80</v>
      </c>
      <c r="D136" s="71">
        <v>66</v>
      </c>
      <c r="E136" s="71">
        <v>54</v>
      </c>
      <c r="F136" s="73">
        <f t="shared" si="1"/>
        <v>64.2</v>
      </c>
      <c r="G136" s="73" t="s">
        <v>807</v>
      </c>
    </row>
    <row r="137" spans="1:7" s="75" customFormat="1" x14ac:dyDescent="0.2">
      <c r="A137" s="71">
        <v>129</v>
      </c>
      <c r="B137" s="72" t="s">
        <v>596</v>
      </c>
      <c r="C137" s="76">
        <v>75</v>
      </c>
      <c r="D137" s="71">
        <v>95</v>
      </c>
      <c r="E137" s="71">
        <v>88</v>
      </c>
      <c r="F137" s="73">
        <f t="shared" si="1"/>
        <v>85.5</v>
      </c>
      <c r="G137" s="73" t="s">
        <v>806</v>
      </c>
    </row>
    <row r="138" spans="1:7" s="75" customFormat="1" x14ac:dyDescent="0.2">
      <c r="A138" s="71">
        <v>130</v>
      </c>
      <c r="B138" s="72" t="s">
        <v>597</v>
      </c>
      <c r="C138" s="76">
        <v>80</v>
      </c>
      <c r="D138" s="71">
        <v>80</v>
      </c>
      <c r="E138" s="71">
        <v>72</v>
      </c>
      <c r="F138" s="73">
        <f t="shared" ref="F138:F140" si="2">SUM((C138*0.3)+(D138*0.2)+(E138*0.5))</f>
        <v>76</v>
      </c>
      <c r="G138" s="73" t="s">
        <v>806</v>
      </c>
    </row>
    <row r="139" spans="1:7" s="75" customFormat="1" x14ac:dyDescent="0.2">
      <c r="A139" s="71">
        <v>131</v>
      </c>
      <c r="B139" s="72" t="s">
        <v>598</v>
      </c>
      <c r="C139" s="76">
        <v>57</v>
      </c>
      <c r="D139" s="71">
        <v>90</v>
      </c>
      <c r="E139" s="71">
        <v>88</v>
      </c>
      <c r="F139" s="73">
        <f t="shared" si="2"/>
        <v>79.099999999999994</v>
      </c>
      <c r="G139" s="73" t="s">
        <v>806</v>
      </c>
    </row>
    <row r="140" spans="1:7" s="75" customFormat="1" x14ac:dyDescent="0.2">
      <c r="A140" s="71">
        <v>132</v>
      </c>
      <c r="B140" s="72" t="s">
        <v>599</v>
      </c>
      <c r="C140" s="76">
        <v>90</v>
      </c>
      <c r="D140" s="71">
        <v>94</v>
      </c>
      <c r="E140" s="71">
        <v>73</v>
      </c>
      <c r="F140" s="73">
        <f t="shared" si="2"/>
        <v>82.3</v>
      </c>
      <c r="G140" s="73" t="s">
        <v>806</v>
      </c>
    </row>
  </sheetData>
  <mergeCells count="2">
    <mergeCell ref="A6:G7"/>
    <mergeCell ref="A1:G5"/>
  </mergeCells>
  <pageMargins left="0.70866141732283472" right="0.70866141732283472" top="0.74803149606299213" bottom="0.74803149606299213" header="0.31496062992125984" footer="0.31496062992125984"/>
  <pageSetup paperSize="9" scale="76" fitToHeight="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627C-F47D-4A2E-9780-987D18E92B77}">
  <sheetPr>
    <pageSetUpPr fitToPage="1"/>
  </sheetPr>
  <dimension ref="A1:G122"/>
  <sheetViews>
    <sheetView topLeftCell="A68" workbookViewId="0">
      <selection activeCell="G123" sqref="A1:XFD1048576"/>
    </sheetView>
  </sheetViews>
  <sheetFormatPr defaultRowHeight="14.25" x14ac:dyDescent="0.2"/>
  <cols>
    <col min="1" max="1" width="9.140625" style="59"/>
    <col min="2" max="2" width="34.140625" style="59" customWidth="1"/>
    <col min="3" max="3" width="24.5703125" style="59" customWidth="1"/>
    <col min="4" max="4" width="21.7109375" style="59" customWidth="1"/>
    <col min="5" max="5" width="14.7109375" style="59" customWidth="1"/>
    <col min="6" max="6" width="19.85546875" style="60" customWidth="1"/>
    <col min="7" max="7" width="44.7109375" style="60" customWidth="1"/>
    <col min="8" max="16384" width="9.140625" style="58"/>
  </cols>
  <sheetData>
    <row r="1" spans="1:7" x14ac:dyDescent="0.2">
      <c r="A1" s="118"/>
      <c r="B1" s="118"/>
      <c r="C1" s="118"/>
      <c r="D1" s="118"/>
      <c r="E1" s="118"/>
      <c r="F1" s="118"/>
      <c r="G1" s="118"/>
    </row>
    <row r="2" spans="1:7" x14ac:dyDescent="0.2">
      <c r="A2" s="118"/>
      <c r="B2" s="118"/>
      <c r="C2" s="118"/>
      <c r="D2" s="118"/>
      <c r="E2" s="118"/>
      <c r="F2" s="118"/>
      <c r="G2" s="118"/>
    </row>
    <row r="3" spans="1:7" x14ac:dyDescent="0.2">
      <c r="A3" s="118"/>
      <c r="B3" s="118"/>
      <c r="C3" s="118"/>
      <c r="D3" s="118"/>
      <c r="E3" s="118"/>
      <c r="F3" s="118"/>
      <c r="G3" s="118"/>
    </row>
    <row r="4" spans="1:7" x14ac:dyDescent="0.2">
      <c r="A4" s="118"/>
      <c r="B4" s="118"/>
      <c r="C4" s="118"/>
      <c r="D4" s="118"/>
      <c r="E4" s="118"/>
      <c r="F4" s="118"/>
      <c r="G4" s="118"/>
    </row>
    <row r="5" spans="1:7" x14ac:dyDescent="0.2">
      <c r="A5" s="118"/>
      <c r="B5" s="118"/>
      <c r="C5" s="118"/>
      <c r="D5" s="118"/>
      <c r="E5" s="118"/>
      <c r="F5" s="118"/>
      <c r="G5" s="118"/>
    </row>
    <row r="6" spans="1:7" ht="14.25" customHeight="1" x14ac:dyDescent="0.2">
      <c r="A6" s="117" t="s">
        <v>601</v>
      </c>
      <c r="B6" s="118"/>
      <c r="C6" s="118"/>
      <c r="D6" s="118"/>
      <c r="E6" s="118"/>
      <c r="F6" s="118"/>
      <c r="G6" s="118"/>
    </row>
    <row r="7" spans="1:7" x14ac:dyDescent="0.2">
      <c r="A7" s="118"/>
      <c r="B7" s="118"/>
      <c r="C7" s="118"/>
      <c r="D7" s="118"/>
      <c r="E7" s="118"/>
      <c r="F7" s="118"/>
      <c r="G7" s="118"/>
    </row>
    <row r="8" spans="1:7" s="62" customFormat="1" ht="15" x14ac:dyDescent="0.25">
      <c r="A8" s="61" t="s">
        <v>0</v>
      </c>
      <c r="B8" s="61" t="s">
        <v>1</v>
      </c>
      <c r="C8" s="61" t="s">
        <v>803</v>
      </c>
      <c r="D8" s="61" t="s">
        <v>804</v>
      </c>
      <c r="E8" s="61" t="s">
        <v>805</v>
      </c>
      <c r="F8" s="61" t="s">
        <v>219</v>
      </c>
      <c r="G8" s="61" t="s">
        <v>215</v>
      </c>
    </row>
    <row r="9" spans="1:7" s="64" customFormat="1" x14ac:dyDescent="0.2">
      <c r="A9" s="65">
        <v>1</v>
      </c>
      <c r="B9" s="63" t="s">
        <v>602</v>
      </c>
      <c r="C9" s="67">
        <v>69</v>
      </c>
      <c r="D9" s="65">
        <v>90</v>
      </c>
      <c r="E9" s="65">
        <v>89</v>
      </c>
      <c r="F9" s="67">
        <f>SUM((C9*0.3)+(D9*0.2)+(E9*0.5))</f>
        <v>83.2</v>
      </c>
      <c r="G9" s="80" t="s">
        <v>806</v>
      </c>
    </row>
    <row r="10" spans="1:7" s="64" customFormat="1" x14ac:dyDescent="0.2">
      <c r="A10" s="65">
        <v>2</v>
      </c>
      <c r="B10" s="63" t="s">
        <v>603</v>
      </c>
      <c r="C10" s="68">
        <v>62</v>
      </c>
      <c r="D10" s="65">
        <v>51</v>
      </c>
      <c r="E10" s="65">
        <v>95</v>
      </c>
      <c r="F10" s="67">
        <f t="shared" ref="F10:F73" si="0">SUM((C10*0.3)+(D10*0.2)+(E10*0.5))</f>
        <v>76.3</v>
      </c>
      <c r="G10" s="67" t="s">
        <v>806</v>
      </c>
    </row>
    <row r="11" spans="1:7" s="64" customFormat="1" x14ac:dyDescent="0.2">
      <c r="A11" s="65">
        <v>3</v>
      </c>
      <c r="B11" s="63" t="s">
        <v>604</v>
      </c>
      <c r="C11" s="68">
        <v>80</v>
      </c>
      <c r="D11" s="65">
        <v>71</v>
      </c>
      <c r="E11" s="65">
        <v>100</v>
      </c>
      <c r="F11" s="67">
        <f t="shared" si="0"/>
        <v>88.2</v>
      </c>
      <c r="G11" s="67" t="s">
        <v>806</v>
      </c>
    </row>
    <row r="12" spans="1:7" s="64" customFormat="1" x14ac:dyDescent="0.2">
      <c r="A12" s="65">
        <v>4</v>
      </c>
      <c r="B12" s="63" t="s">
        <v>605</v>
      </c>
      <c r="C12" s="68">
        <v>62</v>
      </c>
      <c r="D12" s="65">
        <v>71</v>
      </c>
      <c r="E12" s="65">
        <v>93</v>
      </c>
      <c r="F12" s="67">
        <f t="shared" si="0"/>
        <v>79.3</v>
      </c>
      <c r="G12" s="67" t="s">
        <v>806</v>
      </c>
    </row>
    <row r="13" spans="1:7" s="64" customFormat="1" x14ac:dyDescent="0.2">
      <c r="A13" s="65">
        <v>5</v>
      </c>
      <c r="B13" s="63" t="s">
        <v>606</v>
      </c>
      <c r="C13" s="68">
        <v>67</v>
      </c>
      <c r="D13" s="65">
        <v>53</v>
      </c>
      <c r="E13" s="65">
        <v>97</v>
      </c>
      <c r="F13" s="67">
        <f t="shared" si="0"/>
        <v>79.2</v>
      </c>
      <c r="G13" s="67" t="s">
        <v>806</v>
      </c>
    </row>
    <row r="14" spans="1:7" s="64" customFormat="1" x14ac:dyDescent="0.2">
      <c r="A14" s="65">
        <v>6</v>
      </c>
      <c r="B14" s="63" t="s">
        <v>607</v>
      </c>
      <c r="C14" s="68">
        <v>80</v>
      </c>
      <c r="D14" s="65">
        <v>56</v>
      </c>
      <c r="E14" s="65">
        <v>91</v>
      </c>
      <c r="F14" s="67">
        <f t="shared" si="0"/>
        <v>80.7</v>
      </c>
      <c r="G14" s="67" t="s">
        <v>806</v>
      </c>
    </row>
    <row r="15" spans="1:7" s="64" customFormat="1" x14ac:dyDescent="0.2">
      <c r="A15" s="65">
        <v>7</v>
      </c>
      <c r="B15" s="63" t="s">
        <v>608</v>
      </c>
      <c r="C15" s="68">
        <v>66</v>
      </c>
      <c r="D15" s="65">
        <v>61</v>
      </c>
      <c r="E15" s="65">
        <v>100</v>
      </c>
      <c r="F15" s="67">
        <f t="shared" si="0"/>
        <v>82</v>
      </c>
      <c r="G15" s="67" t="s">
        <v>806</v>
      </c>
    </row>
    <row r="16" spans="1:7" s="64" customFormat="1" x14ac:dyDescent="0.2">
      <c r="A16" s="65">
        <v>8</v>
      </c>
      <c r="B16" s="63" t="s">
        <v>609</v>
      </c>
      <c r="C16" s="68">
        <v>71</v>
      </c>
      <c r="D16" s="65">
        <v>53</v>
      </c>
      <c r="E16" s="65">
        <v>90</v>
      </c>
      <c r="F16" s="67">
        <f t="shared" si="0"/>
        <v>76.900000000000006</v>
      </c>
      <c r="G16" s="67" t="s">
        <v>806</v>
      </c>
    </row>
    <row r="17" spans="1:7" s="64" customFormat="1" x14ac:dyDescent="0.2">
      <c r="A17" s="65">
        <v>9</v>
      </c>
      <c r="B17" s="63" t="s">
        <v>610</v>
      </c>
      <c r="C17" s="68">
        <v>90</v>
      </c>
      <c r="D17" s="65">
        <v>70</v>
      </c>
      <c r="E17" s="65">
        <v>87</v>
      </c>
      <c r="F17" s="67">
        <f t="shared" si="0"/>
        <v>84.5</v>
      </c>
      <c r="G17" s="67" t="s">
        <v>806</v>
      </c>
    </row>
    <row r="18" spans="1:7" s="64" customFormat="1" x14ac:dyDescent="0.2">
      <c r="A18" s="65">
        <v>10</v>
      </c>
      <c r="B18" s="63" t="s">
        <v>611</v>
      </c>
      <c r="C18" s="68">
        <v>81</v>
      </c>
      <c r="D18" s="65">
        <v>74</v>
      </c>
      <c r="E18" s="65">
        <v>65</v>
      </c>
      <c r="F18" s="67">
        <f t="shared" si="0"/>
        <v>71.599999999999994</v>
      </c>
      <c r="G18" s="80" t="s">
        <v>807</v>
      </c>
    </row>
    <row r="19" spans="1:7" s="64" customFormat="1" x14ac:dyDescent="0.2">
      <c r="A19" s="65">
        <v>11</v>
      </c>
      <c r="B19" s="63" t="s">
        <v>612</v>
      </c>
      <c r="C19" s="68">
        <v>80</v>
      </c>
      <c r="D19" s="65">
        <v>87</v>
      </c>
      <c r="E19" s="65">
        <v>77</v>
      </c>
      <c r="F19" s="67">
        <f t="shared" si="0"/>
        <v>79.900000000000006</v>
      </c>
      <c r="G19" s="67" t="s">
        <v>806</v>
      </c>
    </row>
    <row r="20" spans="1:7" s="64" customFormat="1" x14ac:dyDescent="0.2">
      <c r="A20" s="65">
        <v>12</v>
      </c>
      <c r="B20" s="63" t="s">
        <v>613</v>
      </c>
      <c r="C20" s="68">
        <v>90</v>
      </c>
      <c r="D20" s="65">
        <v>76</v>
      </c>
      <c r="E20" s="65">
        <v>97</v>
      </c>
      <c r="F20" s="67">
        <f t="shared" si="0"/>
        <v>90.7</v>
      </c>
      <c r="G20" s="67" t="s">
        <v>808</v>
      </c>
    </row>
    <row r="21" spans="1:7" s="64" customFormat="1" x14ac:dyDescent="0.2">
      <c r="A21" s="65">
        <v>13</v>
      </c>
      <c r="B21" s="63" t="s">
        <v>90</v>
      </c>
      <c r="C21" s="68">
        <v>79</v>
      </c>
      <c r="D21" s="65">
        <v>80</v>
      </c>
      <c r="E21" s="65">
        <v>78</v>
      </c>
      <c r="F21" s="67">
        <f t="shared" si="0"/>
        <v>78.7</v>
      </c>
      <c r="G21" s="67" t="s">
        <v>806</v>
      </c>
    </row>
    <row r="22" spans="1:7" s="64" customFormat="1" x14ac:dyDescent="0.2">
      <c r="A22" s="65">
        <v>14</v>
      </c>
      <c r="B22" s="63" t="s">
        <v>614</v>
      </c>
      <c r="C22" s="68">
        <v>89</v>
      </c>
      <c r="D22" s="65">
        <v>81</v>
      </c>
      <c r="E22" s="65">
        <v>68</v>
      </c>
      <c r="F22" s="67">
        <f t="shared" si="0"/>
        <v>76.900000000000006</v>
      </c>
      <c r="G22" s="67" t="s">
        <v>806</v>
      </c>
    </row>
    <row r="23" spans="1:7" s="64" customFormat="1" x14ac:dyDescent="0.2">
      <c r="A23" s="65">
        <v>15</v>
      </c>
      <c r="B23" s="63" t="s">
        <v>615</v>
      </c>
      <c r="C23" s="68">
        <v>92</v>
      </c>
      <c r="D23" s="65">
        <v>74</v>
      </c>
      <c r="E23" s="65">
        <v>85</v>
      </c>
      <c r="F23" s="67">
        <f t="shared" si="0"/>
        <v>84.9</v>
      </c>
      <c r="G23" s="67" t="s">
        <v>806</v>
      </c>
    </row>
    <row r="24" spans="1:7" s="64" customFormat="1" x14ac:dyDescent="0.2">
      <c r="A24" s="65">
        <v>16</v>
      </c>
      <c r="B24" s="63" t="s">
        <v>616</v>
      </c>
      <c r="C24" s="68">
        <v>92</v>
      </c>
      <c r="D24" s="65">
        <v>70</v>
      </c>
      <c r="E24" s="65">
        <v>78</v>
      </c>
      <c r="F24" s="67">
        <f t="shared" si="0"/>
        <v>80.599999999999994</v>
      </c>
      <c r="G24" s="67" t="s">
        <v>806</v>
      </c>
    </row>
    <row r="25" spans="1:7" s="64" customFormat="1" x14ac:dyDescent="0.2">
      <c r="A25" s="65">
        <v>17</v>
      </c>
      <c r="B25" s="63" t="s">
        <v>617</v>
      </c>
      <c r="C25" s="68">
        <v>96</v>
      </c>
      <c r="D25" s="65">
        <v>79</v>
      </c>
      <c r="E25" s="65">
        <v>86</v>
      </c>
      <c r="F25" s="67">
        <f t="shared" si="0"/>
        <v>87.6</v>
      </c>
      <c r="G25" s="67" t="s">
        <v>806</v>
      </c>
    </row>
    <row r="26" spans="1:7" s="64" customFormat="1" x14ac:dyDescent="0.2">
      <c r="A26" s="65">
        <v>18</v>
      </c>
      <c r="B26" s="63" t="s">
        <v>618</v>
      </c>
      <c r="C26" s="68">
        <v>80</v>
      </c>
      <c r="D26" s="65">
        <v>80</v>
      </c>
      <c r="E26" s="65">
        <v>70</v>
      </c>
      <c r="F26" s="67">
        <f t="shared" si="0"/>
        <v>75</v>
      </c>
      <c r="G26" s="67" t="s">
        <v>806</v>
      </c>
    </row>
    <row r="27" spans="1:7" s="64" customFormat="1" x14ac:dyDescent="0.2">
      <c r="A27" s="65">
        <v>19</v>
      </c>
      <c r="B27" s="63" t="s">
        <v>619</v>
      </c>
      <c r="C27" s="68">
        <v>93</v>
      </c>
      <c r="D27" s="65">
        <v>63</v>
      </c>
      <c r="E27" s="65">
        <v>86</v>
      </c>
      <c r="F27" s="67">
        <f t="shared" si="0"/>
        <v>83.5</v>
      </c>
      <c r="G27" s="67" t="s">
        <v>806</v>
      </c>
    </row>
    <row r="28" spans="1:7" s="64" customFormat="1" x14ac:dyDescent="0.2">
      <c r="A28" s="65">
        <v>20</v>
      </c>
      <c r="B28" s="63" t="s">
        <v>620</v>
      </c>
      <c r="C28" s="68">
        <v>65</v>
      </c>
      <c r="D28" s="65">
        <v>96</v>
      </c>
      <c r="E28" s="65">
        <v>81</v>
      </c>
      <c r="F28" s="67">
        <f t="shared" si="0"/>
        <v>79.2</v>
      </c>
      <c r="G28" s="67" t="s">
        <v>806</v>
      </c>
    </row>
    <row r="29" spans="1:7" s="64" customFormat="1" x14ac:dyDescent="0.2">
      <c r="A29" s="65">
        <v>21</v>
      </c>
      <c r="B29" s="63" t="s">
        <v>621</v>
      </c>
      <c r="C29" s="68">
        <v>86</v>
      </c>
      <c r="D29" s="65">
        <v>78</v>
      </c>
      <c r="E29" s="65">
        <v>70</v>
      </c>
      <c r="F29" s="67">
        <f t="shared" si="0"/>
        <v>76.400000000000006</v>
      </c>
      <c r="G29" s="67" t="s">
        <v>806</v>
      </c>
    </row>
    <row r="30" spans="1:7" s="64" customFormat="1" x14ac:dyDescent="0.2">
      <c r="A30" s="65">
        <v>22</v>
      </c>
      <c r="B30" s="63" t="s">
        <v>622</v>
      </c>
      <c r="C30" s="68">
        <v>87</v>
      </c>
      <c r="D30" s="65">
        <v>80</v>
      </c>
      <c r="E30" s="65">
        <v>74</v>
      </c>
      <c r="F30" s="67">
        <f t="shared" si="0"/>
        <v>79.099999999999994</v>
      </c>
      <c r="G30" s="67" t="s">
        <v>806</v>
      </c>
    </row>
    <row r="31" spans="1:7" s="64" customFormat="1" x14ac:dyDescent="0.2">
      <c r="A31" s="65">
        <v>23</v>
      </c>
      <c r="B31" s="63" t="s">
        <v>623</v>
      </c>
      <c r="C31" s="68">
        <v>95</v>
      </c>
      <c r="D31" s="65">
        <v>70</v>
      </c>
      <c r="E31" s="65">
        <v>76</v>
      </c>
      <c r="F31" s="67">
        <f t="shared" si="0"/>
        <v>80.5</v>
      </c>
      <c r="G31" s="67" t="s">
        <v>806</v>
      </c>
    </row>
    <row r="32" spans="1:7" s="64" customFormat="1" x14ac:dyDescent="0.2">
      <c r="A32" s="65">
        <v>24</v>
      </c>
      <c r="B32" s="63" t="s">
        <v>624</v>
      </c>
      <c r="C32" s="68">
        <v>89</v>
      </c>
      <c r="D32" s="65">
        <v>75</v>
      </c>
      <c r="E32" s="65">
        <v>62</v>
      </c>
      <c r="F32" s="67">
        <f t="shared" si="0"/>
        <v>72.7</v>
      </c>
      <c r="G32" s="67" t="s">
        <v>807</v>
      </c>
    </row>
    <row r="33" spans="1:7" s="64" customFormat="1" x14ac:dyDescent="0.2">
      <c r="A33" s="65">
        <v>25</v>
      </c>
      <c r="B33" s="63" t="s">
        <v>625</v>
      </c>
      <c r="C33" s="68">
        <v>80</v>
      </c>
      <c r="D33" s="65">
        <v>88</v>
      </c>
      <c r="E33" s="65">
        <v>79</v>
      </c>
      <c r="F33" s="67">
        <f t="shared" si="0"/>
        <v>81.099999999999994</v>
      </c>
      <c r="G33" s="67" t="s">
        <v>806</v>
      </c>
    </row>
    <row r="34" spans="1:7" s="64" customFormat="1" x14ac:dyDescent="0.2">
      <c r="A34" s="65">
        <v>26</v>
      </c>
      <c r="B34" s="63" t="s">
        <v>626</v>
      </c>
      <c r="C34" s="68">
        <v>94</v>
      </c>
      <c r="D34" s="65">
        <v>63</v>
      </c>
      <c r="E34" s="65">
        <v>69</v>
      </c>
      <c r="F34" s="67">
        <f t="shared" si="0"/>
        <v>75.3</v>
      </c>
      <c r="G34" s="67" t="s">
        <v>806</v>
      </c>
    </row>
    <row r="35" spans="1:7" s="64" customFormat="1" x14ac:dyDescent="0.2">
      <c r="A35" s="65">
        <v>27</v>
      </c>
      <c r="B35" s="63" t="s">
        <v>627</v>
      </c>
      <c r="C35" s="68">
        <v>59</v>
      </c>
      <c r="D35" s="65">
        <v>79</v>
      </c>
      <c r="E35" s="65">
        <v>91</v>
      </c>
      <c r="F35" s="67">
        <f t="shared" si="0"/>
        <v>79</v>
      </c>
      <c r="G35" s="67" t="s">
        <v>806</v>
      </c>
    </row>
    <row r="36" spans="1:7" s="64" customFormat="1" x14ac:dyDescent="0.2">
      <c r="A36" s="65">
        <v>28</v>
      </c>
      <c r="B36" s="63" t="s">
        <v>628</v>
      </c>
      <c r="C36" s="68">
        <v>90</v>
      </c>
      <c r="D36" s="65">
        <v>67</v>
      </c>
      <c r="E36" s="65">
        <v>76</v>
      </c>
      <c r="F36" s="67">
        <f t="shared" si="0"/>
        <v>78.400000000000006</v>
      </c>
      <c r="G36" s="67" t="s">
        <v>806</v>
      </c>
    </row>
    <row r="37" spans="1:7" s="64" customFormat="1" x14ac:dyDescent="0.2">
      <c r="A37" s="65">
        <v>29</v>
      </c>
      <c r="B37" s="63" t="s">
        <v>629</v>
      </c>
      <c r="C37" s="68">
        <v>99</v>
      </c>
      <c r="D37" s="65">
        <v>69</v>
      </c>
      <c r="E37" s="65">
        <v>79</v>
      </c>
      <c r="F37" s="67">
        <f t="shared" si="0"/>
        <v>83</v>
      </c>
      <c r="G37" s="67" t="s">
        <v>806</v>
      </c>
    </row>
    <row r="38" spans="1:7" s="64" customFormat="1" x14ac:dyDescent="0.2">
      <c r="A38" s="65">
        <v>30</v>
      </c>
      <c r="B38" s="63" t="s">
        <v>630</v>
      </c>
      <c r="C38" s="68">
        <v>94</v>
      </c>
      <c r="D38" s="65">
        <v>86</v>
      </c>
      <c r="E38" s="65">
        <v>70</v>
      </c>
      <c r="F38" s="67">
        <f t="shared" si="0"/>
        <v>80.400000000000006</v>
      </c>
      <c r="G38" s="67" t="s">
        <v>806</v>
      </c>
    </row>
    <row r="39" spans="1:7" s="64" customFormat="1" x14ac:dyDescent="0.2">
      <c r="A39" s="65">
        <v>31</v>
      </c>
      <c r="B39" s="63" t="s">
        <v>631</v>
      </c>
      <c r="C39" s="68">
        <v>98</v>
      </c>
      <c r="D39" s="65">
        <v>98</v>
      </c>
      <c r="E39" s="65">
        <v>59</v>
      </c>
      <c r="F39" s="67">
        <f t="shared" si="0"/>
        <v>78.5</v>
      </c>
      <c r="G39" s="67" t="s">
        <v>806</v>
      </c>
    </row>
    <row r="40" spans="1:7" s="64" customFormat="1" x14ac:dyDescent="0.2">
      <c r="A40" s="65">
        <v>32</v>
      </c>
      <c r="B40" s="63" t="s">
        <v>632</v>
      </c>
      <c r="C40" s="68">
        <v>73</v>
      </c>
      <c r="D40" s="65">
        <v>78</v>
      </c>
      <c r="E40" s="65">
        <v>95</v>
      </c>
      <c r="F40" s="67">
        <f t="shared" si="0"/>
        <v>85</v>
      </c>
      <c r="G40" s="67" t="s">
        <v>806</v>
      </c>
    </row>
    <row r="41" spans="1:7" s="64" customFormat="1" x14ac:dyDescent="0.2">
      <c r="A41" s="65">
        <v>33</v>
      </c>
      <c r="B41" s="63" t="s">
        <v>633</v>
      </c>
      <c r="C41" s="68">
        <v>80</v>
      </c>
      <c r="D41" s="65">
        <v>85</v>
      </c>
      <c r="E41" s="65">
        <v>80</v>
      </c>
      <c r="F41" s="67">
        <f t="shared" si="0"/>
        <v>81</v>
      </c>
      <c r="G41" s="67" t="s">
        <v>806</v>
      </c>
    </row>
    <row r="42" spans="1:7" s="64" customFormat="1" x14ac:dyDescent="0.2">
      <c r="A42" s="65">
        <v>34</v>
      </c>
      <c r="B42" s="63" t="s">
        <v>634</v>
      </c>
      <c r="C42" s="68">
        <v>75</v>
      </c>
      <c r="D42" s="65">
        <v>96</v>
      </c>
      <c r="E42" s="65">
        <v>61</v>
      </c>
      <c r="F42" s="67">
        <f t="shared" si="0"/>
        <v>72.2</v>
      </c>
      <c r="G42" s="67" t="s">
        <v>807</v>
      </c>
    </row>
    <row r="43" spans="1:7" s="64" customFormat="1" x14ac:dyDescent="0.2">
      <c r="A43" s="65">
        <v>35</v>
      </c>
      <c r="B43" s="63" t="s">
        <v>635</v>
      </c>
      <c r="C43" s="68">
        <v>92</v>
      </c>
      <c r="D43" s="65">
        <v>99</v>
      </c>
      <c r="E43" s="65">
        <v>79</v>
      </c>
      <c r="F43" s="67">
        <f t="shared" si="0"/>
        <v>86.9</v>
      </c>
      <c r="G43" s="67" t="s">
        <v>806</v>
      </c>
    </row>
    <row r="44" spans="1:7" s="64" customFormat="1" x14ac:dyDescent="0.2">
      <c r="A44" s="65">
        <v>36</v>
      </c>
      <c r="B44" s="63" t="s">
        <v>636</v>
      </c>
      <c r="C44" s="68">
        <v>94</v>
      </c>
      <c r="D44" s="65">
        <v>58</v>
      </c>
      <c r="E44" s="65">
        <v>74</v>
      </c>
      <c r="F44" s="67">
        <f t="shared" si="0"/>
        <v>76.8</v>
      </c>
      <c r="G44" s="67" t="s">
        <v>806</v>
      </c>
    </row>
    <row r="45" spans="1:7" s="64" customFormat="1" x14ac:dyDescent="0.2">
      <c r="A45" s="65">
        <v>37</v>
      </c>
      <c r="B45" s="63" t="s">
        <v>637</v>
      </c>
      <c r="C45" s="68">
        <v>55</v>
      </c>
      <c r="D45" s="65">
        <v>81</v>
      </c>
      <c r="E45" s="65">
        <v>96</v>
      </c>
      <c r="F45" s="67">
        <f t="shared" si="0"/>
        <v>80.7</v>
      </c>
      <c r="G45" s="67" t="s">
        <v>806</v>
      </c>
    </row>
    <row r="46" spans="1:7" s="64" customFormat="1" x14ac:dyDescent="0.2">
      <c r="A46" s="65">
        <v>38</v>
      </c>
      <c r="B46" s="63" t="s">
        <v>638</v>
      </c>
      <c r="C46" s="68">
        <v>97</v>
      </c>
      <c r="D46" s="65">
        <v>94</v>
      </c>
      <c r="E46" s="65">
        <v>94</v>
      </c>
      <c r="F46" s="67">
        <f t="shared" si="0"/>
        <v>94.9</v>
      </c>
      <c r="G46" s="67" t="s">
        <v>808</v>
      </c>
    </row>
    <row r="47" spans="1:7" s="64" customFormat="1" x14ac:dyDescent="0.2">
      <c r="A47" s="65">
        <v>39</v>
      </c>
      <c r="B47" s="63" t="s">
        <v>639</v>
      </c>
      <c r="C47" s="68">
        <v>100</v>
      </c>
      <c r="D47" s="65">
        <v>80</v>
      </c>
      <c r="E47" s="65">
        <v>63</v>
      </c>
      <c r="F47" s="67">
        <f t="shared" si="0"/>
        <v>77.5</v>
      </c>
      <c r="G47" s="67" t="s">
        <v>806</v>
      </c>
    </row>
    <row r="48" spans="1:7" s="64" customFormat="1" x14ac:dyDescent="0.2">
      <c r="A48" s="65">
        <v>40</v>
      </c>
      <c r="B48" s="63" t="s">
        <v>640</v>
      </c>
      <c r="C48" s="68">
        <v>70</v>
      </c>
      <c r="D48" s="65">
        <v>93</v>
      </c>
      <c r="E48" s="65">
        <v>88</v>
      </c>
      <c r="F48" s="67">
        <f t="shared" si="0"/>
        <v>83.6</v>
      </c>
      <c r="G48" s="67" t="s">
        <v>806</v>
      </c>
    </row>
    <row r="49" spans="1:7" s="64" customFormat="1" x14ac:dyDescent="0.2">
      <c r="A49" s="65">
        <v>41</v>
      </c>
      <c r="B49" s="63" t="s">
        <v>641</v>
      </c>
      <c r="C49" s="68">
        <v>99</v>
      </c>
      <c r="D49" s="65">
        <v>74</v>
      </c>
      <c r="E49" s="65">
        <v>72</v>
      </c>
      <c r="F49" s="67">
        <f t="shared" si="0"/>
        <v>80.5</v>
      </c>
      <c r="G49" s="67" t="s">
        <v>806</v>
      </c>
    </row>
    <row r="50" spans="1:7" s="64" customFormat="1" x14ac:dyDescent="0.2">
      <c r="A50" s="65">
        <v>42</v>
      </c>
      <c r="B50" s="63" t="s">
        <v>642</v>
      </c>
      <c r="C50" s="68">
        <v>89</v>
      </c>
      <c r="D50" s="65">
        <v>95</v>
      </c>
      <c r="E50" s="65">
        <v>59</v>
      </c>
      <c r="F50" s="67">
        <f t="shared" si="0"/>
        <v>75.2</v>
      </c>
      <c r="G50" s="67" t="s">
        <v>806</v>
      </c>
    </row>
    <row r="51" spans="1:7" s="64" customFormat="1" x14ac:dyDescent="0.2">
      <c r="A51" s="65">
        <v>43</v>
      </c>
      <c r="B51" s="63" t="s">
        <v>643</v>
      </c>
      <c r="C51" s="68">
        <v>90</v>
      </c>
      <c r="D51" s="65">
        <v>70</v>
      </c>
      <c r="E51" s="65">
        <v>76</v>
      </c>
      <c r="F51" s="67">
        <f t="shared" si="0"/>
        <v>79</v>
      </c>
      <c r="G51" s="67" t="s">
        <v>806</v>
      </c>
    </row>
    <row r="52" spans="1:7" s="64" customFormat="1" x14ac:dyDescent="0.2">
      <c r="A52" s="65">
        <v>44</v>
      </c>
      <c r="B52" s="63" t="s">
        <v>644</v>
      </c>
      <c r="C52" s="68">
        <v>80</v>
      </c>
      <c r="D52" s="65">
        <v>56</v>
      </c>
      <c r="E52" s="65">
        <v>92</v>
      </c>
      <c r="F52" s="67">
        <f t="shared" si="0"/>
        <v>81.2</v>
      </c>
      <c r="G52" s="67" t="s">
        <v>806</v>
      </c>
    </row>
    <row r="53" spans="1:7" s="64" customFormat="1" x14ac:dyDescent="0.2">
      <c r="A53" s="65">
        <v>45</v>
      </c>
      <c r="B53" s="63" t="s">
        <v>645</v>
      </c>
      <c r="C53" s="68">
        <v>95</v>
      </c>
      <c r="D53" s="65">
        <v>51</v>
      </c>
      <c r="E53" s="65">
        <v>100</v>
      </c>
      <c r="F53" s="67">
        <f t="shared" si="0"/>
        <v>88.7</v>
      </c>
      <c r="G53" s="67" t="s">
        <v>806</v>
      </c>
    </row>
    <row r="54" spans="1:7" s="64" customFormat="1" x14ac:dyDescent="0.2">
      <c r="A54" s="65">
        <v>46</v>
      </c>
      <c r="B54" s="63" t="s">
        <v>646</v>
      </c>
      <c r="C54" s="68">
        <v>79</v>
      </c>
      <c r="D54" s="65">
        <v>62</v>
      </c>
      <c r="E54" s="65">
        <v>79</v>
      </c>
      <c r="F54" s="67">
        <f t="shared" si="0"/>
        <v>75.599999999999994</v>
      </c>
      <c r="G54" s="67" t="s">
        <v>806</v>
      </c>
    </row>
    <row r="55" spans="1:7" s="64" customFormat="1" x14ac:dyDescent="0.2">
      <c r="A55" s="65">
        <v>47</v>
      </c>
      <c r="B55" s="63" t="s">
        <v>647</v>
      </c>
      <c r="C55" s="68">
        <v>75</v>
      </c>
      <c r="D55" s="65">
        <v>90</v>
      </c>
      <c r="E55" s="65">
        <v>80</v>
      </c>
      <c r="F55" s="67">
        <f t="shared" si="0"/>
        <v>80.5</v>
      </c>
      <c r="G55" s="67" t="s">
        <v>806</v>
      </c>
    </row>
    <row r="56" spans="1:7" s="64" customFormat="1" x14ac:dyDescent="0.2">
      <c r="A56" s="65">
        <v>48</v>
      </c>
      <c r="B56" s="63" t="s">
        <v>648</v>
      </c>
      <c r="C56" s="68">
        <v>85</v>
      </c>
      <c r="D56" s="65">
        <v>56</v>
      </c>
      <c r="E56" s="65">
        <v>91</v>
      </c>
      <c r="F56" s="67">
        <f t="shared" si="0"/>
        <v>82.2</v>
      </c>
      <c r="G56" s="67" t="s">
        <v>806</v>
      </c>
    </row>
    <row r="57" spans="1:7" s="64" customFormat="1" x14ac:dyDescent="0.2">
      <c r="A57" s="65">
        <v>49</v>
      </c>
      <c r="B57" s="63" t="s">
        <v>649</v>
      </c>
      <c r="C57" s="68">
        <v>88</v>
      </c>
      <c r="D57" s="65">
        <v>86</v>
      </c>
      <c r="E57" s="65">
        <v>86</v>
      </c>
      <c r="F57" s="67">
        <f t="shared" si="0"/>
        <v>86.6</v>
      </c>
      <c r="G57" s="67" t="s">
        <v>806</v>
      </c>
    </row>
    <row r="58" spans="1:7" s="64" customFormat="1" x14ac:dyDescent="0.2">
      <c r="A58" s="65">
        <v>50</v>
      </c>
      <c r="B58" s="63" t="s">
        <v>650</v>
      </c>
      <c r="C58" s="68">
        <v>87</v>
      </c>
      <c r="D58" s="65">
        <v>76</v>
      </c>
      <c r="E58" s="65">
        <v>95</v>
      </c>
      <c r="F58" s="67">
        <f t="shared" si="0"/>
        <v>88.8</v>
      </c>
      <c r="G58" s="67" t="s">
        <v>806</v>
      </c>
    </row>
    <row r="59" spans="1:7" s="64" customFormat="1" x14ac:dyDescent="0.2">
      <c r="A59" s="65">
        <v>51</v>
      </c>
      <c r="B59" s="66" t="s">
        <v>651</v>
      </c>
      <c r="C59" s="68">
        <v>80</v>
      </c>
      <c r="D59" s="65">
        <v>55</v>
      </c>
      <c r="E59" s="65">
        <v>82</v>
      </c>
      <c r="F59" s="67">
        <f t="shared" si="0"/>
        <v>76</v>
      </c>
      <c r="G59" s="67" t="s">
        <v>806</v>
      </c>
    </row>
    <row r="60" spans="1:7" s="64" customFormat="1" x14ac:dyDescent="0.2">
      <c r="A60" s="65">
        <v>52</v>
      </c>
      <c r="B60" s="66" t="s">
        <v>652</v>
      </c>
      <c r="C60" s="68">
        <v>89</v>
      </c>
      <c r="D60" s="65">
        <v>80</v>
      </c>
      <c r="E60" s="65">
        <v>86</v>
      </c>
      <c r="F60" s="67">
        <f t="shared" si="0"/>
        <v>85.7</v>
      </c>
      <c r="G60" s="67" t="s">
        <v>806</v>
      </c>
    </row>
    <row r="61" spans="1:7" s="64" customFormat="1" x14ac:dyDescent="0.2">
      <c r="A61" s="65">
        <v>53</v>
      </c>
      <c r="B61" s="66" t="s">
        <v>653</v>
      </c>
      <c r="C61" s="68">
        <v>90</v>
      </c>
      <c r="D61" s="65">
        <v>70</v>
      </c>
      <c r="E61" s="65">
        <v>70</v>
      </c>
      <c r="F61" s="67">
        <f t="shared" si="0"/>
        <v>76</v>
      </c>
      <c r="G61" s="67" t="s">
        <v>806</v>
      </c>
    </row>
    <row r="62" spans="1:7" s="64" customFormat="1" x14ac:dyDescent="0.2">
      <c r="A62" s="65">
        <v>54</v>
      </c>
      <c r="B62" s="66" t="s">
        <v>654</v>
      </c>
      <c r="C62" s="68">
        <v>87</v>
      </c>
      <c r="D62" s="65">
        <v>98</v>
      </c>
      <c r="E62" s="65">
        <v>94</v>
      </c>
      <c r="F62" s="67">
        <f t="shared" si="0"/>
        <v>92.7</v>
      </c>
      <c r="G62" s="67" t="s">
        <v>808</v>
      </c>
    </row>
    <row r="63" spans="1:7" s="64" customFormat="1" x14ac:dyDescent="0.2">
      <c r="A63" s="65">
        <v>55</v>
      </c>
      <c r="B63" s="66" t="s">
        <v>655</v>
      </c>
      <c r="C63" s="68">
        <v>93</v>
      </c>
      <c r="D63" s="65">
        <v>72</v>
      </c>
      <c r="E63" s="65">
        <v>68</v>
      </c>
      <c r="F63" s="67">
        <f t="shared" si="0"/>
        <v>76.3</v>
      </c>
      <c r="G63" s="67" t="s">
        <v>806</v>
      </c>
    </row>
    <row r="64" spans="1:7" s="64" customFormat="1" x14ac:dyDescent="0.2">
      <c r="A64" s="65">
        <v>56</v>
      </c>
      <c r="B64" s="66" t="s">
        <v>656</v>
      </c>
      <c r="C64" s="68">
        <v>98</v>
      </c>
      <c r="D64" s="65">
        <v>77</v>
      </c>
      <c r="E64" s="65">
        <v>100</v>
      </c>
      <c r="F64" s="67">
        <f t="shared" si="0"/>
        <v>94.8</v>
      </c>
      <c r="G64" s="67" t="s">
        <v>808</v>
      </c>
    </row>
    <row r="65" spans="1:7" s="64" customFormat="1" x14ac:dyDescent="0.2">
      <c r="A65" s="65">
        <v>57</v>
      </c>
      <c r="B65" s="66" t="s">
        <v>657</v>
      </c>
      <c r="C65" s="68">
        <v>74</v>
      </c>
      <c r="D65" s="65">
        <v>75</v>
      </c>
      <c r="E65" s="65">
        <v>64</v>
      </c>
      <c r="F65" s="67">
        <f t="shared" si="0"/>
        <v>69.2</v>
      </c>
      <c r="G65" s="67" t="s">
        <v>807</v>
      </c>
    </row>
    <row r="66" spans="1:7" s="64" customFormat="1" x14ac:dyDescent="0.2">
      <c r="A66" s="65">
        <v>58</v>
      </c>
      <c r="B66" s="66" t="s">
        <v>658</v>
      </c>
      <c r="C66" s="68">
        <v>81</v>
      </c>
      <c r="D66" s="65">
        <v>64</v>
      </c>
      <c r="E66" s="65">
        <v>78</v>
      </c>
      <c r="F66" s="67">
        <f t="shared" si="0"/>
        <v>76.099999999999994</v>
      </c>
      <c r="G66" s="67" t="s">
        <v>806</v>
      </c>
    </row>
    <row r="67" spans="1:7" s="64" customFormat="1" x14ac:dyDescent="0.2">
      <c r="A67" s="65">
        <v>59</v>
      </c>
      <c r="B67" s="66" t="s">
        <v>659</v>
      </c>
      <c r="C67" s="68">
        <v>76</v>
      </c>
      <c r="D67" s="65">
        <v>59</v>
      </c>
      <c r="E67" s="65">
        <v>99</v>
      </c>
      <c r="F67" s="67">
        <f t="shared" si="0"/>
        <v>84.1</v>
      </c>
      <c r="G67" s="67" t="s">
        <v>806</v>
      </c>
    </row>
    <row r="68" spans="1:7" s="64" customFormat="1" x14ac:dyDescent="0.2">
      <c r="A68" s="65">
        <v>60</v>
      </c>
      <c r="B68" s="66" t="s">
        <v>660</v>
      </c>
      <c r="C68" s="68">
        <v>62</v>
      </c>
      <c r="D68" s="65">
        <v>91</v>
      </c>
      <c r="E68" s="65">
        <v>98</v>
      </c>
      <c r="F68" s="67">
        <f t="shared" si="0"/>
        <v>85.8</v>
      </c>
      <c r="G68" s="67" t="s">
        <v>806</v>
      </c>
    </row>
    <row r="69" spans="1:7" s="64" customFormat="1" x14ac:dyDescent="0.2">
      <c r="A69" s="65">
        <v>61</v>
      </c>
      <c r="B69" s="66" t="s">
        <v>661</v>
      </c>
      <c r="C69" s="68">
        <v>84</v>
      </c>
      <c r="D69" s="65">
        <v>70</v>
      </c>
      <c r="E69" s="65">
        <v>75</v>
      </c>
      <c r="F69" s="67">
        <f t="shared" si="0"/>
        <v>76.7</v>
      </c>
      <c r="G69" s="67" t="s">
        <v>806</v>
      </c>
    </row>
    <row r="70" spans="1:7" s="64" customFormat="1" x14ac:dyDescent="0.2">
      <c r="A70" s="65">
        <v>62</v>
      </c>
      <c r="B70" s="66" t="s">
        <v>662</v>
      </c>
      <c r="C70" s="68">
        <v>72</v>
      </c>
      <c r="D70" s="65">
        <v>94</v>
      </c>
      <c r="E70" s="65">
        <v>74</v>
      </c>
      <c r="F70" s="67">
        <f t="shared" si="0"/>
        <v>77.400000000000006</v>
      </c>
      <c r="G70" s="67" t="s">
        <v>806</v>
      </c>
    </row>
    <row r="71" spans="1:7" s="64" customFormat="1" x14ac:dyDescent="0.2">
      <c r="A71" s="65">
        <v>63</v>
      </c>
      <c r="B71" s="66" t="s">
        <v>663</v>
      </c>
      <c r="C71" s="68">
        <v>89</v>
      </c>
      <c r="D71" s="65">
        <v>73</v>
      </c>
      <c r="E71" s="65">
        <v>68</v>
      </c>
      <c r="F71" s="67">
        <f t="shared" si="0"/>
        <v>75.3</v>
      </c>
      <c r="G71" s="67" t="s">
        <v>806</v>
      </c>
    </row>
    <row r="72" spans="1:7" s="64" customFormat="1" x14ac:dyDescent="0.2">
      <c r="A72" s="65">
        <v>64</v>
      </c>
      <c r="B72" s="66" t="s">
        <v>664</v>
      </c>
      <c r="C72" s="68">
        <v>98</v>
      </c>
      <c r="D72" s="65">
        <v>51</v>
      </c>
      <c r="E72" s="65">
        <v>78</v>
      </c>
      <c r="F72" s="67">
        <f t="shared" si="0"/>
        <v>78.599999999999994</v>
      </c>
      <c r="G72" s="67" t="s">
        <v>806</v>
      </c>
    </row>
    <row r="73" spans="1:7" s="64" customFormat="1" x14ac:dyDescent="0.2">
      <c r="A73" s="65">
        <v>65</v>
      </c>
      <c r="B73" s="66" t="s">
        <v>665</v>
      </c>
      <c r="C73" s="68">
        <v>92</v>
      </c>
      <c r="D73" s="65">
        <v>75</v>
      </c>
      <c r="E73" s="65">
        <v>77</v>
      </c>
      <c r="F73" s="67">
        <f t="shared" si="0"/>
        <v>81.099999999999994</v>
      </c>
      <c r="G73" s="67" t="s">
        <v>806</v>
      </c>
    </row>
    <row r="74" spans="1:7" s="64" customFormat="1" x14ac:dyDescent="0.2">
      <c r="A74" s="65">
        <v>66</v>
      </c>
      <c r="B74" s="66" t="s">
        <v>666</v>
      </c>
      <c r="C74" s="68">
        <v>98</v>
      </c>
      <c r="D74" s="65">
        <v>81</v>
      </c>
      <c r="E74" s="65">
        <v>66</v>
      </c>
      <c r="F74" s="67">
        <f t="shared" ref="F74:F122" si="1">SUM((C74*0.3)+(D74*0.2)+(E74*0.5))</f>
        <v>78.599999999999994</v>
      </c>
      <c r="G74" s="67" t="s">
        <v>806</v>
      </c>
    </row>
    <row r="75" spans="1:7" s="64" customFormat="1" x14ac:dyDescent="0.2">
      <c r="A75" s="65">
        <v>67</v>
      </c>
      <c r="B75" s="66" t="s">
        <v>667</v>
      </c>
      <c r="C75" s="68">
        <v>75</v>
      </c>
      <c r="D75" s="65">
        <v>54</v>
      </c>
      <c r="E75" s="65">
        <v>90</v>
      </c>
      <c r="F75" s="67">
        <f t="shared" si="1"/>
        <v>78.3</v>
      </c>
      <c r="G75" s="67" t="s">
        <v>806</v>
      </c>
    </row>
    <row r="76" spans="1:7" s="64" customFormat="1" x14ac:dyDescent="0.2">
      <c r="A76" s="65">
        <v>68</v>
      </c>
      <c r="B76" s="66" t="s">
        <v>668</v>
      </c>
      <c r="C76" s="68">
        <v>59</v>
      </c>
      <c r="D76" s="65">
        <v>82</v>
      </c>
      <c r="E76" s="65">
        <v>89</v>
      </c>
      <c r="F76" s="67">
        <f t="shared" si="1"/>
        <v>78.599999999999994</v>
      </c>
      <c r="G76" s="67" t="s">
        <v>806</v>
      </c>
    </row>
    <row r="77" spans="1:7" s="64" customFormat="1" x14ac:dyDescent="0.2">
      <c r="A77" s="65">
        <v>69</v>
      </c>
      <c r="B77" s="63" t="s">
        <v>669</v>
      </c>
      <c r="C77" s="68">
        <v>80</v>
      </c>
      <c r="D77" s="65">
        <v>97</v>
      </c>
      <c r="E77" s="65">
        <v>57</v>
      </c>
      <c r="F77" s="67">
        <f t="shared" si="1"/>
        <v>71.900000000000006</v>
      </c>
      <c r="G77" s="67" t="s">
        <v>807</v>
      </c>
    </row>
    <row r="78" spans="1:7" s="64" customFormat="1" x14ac:dyDescent="0.2">
      <c r="A78" s="65">
        <v>70</v>
      </c>
      <c r="B78" s="63" t="s">
        <v>670</v>
      </c>
      <c r="C78" s="68">
        <v>85</v>
      </c>
      <c r="D78" s="65">
        <v>58</v>
      </c>
      <c r="E78" s="65">
        <v>93</v>
      </c>
      <c r="F78" s="67">
        <f t="shared" si="1"/>
        <v>83.6</v>
      </c>
      <c r="G78" s="67" t="s">
        <v>806</v>
      </c>
    </row>
    <row r="79" spans="1:7" s="64" customFormat="1" x14ac:dyDescent="0.2">
      <c r="A79" s="65">
        <v>71</v>
      </c>
      <c r="B79" s="63" t="s">
        <v>671</v>
      </c>
      <c r="C79" s="68">
        <v>84</v>
      </c>
      <c r="D79" s="65">
        <v>80</v>
      </c>
      <c r="E79" s="65">
        <v>87</v>
      </c>
      <c r="F79" s="67">
        <f t="shared" si="1"/>
        <v>84.7</v>
      </c>
      <c r="G79" s="67" t="s">
        <v>806</v>
      </c>
    </row>
    <row r="80" spans="1:7" s="64" customFormat="1" x14ac:dyDescent="0.2">
      <c r="A80" s="65">
        <v>72</v>
      </c>
      <c r="B80" s="63" t="s">
        <v>672</v>
      </c>
      <c r="C80" s="68">
        <v>67</v>
      </c>
      <c r="D80" s="65">
        <v>76</v>
      </c>
      <c r="E80" s="65">
        <v>84</v>
      </c>
      <c r="F80" s="67">
        <f t="shared" si="1"/>
        <v>77.3</v>
      </c>
      <c r="G80" s="67" t="s">
        <v>806</v>
      </c>
    </row>
    <row r="81" spans="1:7" s="64" customFormat="1" x14ac:dyDescent="0.2">
      <c r="A81" s="65">
        <v>73</v>
      </c>
      <c r="B81" s="63" t="s">
        <v>673</v>
      </c>
      <c r="C81" s="68">
        <v>56</v>
      </c>
      <c r="D81" s="65">
        <v>53</v>
      </c>
      <c r="E81" s="65">
        <v>57</v>
      </c>
      <c r="F81" s="67">
        <f t="shared" si="1"/>
        <v>55.900000000000006</v>
      </c>
      <c r="G81" s="67" t="s">
        <v>807</v>
      </c>
    </row>
    <row r="82" spans="1:7" s="64" customFormat="1" x14ac:dyDescent="0.2">
      <c r="A82" s="65">
        <v>74</v>
      </c>
      <c r="B82" s="63" t="s">
        <v>443</v>
      </c>
      <c r="C82" s="68">
        <v>94</v>
      </c>
      <c r="D82" s="65">
        <v>80</v>
      </c>
      <c r="E82" s="65">
        <v>78</v>
      </c>
      <c r="F82" s="67">
        <f t="shared" si="1"/>
        <v>83.2</v>
      </c>
      <c r="G82" s="67" t="s">
        <v>806</v>
      </c>
    </row>
    <row r="83" spans="1:7" s="64" customFormat="1" x14ac:dyDescent="0.2">
      <c r="A83" s="65">
        <v>75</v>
      </c>
      <c r="B83" s="63" t="s">
        <v>674</v>
      </c>
      <c r="C83" s="68">
        <v>90</v>
      </c>
      <c r="D83" s="65">
        <v>78</v>
      </c>
      <c r="E83" s="65">
        <v>66</v>
      </c>
      <c r="F83" s="67">
        <f t="shared" si="1"/>
        <v>75.599999999999994</v>
      </c>
      <c r="G83" s="67" t="s">
        <v>806</v>
      </c>
    </row>
    <row r="84" spans="1:7" s="64" customFormat="1" x14ac:dyDescent="0.2">
      <c r="A84" s="65">
        <v>76</v>
      </c>
      <c r="B84" s="63" t="s">
        <v>675</v>
      </c>
      <c r="C84" s="68">
        <v>87</v>
      </c>
      <c r="D84" s="65">
        <v>80</v>
      </c>
      <c r="E84" s="65">
        <v>68</v>
      </c>
      <c r="F84" s="67">
        <f t="shared" si="1"/>
        <v>76.099999999999994</v>
      </c>
      <c r="G84" s="67" t="s">
        <v>806</v>
      </c>
    </row>
    <row r="85" spans="1:7" s="64" customFormat="1" x14ac:dyDescent="0.2">
      <c r="A85" s="65">
        <v>77</v>
      </c>
      <c r="B85" s="63" t="s">
        <v>676</v>
      </c>
      <c r="C85" s="68">
        <v>52</v>
      </c>
      <c r="D85" s="65">
        <v>58</v>
      </c>
      <c r="E85" s="65">
        <v>67</v>
      </c>
      <c r="F85" s="67">
        <f t="shared" si="1"/>
        <v>60.7</v>
      </c>
      <c r="G85" s="67" t="s">
        <v>807</v>
      </c>
    </row>
    <row r="86" spans="1:7" s="64" customFormat="1" x14ac:dyDescent="0.2">
      <c r="A86" s="65">
        <v>78</v>
      </c>
      <c r="B86" s="63" t="s">
        <v>677</v>
      </c>
      <c r="C86" s="68">
        <v>93</v>
      </c>
      <c r="D86" s="65">
        <v>87</v>
      </c>
      <c r="E86" s="65">
        <v>86</v>
      </c>
      <c r="F86" s="67">
        <f t="shared" si="1"/>
        <v>88.3</v>
      </c>
      <c r="G86" s="67" t="s">
        <v>806</v>
      </c>
    </row>
    <row r="87" spans="1:7" s="64" customFormat="1" x14ac:dyDescent="0.2">
      <c r="A87" s="65">
        <v>79</v>
      </c>
      <c r="B87" s="63" t="s">
        <v>678</v>
      </c>
      <c r="C87" s="68">
        <v>91</v>
      </c>
      <c r="D87" s="65">
        <v>91</v>
      </c>
      <c r="E87" s="65">
        <v>63</v>
      </c>
      <c r="F87" s="67">
        <f t="shared" si="1"/>
        <v>77</v>
      </c>
      <c r="G87" s="67" t="s">
        <v>806</v>
      </c>
    </row>
    <row r="88" spans="1:7" s="64" customFormat="1" x14ac:dyDescent="0.2">
      <c r="A88" s="65">
        <v>80</v>
      </c>
      <c r="B88" s="63" t="s">
        <v>679</v>
      </c>
      <c r="C88" s="68">
        <v>74</v>
      </c>
      <c r="D88" s="65">
        <v>84</v>
      </c>
      <c r="E88" s="65">
        <v>98</v>
      </c>
      <c r="F88" s="67">
        <f t="shared" si="1"/>
        <v>88</v>
      </c>
      <c r="G88" s="67" t="s">
        <v>806</v>
      </c>
    </row>
    <row r="89" spans="1:7" s="64" customFormat="1" x14ac:dyDescent="0.2">
      <c r="A89" s="65">
        <v>81</v>
      </c>
      <c r="B89" s="63" t="s">
        <v>680</v>
      </c>
      <c r="C89" s="68">
        <v>99</v>
      </c>
      <c r="D89" s="65">
        <v>56</v>
      </c>
      <c r="E89" s="65">
        <v>73</v>
      </c>
      <c r="F89" s="67">
        <f t="shared" si="1"/>
        <v>77.400000000000006</v>
      </c>
      <c r="G89" s="67" t="s">
        <v>806</v>
      </c>
    </row>
    <row r="90" spans="1:7" s="64" customFormat="1" x14ac:dyDescent="0.2">
      <c r="A90" s="65">
        <v>82</v>
      </c>
      <c r="B90" s="63" t="s">
        <v>681</v>
      </c>
      <c r="C90" s="68">
        <v>91</v>
      </c>
      <c r="D90" s="65">
        <v>97</v>
      </c>
      <c r="E90" s="65">
        <v>77</v>
      </c>
      <c r="F90" s="67">
        <f t="shared" si="1"/>
        <v>85.2</v>
      </c>
      <c r="G90" s="67" t="s">
        <v>806</v>
      </c>
    </row>
    <row r="91" spans="1:7" s="64" customFormat="1" x14ac:dyDescent="0.2">
      <c r="A91" s="65">
        <v>83</v>
      </c>
      <c r="B91" s="63" t="s">
        <v>682</v>
      </c>
      <c r="C91" s="68">
        <v>75</v>
      </c>
      <c r="D91" s="65">
        <v>95</v>
      </c>
      <c r="E91" s="65">
        <v>92</v>
      </c>
      <c r="F91" s="67">
        <f t="shared" si="1"/>
        <v>87.5</v>
      </c>
      <c r="G91" s="67" t="s">
        <v>806</v>
      </c>
    </row>
    <row r="92" spans="1:7" s="64" customFormat="1" x14ac:dyDescent="0.2">
      <c r="A92" s="65">
        <v>84</v>
      </c>
      <c r="B92" s="63" t="s">
        <v>683</v>
      </c>
      <c r="C92" s="68">
        <v>90</v>
      </c>
      <c r="D92" s="65">
        <v>86</v>
      </c>
      <c r="E92" s="65">
        <v>62</v>
      </c>
      <c r="F92" s="67">
        <f t="shared" si="1"/>
        <v>75.2</v>
      </c>
      <c r="G92" s="67" t="s">
        <v>806</v>
      </c>
    </row>
    <row r="93" spans="1:7" s="64" customFormat="1" x14ac:dyDescent="0.2">
      <c r="A93" s="65">
        <v>85</v>
      </c>
      <c r="B93" s="63" t="s">
        <v>684</v>
      </c>
      <c r="C93" s="68">
        <v>53</v>
      </c>
      <c r="D93" s="65">
        <v>83</v>
      </c>
      <c r="E93" s="65">
        <v>65</v>
      </c>
      <c r="F93" s="67">
        <f t="shared" si="1"/>
        <v>65</v>
      </c>
      <c r="G93" s="67" t="s">
        <v>807</v>
      </c>
    </row>
    <row r="94" spans="1:7" s="64" customFormat="1" x14ac:dyDescent="0.2">
      <c r="A94" s="65">
        <v>86</v>
      </c>
      <c r="B94" s="63" t="s">
        <v>685</v>
      </c>
      <c r="C94" s="68">
        <v>80</v>
      </c>
      <c r="D94" s="65">
        <v>89</v>
      </c>
      <c r="E94" s="65">
        <v>72</v>
      </c>
      <c r="F94" s="67">
        <f t="shared" si="1"/>
        <v>77.8</v>
      </c>
      <c r="G94" s="67" t="s">
        <v>806</v>
      </c>
    </row>
    <row r="95" spans="1:7" s="64" customFormat="1" x14ac:dyDescent="0.2">
      <c r="A95" s="65">
        <v>87</v>
      </c>
      <c r="B95" s="63" t="s">
        <v>686</v>
      </c>
      <c r="C95" s="68">
        <v>87</v>
      </c>
      <c r="D95" s="65">
        <v>72</v>
      </c>
      <c r="E95" s="65">
        <v>70</v>
      </c>
      <c r="F95" s="67">
        <f t="shared" si="1"/>
        <v>75.5</v>
      </c>
      <c r="G95" s="67" t="s">
        <v>806</v>
      </c>
    </row>
    <row r="96" spans="1:7" s="64" customFormat="1" x14ac:dyDescent="0.2">
      <c r="A96" s="65">
        <v>88</v>
      </c>
      <c r="B96" s="63" t="s">
        <v>457</v>
      </c>
      <c r="C96" s="68">
        <v>70</v>
      </c>
      <c r="D96" s="65">
        <v>70</v>
      </c>
      <c r="E96" s="65">
        <v>72</v>
      </c>
      <c r="F96" s="67">
        <f t="shared" si="1"/>
        <v>71</v>
      </c>
      <c r="G96" s="67" t="s">
        <v>807</v>
      </c>
    </row>
    <row r="97" spans="1:7" s="64" customFormat="1" x14ac:dyDescent="0.2">
      <c r="A97" s="65">
        <v>89</v>
      </c>
      <c r="B97" s="63" t="s">
        <v>687</v>
      </c>
      <c r="C97" s="68">
        <v>100</v>
      </c>
      <c r="D97" s="65">
        <v>68</v>
      </c>
      <c r="E97" s="65">
        <v>81</v>
      </c>
      <c r="F97" s="67">
        <f t="shared" si="1"/>
        <v>84.1</v>
      </c>
      <c r="G97" s="67" t="s">
        <v>806</v>
      </c>
    </row>
    <row r="98" spans="1:7" s="64" customFormat="1" x14ac:dyDescent="0.2">
      <c r="A98" s="65">
        <v>90</v>
      </c>
      <c r="B98" s="63" t="s">
        <v>688</v>
      </c>
      <c r="C98" s="68">
        <v>93</v>
      </c>
      <c r="D98" s="65">
        <v>70</v>
      </c>
      <c r="E98" s="65">
        <v>70</v>
      </c>
      <c r="F98" s="67">
        <f t="shared" si="1"/>
        <v>76.900000000000006</v>
      </c>
      <c r="G98" s="67" t="s">
        <v>806</v>
      </c>
    </row>
    <row r="99" spans="1:7" s="64" customFormat="1" x14ac:dyDescent="0.2">
      <c r="A99" s="65">
        <v>91</v>
      </c>
      <c r="B99" s="63" t="s">
        <v>689</v>
      </c>
      <c r="C99" s="68">
        <v>100</v>
      </c>
      <c r="D99" s="65">
        <v>56</v>
      </c>
      <c r="E99" s="65">
        <v>69</v>
      </c>
      <c r="F99" s="67">
        <f t="shared" si="1"/>
        <v>75.7</v>
      </c>
      <c r="G99" s="67" t="s">
        <v>806</v>
      </c>
    </row>
    <row r="100" spans="1:7" s="64" customFormat="1" x14ac:dyDescent="0.2">
      <c r="A100" s="65">
        <v>92</v>
      </c>
      <c r="B100" s="63" t="s">
        <v>690</v>
      </c>
      <c r="C100" s="68">
        <v>84</v>
      </c>
      <c r="D100" s="65">
        <v>50</v>
      </c>
      <c r="E100" s="65">
        <v>81</v>
      </c>
      <c r="F100" s="67">
        <f t="shared" si="1"/>
        <v>75.7</v>
      </c>
      <c r="G100" s="67" t="s">
        <v>806</v>
      </c>
    </row>
    <row r="101" spans="1:7" s="64" customFormat="1" x14ac:dyDescent="0.2">
      <c r="A101" s="65">
        <v>93</v>
      </c>
      <c r="B101" s="63" t="s">
        <v>691</v>
      </c>
      <c r="C101" s="68">
        <v>78</v>
      </c>
      <c r="D101" s="65">
        <v>65</v>
      </c>
      <c r="E101" s="65">
        <v>66</v>
      </c>
      <c r="F101" s="67">
        <f t="shared" si="1"/>
        <v>69.400000000000006</v>
      </c>
      <c r="G101" s="67" t="s">
        <v>807</v>
      </c>
    </row>
    <row r="102" spans="1:7" s="64" customFormat="1" x14ac:dyDescent="0.2">
      <c r="A102" s="65">
        <v>94</v>
      </c>
      <c r="B102" s="63" t="s">
        <v>692</v>
      </c>
      <c r="C102" s="68">
        <v>95</v>
      </c>
      <c r="D102" s="65">
        <v>82</v>
      </c>
      <c r="E102" s="65">
        <v>63</v>
      </c>
      <c r="F102" s="67">
        <f t="shared" si="1"/>
        <v>76.400000000000006</v>
      </c>
      <c r="G102" s="67" t="s">
        <v>806</v>
      </c>
    </row>
    <row r="103" spans="1:7" s="64" customFormat="1" x14ac:dyDescent="0.2">
      <c r="A103" s="65">
        <v>95</v>
      </c>
      <c r="B103" s="63" t="s">
        <v>693</v>
      </c>
      <c r="C103" s="68">
        <v>76</v>
      </c>
      <c r="D103" s="65">
        <v>72</v>
      </c>
      <c r="E103" s="65">
        <v>80</v>
      </c>
      <c r="F103" s="67">
        <f t="shared" si="1"/>
        <v>77.2</v>
      </c>
      <c r="G103" s="67" t="s">
        <v>806</v>
      </c>
    </row>
    <row r="104" spans="1:7" s="64" customFormat="1" x14ac:dyDescent="0.2">
      <c r="A104" s="65">
        <v>96</v>
      </c>
      <c r="B104" s="63" t="s">
        <v>694</v>
      </c>
      <c r="C104" s="68">
        <v>86</v>
      </c>
      <c r="D104" s="65">
        <v>77</v>
      </c>
      <c r="E104" s="65">
        <v>68</v>
      </c>
      <c r="F104" s="67">
        <f t="shared" si="1"/>
        <v>75.2</v>
      </c>
      <c r="G104" s="67" t="s">
        <v>806</v>
      </c>
    </row>
    <row r="105" spans="1:7" s="64" customFormat="1" x14ac:dyDescent="0.2">
      <c r="A105" s="65">
        <v>97</v>
      </c>
      <c r="B105" s="63" t="s">
        <v>695</v>
      </c>
      <c r="C105" s="68">
        <v>87</v>
      </c>
      <c r="D105" s="65">
        <v>72</v>
      </c>
      <c r="E105" s="65">
        <v>85</v>
      </c>
      <c r="F105" s="67">
        <f t="shared" si="1"/>
        <v>83</v>
      </c>
      <c r="G105" s="67" t="s">
        <v>806</v>
      </c>
    </row>
    <row r="106" spans="1:7" s="64" customFormat="1" x14ac:dyDescent="0.2">
      <c r="A106" s="65">
        <v>98</v>
      </c>
      <c r="B106" s="63" t="s">
        <v>696</v>
      </c>
      <c r="C106" s="68">
        <v>90</v>
      </c>
      <c r="D106" s="65">
        <v>93</v>
      </c>
      <c r="E106" s="65">
        <v>74</v>
      </c>
      <c r="F106" s="67">
        <f t="shared" si="1"/>
        <v>82.6</v>
      </c>
      <c r="G106" s="67" t="s">
        <v>806</v>
      </c>
    </row>
    <row r="107" spans="1:7" s="64" customFormat="1" x14ac:dyDescent="0.2">
      <c r="A107" s="65">
        <v>99</v>
      </c>
      <c r="B107" s="63" t="s">
        <v>697</v>
      </c>
      <c r="C107" s="68">
        <v>80</v>
      </c>
      <c r="D107" s="65">
        <v>60</v>
      </c>
      <c r="E107" s="65">
        <v>70</v>
      </c>
      <c r="F107" s="67">
        <f t="shared" si="1"/>
        <v>71</v>
      </c>
      <c r="G107" s="67" t="s">
        <v>807</v>
      </c>
    </row>
    <row r="108" spans="1:7" s="64" customFormat="1" x14ac:dyDescent="0.2">
      <c r="A108" s="65">
        <v>100</v>
      </c>
      <c r="B108" s="63" t="s">
        <v>698</v>
      </c>
      <c r="C108" s="68">
        <v>95</v>
      </c>
      <c r="D108" s="65">
        <v>58</v>
      </c>
      <c r="E108" s="65">
        <v>70</v>
      </c>
      <c r="F108" s="67">
        <f t="shared" si="1"/>
        <v>75.099999999999994</v>
      </c>
      <c r="G108" s="67" t="s">
        <v>806</v>
      </c>
    </row>
    <row r="109" spans="1:7" s="64" customFormat="1" x14ac:dyDescent="0.2">
      <c r="A109" s="65">
        <v>101</v>
      </c>
      <c r="B109" s="63" t="s">
        <v>699</v>
      </c>
      <c r="C109" s="68">
        <v>80</v>
      </c>
      <c r="D109" s="65">
        <v>86</v>
      </c>
      <c r="E109" s="65">
        <v>65</v>
      </c>
      <c r="F109" s="67">
        <f t="shared" si="1"/>
        <v>73.7</v>
      </c>
      <c r="G109" s="67" t="s">
        <v>807</v>
      </c>
    </row>
    <row r="110" spans="1:7" s="64" customFormat="1" x14ac:dyDescent="0.2">
      <c r="A110" s="65">
        <v>102</v>
      </c>
      <c r="B110" s="63" t="s">
        <v>700</v>
      </c>
      <c r="C110" s="68">
        <v>90</v>
      </c>
      <c r="D110" s="65">
        <v>65</v>
      </c>
      <c r="E110" s="65">
        <v>70</v>
      </c>
      <c r="F110" s="67">
        <f t="shared" si="1"/>
        <v>75</v>
      </c>
      <c r="G110" s="67" t="s">
        <v>806</v>
      </c>
    </row>
    <row r="111" spans="1:7" s="64" customFormat="1" x14ac:dyDescent="0.2">
      <c r="A111" s="65">
        <v>103</v>
      </c>
      <c r="B111" s="63" t="s">
        <v>701</v>
      </c>
      <c r="C111" s="68">
        <v>90</v>
      </c>
      <c r="D111" s="65">
        <v>62</v>
      </c>
      <c r="E111" s="65">
        <v>86</v>
      </c>
      <c r="F111" s="67">
        <f t="shared" si="1"/>
        <v>82.4</v>
      </c>
      <c r="G111" s="67" t="s">
        <v>806</v>
      </c>
    </row>
    <row r="112" spans="1:7" s="64" customFormat="1" x14ac:dyDescent="0.2">
      <c r="A112" s="65">
        <v>104</v>
      </c>
      <c r="B112" s="63" t="s">
        <v>702</v>
      </c>
      <c r="C112" s="68">
        <v>79</v>
      </c>
      <c r="D112" s="65">
        <v>84</v>
      </c>
      <c r="E112" s="65">
        <v>87</v>
      </c>
      <c r="F112" s="67">
        <f t="shared" si="1"/>
        <v>84</v>
      </c>
      <c r="G112" s="67" t="s">
        <v>806</v>
      </c>
    </row>
    <row r="113" spans="1:7" s="64" customFormat="1" x14ac:dyDescent="0.2">
      <c r="A113" s="65">
        <v>105</v>
      </c>
      <c r="B113" s="63" t="s">
        <v>703</v>
      </c>
      <c r="C113" s="68">
        <v>90</v>
      </c>
      <c r="D113" s="65">
        <v>100</v>
      </c>
      <c r="E113" s="65">
        <v>84</v>
      </c>
      <c r="F113" s="67">
        <f t="shared" si="1"/>
        <v>89</v>
      </c>
      <c r="G113" s="67" t="s">
        <v>806</v>
      </c>
    </row>
    <row r="114" spans="1:7" s="64" customFormat="1" x14ac:dyDescent="0.2">
      <c r="A114" s="65">
        <v>106</v>
      </c>
      <c r="B114" s="63" t="s">
        <v>704</v>
      </c>
      <c r="C114" s="68">
        <v>76</v>
      </c>
      <c r="D114" s="65">
        <v>64</v>
      </c>
      <c r="E114" s="65">
        <v>80</v>
      </c>
      <c r="F114" s="67">
        <f t="shared" si="1"/>
        <v>75.599999999999994</v>
      </c>
      <c r="G114" s="67" t="s">
        <v>806</v>
      </c>
    </row>
    <row r="115" spans="1:7" s="64" customFormat="1" x14ac:dyDescent="0.2">
      <c r="A115" s="65">
        <v>107</v>
      </c>
      <c r="B115" s="63" t="s">
        <v>705</v>
      </c>
      <c r="C115" s="68">
        <v>80</v>
      </c>
      <c r="D115" s="65">
        <v>72</v>
      </c>
      <c r="E115" s="65">
        <v>81</v>
      </c>
      <c r="F115" s="67">
        <f t="shared" si="1"/>
        <v>78.900000000000006</v>
      </c>
      <c r="G115" s="67" t="s">
        <v>806</v>
      </c>
    </row>
    <row r="116" spans="1:7" s="64" customFormat="1" x14ac:dyDescent="0.2">
      <c r="A116" s="65">
        <v>108</v>
      </c>
      <c r="B116" s="63" t="s">
        <v>706</v>
      </c>
      <c r="C116" s="68">
        <v>83</v>
      </c>
      <c r="D116" s="65">
        <v>97</v>
      </c>
      <c r="E116" s="65">
        <v>81</v>
      </c>
      <c r="F116" s="67">
        <f t="shared" si="1"/>
        <v>84.8</v>
      </c>
      <c r="G116" s="67" t="s">
        <v>806</v>
      </c>
    </row>
    <row r="117" spans="1:7" s="64" customFormat="1" x14ac:dyDescent="0.2">
      <c r="A117" s="65">
        <v>109</v>
      </c>
      <c r="B117" s="63" t="s">
        <v>707</v>
      </c>
      <c r="C117" s="68">
        <v>88</v>
      </c>
      <c r="D117" s="65">
        <v>70</v>
      </c>
      <c r="E117" s="65">
        <v>76</v>
      </c>
      <c r="F117" s="67">
        <f t="shared" si="1"/>
        <v>78.400000000000006</v>
      </c>
      <c r="G117" s="67" t="s">
        <v>806</v>
      </c>
    </row>
    <row r="118" spans="1:7" s="64" customFormat="1" x14ac:dyDescent="0.2">
      <c r="A118" s="65">
        <v>110</v>
      </c>
      <c r="B118" s="63" t="s">
        <v>708</v>
      </c>
      <c r="C118" s="68">
        <v>96</v>
      </c>
      <c r="D118" s="65">
        <v>73</v>
      </c>
      <c r="E118" s="65">
        <v>91</v>
      </c>
      <c r="F118" s="67">
        <f t="shared" si="1"/>
        <v>88.9</v>
      </c>
      <c r="G118" s="67" t="s">
        <v>806</v>
      </c>
    </row>
    <row r="119" spans="1:7" s="64" customFormat="1" x14ac:dyDescent="0.2">
      <c r="A119" s="65">
        <v>111</v>
      </c>
      <c r="B119" s="63" t="s">
        <v>709</v>
      </c>
      <c r="C119" s="68">
        <v>89</v>
      </c>
      <c r="D119" s="65">
        <v>100</v>
      </c>
      <c r="E119" s="65">
        <v>77</v>
      </c>
      <c r="F119" s="67">
        <f t="shared" si="1"/>
        <v>85.2</v>
      </c>
      <c r="G119" s="67" t="s">
        <v>806</v>
      </c>
    </row>
    <row r="120" spans="1:7" s="64" customFormat="1" x14ac:dyDescent="0.2">
      <c r="A120" s="65">
        <v>112</v>
      </c>
      <c r="B120" s="63" t="s">
        <v>710</v>
      </c>
      <c r="C120" s="68">
        <v>54</v>
      </c>
      <c r="D120" s="65">
        <v>100</v>
      </c>
      <c r="E120" s="65">
        <v>81</v>
      </c>
      <c r="F120" s="67">
        <f t="shared" si="1"/>
        <v>76.7</v>
      </c>
      <c r="G120" s="67" t="s">
        <v>806</v>
      </c>
    </row>
    <row r="121" spans="1:7" s="64" customFormat="1" x14ac:dyDescent="0.2">
      <c r="A121" s="65">
        <v>113</v>
      </c>
      <c r="B121" s="63" t="s">
        <v>711</v>
      </c>
      <c r="C121" s="68">
        <v>99</v>
      </c>
      <c r="D121" s="65">
        <v>83</v>
      </c>
      <c r="E121" s="65">
        <v>99</v>
      </c>
      <c r="F121" s="67">
        <f t="shared" si="1"/>
        <v>95.8</v>
      </c>
      <c r="G121" s="67" t="s">
        <v>808</v>
      </c>
    </row>
    <row r="122" spans="1:7" s="64" customFormat="1" x14ac:dyDescent="0.2">
      <c r="A122" s="65">
        <v>114</v>
      </c>
      <c r="B122" s="63" t="s">
        <v>712</v>
      </c>
      <c r="C122" s="68">
        <v>51</v>
      </c>
      <c r="D122" s="65">
        <v>97</v>
      </c>
      <c r="E122" s="65">
        <v>52</v>
      </c>
      <c r="F122" s="67">
        <f t="shared" si="1"/>
        <v>60.7</v>
      </c>
      <c r="G122" s="67" t="s">
        <v>807</v>
      </c>
    </row>
  </sheetData>
  <mergeCells count="2">
    <mergeCell ref="A6:G7"/>
    <mergeCell ref="A1:G5"/>
  </mergeCells>
  <pageMargins left="0.7" right="0.7" top="0.75" bottom="0.75" header="0.3" footer="0.3"/>
  <pageSetup paperSize="9" scale="77" fitToHeight="0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2607-B0AA-4794-8F7B-5D35CD56FABE}">
  <sheetPr>
    <pageSetUpPr fitToPage="1"/>
  </sheetPr>
  <dimension ref="A1:G97"/>
  <sheetViews>
    <sheetView workbookViewId="0">
      <selection activeCell="F13" sqref="F13"/>
    </sheetView>
  </sheetViews>
  <sheetFormatPr defaultRowHeight="14.25" x14ac:dyDescent="0.2"/>
  <cols>
    <col min="1" max="1" width="9.140625" style="59"/>
    <col min="2" max="2" width="34.140625" style="59" customWidth="1"/>
    <col min="3" max="3" width="24.5703125" style="59" customWidth="1"/>
    <col min="4" max="4" width="21.7109375" style="59" customWidth="1"/>
    <col min="5" max="5" width="16" style="59" customWidth="1"/>
    <col min="6" max="6" width="19.85546875" style="60" customWidth="1"/>
    <col min="7" max="7" width="46.28515625" style="60" customWidth="1"/>
    <col min="8" max="16384" width="9.140625" style="58"/>
  </cols>
  <sheetData>
    <row r="1" spans="1:7" x14ac:dyDescent="0.2">
      <c r="A1" s="118"/>
      <c r="B1" s="118"/>
      <c r="C1" s="118"/>
      <c r="D1" s="118"/>
      <c r="E1" s="118"/>
      <c r="F1" s="118"/>
      <c r="G1" s="118"/>
    </row>
    <row r="2" spans="1:7" x14ac:dyDescent="0.2">
      <c r="A2" s="118"/>
      <c r="B2" s="118"/>
      <c r="C2" s="118"/>
      <c r="D2" s="118"/>
      <c r="E2" s="118"/>
      <c r="F2" s="118"/>
      <c r="G2" s="118"/>
    </row>
    <row r="3" spans="1:7" x14ac:dyDescent="0.2">
      <c r="A3" s="118"/>
      <c r="B3" s="118"/>
      <c r="C3" s="118"/>
      <c r="D3" s="118"/>
      <c r="E3" s="118"/>
      <c r="F3" s="118"/>
      <c r="G3" s="118"/>
    </row>
    <row r="4" spans="1:7" x14ac:dyDescent="0.2">
      <c r="A4" s="118"/>
      <c r="B4" s="118"/>
      <c r="C4" s="118"/>
      <c r="D4" s="118"/>
      <c r="E4" s="118"/>
      <c r="F4" s="118"/>
      <c r="G4" s="118"/>
    </row>
    <row r="5" spans="1:7" x14ac:dyDescent="0.2">
      <c r="A5" s="118"/>
      <c r="B5" s="118"/>
      <c r="C5" s="118"/>
      <c r="D5" s="118"/>
      <c r="E5" s="118"/>
      <c r="F5" s="118"/>
      <c r="G5" s="118"/>
    </row>
    <row r="6" spans="1:7" ht="14.25" customHeight="1" x14ac:dyDescent="0.2">
      <c r="A6" s="117" t="s">
        <v>713</v>
      </c>
      <c r="B6" s="118"/>
      <c r="C6" s="118"/>
      <c r="D6" s="118"/>
      <c r="E6" s="118"/>
      <c r="F6" s="118"/>
      <c r="G6" s="118"/>
    </row>
    <row r="7" spans="1:7" x14ac:dyDescent="0.2">
      <c r="A7" s="118"/>
      <c r="B7" s="118"/>
      <c r="C7" s="118"/>
      <c r="D7" s="118"/>
      <c r="E7" s="118"/>
      <c r="F7" s="118"/>
      <c r="G7" s="118"/>
    </row>
    <row r="8" spans="1:7" s="62" customFormat="1" ht="15" x14ac:dyDescent="0.25">
      <c r="A8" s="61" t="s">
        <v>0</v>
      </c>
      <c r="B8" s="61" t="s">
        <v>1</v>
      </c>
      <c r="C8" s="61" t="s">
        <v>803</v>
      </c>
      <c r="D8" s="61" t="s">
        <v>804</v>
      </c>
      <c r="E8" s="61" t="s">
        <v>805</v>
      </c>
      <c r="F8" s="61" t="s">
        <v>219</v>
      </c>
      <c r="G8" s="61" t="s">
        <v>215</v>
      </c>
    </row>
    <row r="9" spans="1:7" s="64" customFormat="1" x14ac:dyDescent="0.2">
      <c r="A9" s="65">
        <v>1</v>
      </c>
      <c r="B9" s="63" t="s">
        <v>714</v>
      </c>
      <c r="C9" s="67">
        <v>78</v>
      </c>
      <c r="D9" s="65">
        <v>72</v>
      </c>
      <c r="E9" s="65">
        <v>76</v>
      </c>
      <c r="F9" s="67">
        <f>SUM((C9*0.3)+(D9*0.2)+(E9*0.5))</f>
        <v>75.8</v>
      </c>
      <c r="G9" s="80" t="s">
        <v>806</v>
      </c>
    </row>
    <row r="10" spans="1:7" s="64" customFormat="1" x14ac:dyDescent="0.2">
      <c r="A10" s="65">
        <v>2</v>
      </c>
      <c r="B10" s="63" t="s">
        <v>715</v>
      </c>
      <c r="C10" s="68">
        <v>80</v>
      </c>
      <c r="D10" s="65">
        <v>94</v>
      </c>
      <c r="E10" s="65">
        <v>76</v>
      </c>
      <c r="F10" s="67">
        <f t="shared" ref="F10:F73" si="0">SUM((C10*0.3)+(D10*0.2)+(E10*0.5))</f>
        <v>80.8</v>
      </c>
      <c r="G10" s="67" t="s">
        <v>806</v>
      </c>
    </row>
    <row r="11" spans="1:7" s="64" customFormat="1" x14ac:dyDescent="0.2">
      <c r="A11" s="65">
        <v>3</v>
      </c>
      <c r="B11" s="63" t="s">
        <v>716</v>
      </c>
      <c r="C11" s="68">
        <v>61</v>
      </c>
      <c r="D11" s="65">
        <v>69</v>
      </c>
      <c r="E11" s="65">
        <v>67</v>
      </c>
      <c r="F11" s="67">
        <f t="shared" si="0"/>
        <v>65.599999999999994</v>
      </c>
      <c r="G11" s="67" t="s">
        <v>807</v>
      </c>
    </row>
    <row r="12" spans="1:7" s="64" customFormat="1" x14ac:dyDescent="0.2">
      <c r="A12" s="65">
        <v>4</v>
      </c>
      <c r="B12" s="63" t="s">
        <v>717</v>
      </c>
      <c r="C12" s="68">
        <v>69</v>
      </c>
      <c r="D12" s="65">
        <v>80</v>
      </c>
      <c r="E12" s="65">
        <v>90</v>
      </c>
      <c r="F12" s="67">
        <f t="shared" si="0"/>
        <v>81.7</v>
      </c>
      <c r="G12" s="67" t="s">
        <v>806</v>
      </c>
    </row>
    <row r="13" spans="1:7" s="64" customFormat="1" x14ac:dyDescent="0.2">
      <c r="A13" s="65">
        <v>5</v>
      </c>
      <c r="B13" s="63" t="s">
        <v>718</v>
      </c>
      <c r="C13" s="68">
        <v>100</v>
      </c>
      <c r="D13" s="65">
        <v>95</v>
      </c>
      <c r="E13" s="65">
        <v>89</v>
      </c>
      <c r="F13" s="67">
        <f t="shared" si="0"/>
        <v>93.5</v>
      </c>
      <c r="G13" s="67" t="s">
        <v>808</v>
      </c>
    </row>
    <row r="14" spans="1:7" s="64" customFormat="1" x14ac:dyDescent="0.2">
      <c r="A14" s="65">
        <v>6</v>
      </c>
      <c r="B14" s="63" t="s">
        <v>719</v>
      </c>
      <c r="C14" s="68">
        <v>80</v>
      </c>
      <c r="D14" s="65">
        <v>97</v>
      </c>
      <c r="E14" s="65">
        <v>70</v>
      </c>
      <c r="F14" s="67">
        <f t="shared" si="0"/>
        <v>78.400000000000006</v>
      </c>
      <c r="G14" s="67" t="s">
        <v>806</v>
      </c>
    </row>
    <row r="15" spans="1:7" s="64" customFormat="1" x14ac:dyDescent="0.2">
      <c r="A15" s="65">
        <v>7</v>
      </c>
      <c r="B15" s="63" t="s">
        <v>720</v>
      </c>
      <c r="C15" s="68">
        <v>68</v>
      </c>
      <c r="D15" s="65">
        <v>53</v>
      </c>
      <c r="E15" s="65">
        <v>99</v>
      </c>
      <c r="F15" s="67">
        <f t="shared" si="0"/>
        <v>80.5</v>
      </c>
      <c r="G15" s="67" t="s">
        <v>806</v>
      </c>
    </row>
    <row r="16" spans="1:7" s="64" customFormat="1" x14ac:dyDescent="0.2">
      <c r="A16" s="65">
        <v>8</v>
      </c>
      <c r="B16" s="63" t="s">
        <v>721</v>
      </c>
      <c r="C16" s="68">
        <v>80</v>
      </c>
      <c r="D16" s="65">
        <v>94</v>
      </c>
      <c r="E16" s="65">
        <v>70</v>
      </c>
      <c r="F16" s="67">
        <f t="shared" si="0"/>
        <v>77.8</v>
      </c>
      <c r="G16" s="67" t="s">
        <v>806</v>
      </c>
    </row>
    <row r="17" spans="1:7" s="64" customFormat="1" x14ac:dyDescent="0.2">
      <c r="A17" s="65">
        <v>9</v>
      </c>
      <c r="B17" s="63" t="s">
        <v>722</v>
      </c>
      <c r="C17" s="68">
        <v>65</v>
      </c>
      <c r="D17" s="65">
        <v>93</v>
      </c>
      <c r="E17" s="65">
        <v>90</v>
      </c>
      <c r="F17" s="67">
        <f t="shared" si="0"/>
        <v>83.1</v>
      </c>
      <c r="G17" s="67" t="s">
        <v>806</v>
      </c>
    </row>
    <row r="18" spans="1:7" s="64" customFormat="1" x14ac:dyDescent="0.2">
      <c r="A18" s="65">
        <v>10</v>
      </c>
      <c r="B18" s="63" t="s">
        <v>723</v>
      </c>
      <c r="C18" s="68">
        <v>95</v>
      </c>
      <c r="D18" s="65">
        <v>96</v>
      </c>
      <c r="E18" s="65">
        <v>82</v>
      </c>
      <c r="F18" s="67">
        <f t="shared" si="0"/>
        <v>88.7</v>
      </c>
      <c r="G18" s="67" t="s">
        <v>806</v>
      </c>
    </row>
    <row r="19" spans="1:7" s="64" customFormat="1" x14ac:dyDescent="0.2">
      <c r="A19" s="65">
        <v>11</v>
      </c>
      <c r="B19" s="63" t="s">
        <v>724</v>
      </c>
      <c r="C19" s="68">
        <v>81</v>
      </c>
      <c r="D19" s="65">
        <v>83</v>
      </c>
      <c r="E19" s="65">
        <v>76</v>
      </c>
      <c r="F19" s="67">
        <f t="shared" si="0"/>
        <v>78.900000000000006</v>
      </c>
      <c r="G19" s="67" t="s">
        <v>806</v>
      </c>
    </row>
    <row r="20" spans="1:7" s="64" customFormat="1" x14ac:dyDescent="0.2">
      <c r="A20" s="65">
        <v>12</v>
      </c>
      <c r="B20" s="63" t="s">
        <v>725</v>
      </c>
      <c r="C20" s="68">
        <v>90</v>
      </c>
      <c r="D20" s="65">
        <v>66</v>
      </c>
      <c r="E20" s="65">
        <v>84</v>
      </c>
      <c r="F20" s="67">
        <f t="shared" si="0"/>
        <v>82.2</v>
      </c>
      <c r="G20" s="67" t="s">
        <v>806</v>
      </c>
    </row>
    <row r="21" spans="1:7" s="64" customFormat="1" x14ac:dyDescent="0.2">
      <c r="A21" s="65">
        <v>13</v>
      </c>
      <c r="B21" s="63" t="s">
        <v>726</v>
      </c>
      <c r="C21" s="68">
        <v>53</v>
      </c>
      <c r="D21" s="65">
        <v>87</v>
      </c>
      <c r="E21" s="65">
        <v>93</v>
      </c>
      <c r="F21" s="67">
        <f t="shared" si="0"/>
        <v>79.8</v>
      </c>
      <c r="G21" s="67" t="s">
        <v>806</v>
      </c>
    </row>
    <row r="22" spans="1:7" s="64" customFormat="1" x14ac:dyDescent="0.2">
      <c r="A22" s="65">
        <v>14</v>
      </c>
      <c r="B22" s="63" t="s">
        <v>727</v>
      </c>
      <c r="C22" s="68">
        <v>86</v>
      </c>
      <c r="D22" s="65">
        <v>52</v>
      </c>
      <c r="E22" s="65">
        <v>94</v>
      </c>
      <c r="F22" s="67">
        <f t="shared" si="0"/>
        <v>83.2</v>
      </c>
      <c r="G22" s="67" t="s">
        <v>806</v>
      </c>
    </row>
    <row r="23" spans="1:7" s="64" customFormat="1" x14ac:dyDescent="0.2">
      <c r="A23" s="65">
        <v>15</v>
      </c>
      <c r="B23" s="63" t="s">
        <v>728</v>
      </c>
      <c r="C23" s="68">
        <v>69</v>
      </c>
      <c r="D23" s="65">
        <v>61</v>
      </c>
      <c r="E23" s="65">
        <v>92</v>
      </c>
      <c r="F23" s="67">
        <f t="shared" si="0"/>
        <v>78.900000000000006</v>
      </c>
      <c r="G23" s="67" t="s">
        <v>806</v>
      </c>
    </row>
    <row r="24" spans="1:7" s="64" customFormat="1" x14ac:dyDescent="0.2">
      <c r="A24" s="65">
        <v>16</v>
      </c>
      <c r="B24" s="63" t="s">
        <v>729</v>
      </c>
      <c r="C24" s="68">
        <v>50</v>
      </c>
      <c r="D24" s="65">
        <v>62</v>
      </c>
      <c r="E24" s="65">
        <v>99</v>
      </c>
      <c r="F24" s="67">
        <f t="shared" si="0"/>
        <v>76.900000000000006</v>
      </c>
      <c r="G24" s="67" t="s">
        <v>806</v>
      </c>
    </row>
    <row r="25" spans="1:7" s="64" customFormat="1" x14ac:dyDescent="0.2">
      <c r="A25" s="65">
        <v>17</v>
      </c>
      <c r="B25" s="63" t="s">
        <v>730</v>
      </c>
      <c r="C25" s="68">
        <v>100</v>
      </c>
      <c r="D25" s="65">
        <v>66</v>
      </c>
      <c r="E25" s="65">
        <v>57</v>
      </c>
      <c r="F25" s="67">
        <f t="shared" si="0"/>
        <v>71.7</v>
      </c>
      <c r="G25" s="67" t="s">
        <v>806</v>
      </c>
    </row>
    <row r="26" spans="1:7" s="64" customFormat="1" x14ac:dyDescent="0.2">
      <c r="A26" s="65">
        <v>18</v>
      </c>
      <c r="B26" s="63" t="s">
        <v>731</v>
      </c>
      <c r="C26" s="68">
        <v>80</v>
      </c>
      <c r="D26" s="65">
        <v>77</v>
      </c>
      <c r="E26" s="65">
        <v>79</v>
      </c>
      <c r="F26" s="67">
        <f t="shared" si="0"/>
        <v>78.900000000000006</v>
      </c>
      <c r="G26" s="67" t="s">
        <v>806</v>
      </c>
    </row>
    <row r="27" spans="1:7" s="64" customFormat="1" x14ac:dyDescent="0.2">
      <c r="A27" s="65">
        <v>19</v>
      </c>
      <c r="B27" s="63" t="s">
        <v>732</v>
      </c>
      <c r="C27" s="68">
        <v>98</v>
      </c>
      <c r="D27" s="65">
        <v>77</v>
      </c>
      <c r="E27" s="65">
        <v>80</v>
      </c>
      <c r="F27" s="67">
        <f t="shared" si="0"/>
        <v>84.8</v>
      </c>
      <c r="G27" s="67" t="s">
        <v>806</v>
      </c>
    </row>
    <row r="28" spans="1:7" s="64" customFormat="1" x14ac:dyDescent="0.2">
      <c r="A28" s="65">
        <v>20</v>
      </c>
      <c r="B28" s="63" t="s">
        <v>733</v>
      </c>
      <c r="C28" s="68">
        <v>78</v>
      </c>
      <c r="D28" s="65">
        <v>72</v>
      </c>
      <c r="E28" s="65">
        <v>87</v>
      </c>
      <c r="F28" s="67">
        <f t="shared" si="0"/>
        <v>81.3</v>
      </c>
      <c r="G28" s="67" t="s">
        <v>806</v>
      </c>
    </row>
    <row r="29" spans="1:7" s="64" customFormat="1" x14ac:dyDescent="0.2">
      <c r="A29" s="65">
        <v>21</v>
      </c>
      <c r="B29" s="63" t="s">
        <v>734</v>
      </c>
      <c r="C29" s="68">
        <v>69</v>
      </c>
      <c r="D29" s="65">
        <v>82</v>
      </c>
      <c r="E29" s="65">
        <v>85</v>
      </c>
      <c r="F29" s="67">
        <f t="shared" si="0"/>
        <v>79.599999999999994</v>
      </c>
      <c r="G29" s="67" t="s">
        <v>806</v>
      </c>
    </row>
    <row r="30" spans="1:7" s="64" customFormat="1" x14ac:dyDescent="0.2">
      <c r="A30" s="65">
        <v>22</v>
      </c>
      <c r="B30" s="63" t="s">
        <v>735</v>
      </c>
      <c r="C30" s="68">
        <v>90</v>
      </c>
      <c r="D30" s="65">
        <v>67</v>
      </c>
      <c r="E30" s="65">
        <v>83</v>
      </c>
      <c r="F30" s="67">
        <f t="shared" si="0"/>
        <v>81.900000000000006</v>
      </c>
      <c r="G30" s="67" t="s">
        <v>806</v>
      </c>
    </row>
    <row r="31" spans="1:7" s="64" customFormat="1" x14ac:dyDescent="0.2">
      <c r="A31" s="65">
        <v>23</v>
      </c>
      <c r="B31" s="63" t="s">
        <v>736</v>
      </c>
      <c r="C31" s="68">
        <v>89</v>
      </c>
      <c r="D31" s="65">
        <v>85</v>
      </c>
      <c r="E31" s="65">
        <v>74</v>
      </c>
      <c r="F31" s="67">
        <f t="shared" si="0"/>
        <v>80.7</v>
      </c>
      <c r="G31" s="67" t="s">
        <v>806</v>
      </c>
    </row>
    <row r="32" spans="1:7" s="64" customFormat="1" x14ac:dyDescent="0.2">
      <c r="A32" s="65">
        <v>24</v>
      </c>
      <c r="B32" s="63" t="s">
        <v>737</v>
      </c>
      <c r="C32" s="68">
        <v>97</v>
      </c>
      <c r="D32" s="65">
        <v>78</v>
      </c>
      <c r="E32" s="65">
        <v>75</v>
      </c>
      <c r="F32" s="67">
        <f t="shared" si="0"/>
        <v>82.2</v>
      </c>
      <c r="G32" s="67" t="s">
        <v>806</v>
      </c>
    </row>
    <row r="33" spans="1:7" s="64" customFormat="1" x14ac:dyDescent="0.2">
      <c r="A33" s="65">
        <v>25</v>
      </c>
      <c r="B33" s="63" t="s">
        <v>738</v>
      </c>
      <c r="C33" s="68">
        <v>76</v>
      </c>
      <c r="D33" s="65">
        <v>64</v>
      </c>
      <c r="E33" s="65">
        <v>81</v>
      </c>
      <c r="F33" s="67">
        <f t="shared" si="0"/>
        <v>76.099999999999994</v>
      </c>
      <c r="G33" s="67" t="s">
        <v>806</v>
      </c>
    </row>
    <row r="34" spans="1:7" s="64" customFormat="1" x14ac:dyDescent="0.2">
      <c r="A34" s="65">
        <v>26</v>
      </c>
      <c r="B34" s="63" t="s">
        <v>739</v>
      </c>
      <c r="C34" s="68">
        <v>68</v>
      </c>
      <c r="D34" s="65">
        <v>70</v>
      </c>
      <c r="E34" s="65">
        <v>90</v>
      </c>
      <c r="F34" s="67">
        <f t="shared" si="0"/>
        <v>79.400000000000006</v>
      </c>
      <c r="G34" s="67" t="s">
        <v>806</v>
      </c>
    </row>
    <row r="35" spans="1:7" s="64" customFormat="1" x14ac:dyDescent="0.2">
      <c r="A35" s="65">
        <v>27</v>
      </c>
      <c r="B35" s="63" t="s">
        <v>740</v>
      </c>
      <c r="C35" s="68">
        <v>78</v>
      </c>
      <c r="D35" s="65">
        <v>88</v>
      </c>
      <c r="E35" s="65">
        <v>79</v>
      </c>
      <c r="F35" s="67">
        <f t="shared" si="0"/>
        <v>80.5</v>
      </c>
      <c r="G35" s="67" t="s">
        <v>806</v>
      </c>
    </row>
    <row r="36" spans="1:7" s="64" customFormat="1" x14ac:dyDescent="0.2">
      <c r="A36" s="65">
        <v>28</v>
      </c>
      <c r="B36" s="63" t="s">
        <v>741</v>
      </c>
      <c r="C36" s="68">
        <v>80</v>
      </c>
      <c r="D36" s="65">
        <v>85</v>
      </c>
      <c r="E36" s="65">
        <v>94</v>
      </c>
      <c r="F36" s="67">
        <f t="shared" si="0"/>
        <v>88</v>
      </c>
      <c r="G36" s="67" t="s">
        <v>806</v>
      </c>
    </row>
    <row r="37" spans="1:7" s="64" customFormat="1" x14ac:dyDescent="0.2">
      <c r="A37" s="65">
        <v>29</v>
      </c>
      <c r="B37" s="63" t="s">
        <v>742</v>
      </c>
      <c r="C37" s="68">
        <v>62</v>
      </c>
      <c r="D37" s="65">
        <v>91</v>
      </c>
      <c r="E37" s="65">
        <v>85</v>
      </c>
      <c r="F37" s="67">
        <f t="shared" si="0"/>
        <v>79.3</v>
      </c>
      <c r="G37" s="67" t="s">
        <v>806</v>
      </c>
    </row>
    <row r="38" spans="1:7" s="64" customFormat="1" x14ac:dyDescent="0.2">
      <c r="A38" s="65">
        <v>30</v>
      </c>
      <c r="B38" s="63" t="s">
        <v>743</v>
      </c>
      <c r="C38" s="68">
        <v>80</v>
      </c>
      <c r="D38" s="65">
        <v>73</v>
      </c>
      <c r="E38" s="65">
        <v>98</v>
      </c>
      <c r="F38" s="67">
        <f t="shared" si="0"/>
        <v>87.6</v>
      </c>
      <c r="G38" s="67" t="s">
        <v>806</v>
      </c>
    </row>
    <row r="39" spans="1:7" s="64" customFormat="1" x14ac:dyDescent="0.2">
      <c r="A39" s="65">
        <v>31</v>
      </c>
      <c r="B39" s="63" t="s">
        <v>744</v>
      </c>
      <c r="C39" s="68">
        <v>61</v>
      </c>
      <c r="D39" s="65">
        <v>53</v>
      </c>
      <c r="E39" s="65">
        <v>77</v>
      </c>
      <c r="F39" s="67">
        <f t="shared" si="0"/>
        <v>67.400000000000006</v>
      </c>
      <c r="G39" s="67" t="s">
        <v>807</v>
      </c>
    </row>
    <row r="40" spans="1:7" s="64" customFormat="1" x14ac:dyDescent="0.2">
      <c r="A40" s="65">
        <v>32</v>
      </c>
      <c r="B40" s="63" t="s">
        <v>745</v>
      </c>
      <c r="C40" s="68">
        <v>94</v>
      </c>
      <c r="D40" s="65">
        <v>64</v>
      </c>
      <c r="E40" s="65">
        <v>96</v>
      </c>
      <c r="F40" s="67">
        <f t="shared" si="0"/>
        <v>89</v>
      </c>
      <c r="G40" s="67" t="s">
        <v>806</v>
      </c>
    </row>
    <row r="41" spans="1:7" s="64" customFormat="1" x14ac:dyDescent="0.2">
      <c r="A41" s="65">
        <v>33</v>
      </c>
      <c r="B41" s="63" t="s">
        <v>746</v>
      </c>
      <c r="C41" s="68">
        <v>94</v>
      </c>
      <c r="D41" s="65">
        <v>91</v>
      </c>
      <c r="E41" s="65">
        <v>70</v>
      </c>
      <c r="F41" s="67">
        <f t="shared" si="0"/>
        <v>81.400000000000006</v>
      </c>
      <c r="G41" s="67" t="s">
        <v>806</v>
      </c>
    </row>
    <row r="42" spans="1:7" s="64" customFormat="1" x14ac:dyDescent="0.2">
      <c r="A42" s="65">
        <v>34</v>
      </c>
      <c r="B42" s="63" t="s">
        <v>747</v>
      </c>
      <c r="C42" s="68">
        <v>62</v>
      </c>
      <c r="D42" s="65">
        <v>83</v>
      </c>
      <c r="E42" s="65">
        <v>95</v>
      </c>
      <c r="F42" s="67">
        <f t="shared" si="0"/>
        <v>82.7</v>
      </c>
      <c r="G42" s="67" t="s">
        <v>806</v>
      </c>
    </row>
    <row r="43" spans="1:7" s="64" customFormat="1" x14ac:dyDescent="0.2">
      <c r="A43" s="65">
        <v>35</v>
      </c>
      <c r="B43" s="63" t="s">
        <v>748</v>
      </c>
      <c r="C43" s="68">
        <v>92</v>
      </c>
      <c r="D43" s="65">
        <v>92</v>
      </c>
      <c r="E43" s="65">
        <v>91</v>
      </c>
      <c r="F43" s="67">
        <f t="shared" si="0"/>
        <v>91.5</v>
      </c>
      <c r="G43" s="67" t="s">
        <v>808</v>
      </c>
    </row>
    <row r="44" spans="1:7" s="64" customFormat="1" x14ac:dyDescent="0.2">
      <c r="A44" s="65">
        <v>36</v>
      </c>
      <c r="B44" s="63" t="s">
        <v>749</v>
      </c>
      <c r="C44" s="68">
        <v>83</v>
      </c>
      <c r="D44" s="65">
        <v>99</v>
      </c>
      <c r="E44" s="65">
        <v>62</v>
      </c>
      <c r="F44" s="67">
        <f t="shared" si="0"/>
        <v>75.7</v>
      </c>
      <c r="G44" s="67" t="s">
        <v>806</v>
      </c>
    </row>
    <row r="45" spans="1:7" s="64" customFormat="1" x14ac:dyDescent="0.2">
      <c r="A45" s="65">
        <v>37</v>
      </c>
      <c r="B45" s="63" t="s">
        <v>750</v>
      </c>
      <c r="C45" s="68">
        <v>80</v>
      </c>
      <c r="D45" s="65">
        <v>65</v>
      </c>
      <c r="E45" s="65">
        <v>51</v>
      </c>
      <c r="F45" s="67">
        <f t="shared" si="0"/>
        <v>62.5</v>
      </c>
      <c r="G45" s="67" t="s">
        <v>807</v>
      </c>
    </row>
    <row r="46" spans="1:7" s="64" customFormat="1" x14ac:dyDescent="0.2">
      <c r="A46" s="65">
        <v>38</v>
      </c>
      <c r="B46" s="63" t="s">
        <v>751</v>
      </c>
      <c r="C46" s="68">
        <v>98</v>
      </c>
      <c r="D46" s="65">
        <v>50</v>
      </c>
      <c r="E46" s="65">
        <v>80</v>
      </c>
      <c r="F46" s="67">
        <f t="shared" si="0"/>
        <v>79.400000000000006</v>
      </c>
      <c r="G46" s="67" t="s">
        <v>806</v>
      </c>
    </row>
    <row r="47" spans="1:7" s="64" customFormat="1" x14ac:dyDescent="0.2">
      <c r="A47" s="65">
        <v>39</v>
      </c>
      <c r="B47" s="63" t="s">
        <v>752</v>
      </c>
      <c r="C47" s="68">
        <v>90</v>
      </c>
      <c r="D47" s="65">
        <v>63</v>
      </c>
      <c r="E47" s="65">
        <v>66</v>
      </c>
      <c r="F47" s="67">
        <f t="shared" si="0"/>
        <v>72.599999999999994</v>
      </c>
      <c r="G47" s="67" t="s">
        <v>807</v>
      </c>
    </row>
    <row r="48" spans="1:7" s="64" customFormat="1" x14ac:dyDescent="0.2">
      <c r="A48" s="65">
        <v>40</v>
      </c>
      <c r="B48" s="63" t="s">
        <v>753</v>
      </c>
      <c r="C48" s="68">
        <v>100</v>
      </c>
      <c r="D48" s="65">
        <v>70</v>
      </c>
      <c r="E48" s="65">
        <v>65</v>
      </c>
      <c r="F48" s="67">
        <f t="shared" si="0"/>
        <v>76.5</v>
      </c>
      <c r="G48" s="67" t="s">
        <v>806</v>
      </c>
    </row>
    <row r="49" spans="1:7" s="64" customFormat="1" x14ac:dyDescent="0.2">
      <c r="A49" s="65">
        <v>41</v>
      </c>
      <c r="B49" s="63" t="s">
        <v>754</v>
      </c>
      <c r="C49" s="68">
        <v>90</v>
      </c>
      <c r="D49" s="65">
        <v>77</v>
      </c>
      <c r="E49" s="65">
        <v>78</v>
      </c>
      <c r="F49" s="67">
        <f t="shared" si="0"/>
        <v>81.400000000000006</v>
      </c>
      <c r="G49" s="67" t="s">
        <v>806</v>
      </c>
    </row>
    <row r="50" spans="1:7" s="64" customFormat="1" x14ac:dyDescent="0.2">
      <c r="A50" s="65">
        <v>42</v>
      </c>
      <c r="B50" s="63" t="s">
        <v>755</v>
      </c>
      <c r="C50" s="68">
        <v>87</v>
      </c>
      <c r="D50" s="65">
        <v>56</v>
      </c>
      <c r="E50" s="65">
        <v>77</v>
      </c>
      <c r="F50" s="67">
        <f t="shared" si="0"/>
        <v>75.8</v>
      </c>
      <c r="G50" s="67" t="s">
        <v>806</v>
      </c>
    </row>
    <row r="51" spans="1:7" s="64" customFormat="1" x14ac:dyDescent="0.2">
      <c r="A51" s="65">
        <v>43</v>
      </c>
      <c r="B51" s="63" t="s">
        <v>756</v>
      </c>
      <c r="C51" s="68">
        <v>80</v>
      </c>
      <c r="D51" s="65">
        <v>59</v>
      </c>
      <c r="E51" s="65">
        <v>80</v>
      </c>
      <c r="F51" s="67">
        <f t="shared" si="0"/>
        <v>75.8</v>
      </c>
      <c r="G51" s="67" t="s">
        <v>806</v>
      </c>
    </row>
    <row r="52" spans="1:7" s="64" customFormat="1" x14ac:dyDescent="0.2">
      <c r="A52" s="65">
        <v>44</v>
      </c>
      <c r="B52" s="63" t="s">
        <v>757</v>
      </c>
      <c r="C52" s="68">
        <v>90</v>
      </c>
      <c r="D52" s="65">
        <v>76</v>
      </c>
      <c r="E52" s="65">
        <v>50</v>
      </c>
      <c r="F52" s="67">
        <f t="shared" si="0"/>
        <v>67.2</v>
      </c>
      <c r="G52" s="67" t="s">
        <v>807</v>
      </c>
    </row>
    <row r="53" spans="1:7" s="64" customFormat="1" x14ac:dyDescent="0.2">
      <c r="A53" s="65">
        <v>45</v>
      </c>
      <c r="B53" s="63" t="s">
        <v>758</v>
      </c>
      <c r="C53" s="68">
        <v>94</v>
      </c>
      <c r="D53" s="65">
        <v>58</v>
      </c>
      <c r="E53" s="65">
        <v>79</v>
      </c>
      <c r="F53" s="67">
        <f t="shared" si="0"/>
        <v>79.3</v>
      </c>
      <c r="G53" s="67" t="s">
        <v>806</v>
      </c>
    </row>
    <row r="54" spans="1:7" s="64" customFormat="1" x14ac:dyDescent="0.2">
      <c r="A54" s="65">
        <v>46</v>
      </c>
      <c r="B54" s="63" t="s">
        <v>759</v>
      </c>
      <c r="C54" s="68">
        <v>90</v>
      </c>
      <c r="D54" s="65">
        <v>98</v>
      </c>
      <c r="E54" s="65">
        <v>61</v>
      </c>
      <c r="F54" s="67">
        <f t="shared" si="0"/>
        <v>77.099999999999994</v>
      </c>
      <c r="G54" s="67" t="s">
        <v>806</v>
      </c>
    </row>
    <row r="55" spans="1:7" s="64" customFormat="1" x14ac:dyDescent="0.2">
      <c r="A55" s="65">
        <v>47</v>
      </c>
      <c r="B55" s="63" t="s">
        <v>760</v>
      </c>
      <c r="C55" s="68">
        <v>84</v>
      </c>
      <c r="D55" s="65">
        <v>59</v>
      </c>
      <c r="E55" s="65">
        <v>78</v>
      </c>
      <c r="F55" s="67">
        <f t="shared" si="0"/>
        <v>76</v>
      </c>
      <c r="G55" s="67" t="s">
        <v>806</v>
      </c>
    </row>
    <row r="56" spans="1:7" s="64" customFormat="1" x14ac:dyDescent="0.2">
      <c r="A56" s="65">
        <v>48</v>
      </c>
      <c r="B56" s="63" t="s">
        <v>761</v>
      </c>
      <c r="C56" s="68">
        <v>97</v>
      </c>
      <c r="D56" s="65">
        <v>53</v>
      </c>
      <c r="E56" s="65">
        <v>76</v>
      </c>
      <c r="F56" s="67">
        <f t="shared" si="0"/>
        <v>77.7</v>
      </c>
      <c r="G56" s="67" t="s">
        <v>806</v>
      </c>
    </row>
    <row r="57" spans="1:7" s="64" customFormat="1" x14ac:dyDescent="0.2">
      <c r="A57" s="65">
        <v>49</v>
      </c>
      <c r="B57" s="63" t="s">
        <v>762</v>
      </c>
      <c r="C57" s="68">
        <v>77</v>
      </c>
      <c r="D57" s="65">
        <v>93</v>
      </c>
      <c r="E57" s="65">
        <v>78</v>
      </c>
      <c r="F57" s="67">
        <f t="shared" si="0"/>
        <v>80.7</v>
      </c>
      <c r="G57" s="67" t="s">
        <v>806</v>
      </c>
    </row>
    <row r="58" spans="1:7" s="64" customFormat="1" x14ac:dyDescent="0.2">
      <c r="A58" s="65">
        <v>50</v>
      </c>
      <c r="B58" s="63" t="s">
        <v>763</v>
      </c>
      <c r="C58" s="68">
        <v>84</v>
      </c>
      <c r="D58" s="65">
        <v>86</v>
      </c>
      <c r="E58" s="65">
        <v>98</v>
      </c>
      <c r="F58" s="67">
        <f t="shared" si="0"/>
        <v>91.4</v>
      </c>
      <c r="G58" s="67" t="s">
        <v>808</v>
      </c>
    </row>
    <row r="59" spans="1:7" s="64" customFormat="1" x14ac:dyDescent="0.2">
      <c r="A59" s="65">
        <v>51</v>
      </c>
      <c r="B59" s="66" t="s">
        <v>764</v>
      </c>
      <c r="C59" s="68">
        <v>80</v>
      </c>
      <c r="D59" s="65">
        <v>54</v>
      </c>
      <c r="E59" s="65">
        <v>86</v>
      </c>
      <c r="F59" s="67">
        <f t="shared" si="0"/>
        <v>77.8</v>
      </c>
      <c r="G59" s="67" t="s">
        <v>806</v>
      </c>
    </row>
    <row r="60" spans="1:7" s="64" customFormat="1" x14ac:dyDescent="0.2">
      <c r="A60" s="65">
        <v>52</v>
      </c>
      <c r="B60" s="66" t="s">
        <v>765</v>
      </c>
      <c r="C60" s="68">
        <v>87</v>
      </c>
      <c r="D60" s="65">
        <v>74</v>
      </c>
      <c r="E60" s="65">
        <v>77</v>
      </c>
      <c r="F60" s="67">
        <f t="shared" si="0"/>
        <v>79.400000000000006</v>
      </c>
      <c r="G60" s="67" t="s">
        <v>806</v>
      </c>
    </row>
    <row r="61" spans="1:7" s="64" customFormat="1" x14ac:dyDescent="0.2">
      <c r="A61" s="65">
        <v>53</v>
      </c>
      <c r="B61" s="66" t="s">
        <v>766</v>
      </c>
      <c r="C61" s="68">
        <v>80</v>
      </c>
      <c r="D61" s="65">
        <v>78</v>
      </c>
      <c r="E61" s="65">
        <v>78</v>
      </c>
      <c r="F61" s="67">
        <f t="shared" si="0"/>
        <v>78.599999999999994</v>
      </c>
      <c r="G61" s="67" t="s">
        <v>806</v>
      </c>
    </row>
    <row r="62" spans="1:7" s="64" customFormat="1" x14ac:dyDescent="0.2">
      <c r="A62" s="65">
        <v>54</v>
      </c>
      <c r="B62" s="66" t="s">
        <v>767</v>
      </c>
      <c r="C62" s="68">
        <v>61</v>
      </c>
      <c r="D62" s="65">
        <v>93</v>
      </c>
      <c r="E62" s="65">
        <v>99</v>
      </c>
      <c r="F62" s="67">
        <f t="shared" si="0"/>
        <v>86.4</v>
      </c>
      <c r="G62" s="67" t="s">
        <v>806</v>
      </c>
    </row>
    <row r="63" spans="1:7" s="64" customFormat="1" x14ac:dyDescent="0.2">
      <c r="A63" s="65">
        <v>55</v>
      </c>
      <c r="B63" s="66" t="s">
        <v>768</v>
      </c>
      <c r="C63" s="68">
        <v>93</v>
      </c>
      <c r="D63" s="65">
        <v>83</v>
      </c>
      <c r="E63" s="65">
        <v>65</v>
      </c>
      <c r="F63" s="67">
        <f t="shared" si="0"/>
        <v>77</v>
      </c>
      <c r="G63" s="67" t="s">
        <v>806</v>
      </c>
    </row>
    <row r="64" spans="1:7" s="64" customFormat="1" x14ac:dyDescent="0.2">
      <c r="A64" s="65">
        <v>56</v>
      </c>
      <c r="B64" s="66" t="s">
        <v>769</v>
      </c>
      <c r="C64" s="68">
        <v>83</v>
      </c>
      <c r="D64" s="65">
        <v>87</v>
      </c>
      <c r="E64" s="65">
        <v>70</v>
      </c>
      <c r="F64" s="67">
        <f t="shared" si="0"/>
        <v>77.3</v>
      </c>
      <c r="G64" s="67" t="s">
        <v>806</v>
      </c>
    </row>
    <row r="65" spans="1:7" s="64" customFormat="1" x14ac:dyDescent="0.2">
      <c r="A65" s="65">
        <v>57</v>
      </c>
      <c r="B65" s="66" t="s">
        <v>770</v>
      </c>
      <c r="C65" s="68">
        <v>71</v>
      </c>
      <c r="D65" s="65">
        <v>71</v>
      </c>
      <c r="E65" s="65">
        <v>59</v>
      </c>
      <c r="F65" s="67">
        <f t="shared" si="0"/>
        <v>65</v>
      </c>
      <c r="G65" s="67" t="s">
        <v>807</v>
      </c>
    </row>
    <row r="66" spans="1:7" s="64" customFormat="1" x14ac:dyDescent="0.2">
      <c r="A66" s="65">
        <v>58</v>
      </c>
      <c r="B66" s="66" t="s">
        <v>771</v>
      </c>
      <c r="C66" s="68">
        <v>63</v>
      </c>
      <c r="D66" s="65">
        <v>74</v>
      </c>
      <c r="E66" s="65">
        <v>90</v>
      </c>
      <c r="F66" s="67">
        <f t="shared" si="0"/>
        <v>78.7</v>
      </c>
      <c r="G66" s="67" t="s">
        <v>806</v>
      </c>
    </row>
    <row r="67" spans="1:7" s="64" customFormat="1" x14ac:dyDescent="0.2">
      <c r="A67" s="65">
        <v>59</v>
      </c>
      <c r="B67" s="66" t="s">
        <v>772</v>
      </c>
      <c r="C67" s="68">
        <v>77</v>
      </c>
      <c r="D67" s="65">
        <v>80</v>
      </c>
      <c r="E67" s="65">
        <v>76</v>
      </c>
      <c r="F67" s="67">
        <f t="shared" si="0"/>
        <v>77.099999999999994</v>
      </c>
      <c r="G67" s="67" t="s">
        <v>806</v>
      </c>
    </row>
    <row r="68" spans="1:7" s="64" customFormat="1" x14ac:dyDescent="0.2">
      <c r="A68" s="65">
        <v>60</v>
      </c>
      <c r="B68" s="66" t="s">
        <v>773</v>
      </c>
      <c r="C68" s="68">
        <v>52</v>
      </c>
      <c r="D68" s="65">
        <v>68</v>
      </c>
      <c r="E68" s="65">
        <v>80</v>
      </c>
      <c r="F68" s="67">
        <f t="shared" si="0"/>
        <v>69.2</v>
      </c>
      <c r="G68" s="67" t="s">
        <v>807</v>
      </c>
    </row>
    <row r="69" spans="1:7" s="64" customFormat="1" x14ac:dyDescent="0.2">
      <c r="A69" s="65">
        <v>61</v>
      </c>
      <c r="B69" s="66" t="s">
        <v>774</v>
      </c>
      <c r="C69" s="68">
        <v>90</v>
      </c>
      <c r="D69" s="65">
        <v>91</v>
      </c>
      <c r="E69" s="65">
        <v>87</v>
      </c>
      <c r="F69" s="67">
        <f t="shared" si="0"/>
        <v>88.7</v>
      </c>
      <c r="G69" s="67" t="s">
        <v>806</v>
      </c>
    </row>
    <row r="70" spans="1:7" s="64" customFormat="1" x14ac:dyDescent="0.2">
      <c r="A70" s="65">
        <v>62</v>
      </c>
      <c r="B70" s="66" t="s">
        <v>775</v>
      </c>
      <c r="C70" s="68">
        <v>80</v>
      </c>
      <c r="D70" s="65">
        <v>62</v>
      </c>
      <c r="E70" s="65">
        <v>90</v>
      </c>
      <c r="F70" s="67">
        <f t="shared" si="0"/>
        <v>81.400000000000006</v>
      </c>
      <c r="G70" s="67" t="s">
        <v>806</v>
      </c>
    </row>
    <row r="71" spans="1:7" s="64" customFormat="1" x14ac:dyDescent="0.2">
      <c r="A71" s="65">
        <v>63</v>
      </c>
      <c r="B71" s="66" t="s">
        <v>776</v>
      </c>
      <c r="C71" s="68">
        <v>60</v>
      </c>
      <c r="D71" s="65">
        <v>88</v>
      </c>
      <c r="E71" s="65">
        <v>87</v>
      </c>
      <c r="F71" s="67">
        <f t="shared" si="0"/>
        <v>79.099999999999994</v>
      </c>
      <c r="G71" s="67" t="s">
        <v>806</v>
      </c>
    </row>
    <row r="72" spans="1:7" s="64" customFormat="1" x14ac:dyDescent="0.2">
      <c r="A72" s="65">
        <v>64</v>
      </c>
      <c r="B72" s="66" t="s">
        <v>777</v>
      </c>
      <c r="C72" s="68">
        <v>59</v>
      </c>
      <c r="D72" s="65">
        <v>81</v>
      </c>
      <c r="E72" s="65">
        <v>100</v>
      </c>
      <c r="F72" s="67">
        <f t="shared" si="0"/>
        <v>83.9</v>
      </c>
      <c r="G72" s="67" t="s">
        <v>806</v>
      </c>
    </row>
    <row r="73" spans="1:7" s="64" customFormat="1" x14ac:dyDescent="0.2">
      <c r="A73" s="65">
        <v>65</v>
      </c>
      <c r="B73" s="66" t="s">
        <v>778</v>
      </c>
      <c r="C73" s="68">
        <v>88</v>
      </c>
      <c r="D73" s="65">
        <v>89</v>
      </c>
      <c r="E73" s="65">
        <v>86</v>
      </c>
      <c r="F73" s="67">
        <f t="shared" si="0"/>
        <v>87.2</v>
      </c>
      <c r="G73" s="67" t="s">
        <v>806</v>
      </c>
    </row>
    <row r="74" spans="1:7" s="64" customFormat="1" x14ac:dyDescent="0.2">
      <c r="A74" s="65">
        <v>66</v>
      </c>
      <c r="B74" s="66" t="s">
        <v>779</v>
      </c>
      <c r="C74" s="68">
        <v>56</v>
      </c>
      <c r="D74" s="65">
        <v>70</v>
      </c>
      <c r="E74" s="65">
        <v>71</v>
      </c>
      <c r="F74" s="67">
        <f t="shared" ref="F74:F97" si="1">SUM((C74*0.3)+(D74*0.2)+(E74*0.5))</f>
        <v>66.3</v>
      </c>
      <c r="G74" s="67" t="s">
        <v>807</v>
      </c>
    </row>
    <row r="75" spans="1:7" s="64" customFormat="1" x14ac:dyDescent="0.2">
      <c r="A75" s="65">
        <v>67</v>
      </c>
      <c r="B75" s="66" t="s">
        <v>780</v>
      </c>
      <c r="C75" s="68">
        <v>80</v>
      </c>
      <c r="D75" s="65">
        <v>82</v>
      </c>
      <c r="E75" s="65">
        <v>78</v>
      </c>
      <c r="F75" s="67">
        <f t="shared" si="1"/>
        <v>79.400000000000006</v>
      </c>
      <c r="G75" s="67" t="s">
        <v>806</v>
      </c>
    </row>
    <row r="76" spans="1:7" s="64" customFormat="1" x14ac:dyDescent="0.2">
      <c r="A76" s="65">
        <v>68</v>
      </c>
      <c r="B76" s="66" t="s">
        <v>781</v>
      </c>
      <c r="C76" s="68">
        <v>90</v>
      </c>
      <c r="D76" s="65">
        <v>62</v>
      </c>
      <c r="E76" s="65">
        <v>73</v>
      </c>
      <c r="F76" s="67">
        <f t="shared" si="1"/>
        <v>75.900000000000006</v>
      </c>
      <c r="G76" s="67" t="s">
        <v>806</v>
      </c>
    </row>
    <row r="77" spans="1:7" s="64" customFormat="1" x14ac:dyDescent="0.2">
      <c r="A77" s="65">
        <v>69</v>
      </c>
      <c r="B77" s="63" t="s">
        <v>782</v>
      </c>
      <c r="C77" s="68">
        <v>89</v>
      </c>
      <c r="D77" s="65">
        <v>52</v>
      </c>
      <c r="E77" s="65">
        <v>89</v>
      </c>
      <c r="F77" s="67">
        <f t="shared" si="1"/>
        <v>81.599999999999994</v>
      </c>
      <c r="G77" s="67" t="s">
        <v>806</v>
      </c>
    </row>
    <row r="78" spans="1:7" s="64" customFormat="1" x14ac:dyDescent="0.2">
      <c r="A78" s="65">
        <v>70</v>
      </c>
      <c r="B78" s="63" t="s">
        <v>783</v>
      </c>
      <c r="C78" s="68">
        <v>95</v>
      </c>
      <c r="D78" s="65">
        <v>90</v>
      </c>
      <c r="E78" s="65">
        <v>92</v>
      </c>
      <c r="F78" s="67">
        <f t="shared" si="1"/>
        <v>92.5</v>
      </c>
      <c r="G78" s="67" t="s">
        <v>808</v>
      </c>
    </row>
    <row r="79" spans="1:7" s="64" customFormat="1" x14ac:dyDescent="0.2">
      <c r="A79" s="65">
        <v>71</v>
      </c>
      <c r="B79" s="63" t="s">
        <v>784</v>
      </c>
      <c r="C79" s="68">
        <v>95</v>
      </c>
      <c r="D79" s="65">
        <v>68</v>
      </c>
      <c r="E79" s="65">
        <v>67</v>
      </c>
      <c r="F79" s="67">
        <f t="shared" si="1"/>
        <v>75.599999999999994</v>
      </c>
      <c r="G79" s="67" t="s">
        <v>806</v>
      </c>
    </row>
    <row r="80" spans="1:7" s="64" customFormat="1" x14ac:dyDescent="0.2">
      <c r="A80" s="65">
        <v>72</v>
      </c>
      <c r="B80" s="63" t="s">
        <v>785</v>
      </c>
      <c r="C80" s="68">
        <v>89</v>
      </c>
      <c r="D80" s="65">
        <v>83</v>
      </c>
      <c r="E80" s="65">
        <v>70</v>
      </c>
      <c r="F80" s="67">
        <f t="shared" si="1"/>
        <v>78.3</v>
      </c>
      <c r="G80" s="67" t="s">
        <v>806</v>
      </c>
    </row>
    <row r="81" spans="1:7" s="64" customFormat="1" x14ac:dyDescent="0.2">
      <c r="A81" s="65">
        <v>73</v>
      </c>
      <c r="B81" s="63" t="s">
        <v>786</v>
      </c>
      <c r="C81" s="68">
        <v>91</v>
      </c>
      <c r="D81" s="65">
        <v>96</v>
      </c>
      <c r="E81" s="65">
        <v>72</v>
      </c>
      <c r="F81" s="67">
        <f t="shared" si="1"/>
        <v>82.5</v>
      </c>
      <c r="G81" s="67" t="s">
        <v>806</v>
      </c>
    </row>
    <row r="82" spans="1:7" s="64" customFormat="1" x14ac:dyDescent="0.2">
      <c r="A82" s="65">
        <v>74</v>
      </c>
      <c r="B82" s="63" t="s">
        <v>787</v>
      </c>
      <c r="C82" s="68">
        <v>86</v>
      </c>
      <c r="D82" s="65">
        <v>64</v>
      </c>
      <c r="E82" s="65">
        <v>86</v>
      </c>
      <c r="F82" s="67">
        <f t="shared" si="1"/>
        <v>81.599999999999994</v>
      </c>
      <c r="G82" s="67" t="s">
        <v>806</v>
      </c>
    </row>
    <row r="83" spans="1:7" s="64" customFormat="1" x14ac:dyDescent="0.2">
      <c r="A83" s="65">
        <v>75</v>
      </c>
      <c r="B83" s="63" t="s">
        <v>788</v>
      </c>
      <c r="C83" s="68">
        <v>62</v>
      </c>
      <c r="D83" s="65">
        <v>58</v>
      </c>
      <c r="E83" s="65">
        <v>97</v>
      </c>
      <c r="F83" s="67">
        <f t="shared" si="1"/>
        <v>78.7</v>
      </c>
      <c r="G83" s="67" t="s">
        <v>806</v>
      </c>
    </row>
    <row r="84" spans="1:7" s="64" customFormat="1" x14ac:dyDescent="0.2">
      <c r="A84" s="65">
        <v>76</v>
      </c>
      <c r="B84" s="63" t="s">
        <v>789</v>
      </c>
      <c r="C84" s="68">
        <v>90</v>
      </c>
      <c r="D84" s="65">
        <v>58</v>
      </c>
      <c r="E84" s="65">
        <v>81</v>
      </c>
      <c r="F84" s="67">
        <f t="shared" si="1"/>
        <v>79.099999999999994</v>
      </c>
      <c r="G84" s="67" t="s">
        <v>806</v>
      </c>
    </row>
    <row r="85" spans="1:7" s="64" customFormat="1" x14ac:dyDescent="0.2">
      <c r="A85" s="65">
        <v>77</v>
      </c>
      <c r="B85" s="63" t="s">
        <v>790</v>
      </c>
      <c r="C85" s="68">
        <v>94</v>
      </c>
      <c r="D85" s="65">
        <v>61</v>
      </c>
      <c r="E85" s="65">
        <v>71</v>
      </c>
      <c r="F85" s="67">
        <f t="shared" si="1"/>
        <v>75.900000000000006</v>
      </c>
      <c r="G85" s="67" t="s">
        <v>806</v>
      </c>
    </row>
    <row r="86" spans="1:7" s="64" customFormat="1" x14ac:dyDescent="0.2">
      <c r="A86" s="65">
        <v>78</v>
      </c>
      <c r="B86" s="63" t="s">
        <v>791</v>
      </c>
      <c r="C86" s="68">
        <v>100</v>
      </c>
      <c r="D86" s="65">
        <v>78</v>
      </c>
      <c r="E86" s="65">
        <v>62</v>
      </c>
      <c r="F86" s="67">
        <f t="shared" si="1"/>
        <v>76.599999999999994</v>
      </c>
      <c r="G86" s="67" t="s">
        <v>806</v>
      </c>
    </row>
    <row r="87" spans="1:7" s="64" customFormat="1" x14ac:dyDescent="0.2">
      <c r="A87" s="65">
        <v>79</v>
      </c>
      <c r="B87" s="63" t="s">
        <v>792</v>
      </c>
      <c r="C87" s="68">
        <v>80</v>
      </c>
      <c r="D87" s="65">
        <v>79</v>
      </c>
      <c r="E87" s="65">
        <v>74</v>
      </c>
      <c r="F87" s="67">
        <f t="shared" si="1"/>
        <v>76.8</v>
      </c>
      <c r="G87" s="67" t="s">
        <v>806</v>
      </c>
    </row>
    <row r="88" spans="1:7" s="64" customFormat="1" x14ac:dyDescent="0.2">
      <c r="A88" s="65">
        <v>80</v>
      </c>
      <c r="B88" s="63" t="s">
        <v>793</v>
      </c>
      <c r="C88" s="68">
        <v>66</v>
      </c>
      <c r="D88" s="65">
        <v>100</v>
      </c>
      <c r="E88" s="65">
        <v>90</v>
      </c>
      <c r="F88" s="67">
        <f t="shared" si="1"/>
        <v>84.8</v>
      </c>
      <c r="G88" s="67" t="s">
        <v>806</v>
      </c>
    </row>
    <row r="89" spans="1:7" s="64" customFormat="1" x14ac:dyDescent="0.2">
      <c r="A89" s="65">
        <v>81</v>
      </c>
      <c r="B89" s="63" t="s">
        <v>794</v>
      </c>
      <c r="C89" s="68">
        <v>58</v>
      </c>
      <c r="D89" s="65">
        <v>63</v>
      </c>
      <c r="E89" s="65">
        <v>96</v>
      </c>
      <c r="F89" s="67">
        <f t="shared" si="1"/>
        <v>78</v>
      </c>
      <c r="G89" s="67" t="s">
        <v>806</v>
      </c>
    </row>
    <row r="90" spans="1:7" s="64" customFormat="1" x14ac:dyDescent="0.2">
      <c r="A90" s="65">
        <v>82</v>
      </c>
      <c r="B90" s="63" t="s">
        <v>795</v>
      </c>
      <c r="C90" s="68">
        <v>54</v>
      </c>
      <c r="D90" s="65">
        <v>69</v>
      </c>
      <c r="E90" s="65">
        <v>61</v>
      </c>
      <c r="F90" s="67">
        <f t="shared" si="1"/>
        <v>60.5</v>
      </c>
      <c r="G90" s="67" t="s">
        <v>807</v>
      </c>
    </row>
    <row r="91" spans="1:7" s="64" customFormat="1" x14ac:dyDescent="0.2">
      <c r="A91" s="65">
        <v>83</v>
      </c>
      <c r="B91" s="63" t="s">
        <v>796</v>
      </c>
      <c r="C91" s="68">
        <v>87</v>
      </c>
      <c r="D91" s="65">
        <v>78</v>
      </c>
      <c r="E91" s="65">
        <v>70</v>
      </c>
      <c r="F91" s="67">
        <f t="shared" si="1"/>
        <v>76.7</v>
      </c>
      <c r="G91" s="67" t="s">
        <v>806</v>
      </c>
    </row>
    <row r="92" spans="1:7" s="64" customFormat="1" x14ac:dyDescent="0.2">
      <c r="A92" s="65">
        <v>84</v>
      </c>
      <c r="B92" s="63" t="s">
        <v>797</v>
      </c>
      <c r="C92" s="68">
        <v>58</v>
      </c>
      <c r="D92" s="65">
        <v>71</v>
      </c>
      <c r="E92" s="65">
        <v>96</v>
      </c>
      <c r="F92" s="67">
        <f t="shared" si="1"/>
        <v>79.599999999999994</v>
      </c>
      <c r="G92" s="67" t="s">
        <v>806</v>
      </c>
    </row>
    <row r="93" spans="1:7" s="64" customFormat="1" x14ac:dyDescent="0.2">
      <c r="A93" s="65">
        <v>85</v>
      </c>
      <c r="B93" s="63" t="s">
        <v>798</v>
      </c>
      <c r="C93" s="68">
        <v>52</v>
      </c>
      <c r="D93" s="65">
        <v>67</v>
      </c>
      <c r="E93" s="65">
        <v>92</v>
      </c>
      <c r="F93" s="67">
        <f t="shared" si="1"/>
        <v>75</v>
      </c>
      <c r="G93" s="67" t="s">
        <v>806</v>
      </c>
    </row>
    <row r="94" spans="1:7" s="64" customFormat="1" x14ac:dyDescent="0.2">
      <c r="A94" s="65">
        <v>86</v>
      </c>
      <c r="B94" s="63" t="s">
        <v>799</v>
      </c>
      <c r="C94" s="68">
        <v>98</v>
      </c>
      <c r="D94" s="65">
        <v>71</v>
      </c>
      <c r="E94" s="65">
        <v>78</v>
      </c>
      <c r="F94" s="67">
        <f t="shared" si="1"/>
        <v>82.6</v>
      </c>
      <c r="G94" s="67" t="s">
        <v>806</v>
      </c>
    </row>
    <row r="95" spans="1:7" s="64" customFormat="1" x14ac:dyDescent="0.2">
      <c r="A95" s="65">
        <v>87</v>
      </c>
      <c r="B95" s="63" t="s">
        <v>800</v>
      </c>
      <c r="C95" s="68">
        <v>90</v>
      </c>
      <c r="D95" s="65">
        <v>85</v>
      </c>
      <c r="E95" s="65">
        <v>87</v>
      </c>
      <c r="F95" s="67">
        <f t="shared" si="1"/>
        <v>87.5</v>
      </c>
      <c r="G95" s="67" t="s">
        <v>806</v>
      </c>
    </row>
    <row r="96" spans="1:7" s="64" customFormat="1" x14ac:dyDescent="0.2">
      <c r="A96" s="65">
        <v>88</v>
      </c>
      <c r="B96" s="63" t="s">
        <v>801</v>
      </c>
      <c r="C96" s="68">
        <v>83</v>
      </c>
      <c r="D96" s="65">
        <v>100</v>
      </c>
      <c r="E96" s="65">
        <v>66</v>
      </c>
      <c r="F96" s="67">
        <f t="shared" si="1"/>
        <v>77.900000000000006</v>
      </c>
      <c r="G96" s="67" t="s">
        <v>806</v>
      </c>
    </row>
    <row r="97" spans="1:7" s="64" customFormat="1" x14ac:dyDescent="0.2">
      <c r="A97" s="65">
        <v>89</v>
      </c>
      <c r="B97" s="63" t="s">
        <v>802</v>
      </c>
      <c r="C97" s="68">
        <v>87</v>
      </c>
      <c r="D97" s="65">
        <v>77</v>
      </c>
      <c r="E97" s="65">
        <v>100</v>
      </c>
      <c r="F97" s="67">
        <f t="shared" si="1"/>
        <v>91.5</v>
      </c>
      <c r="G97" s="67" t="s">
        <v>808</v>
      </c>
    </row>
  </sheetData>
  <mergeCells count="2">
    <mergeCell ref="A6:G7"/>
    <mergeCell ref="A1:G5"/>
  </mergeCells>
  <pageMargins left="0.7" right="0.7" top="0.75" bottom="0.75" header="0.3" footer="0.3"/>
  <pageSetup paperSize="9" scale="76" fitToHeight="0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E720-7D8F-46D0-B445-B74DBF4A60C8}">
  <sheetPr filterMode="1"/>
  <dimension ref="A1:AF111"/>
  <sheetViews>
    <sheetView topLeftCell="D4" zoomScale="69" zoomScaleNormal="70" workbookViewId="0">
      <selection activeCell="D62" sqref="D62"/>
    </sheetView>
  </sheetViews>
  <sheetFormatPr defaultRowHeight="15.75" x14ac:dyDescent="0.25"/>
  <cols>
    <col min="1" max="1" width="13.85546875" style="5" customWidth="1"/>
    <col min="2" max="2" width="23.7109375" style="5" customWidth="1"/>
    <col min="3" max="3" width="20.28515625" style="4" customWidth="1"/>
    <col min="4" max="4" width="30" style="5" customWidth="1"/>
    <col min="5" max="5" width="19.28515625" style="5" customWidth="1"/>
    <col min="6" max="6" width="17.5703125" style="5" customWidth="1"/>
    <col min="7" max="7" width="32" style="5" customWidth="1"/>
    <col min="8" max="8" width="16" style="5" customWidth="1"/>
    <col min="9" max="9" width="15.42578125" style="5" customWidth="1"/>
    <col min="10" max="10" width="26.7109375" style="5" customWidth="1"/>
    <col min="11" max="11" width="22.28515625" style="5" customWidth="1"/>
    <col min="12" max="12" width="26.140625" style="5" customWidth="1"/>
    <col min="13" max="13" width="17.7109375" style="5" customWidth="1"/>
    <col min="14" max="14" width="13.42578125" style="5" customWidth="1"/>
    <col min="15" max="15" width="16.7109375" style="5" customWidth="1"/>
    <col min="16" max="16" width="22.140625" style="5" customWidth="1"/>
    <col min="17" max="17" width="13.5703125" style="5" customWidth="1"/>
    <col min="18" max="18" width="17.42578125" style="5" customWidth="1"/>
    <col min="19" max="20" width="9.140625" style="5"/>
    <col min="21" max="21" width="17" style="5" customWidth="1"/>
    <col min="22" max="22" width="9.140625" style="5"/>
    <col min="23" max="23" width="13.42578125" style="5" customWidth="1"/>
    <col min="24" max="24" width="26.7109375" style="5" customWidth="1"/>
    <col min="25" max="25" width="16.85546875" style="5" customWidth="1"/>
    <col min="26" max="16384" width="9.140625" style="5"/>
  </cols>
  <sheetData>
    <row r="1" spans="1:25" s="30" customFormat="1" x14ac:dyDescent="0.25">
      <c r="A1" s="3" t="s">
        <v>221</v>
      </c>
      <c r="B1" s="29" t="s">
        <v>222</v>
      </c>
      <c r="C1" s="3" t="s">
        <v>223</v>
      </c>
      <c r="E1" s="3" t="s">
        <v>232</v>
      </c>
      <c r="F1" s="3" t="s">
        <v>233</v>
      </c>
      <c r="I1" s="125" t="s">
        <v>240</v>
      </c>
      <c r="J1" s="122" t="s">
        <v>1</v>
      </c>
      <c r="K1" s="31" t="s">
        <v>2</v>
      </c>
      <c r="L1" s="124" t="s">
        <v>3</v>
      </c>
      <c r="M1" s="124"/>
      <c r="N1" s="124" t="s">
        <v>4</v>
      </c>
      <c r="O1" s="124"/>
      <c r="P1" s="124"/>
      <c r="Q1" s="120" t="s">
        <v>278</v>
      </c>
      <c r="R1" s="120" t="s">
        <v>279</v>
      </c>
    </row>
    <row r="2" spans="1:25" ht="42" customHeight="1" x14ac:dyDescent="0.25">
      <c r="A2" s="3" t="s">
        <v>224</v>
      </c>
      <c r="B2" s="18" t="s">
        <v>225</v>
      </c>
      <c r="C2" s="9">
        <v>5</v>
      </c>
      <c r="E2" s="9">
        <v>1</v>
      </c>
      <c r="F2" s="9" t="s">
        <v>238</v>
      </c>
      <c r="I2" s="125"/>
      <c r="J2" s="122"/>
      <c r="K2" s="32" t="s">
        <v>220</v>
      </c>
      <c r="L2" s="32" t="s">
        <v>210</v>
      </c>
      <c r="M2" s="32" t="s">
        <v>212</v>
      </c>
      <c r="N2" s="31" t="s">
        <v>211</v>
      </c>
      <c r="O2" s="32" t="s">
        <v>213</v>
      </c>
      <c r="P2" s="32" t="s">
        <v>214</v>
      </c>
      <c r="Q2" s="120"/>
      <c r="R2" s="120"/>
    </row>
    <row r="3" spans="1:25" ht="31.5" x14ac:dyDescent="0.25">
      <c r="A3" s="122" t="s">
        <v>226</v>
      </c>
      <c r="B3" s="18" t="s">
        <v>227</v>
      </c>
      <c r="C3" s="9">
        <v>3</v>
      </c>
      <c r="E3" s="9">
        <v>2</v>
      </c>
      <c r="F3" s="9" t="s">
        <v>237</v>
      </c>
      <c r="I3" s="10" t="s">
        <v>241</v>
      </c>
      <c r="J3" s="11" t="s">
        <v>5</v>
      </c>
      <c r="K3" s="12">
        <v>87</v>
      </c>
      <c r="L3" s="13">
        <v>98</v>
      </c>
      <c r="M3" s="13">
        <v>70</v>
      </c>
      <c r="N3" s="13">
        <v>80</v>
      </c>
      <c r="O3" s="13">
        <v>93</v>
      </c>
      <c r="P3" s="13">
        <v>84</v>
      </c>
      <c r="Q3" s="36">
        <f>SUM(E24+H50+I50+J76+K76+L76)</f>
        <v>4.625</v>
      </c>
      <c r="R3" s="36">
        <v>3</v>
      </c>
      <c r="T3" s="3" t="s">
        <v>232</v>
      </c>
      <c r="U3" s="3" t="s">
        <v>233</v>
      </c>
      <c r="W3" s="49" t="s">
        <v>240</v>
      </c>
      <c r="X3" s="6" t="s">
        <v>1</v>
      </c>
      <c r="Y3" s="6" t="s">
        <v>279</v>
      </c>
    </row>
    <row r="4" spans="1:25" x14ac:dyDescent="0.25">
      <c r="A4" s="122"/>
      <c r="B4" s="18" t="s">
        <v>228</v>
      </c>
      <c r="C4" s="9">
        <v>4</v>
      </c>
      <c r="E4" s="9">
        <v>3</v>
      </c>
      <c r="F4" s="9" t="s">
        <v>236</v>
      </c>
      <c r="I4" s="10" t="s">
        <v>267</v>
      </c>
      <c r="J4" s="10" t="s">
        <v>10</v>
      </c>
      <c r="K4" s="14">
        <v>100</v>
      </c>
      <c r="L4" s="9">
        <v>76</v>
      </c>
      <c r="M4" s="9">
        <v>77</v>
      </c>
      <c r="N4" s="9">
        <v>86</v>
      </c>
      <c r="O4" s="9">
        <v>95</v>
      </c>
      <c r="P4" s="9">
        <v>68</v>
      </c>
      <c r="Q4" s="36">
        <f t="shared" ref="Q4:Q12" si="0">SUM(E25+H51+I51+J77+K77+L77)</f>
        <v>4.1750000000000007</v>
      </c>
      <c r="R4" s="36">
        <v>1</v>
      </c>
      <c r="T4" s="9">
        <v>1</v>
      </c>
      <c r="U4" s="33" t="s">
        <v>246</v>
      </c>
      <c r="W4" s="9" t="s">
        <v>267</v>
      </c>
      <c r="X4" s="9" t="s">
        <v>10</v>
      </c>
      <c r="Y4" s="36">
        <v>1</v>
      </c>
    </row>
    <row r="5" spans="1:25" x14ac:dyDescent="0.25">
      <c r="A5" s="122" t="s">
        <v>4</v>
      </c>
      <c r="B5" s="18" t="s">
        <v>229</v>
      </c>
      <c r="C5" s="9">
        <v>3</v>
      </c>
      <c r="E5" s="9">
        <v>4</v>
      </c>
      <c r="F5" s="9" t="s">
        <v>235</v>
      </c>
      <c r="I5" s="15" t="s">
        <v>268</v>
      </c>
      <c r="J5" s="10" t="s">
        <v>11</v>
      </c>
      <c r="K5" s="14">
        <v>82</v>
      </c>
      <c r="L5" s="9">
        <v>90</v>
      </c>
      <c r="M5" s="9">
        <v>92</v>
      </c>
      <c r="N5" s="9">
        <v>74</v>
      </c>
      <c r="O5" s="9">
        <v>98</v>
      </c>
      <c r="P5" s="9">
        <v>73</v>
      </c>
      <c r="Q5" s="36">
        <f t="shared" si="0"/>
        <v>4.4000000000000004</v>
      </c>
      <c r="R5" s="36">
        <v>2</v>
      </c>
      <c r="T5" s="9">
        <v>2</v>
      </c>
      <c r="U5" s="9" t="s">
        <v>247</v>
      </c>
      <c r="W5" s="9" t="s">
        <v>268</v>
      </c>
      <c r="X5" s="9" t="s">
        <v>11</v>
      </c>
      <c r="Y5" s="36">
        <v>2</v>
      </c>
    </row>
    <row r="6" spans="1:25" x14ac:dyDescent="0.25">
      <c r="A6" s="122"/>
      <c r="B6" s="18" t="s">
        <v>230</v>
      </c>
      <c r="C6" s="9">
        <v>5</v>
      </c>
      <c r="E6" s="9">
        <v>5</v>
      </c>
      <c r="F6" s="9" t="s">
        <v>234</v>
      </c>
      <c r="I6" s="10" t="s">
        <v>271</v>
      </c>
      <c r="J6" s="10" t="s">
        <v>14</v>
      </c>
      <c r="K6" s="14">
        <v>80</v>
      </c>
      <c r="L6" s="9">
        <v>86</v>
      </c>
      <c r="M6" s="9">
        <v>83</v>
      </c>
      <c r="N6" s="9">
        <v>92</v>
      </c>
      <c r="O6" s="9">
        <v>100</v>
      </c>
      <c r="P6" s="9">
        <v>73</v>
      </c>
      <c r="Q6" s="36">
        <f t="shared" si="0"/>
        <v>4.4750000000000005</v>
      </c>
      <c r="R6" s="36">
        <v>4</v>
      </c>
      <c r="T6" s="9">
        <v>3</v>
      </c>
      <c r="U6" s="9" t="s">
        <v>248</v>
      </c>
      <c r="W6" s="9" t="s">
        <v>241</v>
      </c>
      <c r="X6" s="13" t="s">
        <v>5</v>
      </c>
      <c r="Y6" s="36">
        <v>3</v>
      </c>
    </row>
    <row r="7" spans="1:25" x14ac:dyDescent="0.25">
      <c r="A7" s="122"/>
      <c r="B7" s="18" t="s">
        <v>231</v>
      </c>
      <c r="C7" s="9">
        <v>4</v>
      </c>
      <c r="I7" s="10" t="s">
        <v>269</v>
      </c>
      <c r="J7" s="10" t="s">
        <v>12</v>
      </c>
      <c r="K7" s="14">
        <v>88</v>
      </c>
      <c r="L7" s="9">
        <v>100</v>
      </c>
      <c r="M7" s="9">
        <v>68</v>
      </c>
      <c r="N7" s="9">
        <v>75</v>
      </c>
      <c r="O7" s="9">
        <v>61</v>
      </c>
      <c r="P7" s="9">
        <v>68</v>
      </c>
      <c r="Q7" s="36">
        <f t="shared" si="0"/>
        <v>4.45</v>
      </c>
      <c r="R7" s="36">
        <v>5</v>
      </c>
      <c r="T7" s="9">
        <v>4</v>
      </c>
      <c r="U7" s="9" t="s">
        <v>249</v>
      </c>
      <c r="W7" s="9" t="s">
        <v>271</v>
      </c>
      <c r="X7" s="9" t="s">
        <v>14</v>
      </c>
      <c r="Y7" s="36">
        <v>4</v>
      </c>
    </row>
    <row r="8" spans="1:25" x14ac:dyDescent="0.25">
      <c r="A8" s="123"/>
      <c r="B8" s="35"/>
      <c r="I8" s="10" t="s">
        <v>244</v>
      </c>
      <c r="J8" s="11" t="s">
        <v>8</v>
      </c>
      <c r="K8" s="19">
        <v>75</v>
      </c>
      <c r="L8" s="13">
        <v>79</v>
      </c>
      <c r="M8" s="13">
        <v>72</v>
      </c>
      <c r="N8" s="13">
        <v>64</v>
      </c>
      <c r="O8" s="13">
        <v>70</v>
      </c>
      <c r="P8" s="13">
        <v>65</v>
      </c>
      <c r="Q8" s="36">
        <f t="shared" si="0"/>
        <v>4.7750000000000004</v>
      </c>
      <c r="R8" s="36">
        <v>6</v>
      </c>
      <c r="T8" s="9">
        <v>5</v>
      </c>
      <c r="U8" s="9" t="s">
        <v>250</v>
      </c>
      <c r="W8" s="9" t="s">
        <v>269</v>
      </c>
      <c r="X8" s="9" t="s">
        <v>12</v>
      </c>
      <c r="Y8" s="36">
        <v>5</v>
      </c>
    </row>
    <row r="9" spans="1:25" x14ac:dyDescent="0.25">
      <c r="A9" s="123"/>
      <c r="B9" s="35"/>
      <c r="E9" s="3" t="s">
        <v>255</v>
      </c>
      <c r="F9" s="3" t="s">
        <v>256</v>
      </c>
      <c r="G9" s="3" t="s">
        <v>233</v>
      </c>
      <c r="I9" s="10" t="s">
        <v>245</v>
      </c>
      <c r="J9" s="11" t="s">
        <v>9</v>
      </c>
      <c r="K9" s="19">
        <v>87</v>
      </c>
      <c r="L9" s="13">
        <v>95</v>
      </c>
      <c r="M9" s="13">
        <v>89</v>
      </c>
      <c r="N9" s="13">
        <v>78</v>
      </c>
      <c r="O9" s="13">
        <v>79</v>
      </c>
      <c r="P9" s="13">
        <v>61</v>
      </c>
      <c r="Q9" s="36">
        <f t="shared" si="0"/>
        <v>4.6500000000000004</v>
      </c>
      <c r="R9" s="36">
        <v>7</v>
      </c>
      <c r="W9" s="9" t="s">
        <v>244</v>
      </c>
      <c r="X9" s="13" t="s">
        <v>8</v>
      </c>
      <c r="Y9" s="36">
        <v>6</v>
      </c>
    </row>
    <row r="10" spans="1:25" ht="31.5" x14ac:dyDescent="0.25">
      <c r="E10" s="9">
        <v>0</v>
      </c>
      <c r="F10" s="9">
        <v>5</v>
      </c>
      <c r="G10" s="14" t="s">
        <v>257</v>
      </c>
      <c r="I10" s="10" t="s">
        <v>243</v>
      </c>
      <c r="J10" s="20" t="s">
        <v>7</v>
      </c>
      <c r="K10" s="21">
        <v>90</v>
      </c>
      <c r="L10" s="22">
        <v>78</v>
      </c>
      <c r="M10" s="22">
        <v>90</v>
      </c>
      <c r="N10" s="22">
        <v>84</v>
      </c>
      <c r="O10" s="22">
        <v>54</v>
      </c>
      <c r="P10" s="22">
        <v>69</v>
      </c>
      <c r="Q10" s="36">
        <f t="shared" si="0"/>
        <v>4.5250000000000004</v>
      </c>
      <c r="R10" s="36">
        <v>8</v>
      </c>
      <c r="W10" s="9" t="s">
        <v>245</v>
      </c>
      <c r="X10" s="13" t="s">
        <v>9</v>
      </c>
      <c r="Y10" s="36">
        <v>7</v>
      </c>
    </row>
    <row r="11" spans="1:25" ht="31.5" x14ac:dyDescent="0.25">
      <c r="A11" s="3" t="s">
        <v>239</v>
      </c>
      <c r="B11" s="3" t="s">
        <v>224</v>
      </c>
      <c r="C11" s="34"/>
      <c r="E11" s="9">
        <v>1</v>
      </c>
      <c r="F11" s="9">
        <v>4.5</v>
      </c>
      <c r="G11" s="14" t="s">
        <v>258</v>
      </c>
      <c r="I11" s="10" t="s">
        <v>270</v>
      </c>
      <c r="J11" s="10" t="s">
        <v>13</v>
      </c>
      <c r="K11" s="14">
        <v>95</v>
      </c>
      <c r="L11" s="9">
        <v>76</v>
      </c>
      <c r="M11" s="9">
        <v>82</v>
      </c>
      <c r="N11" s="9">
        <v>94</v>
      </c>
      <c r="O11" s="9">
        <v>93</v>
      </c>
      <c r="P11" s="9">
        <v>54</v>
      </c>
      <c r="Q11" s="36">
        <f t="shared" si="0"/>
        <v>4.3</v>
      </c>
      <c r="R11" s="36">
        <v>9</v>
      </c>
      <c r="W11" s="9" t="s">
        <v>243</v>
      </c>
      <c r="X11" s="39" t="s">
        <v>7</v>
      </c>
      <c r="Y11" s="36">
        <v>8</v>
      </c>
    </row>
    <row r="12" spans="1:25" ht="31.5" x14ac:dyDescent="0.25">
      <c r="A12" s="9" t="s">
        <v>241</v>
      </c>
      <c r="B12" s="9">
        <v>5</v>
      </c>
      <c r="E12" s="9">
        <v>-1</v>
      </c>
      <c r="F12" s="9">
        <v>4</v>
      </c>
      <c r="G12" s="14" t="s">
        <v>259</v>
      </c>
      <c r="I12" s="10" t="s">
        <v>242</v>
      </c>
      <c r="J12" s="20" t="s">
        <v>6</v>
      </c>
      <c r="K12" s="21">
        <v>64</v>
      </c>
      <c r="L12" s="22">
        <v>76</v>
      </c>
      <c r="M12" s="22">
        <v>66</v>
      </c>
      <c r="N12" s="22">
        <v>67</v>
      </c>
      <c r="O12" s="22">
        <v>53</v>
      </c>
      <c r="P12" s="22">
        <v>93</v>
      </c>
      <c r="Q12" s="36">
        <f t="shared" si="0"/>
        <v>4.55</v>
      </c>
      <c r="R12" s="36">
        <v>10</v>
      </c>
      <c r="W12" s="9" t="s">
        <v>270</v>
      </c>
      <c r="X12" s="9" t="s">
        <v>13</v>
      </c>
      <c r="Y12" s="36">
        <v>9</v>
      </c>
    </row>
    <row r="13" spans="1:25" ht="31.5" x14ac:dyDescent="0.25">
      <c r="A13" s="9" t="s">
        <v>242</v>
      </c>
      <c r="B13" s="9">
        <v>4</v>
      </c>
      <c r="E13" s="9">
        <v>2</v>
      </c>
      <c r="F13" s="9">
        <v>3.5</v>
      </c>
      <c r="G13" s="14" t="s">
        <v>260</v>
      </c>
      <c r="K13" s="4"/>
      <c r="W13" s="9" t="s">
        <v>242</v>
      </c>
      <c r="X13" s="39" t="s">
        <v>6</v>
      </c>
      <c r="Y13" s="36">
        <v>10</v>
      </c>
    </row>
    <row r="14" spans="1:25" ht="31.5" x14ac:dyDescent="0.25">
      <c r="A14" s="9" t="s">
        <v>243</v>
      </c>
      <c r="B14" s="9">
        <v>5</v>
      </c>
      <c r="E14" s="9">
        <v>-2</v>
      </c>
      <c r="F14" s="9">
        <v>3</v>
      </c>
      <c r="G14" s="14" t="s">
        <v>261</v>
      </c>
      <c r="I14" s="119" t="s">
        <v>240</v>
      </c>
      <c r="J14" s="120" t="s">
        <v>1</v>
      </c>
      <c r="K14" s="7" t="s">
        <v>2</v>
      </c>
      <c r="L14" s="121" t="s">
        <v>3</v>
      </c>
      <c r="M14" s="121"/>
      <c r="N14" s="121" t="s">
        <v>4</v>
      </c>
      <c r="O14" s="121"/>
      <c r="P14" s="121"/>
      <c r="Q14" s="120" t="s">
        <v>278</v>
      </c>
      <c r="R14" s="120" t="s">
        <v>279</v>
      </c>
    </row>
    <row r="15" spans="1:25" ht="31.5" x14ac:dyDescent="0.25">
      <c r="A15" s="9" t="s">
        <v>244</v>
      </c>
      <c r="B15" s="9">
        <v>4</v>
      </c>
      <c r="E15" s="9">
        <v>3</v>
      </c>
      <c r="F15" s="9">
        <v>2.5</v>
      </c>
      <c r="G15" s="14" t="s">
        <v>264</v>
      </c>
      <c r="I15" s="119"/>
      <c r="J15" s="120"/>
      <c r="K15" s="8" t="s">
        <v>220</v>
      </c>
      <c r="L15" s="8" t="s">
        <v>210</v>
      </c>
      <c r="M15" s="8" t="s">
        <v>212</v>
      </c>
      <c r="N15" s="7" t="s">
        <v>211</v>
      </c>
      <c r="O15" s="8" t="s">
        <v>213</v>
      </c>
      <c r="P15" s="8" t="s">
        <v>214</v>
      </c>
      <c r="Q15" s="120"/>
      <c r="R15" s="120"/>
    </row>
    <row r="16" spans="1:25" ht="31.5" x14ac:dyDescent="0.25">
      <c r="A16" s="9" t="s">
        <v>245</v>
      </c>
      <c r="B16" s="9">
        <v>5</v>
      </c>
      <c r="E16" s="9">
        <v>-3</v>
      </c>
      <c r="F16" s="9">
        <v>2</v>
      </c>
      <c r="G16" s="14" t="s">
        <v>262</v>
      </c>
      <c r="I16" s="9" t="s">
        <v>241</v>
      </c>
      <c r="J16" s="13" t="s">
        <v>5</v>
      </c>
      <c r="K16" s="13">
        <v>87</v>
      </c>
      <c r="L16" s="13">
        <v>98</v>
      </c>
      <c r="M16" s="13">
        <v>70</v>
      </c>
      <c r="N16" s="13">
        <v>80</v>
      </c>
      <c r="O16" s="13">
        <v>93</v>
      </c>
      <c r="P16" s="13">
        <v>84</v>
      </c>
      <c r="Q16" s="36">
        <f>SUM(E24+H50+I50+J76+K76+L76)</f>
        <v>4.625</v>
      </c>
      <c r="R16" s="36">
        <v>3</v>
      </c>
    </row>
    <row r="17" spans="1:18" ht="31.5" x14ac:dyDescent="0.25">
      <c r="A17" s="37" t="s">
        <v>267</v>
      </c>
      <c r="B17" s="37">
        <v>5</v>
      </c>
      <c r="E17" s="9">
        <v>4</v>
      </c>
      <c r="F17" s="9">
        <v>1.5</v>
      </c>
      <c r="G17" s="14" t="s">
        <v>265</v>
      </c>
      <c r="I17" s="9" t="s">
        <v>242</v>
      </c>
      <c r="J17" s="22" t="s">
        <v>6</v>
      </c>
      <c r="K17" s="21">
        <v>64</v>
      </c>
      <c r="L17" s="22">
        <v>76</v>
      </c>
      <c r="M17" s="22">
        <v>66</v>
      </c>
      <c r="N17" s="22">
        <v>67</v>
      </c>
      <c r="O17" s="22">
        <v>53</v>
      </c>
      <c r="P17" s="22">
        <v>93</v>
      </c>
      <c r="Q17" s="36">
        <f>SUM(E25+H51+I51+J77+K77+L77)</f>
        <v>4.1750000000000007</v>
      </c>
      <c r="R17" s="36">
        <v>10</v>
      </c>
    </row>
    <row r="18" spans="1:18" ht="31.5" x14ac:dyDescent="0.25">
      <c r="A18" s="37" t="s">
        <v>268</v>
      </c>
      <c r="B18" s="37">
        <v>5</v>
      </c>
      <c r="E18" s="9">
        <v>-4</v>
      </c>
      <c r="F18" s="9">
        <v>1</v>
      </c>
      <c r="G18" s="14" t="s">
        <v>263</v>
      </c>
      <c r="I18" s="9" t="s">
        <v>243</v>
      </c>
      <c r="J18" s="22" t="s">
        <v>7</v>
      </c>
      <c r="K18" s="21">
        <v>90</v>
      </c>
      <c r="L18" s="22">
        <v>78</v>
      </c>
      <c r="M18" s="22">
        <v>90</v>
      </c>
      <c r="N18" s="22">
        <v>84</v>
      </c>
      <c r="O18" s="22">
        <v>54</v>
      </c>
      <c r="P18" s="22">
        <v>69</v>
      </c>
      <c r="Q18" s="36">
        <f t="shared" ref="Q18:Q25" si="1">SUM(E26+H52+I52+J78+K78+L78)</f>
        <v>4.4000000000000004</v>
      </c>
      <c r="R18" s="36">
        <v>8</v>
      </c>
    </row>
    <row r="19" spans="1:18" x14ac:dyDescent="0.25">
      <c r="A19" s="37" t="s">
        <v>269</v>
      </c>
      <c r="B19" s="37">
        <v>5</v>
      </c>
      <c r="E19" s="4"/>
      <c r="F19" s="4"/>
      <c r="G19" s="38"/>
      <c r="I19" s="9" t="s">
        <v>244</v>
      </c>
      <c r="J19" s="13" t="s">
        <v>8</v>
      </c>
      <c r="K19" s="19">
        <v>75</v>
      </c>
      <c r="L19" s="13">
        <v>79</v>
      </c>
      <c r="M19" s="13">
        <v>72</v>
      </c>
      <c r="N19" s="13">
        <v>64</v>
      </c>
      <c r="O19" s="13">
        <v>70</v>
      </c>
      <c r="P19" s="13">
        <v>65</v>
      </c>
      <c r="Q19" s="36">
        <f t="shared" si="1"/>
        <v>4.4750000000000005</v>
      </c>
      <c r="R19" s="36">
        <v>6</v>
      </c>
    </row>
    <row r="20" spans="1:18" x14ac:dyDescent="0.25">
      <c r="A20" s="37" t="s">
        <v>270</v>
      </c>
      <c r="B20" s="37">
        <v>5</v>
      </c>
      <c r="E20" s="4"/>
      <c r="F20" s="4"/>
      <c r="G20" s="38"/>
      <c r="I20" s="9" t="s">
        <v>245</v>
      </c>
      <c r="J20" s="13" t="s">
        <v>9</v>
      </c>
      <c r="K20" s="19">
        <v>87</v>
      </c>
      <c r="L20" s="13">
        <v>95</v>
      </c>
      <c r="M20" s="13">
        <v>89</v>
      </c>
      <c r="N20" s="13">
        <v>78</v>
      </c>
      <c r="O20" s="13">
        <v>79</v>
      </c>
      <c r="P20" s="13">
        <v>61</v>
      </c>
      <c r="Q20" s="36">
        <f t="shared" si="1"/>
        <v>4.45</v>
      </c>
      <c r="R20" s="36">
        <v>7</v>
      </c>
    </row>
    <row r="21" spans="1:18" x14ac:dyDescent="0.25">
      <c r="A21" s="37" t="s">
        <v>271</v>
      </c>
      <c r="B21" s="37">
        <v>5</v>
      </c>
      <c r="E21" s="4"/>
      <c r="F21" s="4"/>
      <c r="G21" s="38"/>
      <c r="I21" s="9" t="s">
        <v>267</v>
      </c>
      <c r="J21" s="9" t="s">
        <v>10</v>
      </c>
      <c r="K21" s="14">
        <v>100</v>
      </c>
      <c r="L21" s="9">
        <v>76</v>
      </c>
      <c r="M21" s="9">
        <v>77</v>
      </c>
      <c r="N21" s="9">
        <v>86</v>
      </c>
      <c r="O21" s="9">
        <v>95</v>
      </c>
      <c r="P21" s="9">
        <v>68</v>
      </c>
      <c r="Q21" s="36">
        <f t="shared" si="1"/>
        <v>4.7750000000000004</v>
      </c>
      <c r="R21" s="36">
        <v>1</v>
      </c>
    </row>
    <row r="22" spans="1:18" s="35" customFormat="1" x14ac:dyDescent="0.25">
      <c r="A22" s="37" t="s">
        <v>251</v>
      </c>
      <c r="B22" s="37">
        <v>5</v>
      </c>
      <c r="C22" s="4"/>
      <c r="I22" s="9" t="s">
        <v>268</v>
      </c>
      <c r="J22" s="9" t="s">
        <v>11</v>
      </c>
      <c r="K22" s="14">
        <v>82</v>
      </c>
      <c r="L22" s="9">
        <v>90</v>
      </c>
      <c r="M22" s="9">
        <v>92</v>
      </c>
      <c r="N22" s="9">
        <v>74</v>
      </c>
      <c r="O22" s="9">
        <v>98</v>
      </c>
      <c r="P22" s="9">
        <v>73</v>
      </c>
      <c r="Q22" s="36">
        <f t="shared" si="1"/>
        <v>4.6500000000000004</v>
      </c>
      <c r="R22" s="36">
        <v>2</v>
      </c>
    </row>
    <row r="23" spans="1:18" s="35" customFormat="1" x14ac:dyDescent="0.25">
      <c r="A23" s="3" t="s">
        <v>239</v>
      </c>
      <c r="B23" s="3" t="s">
        <v>254</v>
      </c>
      <c r="C23" s="3" t="s">
        <v>266</v>
      </c>
      <c r="D23" s="3" t="s">
        <v>280</v>
      </c>
      <c r="E23" s="3" t="s">
        <v>272</v>
      </c>
      <c r="I23" s="9" t="s">
        <v>269</v>
      </c>
      <c r="J23" s="9" t="s">
        <v>12</v>
      </c>
      <c r="K23" s="14">
        <v>88</v>
      </c>
      <c r="L23" s="9">
        <v>100</v>
      </c>
      <c r="M23" s="9">
        <v>68</v>
      </c>
      <c r="N23" s="9">
        <v>75</v>
      </c>
      <c r="O23" s="9">
        <v>61</v>
      </c>
      <c r="P23" s="9">
        <v>68</v>
      </c>
      <c r="Q23" s="36">
        <f t="shared" si="1"/>
        <v>4.5250000000000004</v>
      </c>
      <c r="R23" s="36">
        <v>5</v>
      </c>
    </row>
    <row r="24" spans="1:18" x14ac:dyDescent="0.25">
      <c r="A24" s="9" t="s">
        <v>241</v>
      </c>
      <c r="B24" s="9">
        <f>SUM(B12-$B$22)</f>
        <v>0</v>
      </c>
      <c r="C24" s="9">
        <v>5</v>
      </c>
      <c r="D24" s="40">
        <f>SUM(C24/1)</f>
        <v>5</v>
      </c>
      <c r="E24" s="9">
        <f>SUM(D24*0.2)</f>
        <v>1</v>
      </c>
      <c r="I24" s="9" t="s">
        <v>270</v>
      </c>
      <c r="J24" s="9" t="s">
        <v>13</v>
      </c>
      <c r="K24" s="14">
        <v>95</v>
      </c>
      <c r="L24" s="9">
        <v>76</v>
      </c>
      <c r="M24" s="9">
        <v>82</v>
      </c>
      <c r="N24" s="9">
        <v>94</v>
      </c>
      <c r="O24" s="9">
        <v>93</v>
      </c>
      <c r="P24" s="9">
        <v>54</v>
      </c>
      <c r="Q24" s="36">
        <f t="shared" si="1"/>
        <v>4.3</v>
      </c>
      <c r="R24" s="36">
        <v>9</v>
      </c>
    </row>
    <row r="25" spans="1:18" x14ac:dyDescent="0.25">
      <c r="A25" s="9" t="s">
        <v>242</v>
      </c>
      <c r="B25" s="9">
        <f>SUM(B13-$B$22)</f>
        <v>-1</v>
      </c>
      <c r="C25" s="9">
        <v>4</v>
      </c>
      <c r="D25" s="40">
        <f t="shared" ref="D25:D33" si="2">SUM(C25/1)</f>
        <v>4</v>
      </c>
      <c r="E25" s="9">
        <f t="shared" ref="E25:E33" si="3">SUM(D25*0.2)</f>
        <v>0.8</v>
      </c>
      <c r="I25" s="9" t="s">
        <v>271</v>
      </c>
      <c r="J25" s="9" t="s">
        <v>14</v>
      </c>
      <c r="K25" s="14">
        <v>80</v>
      </c>
      <c r="L25" s="9">
        <v>86</v>
      </c>
      <c r="M25" s="9">
        <v>83</v>
      </c>
      <c r="N25" s="9">
        <v>92</v>
      </c>
      <c r="O25" s="9">
        <v>100</v>
      </c>
      <c r="P25" s="9">
        <v>73</v>
      </c>
      <c r="Q25" s="36">
        <f t="shared" si="1"/>
        <v>4.55</v>
      </c>
      <c r="R25" s="36">
        <v>4</v>
      </c>
    </row>
    <row r="26" spans="1:18" x14ac:dyDescent="0.25">
      <c r="A26" s="9" t="s">
        <v>243</v>
      </c>
      <c r="B26" s="9">
        <f>SUM(B14-$B$22)</f>
        <v>0</v>
      </c>
      <c r="C26" s="9">
        <v>5</v>
      </c>
      <c r="D26" s="40">
        <f t="shared" si="2"/>
        <v>5</v>
      </c>
      <c r="E26" s="9">
        <f t="shared" si="3"/>
        <v>1</v>
      </c>
    </row>
    <row r="27" spans="1:18" x14ac:dyDescent="0.25">
      <c r="A27" s="9" t="s">
        <v>244</v>
      </c>
      <c r="B27" s="9">
        <f>SUM(B15-$B$22)</f>
        <v>-1</v>
      </c>
      <c r="C27" s="9">
        <v>4</v>
      </c>
      <c r="D27" s="40">
        <f t="shared" si="2"/>
        <v>4</v>
      </c>
      <c r="E27" s="9">
        <f t="shared" si="3"/>
        <v>0.8</v>
      </c>
    </row>
    <row r="28" spans="1:18" x14ac:dyDescent="0.25">
      <c r="A28" s="9" t="s">
        <v>245</v>
      </c>
      <c r="B28" s="9">
        <f>SUM(B16-$B$22)</f>
        <v>0</v>
      </c>
      <c r="C28" s="9">
        <v>5</v>
      </c>
      <c r="D28" s="40">
        <f t="shared" si="2"/>
        <v>5</v>
      </c>
      <c r="E28" s="9">
        <f t="shared" si="3"/>
        <v>1</v>
      </c>
      <c r="I28" s="119" t="s">
        <v>240</v>
      </c>
      <c r="J28" s="120" t="s">
        <v>1</v>
      </c>
      <c r="K28" s="120" t="s">
        <v>278</v>
      </c>
      <c r="L28" s="120" t="s">
        <v>279</v>
      </c>
      <c r="M28" s="130" t="s">
        <v>215</v>
      </c>
    </row>
    <row r="29" spans="1:18" x14ac:dyDescent="0.25">
      <c r="A29" s="40" t="s">
        <v>267</v>
      </c>
      <c r="B29" s="9">
        <f t="shared" ref="B29:B33" si="4">SUM(B17-$B$22)</f>
        <v>0</v>
      </c>
      <c r="C29" s="9">
        <v>5</v>
      </c>
      <c r="D29" s="40">
        <f t="shared" si="2"/>
        <v>5</v>
      </c>
      <c r="E29" s="9">
        <f t="shared" si="3"/>
        <v>1</v>
      </c>
      <c r="I29" s="119"/>
      <c r="J29" s="120"/>
      <c r="K29" s="120"/>
      <c r="L29" s="120"/>
      <c r="M29" s="130"/>
    </row>
    <row r="30" spans="1:18" x14ac:dyDescent="0.25">
      <c r="A30" s="40" t="s">
        <v>268</v>
      </c>
      <c r="B30" s="9">
        <f t="shared" si="4"/>
        <v>0</v>
      </c>
      <c r="C30" s="9">
        <v>5</v>
      </c>
      <c r="D30" s="40">
        <f t="shared" si="2"/>
        <v>5</v>
      </c>
      <c r="E30" s="9">
        <f t="shared" si="3"/>
        <v>1</v>
      </c>
      <c r="I30" s="9" t="s">
        <v>241</v>
      </c>
      <c r="J30" s="13" t="s">
        <v>5</v>
      </c>
      <c r="K30" s="53">
        <f>SUM(E24+H50+I50+J76+K76+L76)</f>
        <v>4.625</v>
      </c>
      <c r="L30" s="36">
        <v>3</v>
      </c>
      <c r="M30" s="10" t="s">
        <v>217</v>
      </c>
      <c r="O30" s="23" t="s">
        <v>305</v>
      </c>
      <c r="P30" s="3" t="s">
        <v>306</v>
      </c>
    </row>
    <row r="31" spans="1:18" x14ac:dyDescent="0.25">
      <c r="A31" s="40" t="s">
        <v>269</v>
      </c>
      <c r="B31" s="9">
        <f t="shared" si="4"/>
        <v>0</v>
      </c>
      <c r="C31" s="9">
        <v>5</v>
      </c>
      <c r="D31" s="40">
        <f t="shared" si="2"/>
        <v>5</v>
      </c>
      <c r="E31" s="9">
        <f t="shared" si="3"/>
        <v>1</v>
      </c>
      <c r="I31" s="9" t="s">
        <v>242</v>
      </c>
      <c r="J31" s="22" t="s">
        <v>6</v>
      </c>
      <c r="K31" s="53">
        <f t="shared" ref="K31:K39" si="5">SUM(E25+H51+I51+J77+K77+L77)</f>
        <v>4.1750000000000007</v>
      </c>
      <c r="L31" s="36">
        <v>10</v>
      </c>
      <c r="M31" s="10" t="s">
        <v>216</v>
      </c>
      <c r="O31" s="9" t="s">
        <v>321</v>
      </c>
      <c r="P31" s="9" t="s">
        <v>307</v>
      </c>
    </row>
    <row r="32" spans="1:18" x14ac:dyDescent="0.25">
      <c r="A32" s="40" t="s">
        <v>270</v>
      </c>
      <c r="B32" s="9">
        <f t="shared" si="4"/>
        <v>0</v>
      </c>
      <c r="C32" s="9">
        <v>5</v>
      </c>
      <c r="D32" s="40">
        <f t="shared" si="2"/>
        <v>5</v>
      </c>
      <c r="E32" s="9">
        <f t="shared" si="3"/>
        <v>1</v>
      </c>
      <c r="I32" s="9" t="s">
        <v>243</v>
      </c>
      <c r="J32" s="22" t="s">
        <v>7</v>
      </c>
      <c r="K32" s="36">
        <f t="shared" si="5"/>
        <v>4.4000000000000004</v>
      </c>
      <c r="L32" s="36">
        <v>8</v>
      </c>
      <c r="M32" s="10" t="s">
        <v>216</v>
      </c>
      <c r="O32" s="52" t="s">
        <v>322</v>
      </c>
      <c r="P32" s="9" t="s">
        <v>313</v>
      </c>
    </row>
    <row r="33" spans="1:16" x14ac:dyDescent="0.25">
      <c r="A33" s="40" t="s">
        <v>271</v>
      </c>
      <c r="B33" s="9">
        <f t="shared" si="4"/>
        <v>0</v>
      </c>
      <c r="C33" s="9">
        <v>5</v>
      </c>
      <c r="D33" s="40">
        <f t="shared" si="2"/>
        <v>5</v>
      </c>
      <c r="E33" s="9">
        <f t="shared" si="3"/>
        <v>1</v>
      </c>
      <c r="I33" s="9" t="s">
        <v>244</v>
      </c>
      <c r="J33" s="13" t="s">
        <v>8</v>
      </c>
      <c r="K33" s="53">
        <f t="shared" si="5"/>
        <v>4.4750000000000005</v>
      </c>
      <c r="L33" s="36">
        <v>6</v>
      </c>
      <c r="M33" s="10" t="s">
        <v>217</v>
      </c>
      <c r="O33" s="52" t="s">
        <v>320</v>
      </c>
      <c r="P33" s="9" t="s">
        <v>218</v>
      </c>
    </row>
    <row r="34" spans="1:16" x14ac:dyDescent="0.25">
      <c r="I34" s="9" t="s">
        <v>245</v>
      </c>
      <c r="J34" s="13" t="s">
        <v>9</v>
      </c>
      <c r="K34" s="53">
        <f t="shared" si="5"/>
        <v>4.45</v>
      </c>
      <c r="L34" s="36">
        <v>7</v>
      </c>
      <c r="M34" s="10" t="s">
        <v>217</v>
      </c>
      <c r="O34" s="9" t="s">
        <v>319</v>
      </c>
      <c r="P34" s="9" t="s">
        <v>216</v>
      </c>
    </row>
    <row r="35" spans="1:16" x14ac:dyDescent="0.25">
      <c r="A35" s="122" t="s">
        <v>239</v>
      </c>
      <c r="B35" s="122" t="s">
        <v>226</v>
      </c>
      <c r="C35" s="122"/>
      <c r="D35" s="123"/>
      <c r="E35" s="123"/>
      <c r="I35" s="9" t="s">
        <v>267</v>
      </c>
      <c r="J35" s="9" t="s">
        <v>10</v>
      </c>
      <c r="K35" s="53">
        <f t="shared" si="5"/>
        <v>4.7750000000000004</v>
      </c>
      <c r="L35" s="36">
        <v>1</v>
      </c>
      <c r="M35" s="10" t="s">
        <v>217</v>
      </c>
      <c r="O35" s="9" t="s">
        <v>318</v>
      </c>
      <c r="P35" s="9" t="s">
        <v>217</v>
      </c>
    </row>
    <row r="36" spans="1:16" ht="31.5" x14ac:dyDescent="0.25">
      <c r="A36" s="122"/>
      <c r="B36" s="17" t="s">
        <v>227</v>
      </c>
      <c r="C36" s="17" t="s">
        <v>252</v>
      </c>
      <c r="D36" s="41"/>
      <c r="E36" s="41"/>
      <c r="I36" s="9" t="s">
        <v>268</v>
      </c>
      <c r="J36" s="9" t="s">
        <v>11</v>
      </c>
      <c r="K36" s="53">
        <f t="shared" si="5"/>
        <v>4.6500000000000004</v>
      </c>
      <c r="L36" s="36">
        <v>2</v>
      </c>
      <c r="M36" s="10" t="s">
        <v>217</v>
      </c>
    </row>
    <row r="37" spans="1:16" x14ac:dyDescent="0.25">
      <c r="A37" s="40" t="s">
        <v>241</v>
      </c>
      <c r="B37" s="9">
        <v>5</v>
      </c>
      <c r="C37" s="9">
        <v>4</v>
      </c>
      <c r="I37" s="9" t="s">
        <v>269</v>
      </c>
      <c r="J37" s="9" t="s">
        <v>12</v>
      </c>
      <c r="K37" s="53">
        <f t="shared" si="5"/>
        <v>4.5250000000000004</v>
      </c>
      <c r="L37" s="36">
        <v>5</v>
      </c>
      <c r="M37" s="10" t="s">
        <v>217</v>
      </c>
    </row>
    <row r="38" spans="1:16" x14ac:dyDescent="0.25">
      <c r="A38" s="40" t="s">
        <v>242</v>
      </c>
      <c r="B38" s="9">
        <v>4</v>
      </c>
      <c r="C38" s="9">
        <v>4</v>
      </c>
      <c r="I38" s="9" t="s">
        <v>270</v>
      </c>
      <c r="J38" s="9" t="s">
        <v>13</v>
      </c>
      <c r="K38" s="36">
        <f t="shared" si="5"/>
        <v>4.3</v>
      </c>
      <c r="L38" s="36">
        <v>9</v>
      </c>
      <c r="M38" s="10" t="s">
        <v>216</v>
      </c>
    </row>
    <row r="39" spans="1:16" x14ac:dyDescent="0.25">
      <c r="A39" s="40" t="s">
        <v>243</v>
      </c>
      <c r="B39" s="9">
        <v>4</v>
      </c>
      <c r="C39" s="9">
        <v>5</v>
      </c>
      <c r="I39" s="9" t="s">
        <v>271</v>
      </c>
      <c r="J39" s="9" t="s">
        <v>14</v>
      </c>
      <c r="K39" s="53">
        <f t="shared" si="5"/>
        <v>4.55</v>
      </c>
      <c r="L39" s="36">
        <v>4</v>
      </c>
      <c r="M39" s="10" t="s">
        <v>217</v>
      </c>
    </row>
    <row r="40" spans="1:16" x14ac:dyDescent="0.25">
      <c r="A40" s="40" t="s">
        <v>244</v>
      </c>
      <c r="B40" s="9">
        <v>4</v>
      </c>
      <c r="C40" s="9">
        <v>4</v>
      </c>
    </row>
    <row r="41" spans="1:16" x14ac:dyDescent="0.25">
      <c r="A41" s="40" t="s">
        <v>245</v>
      </c>
      <c r="B41" s="9">
        <v>5</v>
      </c>
      <c r="C41" s="9">
        <v>5</v>
      </c>
    </row>
    <row r="42" spans="1:16" x14ac:dyDescent="0.25">
      <c r="A42" s="42" t="s">
        <v>267</v>
      </c>
      <c r="B42" s="37">
        <v>4</v>
      </c>
      <c r="C42" s="37">
        <v>4</v>
      </c>
    </row>
    <row r="43" spans="1:16" x14ac:dyDescent="0.25">
      <c r="A43" s="42" t="s">
        <v>268</v>
      </c>
      <c r="B43" s="37">
        <v>5</v>
      </c>
      <c r="C43" s="37">
        <v>5</v>
      </c>
    </row>
    <row r="44" spans="1:16" x14ac:dyDescent="0.25">
      <c r="A44" s="42" t="s">
        <v>269</v>
      </c>
      <c r="B44" s="37">
        <v>5</v>
      </c>
      <c r="C44" s="37">
        <v>4</v>
      </c>
    </row>
    <row r="45" spans="1:16" x14ac:dyDescent="0.25">
      <c r="A45" s="42" t="s">
        <v>270</v>
      </c>
      <c r="B45" s="37">
        <v>4</v>
      </c>
      <c r="C45" s="37">
        <v>5</v>
      </c>
    </row>
    <row r="46" spans="1:16" x14ac:dyDescent="0.25">
      <c r="A46" s="42" t="s">
        <v>271</v>
      </c>
      <c r="B46" s="37">
        <v>5</v>
      </c>
      <c r="C46" s="37">
        <v>5</v>
      </c>
    </row>
    <row r="47" spans="1:16" x14ac:dyDescent="0.25">
      <c r="A47" s="9" t="s">
        <v>251</v>
      </c>
      <c r="B47" s="37">
        <v>3</v>
      </c>
      <c r="C47" s="37">
        <v>4</v>
      </c>
    </row>
    <row r="48" spans="1:16" x14ac:dyDescent="0.25">
      <c r="A48" s="122" t="s">
        <v>239</v>
      </c>
      <c r="B48" s="126" t="s">
        <v>254</v>
      </c>
      <c r="C48" s="127"/>
      <c r="D48" s="122" t="s">
        <v>266</v>
      </c>
      <c r="E48" s="122"/>
      <c r="F48" s="122" t="s">
        <v>281</v>
      </c>
      <c r="G48" s="128"/>
      <c r="H48" s="122" t="s">
        <v>276</v>
      </c>
      <c r="I48" s="122"/>
    </row>
    <row r="49" spans="1:9" ht="31.5" x14ac:dyDescent="0.25">
      <c r="A49" s="122"/>
      <c r="B49" s="17" t="s">
        <v>230</v>
      </c>
      <c r="C49" s="17" t="s">
        <v>252</v>
      </c>
      <c r="D49" s="17" t="s">
        <v>230</v>
      </c>
      <c r="E49" s="17" t="s">
        <v>252</v>
      </c>
      <c r="F49" s="17" t="s">
        <v>280</v>
      </c>
      <c r="G49" s="17" t="s">
        <v>282</v>
      </c>
      <c r="H49" s="17" t="s">
        <v>230</v>
      </c>
      <c r="I49" s="17" t="s">
        <v>277</v>
      </c>
    </row>
    <row r="50" spans="1:9" x14ac:dyDescent="0.25">
      <c r="A50" s="9" t="s">
        <v>241</v>
      </c>
      <c r="B50" s="16">
        <f>SUM(B37-$B$47)</f>
        <v>2</v>
      </c>
      <c r="C50" s="3">
        <f t="shared" ref="C50:C59" si="6">SUM(C37-$C$47)</f>
        <v>0</v>
      </c>
      <c r="D50" s="16">
        <v>3.5</v>
      </c>
      <c r="E50" s="16">
        <v>5</v>
      </c>
      <c r="F50" s="9">
        <f>SUM(D50/1)</f>
        <v>3.5</v>
      </c>
      <c r="G50" s="9">
        <f>SUM(E50/1)</f>
        <v>5</v>
      </c>
      <c r="H50" s="9">
        <f t="shared" ref="H50:H59" si="7">SUM(D50*0.15)</f>
        <v>0.52500000000000002</v>
      </c>
      <c r="I50" s="9">
        <f t="shared" ref="I50:I59" si="8">SUM(E50*0.15)</f>
        <v>0.75</v>
      </c>
    </row>
    <row r="51" spans="1:9" x14ac:dyDescent="0.25">
      <c r="A51" s="12" t="s">
        <v>242</v>
      </c>
      <c r="B51" s="40">
        <f>SUM(B38-$B$47)</f>
        <v>1</v>
      </c>
      <c r="C51" s="9">
        <f t="shared" si="6"/>
        <v>0</v>
      </c>
      <c r="D51" s="40">
        <v>4.5</v>
      </c>
      <c r="E51" s="40">
        <v>5</v>
      </c>
      <c r="F51" s="9">
        <f t="shared" ref="F51:F59" si="9">SUM(D51/1)</f>
        <v>4.5</v>
      </c>
      <c r="G51" s="9">
        <f t="shared" ref="G51:G59" si="10">SUM(E51/1)</f>
        <v>5</v>
      </c>
      <c r="H51" s="9">
        <f t="shared" si="7"/>
        <v>0.67499999999999993</v>
      </c>
      <c r="I51" s="9">
        <f t="shared" si="8"/>
        <v>0.75</v>
      </c>
    </row>
    <row r="52" spans="1:9" x14ac:dyDescent="0.25">
      <c r="A52" s="12" t="s">
        <v>243</v>
      </c>
      <c r="B52" s="40">
        <f>SUM(B39-$B$47)</f>
        <v>1</v>
      </c>
      <c r="C52" s="9">
        <f t="shared" si="6"/>
        <v>1</v>
      </c>
      <c r="D52" s="40">
        <v>4.5</v>
      </c>
      <c r="E52" s="40">
        <v>4.5</v>
      </c>
      <c r="F52" s="9">
        <f t="shared" si="9"/>
        <v>4.5</v>
      </c>
      <c r="G52" s="9">
        <f t="shared" si="10"/>
        <v>4.5</v>
      </c>
      <c r="H52" s="9">
        <f t="shared" si="7"/>
        <v>0.67499999999999993</v>
      </c>
      <c r="I52" s="9">
        <f t="shared" si="8"/>
        <v>0.67499999999999993</v>
      </c>
    </row>
    <row r="53" spans="1:9" x14ac:dyDescent="0.25">
      <c r="A53" s="12" t="s">
        <v>244</v>
      </c>
      <c r="B53" s="40">
        <f>SUM(B40-$B$47)</f>
        <v>1</v>
      </c>
      <c r="C53" s="9">
        <f t="shared" si="6"/>
        <v>0</v>
      </c>
      <c r="D53" s="40">
        <v>4.5</v>
      </c>
      <c r="E53" s="40">
        <v>5</v>
      </c>
      <c r="F53" s="9">
        <f t="shared" si="9"/>
        <v>4.5</v>
      </c>
      <c r="G53" s="9">
        <f t="shared" si="10"/>
        <v>5</v>
      </c>
      <c r="H53" s="9">
        <f t="shared" si="7"/>
        <v>0.67499999999999993</v>
      </c>
      <c r="I53" s="9">
        <f t="shared" si="8"/>
        <v>0.75</v>
      </c>
    </row>
    <row r="54" spans="1:9" x14ac:dyDescent="0.25">
      <c r="A54" s="12" t="s">
        <v>245</v>
      </c>
      <c r="B54" s="40">
        <f>SUM(B41-$B$47)</f>
        <v>2</v>
      </c>
      <c r="C54" s="9">
        <f t="shared" si="6"/>
        <v>1</v>
      </c>
      <c r="D54" s="40">
        <v>3.5</v>
      </c>
      <c r="E54" s="40">
        <v>4.5</v>
      </c>
      <c r="F54" s="9">
        <f t="shared" si="9"/>
        <v>3.5</v>
      </c>
      <c r="G54" s="9">
        <f t="shared" si="10"/>
        <v>4.5</v>
      </c>
      <c r="H54" s="9">
        <f t="shared" si="7"/>
        <v>0.52500000000000002</v>
      </c>
      <c r="I54" s="9">
        <f t="shared" si="8"/>
        <v>0.67499999999999993</v>
      </c>
    </row>
    <row r="55" spans="1:9" x14ac:dyDescent="0.25">
      <c r="A55" s="42" t="s">
        <v>267</v>
      </c>
      <c r="B55" s="40">
        <f t="shared" ref="B55:B59" si="11">SUM(B42-$B$47)</f>
        <v>1</v>
      </c>
      <c r="C55" s="3">
        <f t="shared" si="6"/>
        <v>0</v>
      </c>
      <c r="D55" s="40">
        <v>4.5</v>
      </c>
      <c r="E55" s="40">
        <v>5</v>
      </c>
      <c r="F55" s="9">
        <f t="shared" si="9"/>
        <v>4.5</v>
      </c>
      <c r="G55" s="9">
        <f t="shared" si="10"/>
        <v>5</v>
      </c>
      <c r="H55" s="9">
        <f t="shared" si="7"/>
        <v>0.67499999999999993</v>
      </c>
      <c r="I55" s="9">
        <f t="shared" si="8"/>
        <v>0.75</v>
      </c>
    </row>
    <row r="56" spans="1:9" x14ac:dyDescent="0.25">
      <c r="A56" s="42" t="s">
        <v>268</v>
      </c>
      <c r="B56" s="40">
        <f t="shared" si="11"/>
        <v>2</v>
      </c>
      <c r="C56" s="9">
        <f t="shared" si="6"/>
        <v>1</v>
      </c>
      <c r="D56" s="40">
        <v>3.5</v>
      </c>
      <c r="E56" s="40">
        <v>4.5</v>
      </c>
      <c r="F56" s="9">
        <f t="shared" si="9"/>
        <v>3.5</v>
      </c>
      <c r="G56" s="9">
        <f t="shared" si="10"/>
        <v>4.5</v>
      </c>
      <c r="H56" s="9">
        <f t="shared" si="7"/>
        <v>0.52500000000000002</v>
      </c>
      <c r="I56" s="9">
        <f t="shared" si="8"/>
        <v>0.67499999999999993</v>
      </c>
    </row>
    <row r="57" spans="1:9" x14ac:dyDescent="0.25">
      <c r="A57" s="42" t="s">
        <v>269</v>
      </c>
      <c r="B57" s="40">
        <f t="shared" si="11"/>
        <v>2</v>
      </c>
      <c r="C57" s="9">
        <f t="shared" si="6"/>
        <v>0</v>
      </c>
      <c r="D57" s="40">
        <v>3.5</v>
      </c>
      <c r="E57" s="40">
        <v>5</v>
      </c>
      <c r="F57" s="9">
        <f t="shared" si="9"/>
        <v>3.5</v>
      </c>
      <c r="G57" s="9">
        <f t="shared" si="10"/>
        <v>5</v>
      </c>
      <c r="H57" s="9">
        <f t="shared" si="7"/>
        <v>0.52500000000000002</v>
      </c>
      <c r="I57" s="9">
        <f t="shared" si="8"/>
        <v>0.75</v>
      </c>
    </row>
    <row r="58" spans="1:9" x14ac:dyDescent="0.25">
      <c r="A58" s="12" t="s">
        <v>270</v>
      </c>
      <c r="B58" s="40">
        <f t="shared" si="11"/>
        <v>1</v>
      </c>
      <c r="C58" s="9">
        <f t="shared" si="6"/>
        <v>1</v>
      </c>
      <c r="D58" s="40">
        <v>4.5</v>
      </c>
      <c r="E58" s="40">
        <v>4.5</v>
      </c>
      <c r="F58" s="9">
        <f t="shared" si="9"/>
        <v>4.5</v>
      </c>
      <c r="G58" s="9">
        <f t="shared" si="10"/>
        <v>4.5</v>
      </c>
      <c r="H58" s="9">
        <f t="shared" si="7"/>
        <v>0.67499999999999993</v>
      </c>
      <c r="I58" s="9">
        <f t="shared" si="8"/>
        <v>0.67499999999999993</v>
      </c>
    </row>
    <row r="59" spans="1:9" x14ac:dyDescent="0.25">
      <c r="A59" s="12" t="s">
        <v>271</v>
      </c>
      <c r="B59" s="40">
        <f t="shared" si="11"/>
        <v>2</v>
      </c>
      <c r="C59" s="9">
        <f t="shared" si="6"/>
        <v>1</v>
      </c>
      <c r="D59" s="40">
        <v>3.5</v>
      </c>
      <c r="E59" s="40">
        <v>4.5</v>
      </c>
      <c r="F59" s="9">
        <f t="shared" si="9"/>
        <v>3.5</v>
      </c>
      <c r="G59" s="9">
        <f t="shared" si="10"/>
        <v>4.5</v>
      </c>
      <c r="H59" s="9">
        <f t="shared" si="7"/>
        <v>0.52500000000000002</v>
      </c>
      <c r="I59" s="9">
        <f t="shared" si="8"/>
        <v>0.67499999999999993</v>
      </c>
    </row>
    <row r="61" spans="1:9" x14ac:dyDescent="0.25">
      <c r="A61" s="122" t="s">
        <v>239</v>
      </c>
      <c r="B61" s="122" t="s">
        <v>4</v>
      </c>
      <c r="C61" s="122"/>
      <c r="D61" s="122"/>
    </row>
    <row r="62" spans="1:9" x14ac:dyDescent="0.25">
      <c r="A62" s="122"/>
      <c r="B62" s="17" t="s">
        <v>229</v>
      </c>
      <c r="C62" s="17" t="s">
        <v>230</v>
      </c>
      <c r="D62" s="16" t="s">
        <v>253</v>
      </c>
    </row>
    <row r="63" spans="1:9" x14ac:dyDescent="0.25">
      <c r="A63" s="40" t="s">
        <v>241</v>
      </c>
      <c r="B63" s="40">
        <v>4</v>
      </c>
      <c r="C63" s="9">
        <v>5</v>
      </c>
      <c r="D63" s="40">
        <v>5</v>
      </c>
    </row>
    <row r="64" spans="1:9" x14ac:dyDescent="0.25">
      <c r="A64" s="40" t="s">
        <v>242</v>
      </c>
      <c r="B64" s="40">
        <v>4</v>
      </c>
      <c r="C64" s="9">
        <v>3</v>
      </c>
      <c r="D64" s="40">
        <v>5</v>
      </c>
    </row>
    <row r="65" spans="1:32" x14ac:dyDescent="0.25">
      <c r="A65" s="40" t="s">
        <v>243</v>
      </c>
      <c r="B65" s="40">
        <v>4</v>
      </c>
      <c r="C65" s="9">
        <v>3</v>
      </c>
      <c r="D65" s="40">
        <v>4</v>
      </c>
    </row>
    <row r="66" spans="1:32" x14ac:dyDescent="0.25">
      <c r="A66" s="40" t="s">
        <v>244</v>
      </c>
      <c r="B66" s="40">
        <v>4</v>
      </c>
      <c r="C66" s="9">
        <v>4</v>
      </c>
      <c r="D66" s="40">
        <v>4</v>
      </c>
    </row>
    <row r="67" spans="1:32" x14ac:dyDescent="0.25">
      <c r="A67" s="40" t="s">
        <v>245</v>
      </c>
      <c r="B67" s="40">
        <v>4</v>
      </c>
      <c r="C67" s="9">
        <v>4</v>
      </c>
      <c r="D67" s="40">
        <v>4</v>
      </c>
    </row>
    <row r="68" spans="1:32" x14ac:dyDescent="0.25">
      <c r="A68" s="42" t="s">
        <v>267</v>
      </c>
      <c r="B68" s="43">
        <v>5</v>
      </c>
      <c r="C68" s="37">
        <v>5</v>
      </c>
      <c r="D68" s="43">
        <v>4</v>
      </c>
    </row>
    <row r="69" spans="1:32" x14ac:dyDescent="0.25">
      <c r="A69" s="42" t="s">
        <v>268</v>
      </c>
      <c r="B69" s="43">
        <v>4</v>
      </c>
      <c r="C69" s="37">
        <v>5</v>
      </c>
      <c r="D69" s="43">
        <v>4</v>
      </c>
    </row>
    <row r="70" spans="1:32" x14ac:dyDescent="0.25">
      <c r="A70" s="42" t="s">
        <v>269</v>
      </c>
      <c r="B70" s="43">
        <v>4</v>
      </c>
      <c r="C70" s="37">
        <v>4</v>
      </c>
      <c r="D70" s="43">
        <v>4</v>
      </c>
    </row>
    <row r="71" spans="1:32" x14ac:dyDescent="0.25">
      <c r="A71" s="42" t="s">
        <v>270</v>
      </c>
      <c r="B71" s="43">
        <v>5</v>
      </c>
      <c r="C71" s="37">
        <v>5</v>
      </c>
      <c r="D71" s="43">
        <v>3</v>
      </c>
    </row>
    <row r="72" spans="1:32" x14ac:dyDescent="0.25">
      <c r="A72" s="42" t="s">
        <v>271</v>
      </c>
      <c r="B72" s="43">
        <v>5</v>
      </c>
      <c r="C72" s="37">
        <v>5</v>
      </c>
      <c r="D72" s="43">
        <v>4</v>
      </c>
    </row>
    <row r="73" spans="1:32" x14ac:dyDescent="0.25">
      <c r="A73" s="43" t="s">
        <v>251</v>
      </c>
      <c r="B73" s="43">
        <v>3</v>
      </c>
      <c r="C73" s="37">
        <v>5</v>
      </c>
      <c r="D73" s="43">
        <v>4</v>
      </c>
      <c r="E73" s="4"/>
      <c r="F73" s="4"/>
      <c r="G73" s="4"/>
    </row>
    <row r="74" spans="1:32" x14ac:dyDescent="0.25">
      <c r="A74" s="122" t="s">
        <v>239</v>
      </c>
      <c r="B74" s="122" t="s">
        <v>254</v>
      </c>
      <c r="C74" s="122"/>
      <c r="D74" s="122"/>
      <c r="E74" s="122" t="s">
        <v>266</v>
      </c>
      <c r="F74" s="122"/>
      <c r="G74" s="122"/>
      <c r="H74" s="122" t="s">
        <v>283</v>
      </c>
      <c r="I74" s="122"/>
      <c r="J74" s="126" t="s">
        <v>276</v>
      </c>
      <c r="K74" s="129"/>
      <c r="L74" s="127"/>
    </row>
    <row r="75" spans="1:32" x14ac:dyDescent="0.25">
      <c r="A75" s="122"/>
      <c r="B75" s="3" t="s">
        <v>229</v>
      </c>
      <c r="C75" s="3" t="s">
        <v>230</v>
      </c>
      <c r="D75" s="3" t="s">
        <v>253</v>
      </c>
      <c r="E75" s="17" t="s">
        <v>229</v>
      </c>
      <c r="F75" s="17" t="s">
        <v>230</v>
      </c>
      <c r="G75" s="3" t="s">
        <v>253</v>
      </c>
      <c r="H75" s="3" t="s">
        <v>280</v>
      </c>
      <c r="I75" s="3" t="s">
        <v>282</v>
      </c>
      <c r="J75" s="3" t="s">
        <v>229</v>
      </c>
      <c r="K75" s="3" t="s">
        <v>230</v>
      </c>
      <c r="L75" s="3" t="s">
        <v>253</v>
      </c>
    </row>
    <row r="76" spans="1:32" x14ac:dyDescent="0.25">
      <c r="A76" s="13" t="s">
        <v>241</v>
      </c>
      <c r="B76" s="9">
        <f>SUM(B63-$B$73)</f>
        <v>1</v>
      </c>
      <c r="C76" s="9">
        <f>SUM(C63-$C$73)</f>
        <v>0</v>
      </c>
      <c r="D76" s="9">
        <f>SUM(D63-$D$73)</f>
        <v>1</v>
      </c>
      <c r="E76" s="9">
        <v>4.5</v>
      </c>
      <c r="F76" s="9">
        <v>5</v>
      </c>
      <c r="G76" s="9">
        <v>4.5</v>
      </c>
      <c r="H76" s="9">
        <f>SUM((F76+G76)/2)</f>
        <v>4.75</v>
      </c>
      <c r="I76" s="9">
        <f>SUM(E76/1)</f>
        <v>4.5</v>
      </c>
      <c r="J76" s="40">
        <f>SUM(I76*0.1)</f>
        <v>0.45</v>
      </c>
      <c r="K76" s="40">
        <f t="shared" ref="K76:K85" si="12">SUM(F76*0.2)</f>
        <v>1</v>
      </c>
      <c r="L76" s="40">
        <f t="shared" ref="L76:L85" si="13">SUM(G76*0.2)</f>
        <v>0.9</v>
      </c>
    </row>
    <row r="77" spans="1:32" x14ac:dyDescent="0.25">
      <c r="A77" s="13" t="s">
        <v>242</v>
      </c>
      <c r="B77" s="9">
        <f>SUM(B64-$B$73)</f>
        <v>1</v>
      </c>
      <c r="C77" s="9">
        <f>SUM(C64-$C$73)</f>
        <v>-2</v>
      </c>
      <c r="D77" s="9">
        <f>SUM(D64-$D$73)</f>
        <v>1</v>
      </c>
      <c r="E77" s="9">
        <v>4.5</v>
      </c>
      <c r="F77" s="9">
        <v>3</v>
      </c>
      <c r="G77" s="9">
        <v>4.5</v>
      </c>
      <c r="H77" s="9">
        <f t="shared" ref="H77:H85" si="14">SUM((F77+G77)/2)</f>
        <v>3.75</v>
      </c>
      <c r="I77" s="9">
        <f t="shared" ref="I77:I85" si="15">SUM(E77/1)</f>
        <v>4.5</v>
      </c>
      <c r="J77" s="40">
        <f t="shared" ref="J77:J85" si="16">SUM(I77*0.1)</f>
        <v>0.45</v>
      </c>
      <c r="K77" s="40">
        <f t="shared" si="12"/>
        <v>0.60000000000000009</v>
      </c>
      <c r="L77" s="40">
        <f t="shared" si="13"/>
        <v>0.9</v>
      </c>
    </row>
    <row r="78" spans="1:32" x14ac:dyDescent="0.25">
      <c r="A78" s="13" t="s">
        <v>243</v>
      </c>
      <c r="B78" s="9">
        <f>SUM(B65-$B$73)</f>
        <v>1</v>
      </c>
      <c r="C78" s="9">
        <f>SUM(C65-$C$73)</f>
        <v>-2</v>
      </c>
      <c r="D78" s="9">
        <f>SUM(D65-$D$73)</f>
        <v>0</v>
      </c>
      <c r="E78" s="9">
        <v>4.5</v>
      </c>
      <c r="F78" s="9">
        <v>3</v>
      </c>
      <c r="G78" s="9">
        <v>5</v>
      </c>
      <c r="H78" s="9">
        <f t="shared" si="14"/>
        <v>4</v>
      </c>
      <c r="I78" s="9">
        <f t="shared" si="15"/>
        <v>4.5</v>
      </c>
      <c r="J78" s="40">
        <f t="shared" si="16"/>
        <v>0.45</v>
      </c>
      <c r="K78" s="40">
        <f t="shared" si="12"/>
        <v>0.60000000000000009</v>
      </c>
      <c r="L78" s="40">
        <f t="shared" si="13"/>
        <v>1</v>
      </c>
    </row>
    <row r="79" spans="1:32" x14ac:dyDescent="0.25">
      <c r="A79" s="13" t="s">
        <v>244</v>
      </c>
      <c r="B79" s="9">
        <f>SUM(B66-$B$73)</f>
        <v>1</v>
      </c>
      <c r="C79" s="9">
        <f>SUM(C66-$C$73)</f>
        <v>-1</v>
      </c>
      <c r="D79" s="9">
        <f>SUM(D66-$D$73)</f>
        <v>0</v>
      </c>
      <c r="E79" s="9">
        <v>4.5</v>
      </c>
      <c r="F79" s="9">
        <v>4</v>
      </c>
      <c r="G79" s="9">
        <v>5</v>
      </c>
      <c r="H79" s="9">
        <f t="shared" si="14"/>
        <v>4.5</v>
      </c>
      <c r="I79" s="9">
        <f t="shared" si="15"/>
        <v>4.5</v>
      </c>
      <c r="J79" s="40">
        <f t="shared" si="16"/>
        <v>0.45</v>
      </c>
      <c r="K79" s="40">
        <f t="shared" si="12"/>
        <v>0.8</v>
      </c>
      <c r="L79" s="40">
        <f t="shared" si="13"/>
        <v>1</v>
      </c>
      <c r="Z79" s="123"/>
      <c r="AA79" s="123"/>
      <c r="AB79" s="123"/>
      <c r="AC79" s="123"/>
      <c r="AD79" s="123"/>
      <c r="AE79" s="123"/>
      <c r="AF79" s="123"/>
    </row>
    <row r="80" spans="1:32" x14ac:dyDescent="0.25">
      <c r="A80" s="13" t="s">
        <v>245</v>
      </c>
      <c r="B80" s="9">
        <f>SUM(B67-$B$73)</f>
        <v>1</v>
      </c>
      <c r="C80" s="9">
        <f>SUM(C67-$C$73)</f>
        <v>-1</v>
      </c>
      <c r="D80" s="9">
        <f>SUM(D67-$D$73)</f>
        <v>0</v>
      </c>
      <c r="E80" s="9">
        <v>4.5</v>
      </c>
      <c r="F80" s="9">
        <v>4</v>
      </c>
      <c r="G80" s="9">
        <v>5</v>
      </c>
      <c r="H80" s="9">
        <f t="shared" si="14"/>
        <v>4.5</v>
      </c>
      <c r="I80" s="9">
        <f t="shared" si="15"/>
        <v>4.5</v>
      </c>
      <c r="J80" s="40">
        <f t="shared" si="16"/>
        <v>0.45</v>
      </c>
      <c r="K80" s="40">
        <f t="shared" si="12"/>
        <v>0.8</v>
      </c>
      <c r="L80" s="40">
        <f t="shared" si="13"/>
        <v>1</v>
      </c>
      <c r="Z80" s="123"/>
      <c r="AA80" s="34"/>
      <c r="AB80" s="34"/>
      <c r="AC80" s="34"/>
      <c r="AD80" s="41"/>
      <c r="AE80" s="41"/>
      <c r="AF80" s="34"/>
    </row>
    <row r="81" spans="1:32" x14ac:dyDescent="0.25">
      <c r="A81" s="42" t="s">
        <v>267</v>
      </c>
      <c r="B81" s="9">
        <f t="shared" ref="B81:B85" si="17">SUM(B68-$B$73)</f>
        <v>2</v>
      </c>
      <c r="C81" s="9">
        <f t="shared" ref="C81:C85" si="18">SUM(C68-$C$73)</f>
        <v>0</v>
      </c>
      <c r="D81" s="9">
        <f t="shared" ref="D81:D85" si="19">SUM(D68-$D$73)</f>
        <v>0</v>
      </c>
      <c r="E81" s="9">
        <v>3.5</v>
      </c>
      <c r="F81" s="9">
        <v>5</v>
      </c>
      <c r="G81" s="9">
        <v>5</v>
      </c>
      <c r="H81" s="9">
        <f t="shared" si="14"/>
        <v>5</v>
      </c>
      <c r="I81" s="9">
        <f t="shared" si="15"/>
        <v>3.5</v>
      </c>
      <c r="J81" s="40">
        <f t="shared" si="16"/>
        <v>0.35000000000000003</v>
      </c>
      <c r="K81" s="40">
        <f t="shared" si="12"/>
        <v>1</v>
      </c>
      <c r="L81" s="40">
        <f t="shared" si="13"/>
        <v>1</v>
      </c>
      <c r="Z81" s="44"/>
      <c r="AA81" s="4"/>
      <c r="AB81" s="4"/>
      <c r="AC81" s="4"/>
      <c r="AD81" s="4"/>
      <c r="AE81" s="4"/>
      <c r="AF81" s="4"/>
    </row>
    <row r="82" spans="1:32" x14ac:dyDescent="0.25">
      <c r="A82" s="42" t="s">
        <v>268</v>
      </c>
      <c r="B82" s="9">
        <f t="shared" si="17"/>
        <v>1</v>
      </c>
      <c r="C82" s="9">
        <f t="shared" si="18"/>
        <v>0</v>
      </c>
      <c r="D82" s="9">
        <f t="shared" si="19"/>
        <v>0</v>
      </c>
      <c r="E82" s="9">
        <v>4.5</v>
      </c>
      <c r="F82" s="9">
        <v>5</v>
      </c>
      <c r="G82" s="9">
        <v>5</v>
      </c>
      <c r="H82" s="9">
        <f t="shared" si="14"/>
        <v>5</v>
      </c>
      <c r="I82" s="9">
        <f t="shared" si="15"/>
        <v>4.5</v>
      </c>
      <c r="J82" s="40">
        <f t="shared" si="16"/>
        <v>0.45</v>
      </c>
      <c r="K82" s="40">
        <f t="shared" si="12"/>
        <v>1</v>
      </c>
      <c r="L82" s="40">
        <f t="shared" si="13"/>
        <v>1</v>
      </c>
      <c r="Z82" s="44"/>
      <c r="AA82" s="4"/>
      <c r="AB82" s="4"/>
      <c r="AC82" s="4"/>
      <c r="AD82" s="4"/>
      <c r="AE82" s="4"/>
      <c r="AF82" s="4"/>
    </row>
    <row r="83" spans="1:32" x14ac:dyDescent="0.25">
      <c r="A83" s="42" t="s">
        <v>269</v>
      </c>
      <c r="B83" s="9">
        <f t="shared" si="17"/>
        <v>1</v>
      </c>
      <c r="C83" s="9">
        <f t="shared" si="18"/>
        <v>-1</v>
      </c>
      <c r="D83" s="9">
        <f t="shared" si="19"/>
        <v>0</v>
      </c>
      <c r="E83" s="9">
        <v>4.5</v>
      </c>
      <c r="F83" s="9">
        <v>4</v>
      </c>
      <c r="G83" s="9">
        <v>5</v>
      </c>
      <c r="H83" s="9">
        <f t="shared" si="14"/>
        <v>4.5</v>
      </c>
      <c r="I83" s="9">
        <f t="shared" si="15"/>
        <v>4.5</v>
      </c>
      <c r="J83" s="40">
        <f t="shared" si="16"/>
        <v>0.45</v>
      </c>
      <c r="K83" s="40">
        <f t="shared" si="12"/>
        <v>0.8</v>
      </c>
      <c r="L83" s="40">
        <f t="shared" si="13"/>
        <v>1</v>
      </c>
      <c r="Z83" s="44"/>
      <c r="AA83" s="4"/>
      <c r="AB83" s="4"/>
      <c r="AC83" s="4"/>
      <c r="AD83" s="4"/>
      <c r="AE83" s="4"/>
      <c r="AF83" s="4"/>
    </row>
    <row r="84" spans="1:32" x14ac:dyDescent="0.25">
      <c r="A84" s="42" t="s">
        <v>270</v>
      </c>
      <c r="B84" s="9">
        <f t="shared" si="17"/>
        <v>2</v>
      </c>
      <c r="C84" s="9">
        <f t="shared" si="18"/>
        <v>0</v>
      </c>
      <c r="D84" s="9">
        <f t="shared" si="19"/>
        <v>-1</v>
      </c>
      <c r="E84" s="9">
        <v>3.5</v>
      </c>
      <c r="F84" s="9">
        <v>5</v>
      </c>
      <c r="G84" s="9">
        <v>3</v>
      </c>
      <c r="H84" s="9">
        <f t="shared" si="14"/>
        <v>4</v>
      </c>
      <c r="I84" s="9">
        <f t="shared" si="15"/>
        <v>3.5</v>
      </c>
      <c r="J84" s="40">
        <f t="shared" si="16"/>
        <v>0.35000000000000003</v>
      </c>
      <c r="K84" s="40">
        <f t="shared" si="12"/>
        <v>1</v>
      </c>
      <c r="L84" s="40">
        <f t="shared" si="13"/>
        <v>0.60000000000000009</v>
      </c>
      <c r="Z84" s="44"/>
      <c r="AA84" s="4"/>
      <c r="AB84" s="4"/>
      <c r="AC84" s="4"/>
      <c r="AD84" s="4"/>
      <c r="AE84" s="4"/>
      <c r="AF84" s="4"/>
    </row>
    <row r="85" spans="1:32" x14ac:dyDescent="0.25">
      <c r="A85" s="12" t="s">
        <v>271</v>
      </c>
      <c r="B85" s="9">
        <f t="shared" si="17"/>
        <v>2</v>
      </c>
      <c r="C85" s="9">
        <f t="shared" si="18"/>
        <v>0</v>
      </c>
      <c r="D85" s="9">
        <f t="shared" si="19"/>
        <v>0</v>
      </c>
      <c r="E85" s="9">
        <v>3.5</v>
      </c>
      <c r="F85" s="9">
        <v>5</v>
      </c>
      <c r="G85" s="9">
        <v>5</v>
      </c>
      <c r="H85" s="9">
        <f t="shared" si="14"/>
        <v>5</v>
      </c>
      <c r="I85" s="9">
        <f t="shared" si="15"/>
        <v>3.5</v>
      </c>
      <c r="J85" s="40">
        <f t="shared" si="16"/>
        <v>0.35000000000000003</v>
      </c>
      <c r="K85" s="40">
        <f t="shared" si="12"/>
        <v>1</v>
      </c>
      <c r="L85" s="40">
        <f t="shared" si="13"/>
        <v>1</v>
      </c>
      <c r="Z85" s="44"/>
      <c r="AA85" s="4"/>
      <c r="AB85" s="4"/>
      <c r="AC85" s="4"/>
      <c r="AD85" s="4"/>
      <c r="AE85" s="4"/>
      <c r="AF85" s="4"/>
    </row>
    <row r="86" spans="1:32" x14ac:dyDescent="0.25">
      <c r="Z86" s="45"/>
      <c r="AA86" s="4"/>
      <c r="AB86" s="4"/>
      <c r="AC86" s="4"/>
      <c r="AD86" s="4"/>
      <c r="AE86" s="4"/>
      <c r="AF86" s="4"/>
    </row>
    <row r="87" spans="1:32" x14ac:dyDescent="0.25">
      <c r="A87" s="123"/>
      <c r="B87" s="123"/>
      <c r="C87" s="123"/>
      <c r="D87" s="46"/>
      <c r="Z87" s="45"/>
      <c r="AA87" s="4"/>
      <c r="AB87" s="4"/>
      <c r="AC87" s="4"/>
      <c r="AD87" s="4"/>
      <c r="AE87" s="4"/>
      <c r="AF87" s="4"/>
    </row>
    <row r="88" spans="1:32" x14ac:dyDescent="0.25">
      <c r="A88" s="123"/>
      <c r="B88" s="41"/>
      <c r="C88" s="41"/>
      <c r="D88" s="47"/>
      <c r="Z88" s="45"/>
      <c r="AA88" s="4"/>
      <c r="AB88" s="4"/>
      <c r="AC88" s="4"/>
      <c r="AD88" s="4"/>
      <c r="AE88" s="4"/>
      <c r="AF88" s="4"/>
    </row>
    <row r="89" spans="1:32" x14ac:dyDescent="0.25">
      <c r="A89" s="48"/>
      <c r="B89" s="48"/>
      <c r="D89" s="48"/>
      <c r="Z89" s="45"/>
      <c r="AA89" s="4"/>
      <c r="AB89" s="4"/>
      <c r="AC89" s="4"/>
      <c r="AD89" s="4"/>
      <c r="AE89" s="4"/>
      <c r="AF89" s="4"/>
    </row>
    <row r="90" spans="1:32" x14ac:dyDescent="0.25">
      <c r="A90" s="48"/>
      <c r="B90" s="48"/>
      <c r="D90" s="48"/>
      <c r="Z90" s="45"/>
      <c r="AA90" s="4"/>
      <c r="AB90" s="4"/>
      <c r="AC90" s="4"/>
      <c r="AD90" s="4"/>
      <c r="AE90" s="4"/>
      <c r="AF90" s="4"/>
    </row>
    <row r="91" spans="1:32" x14ac:dyDescent="0.25">
      <c r="A91" s="48"/>
      <c r="B91" s="48"/>
      <c r="D91" s="48"/>
    </row>
    <row r="92" spans="1:32" x14ac:dyDescent="0.25">
      <c r="A92" s="48"/>
      <c r="B92" s="48"/>
      <c r="D92" s="48"/>
    </row>
    <row r="93" spans="1:32" x14ac:dyDescent="0.25">
      <c r="A93" s="48"/>
      <c r="B93" s="48"/>
      <c r="D93" s="48"/>
    </row>
    <row r="94" spans="1:32" x14ac:dyDescent="0.25">
      <c r="A94" s="45"/>
      <c r="B94" s="48"/>
      <c r="D94" s="48"/>
    </row>
    <row r="95" spans="1:32" x14ac:dyDescent="0.25">
      <c r="A95" s="45"/>
      <c r="B95" s="48"/>
      <c r="D95" s="48"/>
    </row>
    <row r="96" spans="1:32" x14ac:dyDescent="0.25">
      <c r="A96" s="45"/>
      <c r="B96" s="48"/>
      <c r="D96" s="48"/>
    </row>
    <row r="97" spans="1:5" x14ac:dyDescent="0.25">
      <c r="A97" s="45"/>
      <c r="B97" s="48"/>
      <c r="D97" s="48"/>
    </row>
    <row r="98" spans="1:5" x14ac:dyDescent="0.25">
      <c r="A98" s="45"/>
      <c r="B98" s="48"/>
      <c r="D98" s="48"/>
    </row>
    <row r="99" spans="1:5" x14ac:dyDescent="0.25">
      <c r="A99" s="48"/>
      <c r="B99" s="48"/>
      <c r="D99" s="48"/>
    </row>
    <row r="100" spans="1:5" x14ac:dyDescent="0.25">
      <c r="A100" s="123"/>
      <c r="B100" s="123"/>
      <c r="C100" s="123"/>
      <c r="D100" s="123"/>
      <c r="E100" s="123"/>
    </row>
    <row r="101" spans="1:5" x14ac:dyDescent="0.25">
      <c r="A101" s="123"/>
      <c r="B101" s="34"/>
      <c r="C101" s="34"/>
      <c r="D101" s="34"/>
      <c r="E101" s="34"/>
    </row>
    <row r="102" spans="1:5" x14ac:dyDescent="0.25">
      <c r="A102" s="44"/>
      <c r="B102" s="4"/>
      <c r="D102" s="4"/>
      <c r="E102" s="4"/>
    </row>
    <row r="103" spans="1:5" x14ac:dyDescent="0.25">
      <c r="A103" s="44"/>
      <c r="B103" s="4"/>
      <c r="D103" s="4"/>
      <c r="E103" s="4"/>
    </row>
    <row r="104" spans="1:5" x14ac:dyDescent="0.25">
      <c r="A104" s="44"/>
      <c r="B104" s="4"/>
      <c r="D104" s="4"/>
      <c r="E104" s="4"/>
    </row>
    <row r="105" spans="1:5" x14ac:dyDescent="0.25">
      <c r="A105" s="44"/>
      <c r="B105" s="4"/>
      <c r="D105" s="4"/>
      <c r="E105" s="4"/>
    </row>
    <row r="106" spans="1:5" x14ac:dyDescent="0.25">
      <c r="A106" s="44"/>
      <c r="B106" s="4"/>
      <c r="D106" s="4"/>
      <c r="E106" s="4"/>
    </row>
    <row r="107" spans="1:5" x14ac:dyDescent="0.25">
      <c r="A107" s="45"/>
    </row>
    <row r="108" spans="1:5" x14ac:dyDescent="0.25">
      <c r="A108" s="45"/>
    </row>
    <row r="109" spans="1:5" x14ac:dyDescent="0.25">
      <c r="A109" s="45"/>
    </row>
    <row r="110" spans="1:5" x14ac:dyDescent="0.25">
      <c r="A110" s="45"/>
    </row>
    <row r="111" spans="1:5" x14ac:dyDescent="0.25">
      <c r="A111" s="45"/>
    </row>
  </sheetData>
  <autoFilter ref="R3:R12" xr:uid="{33ECE720-7D8F-46D0-B445-B74DBF4A60C8}">
    <filterColumn colId="0">
      <top10 val="10" filterVal="4.1750000000000007"/>
    </filterColumn>
    <sortState xmlns:xlrd2="http://schemas.microsoft.com/office/spreadsheetml/2017/richdata2" ref="R4:R12">
      <sortCondition descending="1" ref="R3:R12"/>
    </sortState>
  </autoFilter>
  <sortState xmlns:xlrd2="http://schemas.microsoft.com/office/spreadsheetml/2017/richdata2" ref="I4:R12">
    <sortCondition ref="R3:R12"/>
  </sortState>
  <mergeCells count="43">
    <mergeCell ref="I28:I29"/>
    <mergeCell ref="J28:J29"/>
    <mergeCell ref="K28:K29"/>
    <mergeCell ref="L28:L29"/>
    <mergeCell ref="M28:M29"/>
    <mergeCell ref="Q1:Q2"/>
    <mergeCell ref="R1:R2"/>
    <mergeCell ref="Z79:Z80"/>
    <mergeCell ref="AA79:AC79"/>
    <mergeCell ref="AD79:AF79"/>
    <mergeCell ref="R14:R15"/>
    <mergeCell ref="J74:L74"/>
    <mergeCell ref="H74:I74"/>
    <mergeCell ref="A100:A101"/>
    <mergeCell ref="B100:C100"/>
    <mergeCell ref="D100:E100"/>
    <mergeCell ref="A87:A88"/>
    <mergeCell ref="B87:C87"/>
    <mergeCell ref="H48:I48"/>
    <mergeCell ref="B48:C48"/>
    <mergeCell ref="A48:A49"/>
    <mergeCell ref="F48:G48"/>
    <mergeCell ref="E74:G74"/>
    <mergeCell ref="A74:A75"/>
    <mergeCell ref="B74:D74"/>
    <mergeCell ref="B35:C35"/>
    <mergeCell ref="D35:E35"/>
    <mergeCell ref="D48:E48"/>
    <mergeCell ref="A35:A36"/>
    <mergeCell ref="A61:A62"/>
    <mergeCell ref="B61:D61"/>
    <mergeCell ref="A3:A4"/>
    <mergeCell ref="A5:A7"/>
    <mergeCell ref="A8:A9"/>
    <mergeCell ref="L1:M1"/>
    <mergeCell ref="N1:P1"/>
    <mergeCell ref="I1:I2"/>
    <mergeCell ref="J1:J2"/>
    <mergeCell ref="I14:I15"/>
    <mergeCell ref="J14:J15"/>
    <mergeCell ref="L14:M14"/>
    <mergeCell ref="N14:P14"/>
    <mergeCell ref="Q14:Q15"/>
  </mergeCells>
  <pageMargins left="0.23622047244094488" right="0.23622047244094488" top="0.19685039370078741" bottom="0.74803149606299213" header="0.31496062992125984" footer="0.31496062992125984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5465-493F-4681-AB8A-40029A734040}">
  <dimension ref="A1:W344"/>
  <sheetViews>
    <sheetView tabSelected="1" topLeftCell="A159" zoomScale="103" zoomScaleNormal="80" workbookViewId="0">
      <selection activeCell="D169" sqref="D169:E172"/>
    </sheetView>
  </sheetViews>
  <sheetFormatPr defaultRowHeight="15.75" x14ac:dyDescent="0.25"/>
  <cols>
    <col min="1" max="1" width="17.42578125" style="5" customWidth="1"/>
    <col min="2" max="2" width="25" style="5" customWidth="1"/>
    <col min="3" max="3" width="12" style="5" customWidth="1"/>
    <col min="4" max="4" width="12.7109375" style="48" customWidth="1"/>
    <col min="5" max="5" width="13.7109375" style="4" customWidth="1"/>
    <col min="6" max="6" width="8.28515625" style="5" customWidth="1"/>
    <col min="7" max="7" width="14.28515625" style="5" customWidth="1"/>
    <col min="8" max="8" width="28.42578125" style="5" customWidth="1"/>
    <col min="9" max="9" width="20.42578125" style="5" customWidth="1"/>
    <col min="10" max="10" width="17.7109375" style="5" customWidth="1"/>
    <col min="11" max="11" width="24.28515625" style="5" customWidth="1"/>
    <col min="12" max="12" width="14" style="5" customWidth="1"/>
    <col min="13" max="13" width="16.7109375" style="5" customWidth="1"/>
    <col min="14" max="14" width="18.85546875" style="5" customWidth="1"/>
    <col min="15" max="15" width="14" style="5" customWidth="1"/>
    <col min="16" max="16" width="14" style="105" customWidth="1"/>
    <col min="17" max="17" width="29.5703125" style="105" customWidth="1"/>
    <col min="18" max="18" width="17.140625" style="5" customWidth="1"/>
    <col min="19" max="19" width="28.5703125" style="5" customWidth="1"/>
    <col min="20" max="20" width="16.5703125" style="4" customWidth="1"/>
    <col min="21" max="21" width="16.7109375" style="4" customWidth="1"/>
    <col min="22" max="22" width="14.7109375" style="5" customWidth="1"/>
    <col min="23" max="23" width="57" style="5" customWidth="1"/>
    <col min="24" max="16384" width="9.140625" style="5"/>
  </cols>
  <sheetData>
    <row r="1" spans="1:23" ht="15.75" customHeight="1" x14ac:dyDescent="0.25">
      <c r="A1" s="122" t="s">
        <v>0</v>
      </c>
      <c r="B1" s="122" t="s">
        <v>284</v>
      </c>
      <c r="C1" s="122" t="s">
        <v>232</v>
      </c>
      <c r="D1" s="122"/>
      <c r="G1" s="156" t="s">
        <v>240</v>
      </c>
      <c r="H1" s="158" t="s">
        <v>1</v>
      </c>
      <c r="I1" s="7" t="s">
        <v>2</v>
      </c>
      <c r="J1" s="153" t="s">
        <v>3</v>
      </c>
      <c r="K1" s="160"/>
      <c r="L1" s="153" t="s">
        <v>4</v>
      </c>
      <c r="M1" s="154"/>
      <c r="N1" s="154"/>
      <c r="O1" s="136" t="s">
        <v>814</v>
      </c>
      <c r="P1" s="110"/>
      <c r="Q1" s="111"/>
      <c r="R1" s="147" t="s">
        <v>240</v>
      </c>
      <c r="S1" s="120" t="s">
        <v>1</v>
      </c>
      <c r="T1" s="120" t="s">
        <v>304</v>
      </c>
      <c r="U1" s="120"/>
      <c r="V1" s="120"/>
      <c r="W1" s="120"/>
    </row>
    <row r="2" spans="1:23" ht="33.75" customHeight="1" x14ac:dyDescent="0.25">
      <c r="A2" s="122"/>
      <c r="B2" s="122"/>
      <c r="C2" s="3" t="s">
        <v>287</v>
      </c>
      <c r="D2" s="16" t="s">
        <v>288</v>
      </c>
      <c r="G2" s="157"/>
      <c r="H2" s="159"/>
      <c r="I2" s="8" t="s">
        <v>809</v>
      </c>
      <c r="J2" s="8" t="s">
        <v>810</v>
      </c>
      <c r="K2" s="8" t="s">
        <v>811</v>
      </c>
      <c r="L2" s="7" t="s">
        <v>812</v>
      </c>
      <c r="M2" s="8" t="s">
        <v>230</v>
      </c>
      <c r="N2" s="83" t="s">
        <v>813</v>
      </c>
      <c r="O2" s="136"/>
      <c r="P2" s="112"/>
      <c r="Q2" s="106"/>
      <c r="R2" s="147"/>
      <c r="S2" s="120"/>
      <c r="T2" s="49" t="s">
        <v>815</v>
      </c>
      <c r="U2" s="6" t="s">
        <v>816</v>
      </c>
      <c r="V2" s="8" t="s">
        <v>293</v>
      </c>
      <c r="W2" s="8" t="s">
        <v>215</v>
      </c>
    </row>
    <row r="3" spans="1:23" x14ac:dyDescent="0.25">
      <c r="A3" s="9">
        <v>1</v>
      </c>
      <c r="B3" s="9" t="s">
        <v>285</v>
      </c>
      <c r="C3" s="9">
        <v>60</v>
      </c>
      <c r="D3" s="40">
        <v>100</v>
      </c>
      <c r="G3" s="10" t="s">
        <v>241</v>
      </c>
      <c r="H3" s="91" t="s">
        <v>23</v>
      </c>
      <c r="I3" s="92">
        <v>99</v>
      </c>
      <c r="J3" s="93">
        <v>90</v>
      </c>
      <c r="K3" s="93">
        <v>74</v>
      </c>
      <c r="L3" s="13">
        <v>80</v>
      </c>
      <c r="M3" s="13">
        <v>93</v>
      </c>
      <c r="N3" s="84">
        <v>84</v>
      </c>
      <c r="O3" s="136"/>
      <c r="P3" s="112"/>
      <c r="Q3" s="106"/>
      <c r="R3" s="108" t="s">
        <v>241</v>
      </c>
      <c r="S3" s="91" t="s">
        <v>23</v>
      </c>
      <c r="T3" s="101">
        <v>93.36</v>
      </c>
      <c r="U3" s="107">
        <v>43.42</v>
      </c>
      <c r="V3" s="9">
        <f>SUM(T3+U3)/2</f>
        <v>68.39</v>
      </c>
      <c r="W3" s="9" t="s">
        <v>806</v>
      </c>
    </row>
    <row r="4" spans="1:23" x14ac:dyDescent="0.25">
      <c r="A4" s="9">
        <v>2</v>
      </c>
      <c r="B4" s="9" t="s">
        <v>286</v>
      </c>
      <c r="C4" s="9">
        <v>40</v>
      </c>
      <c r="D4" s="40" t="s">
        <v>315</v>
      </c>
      <c r="G4" s="10" t="s">
        <v>242</v>
      </c>
      <c r="H4" s="91" t="s">
        <v>24</v>
      </c>
      <c r="I4" s="92">
        <v>84</v>
      </c>
      <c r="J4" s="93">
        <v>85</v>
      </c>
      <c r="K4" s="93">
        <v>92</v>
      </c>
      <c r="L4" s="9">
        <v>86</v>
      </c>
      <c r="M4" s="9">
        <v>95</v>
      </c>
      <c r="N4" s="85">
        <v>68</v>
      </c>
      <c r="O4" s="136"/>
      <c r="P4" s="112"/>
      <c r="Q4" s="106"/>
      <c r="R4" s="108" t="s">
        <v>242</v>
      </c>
      <c r="S4" s="91" t="s">
        <v>24</v>
      </c>
      <c r="T4" s="93">
        <v>77.55</v>
      </c>
      <c r="U4" s="107">
        <v>28.76</v>
      </c>
      <c r="V4" s="9">
        <f t="shared" ref="V4:V12" si="0">SUM(T4+U4)/2</f>
        <v>53.155000000000001</v>
      </c>
      <c r="W4" s="9" t="s">
        <v>806</v>
      </c>
    </row>
    <row r="5" spans="1:23" x14ac:dyDescent="0.25">
      <c r="G5" s="15" t="s">
        <v>243</v>
      </c>
      <c r="H5" s="91" t="s">
        <v>25</v>
      </c>
      <c r="I5" s="92">
        <v>73</v>
      </c>
      <c r="J5" s="93">
        <v>89</v>
      </c>
      <c r="K5" s="93">
        <v>85</v>
      </c>
      <c r="L5" s="9">
        <v>74</v>
      </c>
      <c r="M5" s="9">
        <v>98</v>
      </c>
      <c r="N5" s="85">
        <v>73</v>
      </c>
      <c r="O5" s="136"/>
      <c r="P5" s="113"/>
      <c r="Q5" s="28"/>
      <c r="R5" s="109" t="s">
        <v>243</v>
      </c>
      <c r="S5" s="91" t="s">
        <v>25</v>
      </c>
      <c r="T5" s="93">
        <v>72.540000000000006</v>
      </c>
      <c r="U5" s="107">
        <v>26.22</v>
      </c>
      <c r="V5" s="9">
        <f t="shared" si="0"/>
        <v>49.38</v>
      </c>
      <c r="W5" s="9" t="s">
        <v>822</v>
      </c>
    </row>
    <row r="6" spans="1:23" x14ac:dyDescent="0.25">
      <c r="A6" s="155" t="s">
        <v>292</v>
      </c>
      <c r="B6" s="155"/>
      <c r="C6" s="155"/>
      <c r="D6" s="155"/>
      <c r="E6" s="155"/>
      <c r="G6" s="10" t="s">
        <v>244</v>
      </c>
      <c r="H6" s="91" t="s">
        <v>26</v>
      </c>
      <c r="I6" s="92">
        <v>80</v>
      </c>
      <c r="J6" s="93">
        <v>95</v>
      </c>
      <c r="K6" s="93">
        <v>87</v>
      </c>
      <c r="L6" s="9">
        <v>92</v>
      </c>
      <c r="M6" s="9">
        <v>100</v>
      </c>
      <c r="N6" s="85">
        <v>73</v>
      </c>
      <c r="O6" s="137"/>
      <c r="P6" s="87"/>
      <c r="Q6" s="87"/>
      <c r="R6" s="10" t="s">
        <v>244</v>
      </c>
      <c r="S6" s="91" t="s">
        <v>26</v>
      </c>
      <c r="T6" s="93">
        <v>74.28</v>
      </c>
      <c r="U6" s="107">
        <v>28.06</v>
      </c>
      <c r="V6" s="9">
        <f t="shared" si="0"/>
        <v>51.17</v>
      </c>
      <c r="W6" s="9" t="s">
        <v>806</v>
      </c>
    </row>
    <row r="7" spans="1:23" x14ac:dyDescent="0.25">
      <c r="A7" s="3" t="s">
        <v>221</v>
      </c>
      <c r="B7" s="16" t="s">
        <v>222</v>
      </c>
      <c r="C7" s="3" t="s">
        <v>232</v>
      </c>
      <c r="D7" s="176" t="s">
        <v>276</v>
      </c>
      <c r="E7" s="3" t="s">
        <v>290</v>
      </c>
      <c r="G7" s="10" t="s">
        <v>245</v>
      </c>
      <c r="H7" s="91" t="s">
        <v>27</v>
      </c>
      <c r="I7" s="92">
        <v>90</v>
      </c>
      <c r="J7" s="93">
        <v>87</v>
      </c>
      <c r="K7" s="93">
        <v>84</v>
      </c>
      <c r="L7" s="9">
        <v>75</v>
      </c>
      <c r="M7" s="9">
        <v>61</v>
      </c>
      <c r="N7" s="85">
        <v>68</v>
      </c>
      <c r="O7" s="137"/>
      <c r="P7" s="87"/>
      <c r="Q7" s="87"/>
      <c r="R7" s="10" t="s">
        <v>245</v>
      </c>
      <c r="S7" s="91" t="s">
        <v>27</v>
      </c>
      <c r="T7" s="93">
        <v>81.63</v>
      </c>
      <c r="U7" s="107">
        <v>30.78</v>
      </c>
      <c r="V7" s="9">
        <f t="shared" si="0"/>
        <v>56.204999999999998</v>
      </c>
      <c r="W7" s="9" t="s">
        <v>806</v>
      </c>
    </row>
    <row r="8" spans="1:23" x14ac:dyDescent="0.25">
      <c r="A8" s="3" t="s">
        <v>830</v>
      </c>
      <c r="B8" s="18" t="s">
        <v>830</v>
      </c>
      <c r="C8" s="9">
        <v>30</v>
      </c>
      <c r="D8" s="40">
        <v>99</v>
      </c>
      <c r="E8" s="101">
        <f>SUM((D8*0.3)*1)</f>
        <v>29.7</v>
      </c>
      <c r="G8" s="10" t="s">
        <v>267</v>
      </c>
      <c r="H8" s="91" t="s">
        <v>28</v>
      </c>
      <c r="I8" s="92">
        <v>83</v>
      </c>
      <c r="J8" s="93">
        <v>86</v>
      </c>
      <c r="K8" s="93">
        <v>87</v>
      </c>
      <c r="L8" s="13">
        <v>64</v>
      </c>
      <c r="M8" s="13">
        <v>70</v>
      </c>
      <c r="N8" s="84">
        <v>65</v>
      </c>
      <c r="O8" s="137"/>
      <c r="P8" s="87"/>
      <c r="Q8" s="87"/>
      <c r="R8" s="10" t="s">
        <v>267</v>
      </c>
      <c r="S8" s="91" t="s">
        <v>28</v>
      </c>
      <c r="T8" s="93">
        <v>77.67</v>
      </c>
      <c r="U8" s="107">
        <v>26.96</v>
      </c>
      <c r="V8" s="9">
        <f t="shared" si="0"/>
        <v>52.314999999999998</v>
      </c>
      <c r="W8" s="9" t="s">
        <v>806</v>
      </c>
    </row>
    <row r="9" spans="1:23" x14ac:dyDescent="0.25">
      <c r="A9" s="125" t="s">
        <v>833</v>
      </c>
      <c r="B9" s="18" t="s">
        <v>831</v>
      </c>
      <c r="C9" s="9">
        <v>20</v>
      </c>
      <c r="D9" s="40">
        <v>90</v>
      </c>
      <c r="E9" s="101">
        <f>SUM((D9*0.2)*0.6)</f>
        <v>10.799999999999999</v>
      </c>
      <c r="G9" s="10" t="s">
        <v>268</v>
      </c>
      <c r="H9" s="91" t="s">
        <v>29</v>
      </c>
      <c r="I9" s="92">
        <v>95</v>
      </c>
      <c r="J9" s="93">
        <v>85</v>
      </c>
      <c r="K9" s="93">
        <v>83</v>
      </c>
      <c r="L9" s="13">
        <v>78</v>
      </c>
      <c r="M9" s="13">
        <v>79</v>
      </c>
      <c r="N9" s="84">
        <v>61</v>
      </c>
      <c r="O9" s="137"/>
      <c r="P9" s="87"/>
      <c r="Q9" s="87"/>
      <c r="R9" s="10" t="s">
        <v>268</v>
      </c>
      <c r="S9" s="91" t="s">
        <v>29</v>
      </c>
      <c r="T9" s="93">
        <v>79.739999999999995</v>
      </c>
      <c r="U9" s="107">
        <v>27.44</v>
      </c>
      <c r="V9" s="9">
        <f t="shared" si="0"/>
        <v>53.589999999999996</v>
      </c>
      <c r="W9" s="9" t="s">
        <v>806</v>
      </c>
    </row>
    <row r="10" spans="1:23" x14ac:dyDescent="0.25">
      <c r="A10" s="125"/>
      <c r="B10" s="18" t="s">
        <v>832</v>
      </c>
      <c r="C10" s="9">
        <v>25</v>
      </c>
      <c r="D10" s="40">
        <v>74</v>
      </c>
      <c r="E10" s="101">
        <f>SUM(D10*0.25)*0.6</f>
        <v>11.1</v>
      </c>
      <c r="G10" s="10" t="s">
        <v>269</v>
      </c>
      <c r="H10" s="91" t="s">
        <v>30</v>
      </c>
      <c r="I10" s="92">
        <v>100</v>
      </c>
      <c r="J10" s="93">
        <v>85</v>
      </c>
      <c r="K10" s="93">
        <v>93</v>
      </c>
      <c r="L10" s="22">
        <v>84</v>
      </c>
      <c r="M10" s="22">
        <v>54</v>
      </c>
      <c r="N10" s="86">
        <v>69</v>
      </c>
      <c r="O10" s="137"/>
      <c r="P10" s="87"/>
      <c r="Q10" s="87"/>
      <c r="R10" s="10" t="s">
        <v>269</v>
      </c>
      <c r="S10" s="91" t="s">
        <v>30</v>
      </c>
      <c r="T10" s="93">
        <v>49.88</v>
      </c>
      <c r="U10" s="107">
        <v>27.14</v>
      </c>
      <c r="V10" s="9">
        <f t="shared" si="0"/>
        <v>38.510000000000005</v>
      </c>
      <c r="W10" s="9" t="s">
        <v>822</v>
      </c>
    </row>
    <row r="11" spans="1:23" x14ac:dyDescent="0.25">
      <c r="A11" s="122" t="s">
        <v>4</v>
      </c>
      <c r="B11" s="18" t="s">
        <v>834</v>
      </c>
      <c r="C11" s="9">
        <v>20</v>
      </c>
      <c r="D11" s="40">
        <v>80</v>
      </c>
      <c r="E11" s="101">
        <f>SUM((D11*0.2)*0.6)</f>
        <v>9.6</v>
      </c>
      <c r="G11" s="10" t="s">
        <v>270</v>
      </c>
      <c r="H11" s="91" t="s">
        <v>31</v>
      </c>
      <c r="I11" s="92">
        <v>70</v>
      </c>
      <c r="J11" s="93">
        <v>97</v>
      </c>
      <c r="K11" s="93">
        <v>90</v>
      </c>
      <c r="L11" s="9">
        <v>94</v>
      </c>
      <c r="M11" s="9">
        <v>93</v>
      </c>
      <c r="N11" s="85">
        <v>54</v>
      </c>
      <c r="O11" s="137"/>
      <c r="P11" s="87"/>
      <c r="Q11" s="87"/>
      <c r="R11" s="10" t="s">
        <v>270</v>
      </c>
      <c r="S11" s="91" t="s">
        <v>31</v>
      </c>
      <c r="T11" s="93">
        <v>80.459999999999994</v>
      </c>
      <c r="U11" s="107">
        <v>27.34</v>
      </c>
      <c r="V11" s="9">
        <f t="shared" si="0"/>
        <v>53.9</v>
      </c>
      <c r="W11" s="13" t="s">
        <v>806</v>
      </c>
    </row>
    <row r="12" spans="1:23" x14ac:dyDescent="0.25">
      <c r="A12" s="122"/>
      <c r="B12" s="18" t="s">
        <v>835</v>
      </c>
      <c r="C12" s="9">
        <v>20</v>
      </c>
      <c r="D12" s="40">
        <v>93</v>
      </c>
      <c r="E12" s="101">
        <f>SUM((D12*0.2)*0.6)</f>
        <v>11.16</v>
      </c>
      <c r="G12" s="10" t="s">
        <v>271</v>
      </c>
      <c r="H12" s="91" t="s">
        <v>32</v>
      </c>
      <c r="I12" s="92">
        <v>90</v>
      </c>
      <c r="J12" s="93">
        <v>86</v>
      </c>
      <c r="K12" s="93">
        <v>89</v>
      </c>
      <c r="L12" s="22">
        <v>67</v>
      </c>
      <c r="M12" s="22">
        <v>53</v>
      </c>
      <c r="N12" s="86">
        <v>93</v>
      </c>
      <c r="O12" s="137"/>
      <c r="P12" s="87"/>
      <c r="Q12" s="87"/>
      <c r="R12" s="10" t="s">
        <v>271</v>
      </c>
      <c r="S12" s="91" t="s">
        <v>32</v>
      </c>
      <c r="T12" s="93">
        <v>84.66</v>
      </c>
      <c r="U12" s="107">
        <v>31.3</v>
      </c>
      <c r="V12" s="9">
        <f t="shared" si="0"/>
        <v>57.98</v>
      </c>
      <c r="W12" s="13" t="s">
        <v>806</v>
      </c>
    </row>
    <row r="13" spans="1:23" x14ac:dyDescent="0.25">
      <c r="A13" s="122"/>
      <c r="B13" s="18" t="s">
        <v>231</v>
      </c>
      <c r="C13" s="9">
        <v>25</v>
      </c>
      <c r="D13" s="40">
        <v>84</v>
      </c>
      <c r="E13" s="101">
        <f>SUM(D13*0.25)</f>
        <v>21</v>
      </c>
      <c r="P13" s="87"/>
      <c r="Q13" s="87"/>
      <c r="U13" s="96"/>
    </row>
    <row r="14" spans="1:23" ht="15.75" customHeight="1" x14ac:dyDescent="0.25">
      <c r="A14" s="16" t="s">
        <v>826</v>
      </c>
      <c r="B14" s="40" t="s">
        <v>827</v>
      </c>
      <c r="C14" s="40">
        <v>30</v>
      </c>
      <c r="D14" s="40">
        <v>79</v>
      </c>
      <c r="E14" s="9">
        <f>SUM(D14*0.3)*1</f>
        <v>23.7</v>
      </c>
      <c r="G14" s="119" t="s">
        <v>240</v>
      </c>
      <c r="H14" s="120" t="s">
        <v>1</v>
      </c>
      <c r="I14" s="82" t="s">
        <v>3</v>
      </c>
      <c r="J14" s="82"/>
      <c r="K14" s="121" t="s">
        <v>4</v>
      </c>
      <c r="L14" s="121"/>
      <c r="N14" s="94"/>
      <c r="P14" s="87"/>
      <c r="Q14" s="87"/>
      <c r="V14" s="9" t="s">
        <v>232</v>
      </c>
      <c r="W14" s="9" t="s">
        <v>233</v>
      </c>
    </row>
    <row r="15" spans="1:23" ht="47.25" x14ac:dyDescent="0.25">
      <c r="A15" s="126" t="s">
        <v>291</v>
      </c>
      <c r="B15" s="129"/>
      <c r="C15" s="129"/>
      <c r="D15" s="127"/>
      <c r="E15" s="101">
        <f>SUM(E8:E14)</f>
        <v>117.06</v>
      </c>
      <c r="G15" s="119"/>
      <c r="H15" s="120"/>
      <c r="I15" s="8" t="s">
        <v>810</v>
      </c>
      <c r="J15" s="8" t="s">
        <v>811</v>
      </c>
      <c r="K15" s="8" t="s">
        <v>230</v>
      </c>
      <c r="L15" s="8" t="s">
        <v>813</v>
      </c>
      <c r="P15" s="87"/>
      <c r="Q15" s="87"/>
      <c r="V15" s="9" t="s">
        <v>818</v>
      </c>
      <c r="W15" s="9" t="s">
        <v>821</v>
      </c>
    </row>
    <row r="16" spans="1:23" ht="15" hidden="1" customHeight="1" x14ac:dyDescent="0.25">
      <c r="A16" s="99"/>
      <c r="B16" s="99"/>
      <c r="C16" s="99"/>
      <c r="D16" s="166"/>
      <c r="E16" s="102"/>
      <c r="G16" s="10" t="s">
        <v>241</v>
      </c>
      <c r="H16" s="11" t="s">
        <v>5</v>
      </c>
      <c r="I16" s="13">
        <v>98</v>
      </c>
      <c r="J16" s="13">
        <v>70</v>
      </c>
      <c r="K16" s="13">
        <v>93</v>
      </c>
      <c r="L16" s="13">
        <v>84</v>
      </c>
      <c r="P16" s="87"/>
      <c r="Q16" s="87"/>
      <c r="V16" s="9"/>
      <c r="W16" s="9"/>
    </row>
    <row r="17" spans="1:23" ht="15" customHeight="1" x14ac:dyDescent="0.25">
      <c r="A17" s="169" t="s">
        <v>828</v>
      </c>
      <c r="B17" s="167"/>
      <c r="C17" s="167"/>
      <c r="D17" s="167"/>
      <c r="E17" s="168"/>
      <c r="G17" s="10"/>
      <c r="H17" s="11"/>
      <c r="I17" s="13"/>
      <c r="J17" s="13"/>
      <c r="K17" s="13"/>
      <c r="L17" s="13"/>
      <c r="P17" s="87"/>
      <c r="Q17" s="87"/>
      <c r="V17" s="9"/>
      <c r="W17" s="9"/>
    </row>
    <row r="18" spans="1:23" ht="15" customHeight="1" x14ac:dyDescent="0.25">
      <c r="A18" s="3" t="s">
        <v>221</v>
      </c>
      <c r="B18" s="16" t="s">
        <v>222</v>
      </c>
      <c r="C18" s="3" t="s">
        <v>232</v>
      </c>
      <c r="D18" s="16" t="s">
        <v>276</v>
      </c>
      <c r="E18" s="3" t="s">
        <v>290</v>
      </c>
      <c r="G18" s="10"/>
      <c r="H18" s="11"/>
      <c r="I18" s="13"/>
      <c r="J18" s="13"/>
      <c r="K18" s="13"/>
      <c r="L18" s="13"/>
      <c r="P18" s="87"/>
      <c r="Q18" s="87"/>
      <c r="V18" s="9"/>
      <c r="W18" s="9"/>
    </row>
    <row r="19" spans="1:23" ht="15" customHeight="1" x14ac:dyDescent="0.25">
      <c r="A19" s="125" t="s">
        <v>833</v>
      </c>
      <c r="B19" s="18" t="s">
        <v>230</v>
      </c>
      <c r="C19" s="9">
        <v>20</v>
      </c>
      <c r="D19" s="40">
        <v>90</v>
      </c>
      <c r="E19" s="9">
        <f>SUM((D19*0.2)*0.4)</f>
        <v>7.2</v>
      </c>
      <c r="G19" s="10"/>
      <c r="H19" s="11"/>
      <c r="I19" s="13"/>
      <c r="J19" s="13"/>
      <c r="K19" s="13"/>
      <c r="L19" s="13"/>
      <c r="P19" s="87"/>
      <c r="Q19" s="87"/>
      <c r="V19" s="9"/>
      <c r="W19" s="9"/>
    </row>
    <row r="20" spans="1:23" ht="15" customHeight="1" x14ac:dyDescent="0.25">
      <c r="A20" s="125"/>
      <c r="B20" s="18" t="s">
        <v>832</v>
      </c>
      <c r="C20" s="9">
        <v>20</v>
      </c>
      <c r="D20" s="40">
        <v>74</v>
      </c>
      <c r="E20" s="9">
        <f>SUM((D20*0.2)*0.4)</f>
        <v>5.9200000000000008</v>
      </c>
      <c r="G20" s="10"/>
      <c r="H20" s="11"/>
      <c r="I20" s="13"/>
      <c r="J20" s="13"/>
      <c r="K20" s="13"/>
      <c r="L20" s="13"/>
      <c r="P20" s="87"/>
      <c r="Q20" s="87"/>
      <c r="V20" s="9"/>
      <c r="W20" s="9"/>
    </row>
    <row r="21" spans="1:23" ht="15" customHeight="1" x14ac:dyDescent="0.25">
      <c r="A21" s="144" t="s">
        <v>4</v>
      </c>
      <c r="B21" s="18" t="s">
        <v>834</v>
      </c>
      <c r="C21" s="9">
        <v>25</v>
      </c>
      <c r="D21" s="40">
        <v>93</v>
      </c>
      <c r="E21" s="9">
        <f>SUM((D21*0.25)*0.4)</f>
        <v>9.3000000000000007</v>
      </c>
      <c r="G21" s="10"/>
      <c r="H21" s="11"/>
      <c r="I21" s="13"/>
      <c r="J21" s="13"/>
      <c r="K21" s="13"/>
      <c r="L21" s="13"/>
      <c r="P21" s="87"/>
      <c r="Q21" s="87"/>
      <c r="V21" s="9"/>
      <c r="W21" s="9"/>
    </row>
    <row r="22" spans="1:23" ht="15" customHeight="1" x14ac:dyDescent="0.25">
      <c r="A22" s="145"/>
      <c r="B22" s="18" t="s">
        <v>231</v>
      </c>
      <c r="C22" s="9">
        <v>25</v>
      </c>
      <c r="D22" s="40">
        <v>84</v>
      </c>
      <c r="E22" s="9">
        <f>SUM(D22*0.25)</f>
        <v>21</v>
      </c>
      <c r="G22" s="10"/>
      <c r="H22" s="11"/>
      <c r="I22" s="13"/>
      <c r="J22" s="13"/>
      <c r="K22" s="13"/>
      <c r="L22" s="13"/>
      <c r="P22" s="87"/>
      <c r="Q22" s="87"/>
      <c r="V22" s="9"/>
      <c r="W22" s="9"/>
    </row>
    <row r="23" spans="1:23" ht="15" customHeight="1" x14ac:dyDescent="0.25">
      <c r="A23" s="138" t="s">
        <v>291</v>
      </c>
      <c r="B23" s="139"/>
      <c r="C23" s="139"/>
      <c r="D23" s="140"/>
      <c r="E23" s="37">
        <f>SUM(E19:E22)</f>
        <v>43.42</v>
      </c>
      <c r="G23" s="10"/>
      <c r="H23" s="11"/>
      <c r="I23" s="13"/>
      <c r="J23" s="13"/>
      <c r="K23" s="13"/>
      <c r="L23" s="13"/>
      <c r="P23" s="87"/>
      <c r="Q23" s="87"/>
      <c r="V23" s="9"/>
      <c r="W23" s="9"/>
    </row>
    <row r="24" spans="1:23" ht="15" customHeight="1" x14ac:dyDescent="0.25">
      <c r="A24" s="169" t="s">
        <v>825</v>
      </c>
      <c r="B24" s="167"/>
      <c r="C24" s="167"/>
      <c r="D24" s="167"/>
      <c r="E24" s="168"/>
      <c r="G24" s="10"/>
      <c r="H24" s="11"/>
      <c r="I24" s="13"/>
      <c r="J24" s="13"/>
      <c r="K24" s="13"/>
      <c r="L24" s="13"/>
      <c r="P24" s="87"/>
      <c r="Q24" s="87"/>
      <c r="V24" s="9"/>
      <c r="W24" s="9"/>
    </row>
    <row r="25" spans="1:23" ht="15" customHeight="1" x14ac:dyDescent="0.25">
      <c r="A25" s="3" t="s">
        <v>221</v>
      </c>
      <c r="B25" s="16" t="s">
        <v>222</v>
      </c>
      <c r="C25" s="3" t="s">
        <v>232</v>
      </c>
      <c r="D25" s="16" t="s">
        <v>276</v>
      </c>
      <c r="E25" s="3" t="s">
        <v>290</v>
      </c>
      <c r="G25" s="10"/>
      <c r="H25" s="11"/>
      <c r="I25" s="13"/>
      <c r="J25" s="13"/>
      <c r="K25" s="13"/>
      <c r="L25" s="13"/>
      <c r="P25" s="87"/>
      <c r="Q25" s="87"/>
      <c r="V25" s="9"/>
      <c r="W25" s="9"/>
    </row>
    <row r="26" spans="1:23" ht="15" customHeight="1" x14ac:dyDescent="0.25">
      <c r="A26" s="125" t="s">
        <v>833</v>
      </c>
      <c r="B26" s="18" t="s">
        <v>230</v>
      </c>
      <c r="C26" s="9">
        <v>20</v>
      </c>
      <c r="D26" s="40">
        <v>90</v>
      </c>
      <c r="E26" s="9">
        <f>SUM((D26*0.2)*0.4)</f>
        <v>7.2</v>
      </c>
      <c r="G26" s="10"/>
      <c r="H26" s="11"/>
      <c r="I26" s="13"/>
      <c r="J26" s="13"/>
      <c r="K26" s="13"/>
      <c r="L26" s="13"/>
      <c r="P26" s="87"/>
      <c r="Q26" s="87"/>
      <c r="V26" s="9"/>
      <c r="W26" s="9"/>
    </row>
    <row r="27" spans="1:23" ht="15" customHeight="1" x14ac:dyDescent="0.25">
      <c r="A27" s="125"/>
      <c r="B27" s="18" t="s">
        <v>832</v>
      </c>
      <c r="C27" s="9">
        <v>20</v>
      </c>
      <c r="D27" s="40">
        <v>67</v>
      </c>
      <c r="E27" s="9">
        <f>SUM((D27*0.2)*0.4)</f>
        <v>5.36</v>
      </c>
      <c r="G27" s="10"/>
      <c r="H27" s="11"/>
      <c r="I27" s="13"/>
      <c r="J27" s="13"/>
      <c r="K27" s="13"/>
      <c r="L27" s="13"/>
      <c r="P27" s="87"/>
      <c r="Q27" s="87"/>
      <c r="V27" s="9"/>
      <c r="W27" s="9"/>
    </row>
    <row r="28" spans="1:23" ht="15" customHeight="1" x14ac:dyDescent="0.25">
      <c r="A28" s="144" t="s">
        <v>4</v>
      </c>
      <c r="B28" s="18" t="s">
        <v>834</v>
      </c>
      <c r="C28" s="9">
        <v>25</v>
      </c>
      <c r="D28" s="40">
        <v>95</v>
      </c>
      <c r="E28" s="9">
        <f>SUM((D28*0.25)*0.4)</f>
        <v>9.5</v>
      </c>
      <c r="G28" s="10"/>
      <c r="H28" s="11"/>
      <c r="I28" s="13"/>
      <c r="J28" s="13"/>
      <c r="K28" s="13"/>
      <c r="L28" s="13"/>
      <c r="P28" s="87"/>
      <c r="Q28" s="87"/>
      <c r="V28" s="9"/>
      <c r="W28" s="9"/>
    </row>
    <row r="29" spans="1:23" ht="15" customHeight="1" x14ac:dyDescent="0.25">
      <c r="A29" s="145"/>
      <c r="B29" s="18" t="s">
        <v>231</v>
      </c>
      <c r="C29" s="9">
        <v>25</v>
      </c>
      <c r="D29" s="40">
        <v>84</v>
      </c>
      <c r="E29" s="9">
        <f>SUM(D29*0.25)</f>
        <v>21</v>
      </c>
      <c r="G29" s="10"/>
      <c r="H29" s="11"/>
      <c r="I29" s="13"/>
      <c r="J29" s="13"/>
      <c r="K29" s="13"/>
      <c r="L29" s="13"/>
      <c r="P29" s="87"/>
      <c r="Q29" s="87"/>
      <c r="V29" s="9"/>
      <c r="W29" s="9"/>
    </row>
    <row r="30" spans="1:23" ht="15" customHeight="1" x14ac:dyDescent="0.25">
      <c r="A30" s="138" t="s">
        <v>291</v>
      </c>
      <c r="B30" s="139"/>
      <c r="C30" s="139"/>
      <c r="D30" s="140"/>
      <c r="E30" s="37">
        <f>SUM(E26:E29)</f>
        <v>43.06</v>
      </c>
      <c r="G30" s="10"/>
      <c r="H30" s="11"/>
      <c r="I30" s="13"/>
      <c r="J30" s="13"/>
      <c r="K30" s="13"/>
      <c r="L30" s="13"/>
      <c r="P30" s="87"/>
      <c r="Q30" s="87"/>
      <c r="V30" s="9"/>
      <c r="W30" s="9"/>
    </row>
    <row r="31" spans="1:23" x14ac:dyDescent="0.25">
      <c r="A31" s="137" t="s">
        <v>829</v>
      </c>
      <c r="B31" s="137"/>
      <c r="C31" s="137"/>
      <c r="D31" s="137"/>
      <c r="E31" s="137"/>
      <c r="G31" s="10" t="s">
        <v>241</v>
      </c>
      <c r="H31" s="89" t="s">
        <v>23</v>
      </c>
      <c r="I31" s="90">
        <v>90</v>
      </c>
      <c r="J31" s="90">
        <v>74</v>
      </c>
      <c r="K31" s="13">
        <v>93</v>
      </c>
      <c r="L31" s="13">
        <v>84</v>
      </c>
      <c r="P31" s="87"/>
      <c r="Q31" s="87"/>
      <c r="V31" s="9" t="s">
        <v>819</v>
      </c>
      <c r="W31" s="9" t="s">
        <v>822</v>
      </c>
    </row>
    <row r="32" spans="1:23" x14ac:dyDescent="0.25">
      <c r="A32" s="3" t="s">
        <v>221</v>
      </c>
      <c r="B32" s="16" t="s">
        <v>222</v>
      </c>
      <c r="C32" s="3" t="s">
        <v>232</v>
      </c>
      <c r="D32" s="16" t="s">
        <v>276</v>
      </c>
      <c r="E32" s="3" t="s">
        <v>290</v>
      </c>
      <c r="G32" s="10" t="s">
        <v>242</v>
      </c>
      <c r="H32" s="89" t="s">
        <v>24</v>
      </c>
      <c r="I32" s="90">
        <v>85</v>
      </c>
      <c r="J32" s="90">
        <v>92</v>
      </c>
      <c r="K32" s="9">
        <v>95</v>
      </c>
      <c r="L32" s="9">
        <v>68</v>
      </c>
      <c r="P32" s="87"/>
      <c r="Q32" s="87"/>
      <c r="V32" s="9" t="s">
        <v>820</v>
      </c>
      <c r="W32" s="9" t="s">
        <v>806</v>
      </c>
    </row>
    <row r="33" spans="1:23" x14ac:dyDescent="0.25">
      <c r="A33" s="125" t="s">
        <v>833</v>
      </c>
      <c r="B33" s="18" t="s">
        <v>230</v>
      </c>
      <c r="C33" s="9">
        <v>20</v>
      </c>
      <c r="D33" s="40">
        <v>90</v>
      </c>
      <c r="E33" s="9">
        <f>SUM((D33*0.2)*0.4)</f>
        <v>7.2</v>
      </c>
      <c r="G33" s="15" t="s">
        <v>243</v>
      </c>
      <c r="H33" s="89" t="s">
        <v>25</v>
      </c>
      <c r="I33" s="90">
        <v>89</v>
      </c>
      <c r="J33" s="90">
        <v>85</v>
      </c>
      <c r="K33" s="9">
        <v>98</v>
      </c>
      <c r="L33" s="9">
        <v>73</v>
      </c>
      <c r="P33" s="87"/>
      <c r="Q33" s="87"/>
      <c r="V33" s="9" t="s">
        <v>817</v>
      </c>
      <c r="W33" s="9" t="s">
        <v>823</v>
      </c>
    </row>
    <row r="34" spans="1:23" x14ac:dyDescent="0.25">
      <c r="A34" s="125"/>
      <c r="B34" s="18" t="s">
        <v>832</v>
      </c>
      <c r="C34" s="9">
        <v>20</v>
      </c>
      <c r="D34" s="40">
        <v>90</v>
      </c>
      <c r="E34" s="9">
        <f>SUM((D34*0.2)*0.4)</f>
        <v>7.2</v>
      </c>
      <c r="G34" s="10" t="s">
        <v>244</v>
      </c>
      <c r="H34" s="89" t="s">
        <v>26</v>
      </c>
      <c r="I34" s="90">
        <v>95</v>
      </c>
      <c r="J34" s="90">
        <v>87</v>
      </c>
      <c r="K34" s="9">
        <v>100</v>
      </c>
      <c r="L34" s="9">
        <v>73</v>
      </c>
      <c r="P34" s="87"/>
      <c r="Q34" s="87"/>
    </row>
    <row r="35" spans="1:23" x14ac:dyDescent="0.25">
      <c r="A35" s="144" t="s">
        <v>4</v>
      </c>
      <c r="B35" s="18" t="s">
        <v>834</v>
      </c>
      <c r="C35" s="9">
        <v>25</v>
      </c>
      <c r="D35" s="40">
        <v>93</v>
      </c>
      <c r="E35" s="9">
        <f>SUM((D35*0.25)*0.4)</f>
        <v>9.3000000000000007</v>
      </c>
      <c r="G35" s="10" t="s">
        <v>245</v>
      </c>
      <c r="H35" s="89" t="s">
        <v>27</v>
      </c>
      <c r="I35" s="90">
        <v>87</v>
      </c>
      <c r="J35" s="90">
        <v>84</v>
      </c>
      <c r="K35" s="9">
        <v>61</v>
      </c>
      <c r="L35" s="9">
        <v>68</v>
      </c>
      <c r="P35" s="87"/>
      <c r="Q35" s="87"/>
    </row>
    <row r="36" spans="1:23" x14ac:dyDescent="0.25">
      <c r="A36" s="145"/>
      <c r="B36" s="18" t="s">
        <v>231</v>
      </c>
      <c r="C36" s="9">
        <v>25</v>
      </c>
      <c r="D36" s="40">
        <v>84</v>
      </c>
      <c r="E36" s="9">
        <f>SUM(D36*0.25)</f>
        <v>21</v>
      </c>
      <c r="G36" s="10" t="s">
        <v>267</v>
      </c>
      <c r="H36" s="89" t="s">
        <v>28</v>
      </c>
      <c r="I36" s="90">
        <v>86</v>
      </c>
      <c r="J36" s="90">
        <v>87</v>
      </c>
      <c r="K36" s="13">
        <v>70</v>
      </c>
      <c r="L36" s="13">
        <v>65</v>
      </c>
      <c r="P36" s="87"/>
      <c r="Q36" s="87"/>
    </row>
    <row r="37" spans="1:23" x14ac:dyDescent="0.25">
      <c r="A37" s="138" t="s">
        <v>291</v>
      </c>
      <c r="B37" s="139"/>
      <c r="C37" s="139"/>
      <c r="D37" s="140"/>
      <c r="E37" s="37">
        <f>SUM(E33:E36)</f>
        <v>44.7</v>
      </c>
      <c r="G37" s="10" t="s">
        <v>268</v>
      </c>
      <c r="H37" s="89" t="s">
        <v>29</v>
      </c>
      <c r="I37" s="90">
        <v>85</v>
      </c>
      <c r="J37" s="90">
        <v>83</v>
      </c>
      <c r="K37" s="13">
        <v>79</v>
      </c>
      <c r="L37" s="13">
        <v>61</v>
      </c>
      <c r="P37" s="87"/>
      <c r="Q37" s="87"/>
    </row>
    <row r="38" spans="1:23" x14ac:dyDescent="0.25">
      <c r="A38" s="161" t="s">
        <v>294</v>
      </c>
      <c r="B38" s="161"/>
      <c r="C38" s="161"/>
      <c r="D38" s="161"/>
      <c r="E38" s="100">
        <f>SUM(E15+E37+E30+E23)/4</f>
        <v>62.06</v>
      </c>
      <c r="G38" s="10" t="s">
        <v>269</v>
      </c>
      <c r="H38" s="89" t="s">
        <v>30</v>
      </c>
      <c r="I38" s="90">
        <v>85</v>
      </c>
      <c r="J38" s="90">
        <v>93</v>
      </c>
      <c r="K38" s="22">
        <v>54</v>
      </c>
      <c r="L38" s="22">
        <v>69</v>
      </c>
      <c r="P38" s="87"/>
      <c r="Q38" s="87"/>
    </row>
    <row r="39" spans="1:23" x14ac:dyDescent="0.25">
      <c r="G39" s="10" t="s">
        <v>270</v>
      </c>
      <c r="H39" s="89" t="s">
        <v>31</v>
      </c>
      <c r="I39" s="90">
        <v>97</v>
      </c>
      <c r="J39" s="90">
        <v>90</v>
      </c>
      <c r="K39" s="9">
        <v>93</v>
      </c>
      <c r="L39" s="9">
        <v>54</v>
      </c>
      <c r="P39" s="87"/>
      <c r="Q39" s="87"/>
    </row>
    <row r="40" spans="1:23" x14ac:dyDescent="0.25">
      <c r="G40" s="10" t="s">
        <v>271</v>
      </c>
      <c r="H40" s="89" t="s">
        <v>32</v>
      </c>
      <c r="I40" s="90">
        <v>86</v>
      </c>
      <c r="J40" s="90">
        <v>89</v>
      </c>
      <c r="K40" s="22">
        <v>53</v>
      </c>
      <c r="L40" s="22">
        <v>93</v>
      </c>
      <c r="O40" s="88"/>
      <c r="P40" s="87"/>
      <c r="Q40" s="87"/>
    </row>
    <row r="41" spans="1:23" x14ac:dyDescent="0.25">
      <c r="A41" s="162" t="s">
        <v>295</v>
      </c>
      <c r="B41" s="162"/>
      <c r="C41" s="162"/>
      <c r="D41" s="162"/>
      <c r="E41" s="162"/>
      <c r="P41" s="87"/>
      <c r="Q41" s="87"/>
    </row>
    <row r="42" spans="1:23" x14ac:dyDescent="0.25">
      <c r="A42" s="3" t="s">
        <v>221</v>
      </c>
      <c r="B42" s="16" t="s">
        <v>222</v>
      </c>
      <c r="C42" s="3" t="s">
        <v>232</v>
      </c>
      <c r="D42" s="176" t="s">
        <v>276</v>
      </c>
      <c r="E42" s="3" t="s">
        <v>290</v>
      </c>
      <c r="G42" s="23" t="s">
        <v>305</v>
      </c>
      <c r="H42" s="3" t="s">
        <v>306</v>
      </c>
      <c r="J42" s="3"/>
      <c r="K42" s="16"/>
      <c r="L42" s="16"/>
      <c r="P42" s="87"/>
      <c r="Q42" s="87"/>
    </row>
    <row r="43" spans="1:23" x14ac:dyDescent="0.25">
      <c r="A43" s="3" t="s">
        <v>830</v>
      </c>
      <c r="B43" s="18" t="s">
        <v>830</v>
      </c>
      <c r="C43" s="9">
        <v>30</v>
      </c>
      <c r="D43" s="40">
        <v>83</v>
      </c>
      <c r="E43" s="101">
        <f>SUM(D43*0.3)*1</f>
        <v>24.9</v>
      </c>
      <c r="G43" s="9" t="s">
        <v>818</v>
      </c>
      <c r="H43" s="9" t="s">
        <v>307</v>
      </c>
      <c r="J43" s="3"/>
      <c r="K43" s="18"/>
      <c r="L43" s="10"/>
      <c r="P43" s="87"/>
      <c r="Q43" s="87"/>
    </row>
    <row r="44" spans="1:23" x14ac:dyDescent="0.25">
      <c r="A44" s="125" t="s">
        <v>833</v>
      </c>
      <c r="B44" s="18" t="s">
        <v>831</v>
      </c>
      <c r="C44" s="9">
        <v>20</v>
      </c>
      <c r="D44" s="40">
        <v>86</v>
      </c>
      <c r="E44" s="101">
        <f>SUM(D44*0.2)*0.6</f>
        <v>10.319999999999999</v>
      </c>
      <c r="G44" s="9" t="s">
        <v>819</v>
      </c>
      <c r="H44" s="9" t="s">
        <v>313</v>
      </c>
      <c r="J44" s="95"/>
      <c r="K44" s="18"/>
      <c r="L44" s="10"/>
      <c r="P44" s="87"/>
      <c r="Q44" s="87"/>
    </row>
    <row r="45" spans="1:23" x14ac:dyDescent="0.25">
      <c r="A45" s="125"/>
      <c r="B45" s="18" t="s">
        <v>832</v>
      </c>
      <c r="C45" s="9">
        <v>25</v>
      </c>
      <c r="D45" s="40">
        <v>87</v>
      </c>
      <c r="E45" s="101">
        <f>SUM(D45*0.25)*0.6</f>
        <v>13.049999999999999</v>
      </c>
      <c r="G45" s="9" t="s">
        <v>820</v>
      </c>
      <c r="H45" s="9" t="s">
        <v>218</v>
      </c>
      <c r="J45" s="95"/>
      <c r="K45" s="18"/>
      <c r="L45" s="10"/>
      <c r="P45" s="87"/>
      <c r="Q45" s="87"/>
    </row>
    <row r="46" spans="1:23" x14ac:dyDescent="0.25">
      <c r="A46" s="122" t="s">
        <v>4</v>
      </c>
      <c r="B46" s="18" t="s">
        <v>834</v>
      </c>
      <c r="C46" s="9">
        <v>20</v>
      </c>
      <c r="D46" s="40">
        <v>64</v>
      </c>
      <c r="E46" s="101">
        <f>SUM(D46*0.2)*0.6</f>
        <v>7.68</v>
      </c>
      <c r="G46" s="37" t="s">
        <v>817</v>
      </c>
      <c r="H46" s="37" t="s">
        <v>216</v>
      </c>
      <c r="J46" s="95"/>
      <c r="K46" s="18"/>
      <c r="L46" s="10"/>
      <c r="P46" s="87"/>
      <c r="Q46" s="87"/>
    </row>
    <row r="47" spans="1:23" x14ac:dyDescent="0.25">
      <c r="A47" s="122"/>
      <c r="B47" s="18" t="s">
        <v>835</v>
      </c>
      <c r="C47" s="9">
        <v>20</v>
      </c>
      <c r="D47" s="40">
        <v>96</v>
      </c>
      <c r="E47" s="101">
        <f>SUM(D47*0.2)*0.6</f>
        <v>11.520000000000001</v>
      </c>
      <c r="G47" s="104"/>
      <c r="H47" s="104"/>
      <c r="J47" s="95"/>
      <c r="K47" s="18"/>
      <c r="L47" s="10"/>
      <c r="P47" s="87"/>
      <c r="Q47" s="87"/>
    </row>
    <row r="48" spans="1:23" x14ac:dyDescent="0.25">
      <c r="A48" s="122"/>
      <c r="B48" s="18" t="s">
        <v>231</v>
      </c>
      <c r="C48" s="9">
        <v>25</v>
      </c>
      <c r="D48" s="40">
        <v>68</v>
      </c>
      <c r="E48" s="101">
        <f>SUM(D48*0.25)*0.6</f>
        <v>10.199999999999999</v>
      </c>
      <c r="J48" s="97"/>
      <c r="K48" s="18"/>
      <c r="L48" s="10"/>
      <c r="P48" s="87"/>
      <c r="Q48" s="87"/>
    </row>
    <row r="49" spans="1:17" ht="15.75" customHeight="1" x14ac:dyDescent="0.25">
      <c r="A49" s="16" t="s">
        <v>826</v>
      </c>
      <c r="B49" s="40" t="s">
        <v>827</v>
      </c>
      <c r="C49" s="40">
        <v>30</v>
      </c>
      <c r="D49" s="9">
        <v>90</v>
      </c>
      <c r="E49" s="9">
        <f>SUM(D49*0.3)*1</f>
        <v>27</v>
      </c>
      <c r="G49" s="151"/>
      <c r="H49" s="152"/>
      <c r="I49" s="152"/>
      <c r="J49" s="152"/>
      <c r="P49" s="87"/>
      <c r="Q49" s="87"/>
    </row>
    <row r="50" spans="1:17" x14ac:dyDescent="0.25">
      <c r="A50" s="126" t="s">
        <v>291</v>
      </c>
      <c r="B50" s="129"/>
      <c r="C50" s="129"/>
      <c r="D50" s="127"/>
      <c r="E50" s="101">
        <f>SUM(E43:E49)</f>
        <v>104.67</v>
      </c>
      <c r="G50" s="151"/>
      <c r="H50" s="152"/>
      <c r="I50" s="54"/>
      <c r="J50" s="54"/>
      <c r="P50" s="87"/>
      <c r="Q50" s="87"/>
    </row>
    <row r="51" spans="1:17" x14ac:dyDescent="0.25">
      <c r="A51" s="122" t="s">
        <v>824</v>
      </c>
      <c r="B51" s="122"/>
      <c r="C51" s="122"/>
      <c r="D51" s="122"/>
      <c r="E51" s="122"/>
      <c r="P51" s="87"/>
      <c r="Q51" s="87"/>
    </row>
    <row r="52" spans="1:17" x14ac:dyDescent="0.25">
      <c r="A52" s="3" t="s">
        <v>221</v>
      </c>
      <c r="B52" s="16" t="s">
        <v>222</v>
      </c>
      <c r="C52" s="3" t="s">
        <v>232</v>
      </c>
      <c r="D52" s="16" t="s">
        <v>276</v>
      </c>
      <c r="E52" s="3" t="s">
        <v>290</v>
      </c>
      <c r="P52" s="87"/>
      <c r="Q52" s="87"/>
    </row>
    <row r="53" spans="1:17" ht="15.75" customHeight="1" x14ac:dyDescent="0.25">
      <c r="A53" s="125" t="s">
        <v>833</v>
      </c>
      <c r="B53" s="18" t="s">
        <v>230</v>
      </c>
      <c r="C53" s="9">
        <v>20</v>
      </c>
      <c r="D53" s="40">
        <v>86</v>
      </c>
      <c r="E53" s="9">
        <f>SUM(D53*0.2)*0.4</f>
        <v>6.88</v>
      </c>
      <c r="P53" s="87"/>
      <c r="Q53" s="87"/>
    </row>
    <row r="54" spans="1:17" x14ac:dyDescent="0.25">
      <c r="A54" s="125"/>
      <c r="B54" s="18" t="s">
        <v>832</v>
      </c>
      <c r="C54" s="9">
        <v>20</v>
      </c>
      <c r="D54" s="40">
        <v>87</v>
      </c>
      <c r="E54" s="9">
        <f>SUM(D54*0.2)*0.4</f>
        <v>6.9600000000000009</v>
      </c>
      <c r="P54" s="87"/>
      <c r="Q54" s="87"/>
    </row>
    <row r="55" spans="1:17" x14ac:dyDescent="0.25">
      <c r="A55" s="144" t="s">
        <v>4</v>
      </c>
      <c r="B55" s="18" t="s">
        <v>834</v>
      </c>
      <c r="C55" s="9">
        <v>25</v>
      </c>
      <c r="D55" s="40">
        <v>96</v>
      </c>
      <c r="E55" s="9">
        <f>SUM(D55*0.2)*0.4</f>
        <v>7.6800000000000015</v>
      </c>
      <c r="P55" s="87"/>
      <c r="Q55" s="87"/>
    </row>
    <row r="56" spans="1:17" x14ac:dyDescent="0.25">
      <c r="A56" s="145"/>
      <c r="B56" s="18" t="s">
        <v>231</v>
      </c>
      <c r="C56" s="9">
        <v>25</v>
      </c>
      <c r="D56" s="40">
        <v>68</v>
      </c>
      <c r="E56" s="9">
        <f>SUM(D56*0.2)*0.4</f>
        <v>5.4400000000000013</v>
      </c>
      <c r="P56" s="87"/>
      <c r="Q56" s="87"/>
    </row>
    <row r="57" spans="1:17" x14ac:dyDescent="0.25">
      <c r="A57" s="126" t="s">
        <v>291</v>
      </c>
      <c r="B57" s="129"/>
      <c r="C57" s="129"/>
      <c r="D57" s="127"/>
      <c r="E57" s="9">
        <f>SUM(E53:E56)</f>
        <v>26.960000000000004</v>
      </c>
      <c r="P57" s="87"/>
      <c r="Q57" s="87"/>
    </row>
    <row r="58" spans="1:17" x14ac:dyDescent="0.25">
      <c r="A58" s="122" t="s">
        <v>836</v>
      </c>
      <c r="B58" s="122"/>
      <c r="C58" s="122"/>
      <c r="D58" s="122"/>
      <c r="E58" s="122"/>
      <c r="P58" s="87"/>
      <c r="Q58" s="87"/>
    </row>
    <row r="59" spans="1:17" x14ac:dyDescent="0.25">
      <c r="A59" s="3" t="s">
        <v>221</v>
      </c>
      <c r="B59" s="16" t="s">
        <v>222</v>
      </c>
      <c r="C59" s="3" t="s">
        <v>232</v>
      </c>
      <c r="D59" s="16" t="s">
        <v>276</v>
      </c>
      <c r="E59" s="3" t="s">
        <v>290</v>
      </c>
      <c r="P59" s="87"/>
      <c r="Q59" s="87"/>
    </row>
    <row r="60" spans="1:17" x14ac:dyDescent="0.25">
      <c r="A60" s="125" t="s">
        <v>833</v>
      </c>
      <c r="B60" s="18" t="s">
        <v>230</v>
      </c>
      <c r="C60" s="9">
        <v>20</v>
      </c>
      <c r="D60" s="40">
        <v>80</v>
      </c>
      <c r="E60" s="9">
        <f>SUM(D60*0.2)*0.4</f>
        <v>6.4</v>
      </c>
    </row>
    <row r="61" spans="1:17" x14ac:dyDescent="0.25">
      <c r="A61" s="125"/>
      <c r="B61" s="18" t="s">
        <v>832</v>
      </c>
      <c r="C61" s="9">
        <v>20</v>
      </c>
      <c r="D61" s="40">
        <v>78</v>
      </c>
      <c r="E61" s="9">
        <f>SUM(D61*0.2)*0.4</f>
        <v>6.2400000000000011</v>
      </c>
    </row>
    <row r="62" spans="1:17" x14ac:dyDescent="0.25">
      <c r="A62" s="144" t="s">
        <v>4</v>
      </c>
      <c r="B62" s="18" t="s">
        <v>834</v>
      </c>
      <c r="C62" s="9">
        <v>25</v>
      </c>
      <c r="D62" s="40">
        <v>95</v>
      </c>
      <c r="E62" s="9">
        <f>SUM(D62*0.2)*0.4</f>
        <v>7.6000000000000005</v>
      </c>
      <c r="P62" s="87"/>
      <c r="Q62" s="87"/>
    </row>
    <row r="63" spans="1:17" ht="15.75" customHeight="1" x14ac:dyDescent="0.25">
      <c r="A63" s="145"/>
      <c r="B63" s="18" t="s">
        <v>231</v>
      </c>
      <c r="C63" s="9">
        <v>25</v>
      </c>
      <c r="D63" s="40">
        <v>90</v>
      </c>
      <c r="E63" s="9">
        <f>SUM(D63*0.2)*0.4</f>
        <v>7.2</v>
      </c>
      <c r="P63" s="87"/>
      <c r="Q63" s="87"/>
    </row>
    <row r="64" spans="1:17" x14ac:dyDescent="0.25">
      <c r="A64" s="126" t="s">
        <v>291</v>
      </c>
      <c r="B64" s="129"/>
      <c r="C64" s="129"/>
      <c r="D64" s="127"/>
      <c r="E64" s="9">
        <f>SUM(E60:E63)</f>
        <v>27.44</v>
      </c>
      <c r="P64" s="87"/>
      <c r="Q64" s="87"/>
    </row>
    <row r="65" spans="1:17" x14ac:dyDescent="0.25">
      <c r="A65" s="122" t="s">
        <v>839</v>
      </c>
      <c r="B65" s="122"/>
      <c r="C65" s="122"/>
      <c r="D65" s="122"/>
      <c r="E65" s="122"/>
      <c r="P65" s="87"/>
      <c r="Q65" s="87"/>
    </row>
    <row r="66" spans="1:17" x14ac:dyDescent="0.25">
      <c r="A66" s="3" t="s">
        <v>221</v>
      </c>
      <c r="B66" s="16" t="s">
        <v>222</v>
      </c>
      <c r="C66" s="3" t="s">
        <v>232</v>
      </c>
      <c r="D66" s="16" t="s">
        <v>276</v>
      </c>
      <c r="E66" s="3" t="s">
        <v>290</v>
      </c>
      <c r="P66" s="87"/>
      <c r="Q66" s="87"/>
    </row>
    <row r="67" spans="1:17" x14ac:dyDescent="0.25">
      <c r="A67" s="125" t="s">
        <v>833</v>
      </c>
      <c r="B67" s="18" t="s">
        <v>230</v>
      </c>
      <c r="C67" s="9">
        <v>20</v>
      </c>
      <c r="D67" s="40">
        <v>90</v>
      </c>
      <c r="E67" s="9">
        <f>SUM(D67*0.2)*0.4</f>
        <v>7.2</v>
      </c>
      <c r="P67" s="87"/>
      <c r="Q67" s="87"/>
    </row>
    <row r="68" spans="1:17" x14ac:dyDescent="0.25">
      <c r="A68" s="125"/>
      <c r="B68" s="18" t="s">
        <v>832</v>
      </c>
      <c r="C68" s="9">
        <v>20</v>
      </c>
      <c r="D68" s="40">
        <v>78</v>
      </c>
      <c r="E68" s="9">
        <f>SUM(D68*0.2)*0.4</f>
        <v>6.2400000000000011</v>
      </c>
      <c r="P68" s="87"/>
      <c r="Q68" s="87"/>
    </row>
    <row r="69" spans="1:17" x14ac:dyDescent="0.25">
      <c r="A69" s="144" t="s">
        <v>4</v>
      </c>
      <c r="B69" s="18" t="s">
        <v>834</v>
      </c>
      <c r="C69" s="9">
        <v>25</v>
      </c>
      <c r="D69" s="40">
        <v>90</v>
      </c>
      <c r="E69" s="9">
        <f>SUM(D69*0.2)*0.4</f>
        <v>7.2</v>
      </c>
      <c r="P69" s="87"/>
      <c r="Q69" s="87"/>
    </row>
    <row r="70" spans="1:17" x14ac:dyDescent="0.25">
      <c r="A70" s="145"/>
      <c r="B70" s="18" t="s">
        <v>231</v>
      </c>
      <c r="C70" s="9">
        <v>25</v>
      </c>
      <c r="D70" s="40">
        <v>75</v>
      </c>
      <c r="E70" s="9">
        <f>SUM(D70*0.2)*0.4</f>
        <v>6</v>
      </c>
      <c r="P70" s="87"/>
      <c r="Q70" s="87"/>
    </row>
    <row r="71" spans="1:17" x14ac:dyDescent="0.25">
      <c r="A71" s="126" t="s">
        <v>291</v>
      </c>
      <c r="B71" s="129"/>
      <c r="C71" s="129"/>
      <c r="D71" s="127"/>
      <c r="E71" s="9">
        <f>SUM(E67:E70)</f>
        <v>26.64</v>
      </c>
      <c r="P71" s="87"/>
      <c r="Q71" s="87"/>
    </row>
    <row r="72" spans="1:17" x14ac:dyDescent="0.25">
      <c r="A72" s="146" t="s">
        <v>294</v>
      </c>
      <c r="B72" s="146"/>
      <c r="C72" s="146"/>
      <c r="D72" s="146"/>
      <c r="E72" s="81">
        <f>SUM(E50+E71)/2</f>
        <v>65.655000000000001</v>
      </c>
      <c r="P72" s="87"/>
      <c r="Q72" s="87"/>
    </row>
    <row r="73" spans="1:17" x14ac:dyDescent="0.25">
      <c r="P73" s="87"/>
      <c r="Q73" s="87"/>
    </row>
    <row r="74" spans="1:17" x14ac:dyDescent="0.25">
      <c r="P74" s="87"/>
      <c r="Q74" s="87"/>
    </row>
    <row r="75" spans="1:17" x14ac:dyDescent="0.25">
      <c r="A75" s="141" t="s">
        <v>300</v>
      </c>
      <c r="B75" s="142"/>
      <c r="C75" s="142"/>
      <c r="D75" s="142"/>
      <c r="E75" s="143"/>
      <c r="P75" s="87"/>
      <c r="Q75" s="87"/>
    </row>
    <row r="76" spans="1:17" x14ac:dyDescent="0.25">
      <c r="A76" s="3" t="s">
        <v>221</v>
      </c>
      <c r="B76" s="16" t="s">
        <v>222</v>
      </c>
      <c r="C76" s="3" t="s">
        <v>232</v>
      </c>
      <c r="D76" s="177" t="s">
        <v>276</v>
      </c>
      <c r="E76" s="26" t="s">
        <v>290</v>
      </c>
      <c r="P76" s="87"/>
      <c r="Q76" s="87"/>
    </row>
    <row r="77" spans="1:17" x14ac:dyDescent="0.25">
      <c r="A77" s="3" t="s">
        <v>830</v>
      </c>
      <c r="B77" s="18" t="s">
        <v>830</v>
      </c>
      <c r="C77" s="9">
        <v>30</v>
      </c>
      <c r="D77" s="178">
        <v>90</v>
      </c>
      <c r="E77" s="28">
        <f>SUM(D77*0.3)*1</f>
        <v>27</v>
      </c>
      <c r="P77" s="87"/>
      <c r="Q77" s="87"/>
    </row>
    <row r="78" spans="1:17" x14ac:dyDescent="0.25">
      <c r="A78" s="125" t="s">
        <v>833</v>
      </c>
      <c r="B78" s="18" t="s">
        <v>831</v>
      </c>
      <c r="C78" s="9">
        <v>20</v>
      </c>
      <c r="D78" s="178">
        <v>87</v>
      </c>
      <c r="E78" s="28">
        <f>SUM(D78*0.2)*0.6</f>
        <v>10.440000000000001</v>
      </c>
      <c r="P78" s="87"/>
      <c r="Q78" s="87"/>
    </row>
    <row r="79" spans="1:17" x14ac:dyDescent="0.25">
      <c r="A79" s="125"/>
      <c r="B79" s="18" t="s">
        <v>832</v>
      </c>
      <c r="C79" s="9">
        <v>25</v>
      </c>
      <c r="D79" s="178">
        <v>84</v>
      </c>
      <c r="E79" s="28">
        <f>SUM(D79*0.25)*0.6</f>
        <v>12.6</v>
      </c>
    </row>
    <row r="80" spans="1:17" x14ac:dyDescent="0.25">
      <c r="A80" s="122" t="s">
        <v>4</v>
      </c>
      <c r="B80" s="18" t="s">
        <v>834</v>
      </c>
      <c r="C80" s="9">
        <v>20</v>
      </c>
      <c r="D80" s="178">
        <v>74</v>
      </c>
      <c r="E80" s="28">
        <f>SUM(D80*0.2)*0.6</f>
        <v>8.8800000000000008</v>
      </c>
    </row>
    <row r="81" spans="1:17" x14ac:dyDescent="0.25">
      <c r="A81" s="122"/>
      <c r="B81" s="18" t="s">
        <v>835</v>
      </c>
      <c r="C81" s="9">
        <v>20</v>
      </c>
      <c r="D81" s="178">
        <v>98</v>
      </c>
      <c r="E81" s="28">
        <f>SUM(D81*0.2)*0.6</f>
        <v>11.76</v>
      </c>
      <c r="P81" s="87"/>
      <c r="Q81" s="87"/>
    </row>
    <row r="82" spans="1:17" x14ac:dyDescent="0.25">
      <c r="A82" s="122"/>
      <c r="B82" s="18" t="s">
        <v>231</v>
      </c>
      <c r="C82" s="9">
        <v>25</v>
      </c>
      <c r="D82" s="178">
        <v>73</v>
      </c>
      <c r="E82" s="28">
        <f>SUM(D82*0.25)*0.6</f>
        <v>10.95</v>
      </c>
      <c r="P82" s="87"/>
      <c r="Q82" s="87"/>
    </row>
    <row r="83" spans="1:17" x14ac:dyDescent="0.25">
      <c r="A83" s="16" t="s">
        <v>826</v>
      </c>
      <c r="B83" s="172" t="s">
        <v>827</v>
      </c>
      <c r="C83" s="40">
        <v>30</v>
      </c>
      <c r="D83" s="40">
        <v>87</v>
      </c>
      <c r="E83" s="9">
        <f>SUM(D83*0.3)*1</f>
        <v>26.099999999999998</v>
      </c>
      <c r="P83" s="87"/>
      <c r="Q83" s="87"/>
    </row>
    <row r="84" spans="1:17" x14ac:dyDescent="0.25">
      <c r="A84" s="133" t="s">
        <v>291</v>
      </c>
      <c r="B84" s="134"/>
      <c r="C84" s="134"/>
      <c r="D84" s="175"/>
      <c r="E84" s="28">
        <f>SUM(E77:E83)</f>
        <v>107.73</v>
      </c>
      <c r="P84" s="87"/>
      <c r="Q84" s="87"/>
    </row>
    <row r="85" spans="1:17" x14ac:dyDescent="0.25">
      <c r="A85" s="133" t="s">
        <v>837</v>
      </c>
      <c r="B85" s="134"/>
      <c r="C85" s="134"/>
      <c r="D85" s="134"/>
      <c r="E85" s="135"/>
      <c r="P85" s="87"/>
      <c r="Q85" s="87"/>
    </row>
    <row r="86" spans="1:17" x14ac:dyDescent="0.25">
      <c r="A86" s="24" t="s">
        <v>221</v>
      </c>
      <c r="B86" s="25" t="s">
        <v>222</v>
      </c>
      <c r="C86" s="26" t="s">
        <v>232</v>
      </c>
      <c r="D86" s="25" t="s">
        <v>276</v>
      </c>
      <c r="E86" s="26" t="s">
        <v>290</v>
      </c>
      <c r="P86" s="87"/>
      <c r="Q86" s="87"/>
    </row>
    <row r="87" spans="1:17" x14ac:dyDescent="0.25">
      <c r="A87" s="125" t="s">
        <v>833</v>
      </c>
      <c r="B87" s="18" t="s">
        <v>230</v>
      </c>
      <c r="C87" s="13">
        <v>20</v>
      </c>
      <c r="D87" s="178">
        <v>87</v>
      </c>
      <c r="E87" s="28">
        <f>SUM(D87*0.2)*0.4</f>
        <v>6.9600000000000009</v>
      </c>
      <c r="P87" s="87"/>
      <c r="Q87" s="87"/>
    </row>
    <row r="88" spans="1:17" x14ac:dyDescent="0.25">
      <c r="A88" s="125"/>
      <c r="B88" s="18" t="s">
        <v>832</v>
      </c>
      <c r="C88" s="98">
        <v>20</v>
      </c>
      <c r="D88" s="178">
        <v>84</v>
      </c>
      <c r="E88" s="28">
        <f>SUM(D88*0.2)*0.4</f>
        <v>6.7200000000000006</v>
      </c>
      <c r="P88" s="87"/>
      <c r="Q88" s="87"/>
    </row>
    <row r="89" spans="1:17" x14ac:dyDescent="0.25">
      <c r="A89" s="144" t="s">
        <v>4</v>
      </c>
      <c r="B89" s="18" t="s">
        <v>834</v>
      </c>
      <c r="C89" s="98">
        <v>25</v>
      </c>
      <c r="D89" s="178">
        <v>98</v>
      </c>
      <c r="E89" s="28">
        <f>SUM(D89*0.25)*0.4</f>
        <v>9.8000000000000007</v>
      </c>
      <c r="P89" s="87"/>
      <c r="Q89" s="87"/>
    </row>
    <row r="90" spans="1:17" x14ac:dyDescent="0.25">
      <c r="A90" s="145"/>
      <c r="B90" s="18" t="s">
        <v>231</v>
      </c>
      <c r="C90" s="98">
        <v>25</v>
      </c>
      <c r="D90" s="178">
        <v>73</v>
      </c>
      <c r="E90" s="28">
        <f>SUM(D90*0.25)*0.4</f>
        <v>7.3000000000000007</v>
      </c>
      <c r="P90" s="87"/>
      <c r="Q90" s="87"/>
    </row>
    <row r="91" spans="1:17" x14ac:dyDescent="0.25">
      <c r="A91" s="133" t="s">
        <v>291</v>
      </c>
      <c r="B91" s="134"/>
      <c r="C91" s="134"/>
      <c r="D91" s="135"/>
      <c r="E91" s="28">
        <f>SUM(E87:E90)</f>
        <v>30.780000000000005</v>
      </c>
      <c r="P91" s="87"/>
      <c r="Q91" s="87"/>
    </row>
    <row r="92" spans="1:17" x14ac:dyDescent="0.25">
      <c r="A92" s="133" t="s">
        <v>838</v>
      </c>
      <c r="B92" s="134"/>
      <c r="C92" s="134"/>
      <c r="D92" s="134"/>
      <c r="E92" s="135"/>
      <c r="P92" s="87"/>
      <c r="Q92" s="87"/>
    </row>
    <row r="93" spans="1:17" x14ac:dyDescent="0.25">
      <c r="A93" s="24" t="s">
        <v>221</v>
      </c>
      <c r="B93" s="25" t="s">
        <v>222</v>
      </c>
      <c r="C93" s="26" t="s">
        <v>232</v>
      </c>
      <c r="D93" s="25" t="s">
        <v>276</v>
      </c>
      <c r="E93" s="26" t="s">
        <v>290</v>
      </c>
      <c r="P93" s="87"/>
      <c r="Q93" s="87"/>
    </row>
    <row r="94" spans="1:17" x14ac:dyDescent="0.25">
      <c r="A94" s="125" t="s">
        <v>833</v>
      </c>
      <c r="B94" s="18" t="s">
        <v>230</v>
      </c>
      <c r="C94" s="13">
        <v>20</v>
      </c>
      <c r="D94" s="178">
        <v>87</v>
      </c>
      <c r="E94" s="28">
        <f>SUM(D94*0.2)*0.4</f>
        <v>6.9600000000000009</v>
      </c>
      <c r="P94" s="87"/>
      <c r="Q94" s="87"/>
    </row>
    <row r="95" spans="1:17" x14ac:dyDescent="0.25">
      <c r="A95" s="125"/>
      <c r="B95" s="18" t="s">
        <v>832</v>
      </c>
      <c r="C95" s="98">
        <v>20</v>
      </c>
      <c r="D95" s="178">
        <v>84</v>
      </c>
      <c r="E95" s="28">
        <f>SUM(D95*0.2)*0.4</f>
        <v>6.7200000000000006</v>
      </c>
      <c r="P95" s="87"/>
      <c r="Q95" s="87"/>
    </row>
    <row r="96" spans="1:17" x14ac:dyDescent="0.25">
      <c r="A96" s="144" t="s">
        <v>4</v>
      </c>
      <c r="B96" s="18" t="s">
        <v>834</v>
      </c>
      <c r="C96" s="98">
        <v>25</v>
      </c>
      <c r="D96" s="178">
        <v>98</v>
      </c>
      <c r="E96" s="28">
        <f>SUM(D96*0.25)*0.4</f>
        <v>9.8000000000000007</v>
      </c>
      <c r="P96" s="87"/>
      <c r="Q96" s="87"/>
    </row>
    <row r="97" spans="1:17" x14ac:dyDescent="0.25">
      <c r="A97" s="145"/>
      <c r="B97" s="18" t="s">
        <v>231</v>
      </c>
      <c r="C97" s="98">
        <v>25</v>
      </c>
      <c r="D97" s="178">
        <v>97</v>
      </c>
      <c r="E97" s="28">
        <f>SUM(D97*0.25)*0.4</f>
        <v>9.7000000000000011</v>
      </c>
      <c r="P97" s="87"/>
      <c r="Q97" s="87"/>
    </row>
    <row r="98" spans="1:17" x14ac:dyDescent="0.25">
      <c r="A98" s="133" t="s">
        <v>291</v>
      </c>
      <c r="B98" s="134"/>
      <c r="C98" s="134"/>
      <c r="D98" s="135"/>
      <c r="E98" s="28">
        <f>SUM(E94:E97)</f>
        <v>33.180000000000007</v>
      </c>
      <c r="P98" s="87"/>
      <c r="Q98" s="87"/>
    </row>
    <row r="99" spans="1:17" x14ac:dyDescent="0.25">
      <c r="A99" s="133" t="s">
        <v>829</v>
      </c>
      <c r="B99" s="134"/>
      <c r="C99" s="134"/>
      <c r="D99" s="134"/>
      <c r="E99" s="135"/>
    </row>
    <row r="100" spans="1:17" x14ac:dyDescent="0.25">
      <c r="A100" s="24" t="s">
        <v>221</v>
      </c>
      <c r="B100" s="25" t="s">
        <v>222</v>
      </c>
      <c r="C100" s="26" t="s">
        <v>232</v>
      </c>
      <c r="D100" s="25" t="s">
        <v>276</v>
      </c>
      <c r="E100" s="26" t="s">
        <v>290</v>
      </c>
    </row>
    <row r="101" spans="1:17" x14ac:dyDescent="0.25">
      <c r="A101" s="125" t="s">
        <v>833</v>
      </c>
      <c r="B101" s="18" t="s">
        <v>230</v>
      </c>
      <c r="C101" s="13">
        <v>20</v>
      </c>
      <c r="D101" s="178">
        <v>87</v>
      </c>
      <c r="E101" s="28">
        <f>SUM(D101*0.2)*0.4</f>
        <v>6.9600000000000009</v>
      </c>
      <c r="P101" s="87"/>
      <c r="Q101" s="87"/>
    </row>
    <row r="102" spans="1:17" x14ac:dyDescent="0.25">
      <c r="A102" s="125"/>
      <c r="B102" s="18" t="s">
        <v>832</v>
      </c>
      <c r="C102" s="98">
        <v>20</v>
      </c>
      <c r="D102" s="178">
        <v>84</v>
      </c>
      <c r="E102" s="28">
        <f>SUM(D102*0.2)*0.4</f>
        <v>6.7200000000000006</v>
      </c>
      <c r="P102" s="87"/>
      <c r="Q102" s="87"/>
    </row>
    <row r="103" spans="1:17" x14ac:dyDescent="0.25">
      <c r="A103" s="144" t="s">
        <v>4</v>
      </c>
      <c r="B103" s="18" t="s">
        <v>834</v>
      </c>
      <c r="C103" s="98">
        <v>25</v>
      </c>
      <c r="D103" s="178">
        <v>89</v>
      </c>
      <c r="E103" s="28">
        <f>SUM(D103*0.25)*0.4</f>
        <v>8.9</v>
      </c>
      <c r="P103" s="87"/>
      <c r="Q103" s="87"/>
    </row>
    <row r="104" spans="1:17" x14ac:dyDescent="0.25">
      <c r="A104" s="145"/>
      <c r="B104" s="18" t="s">
        <v>231</v>
      </c>
      <c r="C104" s="98">
        <v>25</v>
      </c>
      <c r="D104" s="178">
        <v>76</v>
      </c>
      <c r="E104" s="28">
        <f>SUM(D104*0.25)*0.4</f>
        <v>7.6000000000000005</v>
      </c>
      <c r="P104" s="87"/>
      <c r="Q104" s="87"/>
    </row>
    <row r="105" spans="1:17" x14ac:dyDescent="0.25">
      <c r="A105" s="133" t="s">
        <v>291</v>
      </c>
      <c r="B105" s="134"/>
      <c r="C105" s="134"/>
      <c r="D105" s="135"/>
      <c r="E105" s="28">
        <f>SUM(E101:E104)</f>
        <v>30.180000000000003</v>
      </c>
      <c r="P105" s="87"/>
      <c r="Q105" s="87"/>
    </row>
    <row r="106" spans="1:17" x14ac:dyDescent="0.25">
      <c r="A106" s="148" t="s">
        <v>294</v>
      </c>
      <c r="B106" s="149"/>
      <c r="C106" s="149"/>
      <c r="D106" s="150"/>
      <c r="E106" s="103">
        <f>SUM(E84+E105+E98+E91)/4</f>
        <v>50.467500000000001</v>
      </c>
      <c r="P106" s="87"/>
      <c r="Q106" s="87"/>
    </row>
    <row r="107" spans="1:17" x14ac:dyDescent="0.25">
      <c r="P107" s="87"/>
      <c r="Q107" s="87"/>
    </row>
    <row r="108" spans="1:17" x14ac:dyDescent="0.25">
      <c r="P108" s="87"/>
      <c r="Q108" s="87"/>
    </row>
    <row r="109" spans="1:17" x14ac:dyDescent="0.25">
      <c r="A109" s="141" t="s">
        <v>298</v>
      </c>
      <c r="B109" s="142"/>
      <c r="C109" s="142"/>
      <c r="D109" s="142"/>
      <c r="E109" s="143"/>
      <c r="P109" s="87"/>
      <c r="Q109" s="87"/>
    </row>
    <row r="110" spans="1:17" x14ac:dyDescent="0.25">
      <c r="A110" s="3" t="s">
        <v>221</v>
      </c>
      <c r="B110" s="16" t="s">
        <v>222</v>
      </c>
      <c r="C110" s="3" t="s">
        <v>232</v>
      </c>
      <c r="D110" s="177" t="s">
        <v>276</v>
      </c>
      <c r="E110" s="26" t="s">
        <v>290</v>
      </c>
      <c r="P110" s="87"/>
      <c r="Q110" s="87"/>
    </row>
    <row r="111" spans="1:17" x14ac:dyDescent="0.25">
      <c r="A111" s="3" t="s">
        <v>830</v>
      </c>
      <c r="B111" s="18" t="s">
        <v>830</v>
      </c>
      <c r="C111" s="9">
        <v>30</v>
      </c>
      <c r="D111" s="178">
        <v>100</v>
      </c>
      <c r="E111" s="28">
        <f>SUM(D111*0.2)*0.1</f>
        <v>2</v>
      </c>
      <c r="P111" s="87"/>
      <c r="Q111" s="87"/>
    </row>
    <row r="112" spans="1:17" x14ac:dyDescent="0.25">
      <c r="A112" s="125" t="s">
        <v>833</v>
      </c>
      <c r="B112" s="18" t="s">
        <v>831</v>
      </c>
      <c r="C112" s="9">
        <v>20</v>
      </c>
      <c r="D112" s="178">
        <v>85</v>
      </c>
      <c r="E112" s="28">
        <f>SUM(D112*0.2)*0.6</f>
        <v>10.199999999999999</v>
      </c>
      <c r="P112" s="87"/>
      <c r="Q112" s="87"/>
    </row>
    <row r="113" spans="1:17" x14ac:dyDescent="0.25">
      <c r="A113" s="125"/>
      <c r="B113" s="18" t="s">
        <v>832</v>
      </c>
      <c r="C113" s="9">
        <v>25</v>
      </c>
      <c r="D113" s="178">
        <v>93</v>
      </c>
      <c r="E113" s="28">
        <f>SUM(D113*0.2)*0.6</f>
        <v>11.16</v>
      </c>
      <c r="P113" s="87"/>
      <c r="Q113" s="87"/>
    </row>
    <row r="114" spans="1:17" x14ac:dyDescent="0.25">
      <c r="A114" s="122" t="s">
        <v>4</v>
      </c>
      <c r="B114" s="18" t="s">
        <v>834</v>
      </c>
      <c r="C114" s="9">
        <v>20</v>
      </c>
      <c r="D114" s="178">
        <v>75</v>
      </c>
      <c r="E114" s="28">
        <f>SUM(D114*0.2)*0.6</f>
        <v>9</v>
      </c>
      <c r="P114" s="87"/>
      <c r="Q114" s="87"/>
    </row>
    <row r="115" spans="1:17" x14ac:dyDescent="0.25">
      <c r="A115" s="122"/>
      <c r="B115" s="18" t="s">
        <v>835</v>
      </c>
      <c r="C115" s="9">
        <v>20</v>
      </c>
      <c r="D115" s="178">
        <v>61</v>
      </c>
      <c r="E115" s="28">
        <f>SUM(D115*0.2)*0.6</f>
        <v>7.32</v>
      </c>
      <c r="P115" s="87"/>
      <c r="Q115" s="87"/>
    </row>
    <row r="116" spans="1:17" x14ac:dyDescent="0.25">
      <c r="A116" s="122"/>
      <c r="B116" s="18" t="s">
        <v>231</v>
      </c>
      <c r="C116" s="9">
        <v>25</v>
      </c>
      <c r="D116" s="178">
        <v>68</v>
      </c>
      <c r="E116" s="28">
        <f>SUM(D116*0.25)*0.6</f>
        <v>10.199999999999999</v>
      </c>
      <c r="P116" s="87"/>
      <c r="Q116" s="87"/>
    </row>
    <row r="117" spans="1:17" x14ac:dyDescent="0.25">
      <c r="A117" s="16" t="s">
        <v>826</v>
      </c>
      <c r="B117" s="172" t="s">
        <v>827</v>
      </c>
      <c r="C117" s="40">
        <v>30</v>
      </c>
      <c r="D117" s="40">
        <v>85</v>
      </c>
      <c r="E117" s="9">
        <f>SUM(D117*0.3)*1</f>
        <v>25.5</v>
      </c>
      <c r="P117" s="87"/>
      <c r="Q117" s="87"/>
    </row>
    <row r="118" spans="1:17" x14ac:dyDescent="0.25">
      <c r="A118" s="133" t="s">
        <v>291</v>
      </c>
      <c r="B118" s="134"/>
      <c r="C118" s="134"/>
      <c r="D118" s="175"/>
      <c r="E118" s="28">
        <f>SUM(E111:E117)</f>
        <v>75.38</v>
      </c>
      <c r="P118" s="87"/>
      <c r="Q118" s="87"/>
    </row>
    <row r="119" spans="1:17" x14ac:dyDescent="0.25">
      <c r="A119" s="133" t="s">
        <v>289</v>
      </c>
      <c r="B119" s="134"/>
      <c r="C119" s="134"/>
      <c r="D119" s="134"/>
      <c r="E119" s="135"/>
    </row>
    <row r="120" spans="1:17" x14ac:dyDescent="0.25">
      <c r="A120" s="24" t="s">
        <v>221</v>
      </c>
      <c r="B120" s="25" t="s">
        <v>222</v>
      </c>
      <c r="C120" s="26" t="s">
        <v>232</v>
      </c>
      <c r="D120" s="25" t="s">
        <v>276</v>
      </c>
      <c r="E120" s="26" t="s">
        <v>290</v>
      </c>
    </row>
    <row r="121" spans="1:17" x14ac:dyDescent="0.25">
      <c r="A121" s="125" t="s">
        <v>833</v>
      </c>
      <c r="B121" s="18" t="s">
        <v>230</v>
      </c>
      <c r="C121" s="13">
        <v>20</v>
      </c>
      <c r="D121" s="178">
        <v>90</v>
      </c>
      <c r="E121" s="28">
        <f>SUM(D121*0.2)*0.4</f>
        <v>7.2</v>
      </c>
      <c r="P121" s="87"/>
      <c r="Q121" s="87"/>
    </row>
    <row r="122" spans="1:17" x14ac:dyDescent="0.25">
      <c r="A122" s="125"/>
      <c r="B122" s="18" t="s">
        <v>832</v>
      </c>
      <c r="C122" s="98">
        <v>20</v>
      </c>
      <c r="D122" s="178">
        <v>93</v>
      </c>
      <c r="E122" s="28">
        <f>SUM(D122*0.2)*0.4</f>
        <v>7.4400000000000013</v>
      </c>
      <c r="P122" s="87"/>
      <c r="Q122" s="87"/>
    </row>
    <row r="123" spans="1:17" x14ac:dyDescent="0.25">
      <c r="A123" s="144" t="s">
        <v>4</v>
      </c>
      <c r="B123" s="18" t="s">
        <v>834</v>
      </c>
      <c r="C123" s="98">
        <v>25</v>
      </c>
      <c r="D123" s="178">
        <v>76</v>
      </c>
      <c r="E123" s="28">
        <f>SUM(D123*0.25)*0.4</f>
        <v>7.6000000000000005</v>
      </c>
      <c r="P123" s="87"/>
      <c r="Q123" s="87"/>
    </row>
    <row r="124" spans="1:17" x14ac:dyDescent="0.25">
      <c r="A124" s="145"/>
      <c r="B124" s="18" t="s">
        <v>231</v>
      </c>
      <c r="C124" s="98">
        <v>25</v>
      </c>
      <c r="D124" s="178">
        <v>75</v>
      </c>
      <c r="E124" s="28">
        <f>SUM(D124*0.25)*0.4</f>
        <v>7.5</v>
      </c>
      <c r="P124" s="87"/>
      <c r="Q124" s="87"/>
    </row>
    <row r="125" spans="1:17" x14ac:dyDescent="0.25">
      <c r="A125" s="133" t="s">
        <v>291</v>
      </c>
      <c r="B125" s="134"/>
      <c r="C125" s="134"/>
      <c r="D125" s="135"/>
      <c r="E125" s="28">
        <f>SUM(E121:E124)</f>
        <v>29.740000000000002</v>
      </c>
      <c r="P125" s="87"/>
      <c r="Q125" s="87"/>
    </row>
    <row r="126" spans="1:17" x14ac:dyDescent="0.25">
      <c r="A126" s="133" t="s">
        <v>289</v>
      </c>
      <c r="B126" s="134"/>
      <c r="C126" s="134"/>
      <c r="D126" s="134"/>
      <c r="E126" s="135"/>
      <c r="P126" s="87"/>
      <c r="Q126" s="87"/>
    </row>
    <row r="127" spans="1:17" x14ac:dyDescent="0.25">
      <c r="A127" s="24" t="s">
        <v>221</v>
      </c>
      <c r="B127" s="25" t="s">
        <v>222</v>
      </c>
      <c r="C127" s="26" t="s">
        <v>232</v>
      </c>
      <c r="D127" s="25" t="s">
        <v>276</v>
      </c>
      <c r="E127" s="26" t="s">
        <v>290</v>
      </c>
      <c r="P127" s="87"/>
      <c r="Q127" s="87"/>
    </row>
    <row r="128" spans="1:17" x14ac:dyDescent="0.25">
      <c r="A128" s="125" t="s">
        <v>833</v>
      </c>
      <c r="B128" s="18" t="s">
        <v>230</v>
      </c>
      <c r="C128" s="13">
        <v>20</v>
      </c>
      <c r="D128" s="178">
        <v>76</v>
      </c>
      <c r="E128" s="28">
        <f>SUM(D128*0.2)*0.4</f>
        <v>6.080000000000001</v>
      </c>
      <c r="P128" s="87"/>
      <c r="Q128" s="87"/>
    </row>
    <row r="129" spans="1:17" x14ac:dyDescent="0.25">
      <c r="A129" s="125"/>
      <c r="B129" s="18" t="s">
        <v>832</v>
      </c>
      <c r="C129" s="98">
        <v>20</v>
      </c>
      <c r="D129" s="178">
        <v>95</v>
      </c>
      <c r="E129" s="28">
        <f>SUM(D129*0.2)*0.4</f>
        <v>7.6000000000000005</v>
      </c>
      <c r="P129" s="87"/>
      <c r="Q129" s="87"/>
    </row>
    <row r="130" spans="1:17" x14ac:dyDescent="0.25">
      <c r="A130" s="144" t="s">
        <v>4</v>
      </c>
      <c r="B130" s="18" t="s">
        <v>834</v>
      </c>
      <c r="C130" s="98">
        <v>25</v>
      </c>
      <c r="D130" s="178">
        <v>80</v>
      </c>
      <c r="E130" s="28">
        <f>SUM(D130*0.25)*0.4</f>
        <v>8</v>
      </c>
      <c r="P130" s="87"/>
      <c r="Q130" s="87"/>
    </row>
    <row r="131" spans="1:17" x14ac:dyDescent="0.25">
      <c r="A131" s="145"/>
      <c r="B131" s="18" t="s">
        <v>231</v>
      </c>
      <c r="C131" s="98">
        <v>25</v>
      </c>
      <c r="D131" s="178">
        <v>75</v>
      </c>
      <c r="E131" s="28">
        <f>SUM(D131*0.25)*0.4</f>
        <v>7.5</v>
      </c>
      <c r="P131" s="87"/>
      <c r="Q131" s="87"/>
    </row>
    <row r="132" spans="1:17" x14ac:dyDescent="0.25">
      <c r="A132" s="133" t="s">
        <v>291</v>
      </c>
      <c r="B132" s="134"/>
      <c r="C132" s="134"/>
      <c r="D132" s="135"/>
      <c r="E132" s="28">
        <f>SUM(E128:E131)</f>
        <v>29.18</v>
      </c>
      <c r="P132" s="87"/>
      <c r="Q132" s="87"/>
    </row>
    <row r="133" spans="1:17" x14ac:dyDescent="0.25">
      <c r="A133" s="133" t="s">
        <v>289</v>
      </c>
      <c r="B133" s="134"/>
      <c r="C133" s="134"/>
      <c r="D133" s="134"/>
      <c r="E133" s="135"/>
      <c r="P133" s="87"/>
      <c r="Q133" s="87"/>
    </row>
    <row r="134" spans="1:17" x14ac:dyDescent="0.25">
      <c r="A134" s="24" t="s">
        <v>221</v>
      </c>
      <c r="B134" s="25" t="s">
        <v>222</v>
      </c>
      <c r="C134" s="26" t="s">
        <v>232</v>
      </c>
      <c r="D134" s="25" t="s">
        <v>276</v>
      </c>
      <c r="E134" s="26" t="s">
        <v>290</v>
      </c>
      <c r="P134" s="87"/>
      <c r="Q134" s="87"/>
    </row>
    <row r="135" spans="1:17" x14ac:dyDescent="0.25">
      <c r="A135" s="125" t="s">
        <v>833</v>
      </c>
      <c r="B135" s="18" t="s">
        <v>230</v>
      </c>
      <c r="C135" s="13">
        <v>20</v>
      </c>
      <c r="D135" s="178">
        <v>85</v>
      </c>
      <c r="E135" s="28">
        <f>SUM(D135*0.2)*0.4</f>
        <v>6.8000000000000007</v>
      </c>
      <c r="P135" s="87"/>
      <c r="Q135" s="87"/>
    </row>
    <row r="136" spans="1:17" x14ac:dyDescent="0.25">
      <c r="A136" s="125"/>
      <c r="B136" s="18" t="s">
        <v>832</v>
      </c>
      <c r="C136" s="98">
        <v>20</v>
      </c>
      <c r="D136" s="178">
        <v>93</v>
      </c>
      <c r="E136" s="28">
        <f>SUM(D136*0.2)*0.4</f>
        <v>7.4400000000000013</v>
      </c>
      <c r="P136" s="87"/>
      <c r="Q136" s="87"/>
    </row>
    <row r="137" spans="1:17" x14ac:dyDescent="0.25">
      <c r="A137" s="144" t="s">
        <v>4</v>
      </c>
      <c r="B137" s="18" t="s">
        <v>834</v>
      </c>
      <c r="C137" s="98">
        <v>25</v>
      </c>
      <c r="D137" s="178">
        <v>61</v>
      </c>
      <c r="E137" s="28">
        <f>SUM(D137*0.25)*0.4</f>
        <v>6.1000000000000005</v>
      </c>
      <c r="P137" s="87"/>
      <c r="Q137" s="87"/>
    </row>
    <row r="138" spans="1:17" x14ac:dyDescent="0.25">
      <c r="A138" s="145"/>
      <c r="B138" s="18" t="s">
        <v>231</v>
      </c>
      <c r="C138" s="98">
        <v>25</v>
      </c>
      <c r="D138" s="178">
        <v>68</v>
      </c>
      <c r="E138" s="28">
        <f>SUM(D138*0.25)*0.4</f>
        <v>6.8000000000000007</v>
      </c>
      <c r="P138" s="87"/>
      <c r="Q138" s="87"/>
    </row>
    <row r="139" spans="1:17" x14ac:dyDescent="0.25">
      <c r="A139" s="133" t="s">
        <v>291</v>
      </c>
      <c r="B139" s="134"/>
      <c r="C139" s="134"/>
      <c r="D139" s="135"/>
      <c r="E139" s="28">
        <f>SUM(E135:E138)</f>
        <v>27.140000000000004</v>
      </c>
    </row>
    <row r="140" spans="1:17" x14ac:dyDescent="0.25">
      <c r="A140" s="148" t="s">
        <v>294</v>
      </c>
      <c r="B140" s="149"/>
      <c r="C140" s="149"/>
      <c r="D140" s="150"/>
      <c r="E140" s="103">
        <f>SUM(E118+E139)/2</f>
        <v>51.26</v>
      </c>
    </row>
    <row r="141" spans="1:17" x14ac:dyDescent="0.25">
      <c r="P141" s="87"/>
      <c r="Q141" s="87"/>
    </row>
    <row r="142" spans="1:17" x14ac:dyDescent="0.25">
      <c r="P142" s="87"/>
      <c r="Q142" s="87"/>
    </row>
    <row r="143" spans="1:17" x14ac:dyDescent="0.25">
      <c r="A143" s="141" t="s">
        <v>297</v>
      </c>
      <c r="B143" s="142"/>
      <c r="C143" s="142"/>
      <c r="D143" s="142"/>
      <c r="E143" s="143"/>
      <c r="P143" s="87"/>
      <c r="Q143" s="87"/>
    </row>
    <row r="144" spans="1:17" x14ac:dyDescent="0.25">
      <c r="A144" s="3" t="s">
        <v>221</v>
      </c>
      <c r="B144" s="16" t="s">
        <v>222</v>
      </c>
      <c r="C144" s="3" t="s">
        <v>232</v>
      </c>
      <c r="D144" s="177" t="s">
        <v>276</v>
      </c>
      <c r="E144" s="26" t="s">
        <v>290</v>
      </c>
      <c r="P144" s="87"/>
      <c r="Q144" s="87"/>
    </row>
    <row r="145" spans="1:17" x14ac:dyDescent="0.25">
      <c r="A145" s="3" t="s">
        <v>830</v>
      </c>
      <c r="B145" s="18" t="s">
        <v>830</v>
      </c>
      <c r="C145" s="9">
        <v>30</v>
      </c>
      <c r="D145" s="178">
        <v>90</v>
      </c>
      <c r="E145" s="28">
        <f>SUM(D145*0.3)*1</f>
        <v>27</v>
      </c>
      <c r="P145" s="87"/>
      <c r="Q145" s="87"/>
    </row>
    <row r="146" spans="1:17" x14ac:dyDescent="0.25">
      <c r="A146" s="125" t="s">
        <v>833</v>
      </c>
      <c r="B146" s="18" t="s">
        <v>831</v>
      </c>
      <c r="C146" s="9">
        <v>20</v>
      </c>
      <c r="D146" s="178">
        <v>86</v>
      </c>
      <c r="E146" s="28">
        <f>SUM(D146*0.2)*0.6</f>
        <v>10.319999999999999</v>
      </c>
      <c r="P146" s="87"/>
      <c r="Q146" s="87"/>
    </row>
    <row r="147" spans="1:17" x14ac:dyDescent="0.25">
      <c r="A147" s="125"/>
      <c r="B147" s="18" t="s">
        <v>832</v>
      </c>
      <c r="C147" s="9">
        <v>25</v>
      </c>
      <c r="D147" s="178">
        <v>89</v>
      </c>
      <c r="E147" s="28">
        <f>SUM(D147*0.25)*0.6</f>
        <v>13.35</v>
      </c>
      <c r="P147" s="87"/>
      <c r="Q147" s="87"/>
    </row>
    <row r="148" spans="1:17" x14ac:dyDescent="0.25">
      <c r="A148" s="122" t="s">
        <v>4</v>
      </c>
      <c r="B148" s="18" t="s">
        <v>834</v>
      </c>
      <c r="C148" s="9">
        <v>20</v>
      </c>
      <c r="D148" s="178">
        <v>92</v>
      </c>
      <c r="E148" s="28">
        <f>SUM(D148*0.2)*0.6</f>
        <v>11.040000000000001</v>
      </c>
      <c r="P148" s="87"/>
      <c r="Q148" s="87"/>
    </row>
    <row r="149" spans="1:17" x14ac:dyDescent="0.25">
      <c r="A149" s="122"/>
      <c r="B149" s="18" t="s">
        <v>835</v>
      </c>
      <c r="C149" s="9">
        <v>20</v>
      </c>
      <c r="D149" s="178">
        <v>100</v>
      </c>
      <c r="E149" s="28">
        <f>SUM(D149*0.2)*0.6</f>
        <v>12</v>
      </c>
      <c r="P149" s="87"/>
      <c r="Q149" s="87"/>
    </row>
    <row r="150" spans="1:17" x14ac:dyDescent="0.25">
      <c r="A150" s="122"/>
      <c r="B150" s="18" t="s">
        <v>231</v>
      </c>
      <c r="C150" s="9">
        <v>25</v>
      </c>
      <c r="D150" s="178">
        <v>73</v>
      </c>
      <c r="E150" s="28">
        <f>SUM(D150*0.25)*0.6</f>
        <v>10.95</v>
      </c>
      <c r="P150" s="87"/>
      <c r="Q150" s="87"/>
    </row>
    <row r="151" spans="1:17" x14ac:dyDescent="0.25">
      <c r="A151" s="16" t="s">
        <v>826</v>
      </c>
      <c r="B151" s="172" t="s">
        <v>827</v>
      </c>
      <c r="C151" s="40">
        <v>30</v>
      </c>
      <c r="D151" s="40">
        <v>97</v>
      </c>
      <c r="E151" s="9">
        <f>SUM(D151*0.3)*1</f>
        <v>29.099999999999998</v>
      </c>
      <c r="P151" s="87"/>
      <c r="Q151" s="87"/>
    </row>
    <row r="152" spans="1:17" x14ac:dyDescent="0.25">
      <c r="A152" s="133" t="s">
        <v>291</v>
      </c>
      <c r="B152" s="134"/>
      <c r="C152" s="134"/>
      <c r="D152" s="175"/>
      <c r="E152" s="28">
        <f>SUM(E145:E151)</f>
        <v>113.76</v>
      </c>
      <c r="P152" s="87"/>
      <c r="Q152" s="87"/>
    </row>
    <row r="153" spans="1:17" x14ac:dyDescent="0.25">
      <c r="A153" s="133" t="s">
        <v>289</v>
      </c>
      <c r="B153" s="134"/>
      <c r="C153" s="134"/>
      <c r="D153" s="134"/>
      <c r="E153" s="135"/>
      <c r="P153" s="87"/>
      <c r="Q153" s="87"/>
    </row>
    <row r="154" spans="1:17" ht="15.75" customHeight="1" x14ac:dyDescent="0.25">
      <c r="A154" s="24" t="s">
        <v>221</v>
      </c>
      <c r="B154" s="25" t="s">
        <v>222</v>
      </c>
      <c r="C154" s="26" t="s">
        <v>232</v>
      </c>
      <c r="D154" s="25" t="s">
        <v>276</v>
      </c>
      <c r="E154" s="26" t="s">
        <v>290</v>
      </c>
      <c r="P154" s="87"/>
      <c r="Q154" s="87"/>
    </row>
    <row r="155" spans="1:17" x14ac:dyDescent="0.25">
      <c r="A155" s="125" t="s">
        <v>833</v>
      </c>
      <c r="B155" s="18" t="s">
        <v>230</v>
      </c>
      <c r="C155" s="13">
        <v>20</v>
      </c>
      <c r="D155" s="178">
        <v>86</v>
      </c>
      <c r="E155" s="28">
        <f>SUM(D155*0.2)*0.4</f>
        <v>6.88</v>
      </c>
      <c r="P155" s="87"/>
      <c r="Q155" s="87"/>
    </row>
    <row r="156" spans="1:17" x14ac:dyDescent="0.25">
      <c r="A156" s="125"/>
      <c r="B156" s="18" t="s">
        <v>832</v>
      </c>
      <c r="C156" s="98">
        <v>20</v>
      </c>
      <c r="D156" s="178">
        <v>89</v>
      </c>
      <c r="E156" s="28">
        <f>SUM(D156*0.2)*0.4</f>
        <v>7.120000000000001</v>
      </c>
      <c r="P156" s="87"/>
      <c r="Q156" s="87"/>
    </row>
    <row r="157" spans="1:17" x14ac:dyDescent="0.25">
      <c r="A157" s="144" t="s">
        <v>4</v>
      </c>
      <c r="B157" s="18" t="s">
        <v>834</v>
      </c>
      <c r="C157" s="98">
        <v>25</v>
      </c>
      <c r="D157" s="178">
        <v>100</v>
      </c>
      <c r="E157" s="28">
        <f>SUM(D157*0.25)*0.4</f>
        <v>10</v>
      </c>
      <c r="P157" s="87"/>
      <c r="Q157" s="87"/>
    </row>
    <row r="158" spans="1:17" x14ac:dyDescent="0.25">
      <c r="A158" s="145"/>
      <c r="B158" s="18" t="s">
        <v>231</v>
      </c>
      <c r="C158" s="98">
        <v>25</v>
      </c>
      <c r="D158" s="178">
        <v>73</v>
      </c>
      <c r="E158" s="28">
        <f>SUM(D158*0.25)*0.4</f>
        <v>7.3000000000000007</v>
      </c>
      <c r="P158" s="87"/>
      <c r="Q158" s="87"/>
    </row>
    <row r="159" spans="1:17" x14ac:dyDescent="0.25">
      <c r="A159" s="133" t="s">
        <v>291</v>
      </c>
      <c r="B159" s="134"/>
      <c r="C159" s="134"/>
      <c r="D159" s="135"/>
      <c r="E159" s="28">
        <f>SUM(E155:E158)</f>
        <v>31.3</v>
      </c>
    </row>
    <row r="160" spans="1:17" x14ac:dyDescent="0.25">
      <c r="A160" s="133" t="s">
        <v>289</v>
      </c>
      <c r="B160" s="134"/>
      <c r="C160" s="134"/>
      <c r="D160" s="134"/>
      <c r="E160" s="135"/>
    </row>
    <row r="161" spans="1:17" x14ac:dyDescent="0.25">
      <c r="A161" s="24" t="s">
        <v>221</v>
      </c>
      <c r="B161" s="25" t="s">
        <v>222</v>
      </c>
      <c r="C161" s="26" t="s">
        <v>232</v>
      </c>
      <c r="D161" s="25" t="s">
        <v>276</v>
      </c>
      <c r="E161" s="26" t="s">
        <v>290</v>
      </c>
      <c r="P161" s="87"/>
      <c r="Q161" s="87"/>
    </row>
    <row r="162" spans="1:17" x14ac:dyDescent="0.25">
      <c r="A162" s="125" t="s">
        <v>833</v>
      </c>
      <c r="B162" s="18" t="s">
        <v>230</v>
      </c>
      <c r="C162" s="13">
        <v>20</v>
      </c>
      <c r="D162" s="178">
        <v>75</v>
      </c>
      <c r="E162" s="28">
        <f>SUM(D162*0.2)*0.4</f>
        <v>6</v>
      </c>
      <c r="P162" s="87"/>
      <c r="Q162" s="87"/>
    </row>
    <row r="163" spans="1:17" x14ac:dyDescent="0.25">
      <c r="A163" s="125"/>
      <c r="B163" s="18" t="s">
        <v>832</v>
      </c>
      <c r="C163" s="98">
        <v>20</v>
      </c>
      <c r="D163" s="178">
        <v>83</v>
      </c>
      <c r="E163" s="28">
        <f>SUM(D163*0.2)*0.4</f>
        <v>6.6400000000000006</v>
      </c>
      <c r="P163" s="87"/>
      <c r="Q163" s="87"/>
    </row>
    <row r="164" spans="1:17" x14ac:dyDescent="0.25">
      <c r="A164" s="144" t="s">
        <v>4</v>
      </c>
      <c r="B164" s="18" t="s">
        <v>834</v>
      </c>
      <c r="C164" s="98">
        <v>25</v>
      </c>
      <c r="D164" s="178">
        <v>70</v>
      </c>
      <c r="E164" s="28">
        <f>SUM(D164*0.25)*0.4</f>
        <v>7</v>
      </c>
      <c r="P164" s="87"/>
      <c r="Q164" s="87"/>
    </row>
    <row r="165" spans="1:17" x14ac:dyDescent="0.25">
      <c r="A165" s="145"/>
      <c r="B165" s="18" t="s">
        <v>231</v>
      </c>
      <c r="C165" s="98">
        <v>25</v>
      </c>
      <c r="D165" s="178">
        <v>73</v>
      </c>
      <c r="E165" s="28">
        <f>SUM(D165*0.25)*0.4</f>
        <v>7.3000000000000007</v>
      </c>
      <c r="P165" s="87"/>
      <c r="Q165" s="87"/>
    </row>
    <row r="166" spans="1:17" x14ac:dyDescent="0.25">
      <c r="A166" s="133" t="s">
        <v>291</v>
      </c>
      <c r="B166" s="134"/>
      <c r="C166" s="134"/>
      <c r="D166" s="135"/>
      <c r="E166" s="28">
        <f>SUM(E162:E165)</f>
        <v>26.94</v>
      </c>
      <c r="P166" s="87"/>
      <c r="Q166" s="87"/>
    </row>
    <row r="167" spans="1:17" x14ac:dyDescent="0.25">
      <c r="A167" s="133" t="s">
        <v>289</v>
      </c>
      <c r="B167" s="134"/>
      <c r="C167" s="134"/>
      <c r="D167" s="134"/>
      <c r="E167" s="135"/>
      <c r="P167" s="87"/>
      <c r="Q167" s="87"/>
    </row>
    <row r="168" spans="1:17" x14ac:dyDescent="0.25">
      <c r="A168" s="24" t="s">
        <v>221</v>
      </c>
      <c r="B168" s="25" t="s">
        <v>222</v>
      </c>
      <c r="C168" s="26" t="s">
        <v>232</v>
      </c>
      <c r="D168" s="25" t="s">
        <v>276</v>
      </c>
      <c r="E168" s="26" t="s">
        <v>290</v>
      </c>
      <c r="P168" s="87"/>
      <c r="Q168" s="87"/>
    </row>
    <row r="169" spans="1:17" ht="15.75" customHeight="1" x14ac:dyDescent="0.25">
      <c r="A169" s="125" t="s">
        <v>833</v>
      </c>
      <c r="B169" s="18" t="s">
        <v>230</v>
      </c>
      <c r="C169" s="13">
        <v>20</v>
      </c>
      <c r="D169" s="178">
        <v>75</v>
      </c>
      <c r="E169" s="28">
        <f>SUM(D169*0.2)*0.4</f>
        <v>6</v>
      </c>
      <c r="P169" s="87"/>
      <c r="Q169" s="87"/>
    </row>
    <row r="170" spans="1:17" x14ac:dyDescent="0.25">
      <c r="A170" s="125"/>
      <c r="B170" s="18" t="s">
        <v>832</v>
      </c>
      <c r="C170" s="98">
        <v>20</v>
      </c>
      <c r="D170" s="178">
        <v>98</v>
      </c>
      <c r="E170" s="28">
        <f>SUM(D170*0.2)*0.4</f>
        <v>7.8400000000000007</v>
      </c>
      <c r="P170" s="87"/>
      <c r="Q170" s="87"/>
    </row>
    <row r="171" spans="1:17" x14ac:dyDescent="0.25">
      <c r="A171" s="144" t="s">
        <v>4</v>
      </c>
      <c r="B171" s="18" t="s">
        <v>834</v>
      </c>
      <c r="C171" s="98">
        <v>25</v>
      </c>
      <c r="D171" s="178">
        <v>90</v>
      </c>
      <c r="E171" s="28">
        <f>SUM(D171*0.25)*0.4</f>
        <v>9</v>
      </c>
      <c r="P171" s="87"/>
      <c r="Q171" s="87"/>
    </row>
    <row r="172" spans="1:17" x14ac:dyDescent="0.25">
      <c r="A172" s="145"/>
      <c r="B172" s="18" t="s">
        <v>231</v>
      </c>
      <c r="C172" s="98">
        <v>25</v>
      </c>
      <c r="D172" s="178">
        <v>65</v>
      </c>
      <c r="E172" s="28">
        <f>SUM(D172*0.25)*0.4</f>
        <v>6.5</v>
      </c>
      <c r="P172" s="87"/>
      <c r="Q172" s="87"/>
    </row>
    <row r="173" spans="1:17" x14ac:dyDescent="0.25">
      <c r="A173" s="133" t="s">
        <v>291</v>
      </c>
      <c r="B173" s="134"/>
      <c r="C173" s="134"/>
      <c r="D173" s="135"/>
      <c r="E173" s="28">
        <f>SUM(E169:E172)</f>
        <v>29.34</v>
      </c>
      <c r="P173" s="87"/>
      <c r="Q173" s="87"/>
    </row>
    <row r="174" spans="1:17" x14ac:dyDescent="0.25">
      <c r="A174" s="148" t="s">
        <v>294</v>
      </c>
      <c r="B174" s="149"/>
      <c r="C174" s="149"/>
      <c r="D174" s="150"/>
      <c r="E174" s="103">
        <f>SUM(E152+E173+E166+E159)/4</f>
        <v>50.335000000000001</v>
      </c>
      <c r="P174" s="87"/>
      <c r="Q174" s="87"/>
    </row>
    <row r="175" spans="1:17" x14ac:dyDescent="0.25">
      <c r="P175" s="87"/>
      <c r="Q175" s="87"/>
    </row>
    <row r="176" spans="1:17" x14ac:dyDescent="0.25">
      <c r="P176" s="87"/>
      <c r="Q176" s="87"/>
    </row>
    <row r="177" spans="1:17" x14ac:dyDescent="0.25">
      <c r="A177" s="141" t="s">
        <v>299</v>
      </c>
      <c r="B177" s="142"/>
      <c r="C177" s="142"/>
      <c r="D177" s="142"/>
      <c r="E177" s="143"/>
      <c r="P177" s="87"/>
      <c r="Q177" s="87"/>
    </row>
    <row r="178" spans="1:17" x14ac:dyDescent="0.25">
      <c r="A178" s="3" t="s">
        <v>221</v>
      </c>
      <c r="B178" s="16" t="s">
        <v>222</v>
      </c>
      <c r="C178" s="3" t="s">
        <v>232</v>
      </c>
      <c r="D178" s="177" t="s">
        <v>276</v>
      </c>
      <c r="E178" s="26" t="s">
        <v>290</v>
      </c>
      <c r="P178" s="87"/>
      <c r="Q178" s="87"/>
    </row>
    <row r="179" spans="1:17" x14ac:dyDescent="0.25">
      <c r="A179" s="3" t="s">
        <v>830</v>
      </c>
      <c r="B179" s="18" t="s">
        <v>830</v>
      </c>
      <c r="C179" s="9">
        <v>30</v>
      </c>
      <c r="D179" s="178">
        <v>80</v>
      </c>
      <c r="E179" s="28">
        <f>SUM(D179*0.3)*1</f>
        <v>24</v>
      </c>
    </row>
    <row r="180" spans="1:17" x14ac:dyDescent="0.25">
      <c r="A180" s="125" t="s">
        <v>833</v>
      </c>
      <c r="B180" s="18" t="s">
        <v>831</v>
      </c>
      <c r="C180" s="9">
        <v>20</v>
      </c>
      <c r="D180" s="178">
        <v>95</v>
      </c>
      <c r="E180" s="28">
        <f>SUM(D180*0.2)*0.6</f>
        <v>11.4</v>
      </c>
    </row>
    <row r="181" spans="1:17" x14ac:dyDescent="0.25">
      <c r="A181" s="125"/>
      <c r="B181" s="18" t="s">
        <v>832</v>
      </c>
      <c r="C181" s="9">
        <v>25</v>
      </c>
      <c r="D181" s="178">
        <v>87</v>
      </c>
      <c r="E181" s="28">
        <f>SUM(D181*0.25)*0.6</f>
        <v>13.049999999999999</v>
      </c>
      <c r="P181" s="87"/>
      <c r="Q181" s="87"/>
    </row>
    <row r="182" spans="1:17" x14ac:dyDescent="0.25">
      <c r="A182" s="122" t="s">
        <v>4</v>
      </c>
      <c r="B182" s="18" t="s">
        <v>834</v>
      </c>
      <c r="C182" s="9">
        <v>20</v>
      </c>
      <c r="D182" s="178">
        <v>64</v>
      </c>
      <c r="E182" s="28">
        <f>SUM(D182*0.2)*0.6</f>
        <v>7.68</v>
      </c>
      <c r="P182" s="87"/>
      <c r="Q182" s="87"/>
    </row>
    <row r="183" spans="1:17" x14ac:dyDescent="0.25">
      <c r="A183" s="122"/>
      <c r="B183" s="18" t="s">
        <v>835</v>
      </c>
      <c r="C183" s="9">
        <v>20</v>
      </c>
      <c r="D183" s="178">
        <v>70</v>
      </c>
      <c r="E183" s="28">
        <f>SUM(D183*0.2)*0.6</f>
        <v>8.4</v>
      </c>
      <c r="P183" s="87"/>
      <c r="Q183" s="87"/>
    </row>
    <row r="184" spans="1:17" x14ac:dyDescent="0.25">
      <c r="A184" s="122"/>
      <c r="B184" s="18" t="s">
        <v>231</v>
      </c>
      <c r="C184" s="9">
        <v>25</v>
      </c>
      <c r="D184" s="178">
        <v>65</v>
      </c>
      <c r="E184" s="28">
        <f>SUM(D184*0.25)*0.6</f>
        <v>9.75</v>
      </c>
      <c r="P184" s="87"/>
      <c r="Q184" s="87"/>
    </row>
    <row r="185" spans="1:17" x14ac:dyDescent="0.25">
      <c r="A185" s="16" t="s">
        <v>826</v>
      </c>
      <c r="B185" s="172" t="s">
        <v>827</v>
      </c>
      <c r="C185" s="40">
        <v>30</v>
      </c>
      <c r="D185" s="40">
        <v>80</v>
      </c>
      <c r="E185" s="9">
        <f>SUM(D185*0.3)*1</f>
        <v>24</v>
      </c>
      <c r="P185" s="87"/>
      <c r="Q185" s="87"/>
    </row>
    <row r="186" spans="1:17" x14ac:dyDescent="0.25">
      <c r="A186" s="133" t="s">
        <v>291</v>
      </c>
      <c r="B186" s="134"/>
      <c r="C186" s="134"/>
      <c r="D186" s="175"/>
      <c r="E186" s="28">
        <f>SUM(E179:E185)</f>
        <v>98.28</v>
      </c>
      <c r="P186" s="87"/>
      <c r="Q186" s="87"/>
    </row>
    <row r="187" spans="1:17" ht="15.75" customHeight="1" x14ac:dyDescent="0.25">
      <c r="A187" s="133" t="s">
        <v>837</v>
      </c>
      <c r="B187" s="134"/>
      <c r="C187" s="134"/>
      <c r="D187" s="134"/>
      <c r="E187" s="135"/>
      <c r="P187" s="87"/>
      <c r="Q187" s="87"/>
    </row>
    <row r="188" spans="1:17" x14ac:dyDescent="0.25">
      <c r="A188" s="24" t="s">
        <v>221</v>
      </c>
      <c r="B188" s="25" t="s">
        <v>222</v>
      </c>
      <c r="C188" s="26" t="s">
        <v>232</v>
      </c>
      <c r="D188" s="25" t="s">
        <v>276</v>
      </c>
      <c r="E188" s="26" t="s">
        <v>290</v>
      </c>
      <c r="P188" s="87"/>
      <c r="Q188" s="87"/>
    </row>
    <row r="189" spans="1:17" x14ac:dyDescent="0.25">
      <c r="A189" s="125" t="s">
        <v>833</v>
      </c>
      <c r="B189" s="18" t="s">
        <v>230</v>
      </c>
      <c r="C189" s="13">
        <v>20</v>
      </c>
      <c r="D189" s="178">
        <v>95</v>
      </c>
      <c r="E189" s="28">
        <f>SUM(D189*0.2)*0.4</f>
        <v>7.6000000000000005</v>
      </c>
      <c r="P189" s="87"/>
      <c r="Q189" s="87"/>
    </row>
    <row r="190" spans="1:17" x14ac:dyDescent="0.25">
      <c r="A190" s="125"/>
      <c r="B190" s="18" t="s">
        <v>832</v>
      </c>
      <c r="C190" s="98">
        <v>20</v>
      </c>
      <c r="D190" s="178">
        <v>87</v>
      </c>
      <c r="E190" s="28">
        <f>SUM(D190*0.2)*0.4</f>
        <v>6.9600000000000009</v>
      </c>
      <c r="P190" s="87"/>
      <c r="Q190" s="87"/>
    </row>
    <row r="191" spans="1:17" x14ac:dyDescent="0.25">
      <c r="A191" s="144" t="s">
        <v>4</v>
      </c>
      <c r="B191" s="18" t="s">
        <v>834</v>
      </c>
      <c r="C191" s="98">
        <v>25</v>
      </c>
      <c r="D191" s="178">
        <v>50</v>
      </c>
      <c r="E191" s="28">
        <f>SUM(D191*0.25)*0.4</f>
        <v>5</v>
      </c>
      <c r="P191" s="87"/>
      <c r="Q191" s="87"/>
    </row>
    <row r="192" spans="1:17" x14ac:dyDescent="0.25">
      <c r="A192" s="145"/>
      <c r="B192" s="18" t="s">
        <v>231</v>
      </c>
      <c r="C192" s="98">
        <v>25</v>
      </c>
      <c r="D192" s="178">
        <v>95</v>
      </c>
      <c r="E192" s="28">
        <f>SUM(D192*0.25)*0.4</f>
        <v>9.5</v>
      </c>
      <c r="P192" s="87"/>
      <c r="Q192" s="87"/>
    </row>
    <row r="193" spans="1:17" x14ac:dyDescent="0.25">
      <c r="A193" s="133" t="s">
        <v>291</v>
      </c>
      <c r="B193" s="134"/>
      <c r="C193" s="134"/>
      <c r="D193" s="135"/>
      <c r="E193" s="28">
        <f>SUM(E189:E192)</f>
        <v>29.060000000000002</v>
      </c>
      <c r="P193" s="87"/>
      <c r="Q193" s="87"/>
    </row>
    <row r="194" spans="1:17" x14ac:dyDescent="0.25">
      <c r="A194" s="133" t="s">
        <v>838</v>
      </c>
      <c r="B194" s="134"/>
      <c r="C194" s="134"/>
      <c r="D194" s="134"/>
      <c r="E194" s="174"/>
      <c r="P194" s="87"/>
      <c r="Q194" s="87"/>
    </row>
    <row r="195" spans="1:17" x14ac:dyDescent="0.25">
      <c r="A195" s="24" t="s">
        <v>221</v>
      </c>
      <c r="B195" s="25" t="s">
        <v>222</v>
      </c>
      <c r="C195" s="26" t="s">
        <v>232</v>
      </c>
      <c r="D195" s="25" t="s">
        <v>276</v>
      </c>
      <c r="E195" s="26" t="s">
        <v>290</v>
      </c>
      <c r="P195" s="87"/>
      <c r="Q195" s="87"/>
    </row>
    <row r="196" spans="1:17" x14ac:dyDescent="0.25">
      <c r="A196" s="170" t="s">
        <v>833</v>
      </c>
      <c r="B196" s="27" t="s">
        <v>230</v>
      </c>
      <c r="C196" s="28">
        <v>20</v>
      </c>
      <c r="D196" s="178">
        <v>95</v>
      </c>
      <c r="E196" s="28">
        <f>SUM(D196*0.2)*0.4</f>
        <v>7.6000000000000005</v>
      </c>
      <c r="P196" s="87"/>
      <c r="Q196" s="87"/>
    </row>
    <row r="197" spans="1:17" x14ac:dyDescent="0.25">
      <c r="A197" s="171"/>
      <c r="B197" s="27" t="s">
        <v>832</v>
      </c>
      <c r="C197" s="28">
        <v>20</v>
      </c>
      <c r="D197" s="178">
        <v>87</v>
      </c>
      <c r="E197" s="28">
        <f>SUM(D197*0.2)*0.4</f>
        <v>6.9600000000000009</v>
      </c>
      <c r="P197" s="87"/>
      <c r="Q197" s="87"/>
    </row>
    <row r="198" spans="1:17" x14ac:dyDescent="0.25">
      <c r="A198" s="131" t="s">
        <v>4</v>
      </c>
      <c r="B198" s="27" t="s">
        <v>834</v>
      </c>
      <c r="C198" s="28">
        <v>25</v>
      </c>
      <c r="D198" s="178">
        <v>70</v>
      </c>
      <c r="E198" s="28">
        <f>SUM(D198*0.25)*0.4</f>
        <v>7</v>
      </c>
      <c r="P198" s="87"/>
      <c r="Q198" s="87"/>
    </row>
    <row r="199" spans="1:17" x14ac:dyDescent="0.25">
      <c r="A199" s="132"/>
      <c r="B199" s="27" t="s">
        <v>231</v>
      </c>
      <c r="C199" s="28">
        <v>25</v>
      </c>
      <c r="D199" s="178">
        <v>90</v>
      </c>
      <c r="E199" s="28">
        <f>SUM(D199*0.25)*0.4</f>
        <v>9</v>
      </c>
    </row>
    <row r="200" spans="1:17" x14ac:dyDescent="0.25">
      <c r="A200" s="133" t="s">
        <v>291</v>
      </c>
      <c r="B200" s="134"/>
      <c r="C200" s="134"/>
      <c r="D200" s="134"/>
      <c r="E200" s="13">
        <f>SUM(E196:E199)</f>
        <v>30.560000000000002</v>
      </c>
    </row>
    <row r="201" spans="1:17" x14ac:dyDescent="0.25">
      <c r="A201" s="133" t="s">
        <v>829</v>
      </c>
      <c r="B201" s="134"/>
      <c r="C201" s="134"/>
      <c r="D201" s="134"/>
      <c r="E201" s="135"/>
      <c r="P201" s="87"/>
      <c r="Q201" s="87"/>
    </row>
    <row r="202" spans="1:17" x14ac:dyDescent="0.25">
      <c r="A202" s="24" t="s">
        <v>221</v>
      </c>
      <c r="B202" s="25" t="s">
        <v>222</v>
      </c>
      <c r="C202" s="26" t="s">
        <v>232</v>
      </c>
      <c r="D202" s="25" t="s">
        <v>276</v>
      </c>
      <c r="E202" s="26" t="s">
        <v>290</v>
      </c>
      <c r="P202" s="87"/>
      <c r="Q202" s="87"/>
    </row>
    <row r="203" spans="1:17" x14ac:dyDescent="0.25">
      <c r="A203" s="125" t="s">
        <v>833</v>
      </c>
      <c r="B203" s="18" t="s">
        <v>230</v>
      </c>
      <c r="C203" s="13">
        <v>20</v>
      </c>
      <c r="D203" s="178">
        <v>95</v>
      </c>
      <c r="E203" s="28">
        <f>SUM(D203*0.2)*0.4</f>
        <v>7.6000000000000005</v>
      </c>
      <c r="P203" s="87"/>
      <c r="Q203" s="87"/>
    </row>
    <row r="204" spans="1:17" x14ac:dyDescent="0.25">
      <c r="A204" s="125"/>
      <c r="B204" s="18" t="s">
        <v>832</v>
      </c>
      <c r="C204" s="98">
        <v>20</v>
      </c>
      <c r="D204" s="178">
        <v>87</v>
      </c>
      <c r="E204" s="28">
        <f>SUM(D204*0.2)*0.4</f>
        <v>6.9600000000000009</v>
      </c>
      <c r="P204" s="87"/>
      <c r="Q204" s="87"/>
    </row>
    <row r="205" spans="1:17" x14ac:dyDescent="0.25">
      <c r="A205" s="144" t="s">
        <v>4</v>
      </c>
      <c r="B205" s="18" t="s">
        <v>834</v>
      </c>
      <c r="C205" s="98">
        <v>25</v>
      </c>
      <c r="D205" s="178">
        <v>70</v>
      </c>
      <c r="E205" s="28">
        <f>SUM(D205*0.25)*0.4</f>
        <v>7</v>
      </c>
      <c r="P205" s="87"/>
      <c r="Q205" s="87"/>
    </row>
    <row r="206" spans="1:17" x14ac:dyDescent="0.25">
      <c r="A206" s="145"/>
      <c r="B206" s="18" t="s">
        <v>231</v>
      </c>
      <c r="C206" s="98">
        <v>25</v>
      </c>
      <c r="D206" s="178">
        <v>65</v>
      </c>
      <c r="E206" s="28">
        <f>SUM(D206*0.25)*0.4</f>
        <v>6.5</v>
      </c>
      <c r="P206" s="87"/>
      <c r="Q206" s="87"/>
    </row>
    <row r="207" spans="1:17" x14ac:dyDescent="0.25">
      <c r="A207" s="133" t="s">
        <v>291</v>
      </c>
      <c r="B207" s="134"/>
      <c r="C207" s="134"/>
      <c r="D207" s="135"/>
      <c r="E207" s="28">
        <f>SUM(E203:E206)</f>
        <v>28.060000000000002</v>
      </c>
      <c r="P207" s="87"/>
      <c r="Q207" s="87"/>
    </row>
    <row r="208" spans="1:17" x14ac:dyDescent="0.25">
      <c r="A208" s="148" t="s">
        <v>294</v>
      </c>
      <c r="B208" s="149"/>
      <c r="C208" s="149"/>
      <c r="D208" s="150"/>
      <c r="E208" s="103">
        <f>SUM(E186+E207)/2</f>
        <v>63.17</v>
      </c>
      <c r="P208" s="87"/>
      <c r="Q208" s="87"/>
    </row>
    <row r="209" spans="1:17" x14ac:dyDescent="0.25">
      <c r="P209" s="87"/>
      <c r="Q209" s="87"/>
    </row>
    <row r="210" spans="1:17" x14ac:dyDescent="0.25">
      <c r="P210" s="87"/>
      <c r="Q210" s="87"/>
    </row>
    <row r="211" spans="1:17" x14ac:dyDescent="0.25">
      <c r="A211" s="141" t="s">
        <v>296</v>
      </c>
      <c r="B211" s="142"/>
      <c r="C211" s="142"/>
      <c r="D211" s="142"/>
      <c r="E211" s="143"/>
      <c r="P211" s="87"/>
      <c r="Q211" s="87"/>
    </row>
    <row r="212" spans="1:17" x14ac:dyDescent="0.25">
      <c r="A212" s="3" t="s">
        <v>221</v>
      </c>
      <c r="B212" s="16" t="s">
        <v>222</v>
      </c>
      <c r="C212" s="3" t="s">
        <v>232</v>
      </c>
      <c r="D212" s="177" t="s">
        <v>276</v>
      </c>
      <c r="E212" s="26" t="s">
        <v>290</v>
      </c>
      <c r="P212" s="87"/>
      <c r="Q212" s="87"/>
    </row>
    <row r="213" spans="1:17" x14ac:dyDescent="0.25">
      <c r="A213" s="3" t="s">
        <v>830</v>
      </c>
      <c r="B213" s="18" t="s">
        <v>830</v>
      </c>
      <c r="C213" s="9">
        <v>30</v>
      </c>
      <c r="D213" s="178">
        <v>97</v>
      </c>
      <c r="E213" s="28">
        <f>SUM(D213*0.3)*1</f>
        <v>29.099999999999998</v>
      </c>
      <c r="P213" s="87"/>
      <c r="Q213" s="87"/>
    </row>
    <row r="214" spans="1:17" x14ac:dyDescent="0.25">
      <c r="A214" s="125" t="s">
        <v>833</v>
      </c>
      <c r="B214" s="18" t="s">
        <v>831</v>
      </c>
      <c r="C214" s="9">
        <v>20</v>
      </c>
      <c r="D214" s="178">
        <v>85</v>
      </c>
      <c r="E214" s="28">
        <f>SUM(D214*0.2)*0.6</f>
        <v>10.199999999999999</v>
      </c>
      <c r="P214" s="87"/>
      <c r="Q214" s="87"/>
    </row>
    <row r="215" spans="1:17" x14ac:dyDescent="0.25">
      <c r="A215" s="125"/>
      <c r="B215" s="18" t="s">
        <v>832</v>
      </c>
      <c r="C215" s="9">
        <v>25</v>
      </c>
      <c r="D215" s="178">
        <v>83</v>
      </c>
      <c r="E215" s="28">
        <f>SUM(D215*0.25)*0.6</f>
        <v>12.45</v>
      </c>
      <c r="P215" s="87"/>
      <c r="Q215" s="87"/>
    </row>
    <row r="216" spans="1:17" x14ac:dyDescent="0.25">
      <c r="A216" s="122" t="s">
        <v>4</v>
      </c>
      <c r="B216" s="18" t="s">
        <v>834</v>
      </c>
      <c r="C216" s="9">
        <v>20</v>
      </c>
      <c r="D216" s="178">
        <v>78</v>
      </c>
      <c r="E216" s="28">
        <f>SUM(D216*0.2)*0.6</f>
        <v>9.3600000000000012</v>
      </c>
      <c r="P216" s="87"/>
      <c r="Q216" s="87"/>
    </row>
    <row r="217" spans="1:17" x14ac:dyDescent="0.25">
      <c r="A217" s="122"/>
      <c r="B217" s="18" t="s">
        <v>835</v>
      </c>
      <c r="C217" s="9">
        <v>20</v>
      </c>
      <c r="D217" s="178">
        <v>79</v>
      </c>
      <c r="E217" s="28">
        <f>SUM(D217*0.2)*0.6</f>
        <v>9.48</v>
      </c>
      <c r="P217" s="87"/>
      <c r="Q217" s="87"/>
    </row>
    <row r="218" spans="1:17" x14ac:dyDescent="0.25">
      <c r="A218" s="122"/>
      <c r="B218" s="18" t="s">
        <v>231</v>
      </c>
      <c r="C218" s="9">
        <v>25</v>
      </c>
      <c r="D218" s="178">
        <v>61</v>
      </c>
      <c r="E218" s="28">
        <f>SUM(D218*0.25)*0.6</f>
        <v>9.15</v>
      </c>
      <c r="P218" s="87"/>
      <c r="Q218" s="87"/>
    </row>
    <row r="219" spans="1:17" x14ac:dyDescent="0.25">
      <c r="A219" s="16" t="s">
        <v>826</v>
      </c>
      <c r="B219" s="172" t="s">
        <v>827</v>
      </c>
      <c r="C219" s="40">
        <v>30</v>
      </c>
      <c r="D219" s="40">
        <v>80</v>
      </c>
      <c r="E219" s="9">
        <f>SUM(D219*0.3)*1</f>
        <v>24</v>
      </c>
    </row>
    <row r="220" spans="1:17" x14ac:dyDescent="0.25">
      <c r="A220" s="133" t="s">
        <v>291</v>
      </c>
      <c r="B220" s="134"/>
      <c r="C220" s="134"/>
      <c r="D220" s="175"/>
      <c r="E220" s="28">
        <f>SUM(E213:E219)</f>
        <v>103.74000000000001</v>
      </c>
    </row>
    <row r="221" spans="1:17" x14ac:dyDescent="0.25">
      <c r="A221" s="133" t="s">
        <v>824</v>
      </c>
      <c r="B221" s="134"/>
      <c r="C221" s="134"/>
      <c r="D221" s="134"/>
      <c r="E221" s="135"/>
    </row>
    <row r="222" spans="1:17" x14ac:dyDescent="0.25">
      <c r="A222" s="24" t="s">
        <v>221</v>
      </c>
      <c r="B222" s="25" t="s">
        <v>222</v>
      </c>
      <c r="C222" s="26" t="s">
        <v>232</v>
      </c>
      <c r="D222" s="25" t="s">
        <v>276</v>
      </c>
      <c r="E222" s="26" t="s">
        <v>290</v>
      </c>
    </row>
    <row r="223" spans="1:17" x14ac:dyDescent="0.25">
      <c r="A223" s="125" t="s">
        <v>833</v>
      </c>
      <c r="B223" s="18" t="s">
        <v>230</v>
      </c>
      <c r="C223" s="13">
        <v>20</v>
      </c>
      <c r="D223" s="178">
        <v>85</v>
      </c>
      <c r="E223" s="28">
        <f>SUM(D223*0.2)*0.4</f>
        <v>6.8000000000000007</v>
      </c>
    </row>
    <row r="224" spans="1:17" x14ac:dyDescent="0.25">
      <c r="A224" s="125"/>
      <c r="B224" s="18" t="s">
        <v>832</v>
      </c>
      <c r="C224" s="98">
        <v>20</v>
      </c>
      <c r="D224" s="178">
        <v>90</v>
      </c>
      <c r="E224" s="28">
        <f>SUM(D224*0.2)*0.4</f>
        <v>7.2</v>
      </c>
    </row>
    <row r="225" spans="1:5" x14ac:dyDescent="0.25">
      <c r="A225" s="144" t="s">
        <v>4</v>
      </c>
      <c r="B225" s="18" t="s">
        <v>834</v>
      </c>
      <c r="C225" s="98">
        <v>25</v>
      </c>
      <c r="D225" s="178">
        <v>79</v>
      </c>
      <c r="E225" s="28">
        <f>SUM(D225*0.25)*0.4</f>
        <v>7.9</v>
      </c>
    </row>
    <row r="226" spans="1:5" x14ac:dyDescent="0.25">
      <c r="A226" s="145"/>
      <c r="B226" s="18" t="s">
        <v>231</v>
      </c>
      <c r="C226" s="98">
        <v>25</v>
      </c>
      <c r="D226" s="178">
        <v>70</v>
      </c>
      <c r="E226" s="28">
        <f>SUM(D226*0.25)*0.4</f>
        <v>7</v>
      </c>
    </row>
    <row r="227" spans="1:5" ht="15.75" customHeight="1" x14ac:dyDescent="0.25">
      <c r="A227" s="133" t="s">
        <v>291</v>
      </c>
      <c r="B227" s="134"/>
      <c r="C227" s="134"/>
      <c r="D227" s="135"/>
      <c r="E227" s="28">
        <f>SUM(E223:E226)</f>
        <v>28.9</v>
      </c>
    </row>
    <row r="228" spans="1:5" x14ac:dyDescent="0.25">
      <c r="A228" s="133" t="s">
        <v>836</v>
      </c>
      <c r="B228" s="134"/>
      <c r="C228" s="134"/>
      <c r="D228" s="134"/>
      <c r="E228" s="135"/>
    </row>
    <row r="229" spans="1:5" x14ac:dyDescent="0.25">
      <c r="A229" s="24" t="s">
        <v>221</v>
      </c>
      <c r="B229" s="25" t="s">
        <v>222</v>
      </c>
      <c r="C229" s="26" t="s">
        <v>232</v>
      </c>
      <c r="D229" s="25" t="s">
        <v>276</v>
      </c>
      <c r="E229" s="26" t="s">
        <v>290</v>
      </c>
    </row>
    <row r="230" spans="1:5" x14ac:dyDescent="0.25">
      <c r="A230" s="125" t="s">
        <v>833</v>
      </c>
      <c r="B230" s="18" t="s">
        <v>230</v>
      </c>
      <c r="C230" s="13">
        <v>20</v>
      </c>
      <c r="D230" s="178">
        <v>78</v>
      </c>
      <c r="E230" s="28">
        <f>SUM(D230*0.2)*0.4</f>
        <v>6.2400000000000011</v>
      </c>
    </row>
    <row r="231" spans="1:5" x14ac:dyDescent="0.25">
      <c r="A231" s="125"/>
      <c r="B231" s="18" t="s">
        <v>832</v>
      </c>
      <c r="C231" s="98">
        <v>20</v>
      </c>
      <c r="D231" s="178">
        <v>83</v>
      </c>
      <c r="E231" s="28">
        <f>SUM(D231*0.2)*0.4</f>
        <v>6.6400000000000006</v>
      </c>
    </row>
    <row r="232" spans="1:5" x14ac:dyDescent="0.25">
      <c r="A232" s="144" t="s">
        <v>4</v>
      </c>
      <c r="B232" s="18" t="s">
        <v>834</v>
      </c>
      <c r="C232" s="98">
        <v>25</v>
      </c>
      <c r="D232" s="178">
        <v>80</v>
      </c>
      <c r="E232" s="28">
        <f>SUM(D232*0.25)*0.4</f>
        <v>8</v>
      </c>
    </row>
    <row r="233" spans="1:5" x14ac:dyDescent="0.25">
      <c r="A233" s="145"/>
      <c r="B233" s="18" t="s">
        <v>231</v>
      </c>
      <c r="C233" s="98">
        <v>25</v>
      </c>
      <c r="D233" s="178">
        <v>78</v>
      </c>
      <c r="E233" s="28">
        <f>SUM(D233*0.25)*0.4</f>
        <v>7.8000000000000007</v>
      </c>
    </row>
    <row r="234" spans="1:5" x14ac:dyDescent="0.25">
      <c r="A234" s="133" t="s">
        <v>291</v>
      </c>
      <c r="B234" s="134"/>
      <c r="C234" s="134"/>
      <c r="D234" s="135"/>
      <c r="E234" s="28">
        <f>SUM(E230:E233)</f>
        <v>28.680000000000003</v>
      </c>
    </row>
    <row r="235" spans="1:5" x14ac:dyDescent="0.25">
      <c r="A235" s="133" t="s">
        <v>839</v>
      </c>
      <c r="B235" s="134"/>
      <c r="C235" s="134"/>
      <c r="D235" s="134"/>
      <c r="E235" s="135"/>
    </row>
    <row r="236" spans="1:5" x14ac:dyDescent="0.25">
      <c r="A236" s="24" t="s">
        <v>221</v>
      </c>
      <c r="B236" s="25" t="s">
        <v>222</v>
      </c>
      <c r="C236" s="26" t="s">
        <v>232</v>
      </c>
      <c r="D236" s="25" t="s">
        <v>276</v>
      </c>
      <c r="E236" s="26" t="s">
        <v>290</v>
      </c>
    </row>
    <row r="237" spans="1:5" x14ac:dyDescent="0.25">
      <c r="A237" s="125" t="s">
        <v>833</v>
      </c>
      <c r="B237" s="18" t="s">
        <v>230</v>
      </c>
      <c r="C237" s="13">
        <v>20</v>
      </c>
      <c r="D237" s="178">
        <v>85</v>
      </c>
      <c r="E237" s="28">
        <f>SUM(D237*0.2)*0.4</f>
        <v>6.8000000000000007</v>
      </c>
    </row>
    <row r="238" spans="1:5" x14ac:dyDescent="0.25">
      <c r="A238" s="125"/>
      <c r="B238" s="18" t="s">
        <v>832</v>
      </c>
      <c r="C238" s="98">
        <v>20</v>
      </c>
      <c r="D238" s="178">
        <v>83</v>
      </c>
      <c r="E238" s="28">
        <f>SUM(D238*0.2)*0.4</f>
        <v>6.6400000000000006</v>
      </c>
    </row>
    <row r="239" spans="1:5" x14ac:dyDescent="0.25">
      <c r="A239" s="144" t="s">
        <v>4</v>
      </c>
      <c r="B239" s="18" t="s">
        <v>834</v>
      </c>
      <c r="C239" s="98">
        <v>25</v>
      </c>
      <c r="D239" s="178">
        <v>79</v>
      </c>
      <c r="E239" s="28">
        <f>SUM(D239*0.25)*0.4</f>
        <v>7.9</v>
      </c>
    </row>
    <row r="240" spans="1:5" x14ac:dyDescent="0.25">
      <c r="A240" s="145"/>
      <c r="B240" s="18" t="s">
        <v>231</v>
      </c>
      <c r="C240" s="98">
        <v>25</v>
      </c>
      <c r="D240" s="178">
        <v>90</v>
      </c>
      <c r="E240" s="28">
        <f>SUM(D240*0.25)*0.4</f>
        <v>9</v>
      </c>
    </row>
    <row r="241" spans="1:5" x14ac:dyDescent="0.25">
      <c r="A241" s="133" t="s">
        <v>291</v>
      </c>
      <c r="B241" s="134"/>
      <c r="C241" s="134"/>
      <c r="D241" s="135"/>
      <c r="E241" s="28">
        <f>SUM(E237:E240)</f>
        <v>30.340000000000003</v>
      </c>
    </row>
    <row r="242" spans="1:5" x14ac:dyDescent="0.25">
      <c r="A242" s="148" t="s">
        <v>294</v>
      </c>
      <c r="B242" s="149"/>
      <c r="C242" s="149"/>
      <c r="D242" s="150"/>
      <c r="E242" s="103">
        <f>SUM(E220+E241+E234+E227)/4</f>
        <v>47.915000000000006</v>
      </c>
    </row>
    <row r="245" spans="1:5" x14ac:dyDescent="0.25">
      <c r="A245" s="141" t="s">
        <v>301</v>
      </c>
      <c r="B245" s="142"/>
      <c r="C245" s="142"/>
      <c r="D245" s="142"/>
      <c r="E245" s="143"/>
    </row>
    <row r="246" spans="1:5" x14ac:dyDescent="0.25">
      <c r="A246" s="3" t="s">
        <v>221</v>
      </c>
      <c r="B246" s="16" t="s">
        <v>222</v>
      </c>
      <c r="C246" s="3" t="s">
        <v>232</v>
      </c>
      <c r="D246" s="177" t="s">
        <v>276</v>
      </c>
      <c r="E246" s="26" t="s">
        <v>290</v>
      </c>
    </row>
    <row r="247" spans="1:5" x14ac:dyDescent="0.25">
      <c r="A247" s="3" t="s">
        <v>830</v>
      </c>
      <c r="B247" s="18" t="s">
        <v>830</v>
      </c>
      <c r="C247" s="9">
        <v>30</v>
      </c>
      <c r="D247" s="178">
        <v>74</v>
      </c>
      <c r="E247" s="28">
        <f>SUM(D247*0.3)*1</f>
        <v>22.2</v>
      </c>
    </row>
    <row r="248" spans="1:5" x14ac:dyDescent="0.25">
      <c r="A248" s="125" t="s">
        <v>833</v>
      </c>
      <c r="B248" s="18" t="s">
        <v>831</v>
      </c>
      <c r="C248" s="9">
        <v>20</v>
      </c>
      <c r="D248" s="178">
        <v>89</v>
      </c>
      <c r="E248" s="28">
        <f>SUM(D248*0.2)*0.6</f>
        <v>10.68</v>
      </c>
    </row>
    <row r="249" spans="1:5" x14ac:dyDescent="0.25">
      <c r="A249" s="125"/>
      <c r="B249" s="18" t="s">
        <v>832</v>
      </c>
      <c r="C249" s="9">
        <v>25</v>
      </c>
      <c r="D249" s="178">
        <v>85</v>
      </c>
      <c r="E249" s="28">
        <f>SUM(D249*0.25)*0.6</f>
        <v>12.75</v>
      </c>
    </row>
    <row r="250" spans="1:5" x14ac:dyDescent="0.25">
      <c r="A250" s="122" t="s">
        <v>4</v>
      </c>
      <c r="B250" s="18" t="s">
        <v>834</v>
      </c>
      <c r="C250" s="9">
        <v>20</v>
      </c>
      <c r="D250" s="178">
        <v>84</v>
      </c>
      <c r="E250" s="28">
        <f>SUM(D250*0.2)*0.6</f>
        <v>10.08</v>
      </c>
    </row>
    <row r="251" spans="1:5" x14ac:dyDescent="0.25">
      <c r="A251" s="122"/>
      <c r="B251" s="18" t="s">
        <v>835</v>
      </c>
      <c r="C251" s="9">
        <v>20</v>
      </c>
      <c r="D251" s="178">
        <v>54</v>
      </c>
      <c r="E251" s="28">
        <f>SUM(D251*0.2)*0.6</f>
        <v>6.48</v>
      </c>
    </row>
    <row r="252" spans="1:5" x14ac:dyDescent="0.25">
      <c r="A252" s="122"/>
      <c r="B252" s="18" t="s">
        <v>231</v>
      </c>
      <c r="C252" s="9">
        <v>25</v>
      </c>
      <c r="D252" s="178">
        <v>69</v>
      </c>
      <c r="E252" s="28">
        <f>SUM(D252*0.25)*0.6</f>
        <v>10.35</v>
      </c>
    </row>
    <row r="253" spans="1:5" x14ac:dyDescent="0.25">
      <c r="A253" s="16" t="s">
        <v>826</v>
      </c>
      <c r="B253" s="172" t="s">
        <v>827</v>
      </c>
      <c r="C253" s="40">
        <v>30</v>
      </c>
      <c r="D253" s="40">
        <v>90</v>
      </c>
      <c r="E253" s="9">
        <f>SUM(D253*0.3)*1</f>
        <v>27</v>
      </c>
    </row>
    <row r="254" spans="1:5" x14ac:dyDescent="0.25">
      <c r="A254" s="133" t="s">
        <v>291</v>
      </c>
      <c r="B254" s="134"/>
      <c r="C254" s="134"/>
      <c r="D254" s="175"/>
      <c r="E254" s="28">
        <f>SUM(E247:E253)</f>
        <v>99.539999999999992</v>
      </c>
    </row>
    <row r="255" spans="1:5" x14ac:dyDescent="0.25">
      <c r="A255" s="133" t="s">
        <v>837</v>
      </c>
      <c r="B255" s="134"/>
      <c r="C255" s="134"/>
      <c r="D255" s="134"/>
      <c r="E255" s="174"/>
    </row>
    <row r="256" spans="1:5" x14ac:dyDescent="0.25">
      <c r="A256" s="24" t="s">
        <v>221</v>
      </c>
      <c r="B256" s="25" t="s">
        <v>222</v>
      </c>
      <c r="C256" s="26" t="s">
        <v>232</v>
      </c>
      <c r="D256" s="25" t="s">
        <v>276</v>
      </c>
      <c r="E256" s="26" t="s">
        <v>290</v>
      </c>
    </row>
    <row r="257" spans="1:5" x14ac:dyDescent="0.25">
      <c r="A257" s="170" t="s">
        <v>833</v>
      </c>
      <c r="B257" s="27" t="s">
        <v>230</v>
      </c>
      <c r="C257" s="28">
        <v>20</v>
      </c>
      <c r="D257" s="178">
        <v>89</v>
      </c>
      <c r="E257" s="28">
        <f>SUM(D257*0.2)*0.4</f>
        <v>7.120000000000001</v>
      </c>
    </row>
    <row r="258" spans="1:5" x14ac:dyDescent="0.25">
      <c r="A258" s="171"/>
      <c r="B258" s="27" t="s">
        <v>832</v>
      </c>
      <c r="C258" s="28">
        <v>20</v>
      </c>
      <c r="D258" s="178">
        <v>87</v>
      </c>
      <c r="E258" s="28">
        <f>SUM(D258*0.2)*0.4</f>
        <v>6.9600000000000009</v>
      </c>
    </row>
    <row r="259" spans="1:5" x14ac:dyDescent="0.25">
      <c r="A259" s="131" t="s">
        <v>4</v>
      </c>
      <c r="B259" s="27" t="s">
        <v>834</v>
      </c>
      <c r="C259" s="28">
        <v>25</v>
      </c>
      <c r="D259" s="178">
        <v>80</v>
      </c>
      <c r="E259" s="28">
        <f>SUM(D259*0.25)*0.4</f>
        <v>8</v>
      </c>
    </row>
    <row r="260" spans="1:5" x14ac:dyDescent="0.25">
      <c r="A260" s="132"/>
      <c r="B260" s="27" t="s">
        <v>231</v>
      </c>
      <c r="C260" s="28">
        <v>25</v>
      </c>
      <c r="D260" s="178">
        <v>90</v>
      </c>
      <c r="E260" s="28">
        <f>SUM(D260*0.25)*0.4</f>
        <v>9</v>
      </c>
    </row>
    <row r="261" spans="1:5" x14ac:dyDescent="0.25">
      <c r="A261" s="133" t="s">
        <v>291</v>
      </c>
      <c r="B261" s="134"/>
      <c r="C261" s="134"/>
      <c r="D261" s="174"/>
      <c r="E261" s="28">
        <f>SUM(E257:E260)</f>
        <v>31.080000000000002</v>
      </c>
    </row>
    <row r="262" spans="1:5" x14ac:dyDescent="0.25">
      <c r="A262" s="133" t="s">
        <v>838</v>
      </c>
      <c r="B262" s="134"/>
      <c r="C262" s="134"/>
      <c r="D262" s="134"/>
      <c r="E262" s="135"/>
    </row>
    <row r="263" spans="1:5" x14ac:dyDescent="0.25">
      <c r="A263" s="24" t="s">
        <v>221</v>
      </c>
      <c r="B263" s="25" t="s">
        <v>222</v>
      </c>
      <c r="C263" s="26" t="s">
        <v>232</v>
      </c>
      <c r="D263" s="25" t="s">
        <v>276</v>
      </c>
      <c r="E263" s="26" t="s">
        <v>290</v>
      </c>
    </row>
    <row r="264" spans="1:5" x14ac:dyDescent="0.25">
      <c r="A264" s="125" t="s">
        <v>833</v>
      </c>
      <c r="B264" s="18" t="s">
        <v>230</v>
      </c>
      <c r="C264" s="13">
        <v>20</v>
      </c>
      <c r="D264" s="178">
        <v>98</v>
      </c>
      <c r="E264" s="28">
        <f>SUM(D264*0.2)*0.4</f>
        <v>7.8400000000000007</v>
      </c>
    </row>
    <row r="265" spans="1:5" x14ac:dyDescent="0.25">
      <c r="A265" s="125"/>
      <c r="B265" s="18" t="s">
        <v>832</v>
      </c>
      <c r="C265" s="98">
        <v>20</v>
      </c>
      <c r="D265" s="178">
        <v>80</v>
      </c>
      <c r="E265" s="28">
        <f>SUM(D265*0.2)*0.4</f>
        <v>6.4</v>
      </c>
    </row>
    <row r="266" spans="1:5" x14ac:dyDescent="0.25">
      <c r="A266" s="144" t="s">
        <v>4</v>
      </c>
      <c r="B266" s="18" t="s">
        <v>834</v>
      </c>
      <c r="C266" s="98">
        <v>25</v>
      </c>
      <c r="D266" s="178">
        <v>90</v>
      </c>
      <c r="E266" s="28">
        <f>SUM(D266*0.25)*0.4</f>
        <v>9</v>
      </c>
    </row>
    <row r="267" spans="1:5" x14ac:dyDescent="0.25">
      <c r="A267" s="145"/>
      <c r="B267" s="18" t="s">
        <v>231</v>
      </c>
      <c r="C267" s="98">
        <v>25</v>
      </c>
      <c r="D267" s="178">
        <v>87</v>
      </c>
      <c r="E267" s="28">
        <f>SUM(D267*0.25)*0.4</f>
        <v>8.7000000000000011</v>
      </c>
    </row>
    <row r="268" spans="1:5" x14ac:dyDescent="0.25">
      <c r="A268" s="133" t="s">
        <v>291</v>
      </c>
      <c r="B268" s="134"/>
      <c r="C268" s="134"/>
      <c r="D268" s="135"/>
      <c r="E268" s="28">
        <f>SUM(E264:E267)</f>
        <v>31.940000000000005</v>
      </c>
    </row>
    <row r="269" spans="1:5" x14ac:dyDescent="0.25">
      <c r="A269" s="133" t="s">
        <v>829</v>
      </c>
      <c r="B269" s="134"/>
      <c r="C269" s="134"/>
      <c r="D269" s="134"/>
      <c r="E269" s="135"/>
    </row>
    <row r="270" spans="1:5" x14ac:dyDescent="0.25">
      <c r="A270" s="24" t="s">
        <v>221</v>
      </c>
      <c r="B270" s="25" t="s">
        <v>222</v>
      </c>
      <c r="C270" s="26" t="s">
        <v>232</v>
      </c>
      <c r="D270" s="25" t="s">
        <v>276</v>
      </c>
      <c r="E270" s="26" t="s">
        <v>290</v>
      </c>
    </row>
    <row r="271" spans="1:5" x14ac:dyDescent="0.25">
      <c r="A271" s="125" t="s">
        <v>833</v>
      </c>
      <c r="B271" s="18" t="s">
        <v>230</v>
      </c>
      <c r="C271" s="13">
        <v>20</v>
      </c>
      <c r="D271" s="178">
        <v>89</v>
      </c>
      <c r="E271" s="28">
        <f>SUM(D271*0.2)*0.4</f>
        <v>7.120000000000001</v>
      </c>
    </row>
    <row r="272" spans="1:5" x14ac:dyDescent="0.25">
      <c r="A272" s="125"/>
      <c r="B272" s="18" t="s">
        <v>832</v>
      </c>
      <c r="C272" s="98">
        <v>20</v>
      </c>
      <c r="D272" s="178">
        <v>85</v>
      </c>
      <c r="E272" s="28">
        <f>SUM(D272*0.2)*0.4</f>
        <v>6.8000000000000007</v>
      </c>
    </row>
    <row r="273" spans="1:5" x14ac:dyDescent="0.25">
      <c r="A273" s="144" t="s">
        <v>4</v>
      </c>
      <c r="B273" s="18" t="s">
        <v>834</v>
      </c>
      <c r="C273" s="98">
        <v>25</v>
      </c>
      <c r="D273" s="178">
        <v>54</v>
      </c>
      <c r="E273" s="28">
        <f>SUM(D273*0.25)*0.4</f>
        <v>5.4</v>
      </c>
    </row>
    <row r="274" spans="1:5" x14ac:dyDescent="0.25">
      <c r="A274" s="145"/>
      <c r="B274" s="18" t="s">
        <v>231</v>
      </c>
      <c r="C274" s="98">
        <v>25</v>
      </c>
      <c r="D274" s="178">
        <v>69</v>
      </c>
      <c r="E274" s="28">
        <f>SUM(D274*0.25)*0.4</f>
        <v>6.9</v>
      </c>
    </row>
    <row r="275" spans="1:5" x14ac:dyDescent="0.25">
      <c r="A275" s="133" t="s">
        <v>291</v>
      </c>
      <c r="B275" s="134"/>
      <c r="C275" s="134"/>
      <c r="D275" s="135"/>
      <c r="E275" s="28">
        <f>SUM(E271:E274)</f>
        <v>26.22</v>
      </c>
    </row>
    <row r="276" spans="1:5" x14ac:dyDescent="0.25">
      <c r="A276" s="148" t="s">
        <v>294</v>
      </c>
      <c r="B276" s="149"/>
      <c r="C276" s="149"/>
      <c r="D276" s="150"/>
      <c r="E276" s="103">
        <f>SUM(E254+E275+E268+E261)/4</f>
        <v>47.195</v>
      </c>
    </row>
    <row r="279" spans="1:5" x14ac:dyDescent="0.25">
      <c r="A279" s="141" t="s">
        <v>302</v>
      </c>
      <c r="B279" s="142"/>
      <c r="C279" s="142"/>
      <c r="D279" s="142"/>
      <c r="E279" s="143"/>
    </row>
    <row r="280" spans="1:5" x14ac:dyDescent="0.25">
      <c r="A280" s="3" t="s">
        <v>221</v>
      </c>
      <c r="B280" s="16" t="s">
        <v>222</v>
      </c>
      <c r="C280" s="3" t="s">
        <v>232</v>
      </c>
      <c r="D280" s="177" t="s">
        <v>276</v>
      </c>
      <c r="E280" s="26" t="s">
        <v>290</v>
      </c>
    </row>
    <row r="281" spans="1:5" x14ac:dyDescent="0.25">
      <c r="A281" s="3" t="s">
        <v>830</v>
      </c>
      <c r="B281" s="18" t="s">
        <v>830</v>
      </c>
      <c r="C281" s="9">
        <v>30</v>
      </c>
      <c r="D281" s="178">
        <v>95</v>
      </c>
      <c r="E281" s="28">
        <f>SUM(D281*0.3)*1</f>
        <v>28.5</v>
      </c>
    </row>
    <row r="282" spans="1:5" x14ac:dyDescent="0.25">
      <c r="A282" s="125" t="s">
        <v>833</v>
      </c>
      <c r="B282" s="18" t="s">
        <v>831</v>
      </c>
      <c r="C282" s="9">
        <v>20</v>
      </c>
      <c r="D282" s="178">
        <v>76</v>
      </c>
      <c r="E282" s="28">
        <f>SUM(D282*0.2)*0.6</f>
        <v>9.120000000000001</v>
      </c>
    </row>
    <row r="283" spans="1:5" x14ac:dyDescent="0.25">
      <c r="A283" s="125"/>
      <c r="B283" s="18" t="s">
        <v>832</v>
      </c>
      <c r="C283" s="9">
        <v>25</v>
      </c>
      <c r="D283" s="178">
        <v>82</v>
      </c>
      <c r="E283" s="28">
        <f>SUM(D283*0.25)*0.6</f>
        <v>12.299999999999999</v>
      </c>
    </row>
    <row r="284" spans="1:5" x14ac:dyDescent="0.25">
      <c r="A284" s="122" t="s">
        <v>4</v>
      </c>
      <c r="B284" s="18" t="s">
        <v>834</v>
      </c>
      <c r="C284" s="9">
        <v>20</v>
      </c>
      <c r="D284" s="178">
        <v>94</v>
      </c>
      <c r="E284" s="28">
        <f>SUM(D284*0.2)*0.6</f>
        <v>11.28</v>
      </c>
    </row>
    <row r="285" spans="1:5" x14ac:dyDescent="0.25">
      <c r="A285" s="122"/>
      <c r="B285" s="18" t="s">
        <v>835</v>
      </c>
      <c r="C285" s="9">
        <v>20</v>
      </c>
      <c r="D285" s="178">
        <v>93</v>
      </c>
      <c r="E285" s="28">
        <f>SUM(D285*0.2)*0.6</f>
        <v>11.16</v>
      </c>
    </row>
    <row r="286" spans="1:5" x14ac:dyDescent="0.25">
      <c r="A286" s="122"/>
      <c r="B286" s="18" t="s">
        <v>231</v>
      </c>
      <c r="C286" s="9">
        <v>25</v>
      </c>
      <c r="D286" s="178">
        <v>54</v>
      </c>
      <c r="E286" s="28">
        <f>SUM(D286*0.25)*0.6</f>
        <v>8.1</v>
      </c>
    </row>
    <row r="287" spans="1:5" x14ac:dyDescent="0.25">
      <c r="A287" s="16" t="s">
        <v>826</v>
      </c>
      <c r="B287" s="172" t="s">
        <v>827</v>
      </c>
      <c r="C287" s="40">
        <v>30</v>
      </c>
      <c r="D287" s="48">
        <v>80</v>
      </c>
      <c r="E287" s="9">
        <f>SUM(D287*0.3)*1</f>
        <v>24</v>
      </c>
    </row>
    <row r="288" spans="1:5" x14ac:dyDescent="0.25">
      <c r="A288" s="133" t="s">
        <v>291</v>
      </c>
      <c r="B288" s="134"/>
      <c r="C288" s="134"/>
      <c r="D288" s="135"/>
      <c r="E288" s="28">
        <f>SUM(E281:E287)</f>
        <v>104.46</v>
      </c>
    </row>
    <row r="289" spans="1:5" x14ac:dyDescent="0.25">
      <c r="A289" s="133" t="s">
        <v>289</v>
      </c>
      <c r="B289" s="134"/>
      <c r="C289" s="134"/>
      <c r="D289" s="134"/>
      <c r="E289" s="135"/>
    </row>
    <row r="290" spans="1:5" x14ac:dyDescent="0.25">
      <c r="A290" s="24" t="s">
        <v>221</v>
      </c>
      <c r="B290" s="25" t="s">
        <v>222</v>
      </c>
      <c r="C290" s="26" t="s">
        <v>232</v>
      </c>
      <c r="D290" s="25" t="s">
        <v>276</v>
      </c>
      <c r="E290" s="26" t="s">
        <v>290</v>
      </c>
    </row>
    <row r="291" spans="1:5" x14ac:dyDescent="0.25">
      <c r="A291" s="125" t="s">
        <v>833</v>
      </c>
      <c r="B291" s="18" t="s">
        <v>230</v>
      </c>
      <c r="C291" s="13">
        <v>20</v>
      </c>
      <c r="D291" s="178">
        <v>76</v>
      </c>
      <c r="E291" s="28">
        <f>SUM(D291*0.2)*0.4</f>
        <v>6.080000000000001</v>
      </c>
    </row>
    <row r="292" spans="1:5" x14ac:dyDescent="0.25">
      <c r="A292" s="125"/>
      <c r="B292" s="18" t="s">
        <v>832</v>
      </c>
      <c r="C292" s="98">
        <v>20</v>
      </c>
      <c r="D292" s="178">
        <v>82</v>
      </c>
      <c r="E292" s="28">
        <f>SUM(D292*0.2)*0.4</f>
        <v>6.5600000000000014</v>
      </c>
    </row>
    <row r="293" spans="1:5" x14ac:dyDescent="0.25">
      <c r="A293" s="144" t="s">
        <v>4</v>
      </c>
      <c r="B293" s="18" t="s">
        <v>834</v>
      </c>
      <c r="C293" s="98">
        <v>25</v>
      </c>
      <c r="D293" s="178">
        <v>93</v>
      </c>
      <c r="E293" s="28">
        <f>SUM(D293*0.25)*0.4</f>
        <v>9.3000000000000007</v>
      </c>
    </row>
    <row r="294" spans="1:5" x14ac:dyDescent="0.25">
      <c r="A294" s="145"/>
      <c r="B294" s="18" t="s">
        <v>231</v>
      </c>
      <c r="C294" s="98">
        <v>25</v>
      </c>
      <c r="D294" s="178">
        <v>54</v>
      </c>
      <c r="E294" s="28">
        <f>SUM(D294*0.25)*0.4</f>
        <v>5.4</v>
      </c>
    </row>
    <row r="295" spans="1:5" x14ac:dyDescent="0.25">
      <c r="A295" s="133" t="s">
        <v>291</v>
      </c>
      <c r="B295" s="134"/>
      <c r="C295" s="134"/>
      <c r="D295" s="135"/>
      <c r="E295" s="28">
        <f>SUM(E291:E294)</f>
        <v>27.340000000000003</v>
      </c>
    </row>
    <row r="296" spans="1:5" x14ac:dyDescent="0.25">
      <c r="A296" s="133" t="s">
        <v>289</v>
      </c>
      <c r="B296" s="134"/>
      <c r="C296" s="134"/>
      <c r="D296" s="134"/>
      <c r="E296" s="135"/>
    </row>
    <row r="297" spans="1:5" x14ac:dyDescent="0.25">
      <c r="A297" s="24" t="s">
        <v>221</v>
      </c>
      <c r="B297" s="25" t="s">
        <v>222</v>
      </c>
      <c r="C297" s="26" t="s">
        <v>232</v>
      </c>
      <c r="D297" s="25" t="s">
        <v>276</v>
      </c>
      <c r="E297" s="26" t="s">
        <v>290</v>
      </c>
    </row>
    <row r="298" spans="1:5" x14ac:dyDescent="0.25">
      <c r="A298" s="125" t="s">
        <v>833</v>
      </c>
      <c r="B298" s="18" t="s">
        <v>230</v>
      </c>
      <c r="C298" s="13">
        <v>20</v>
      </c>
      <c r="D298" s="178">
        <v>80</v>
      </c>
      <c r="E298" s="28">
        <f>SUM(D298*0.2)*0.4</f>
        <v>6.4</v>
      </c>
    </row>
    <row r="299" spans="1:5" x14ac:dyDescent="0.25">
      <c r="A299" s="125"/>
      <c r="B299" s="18" t="s">
        <v>832</v>
      </c>
      <c r="C299" s="98">
        <v>20</v>
      </c>
      <c r="D299" s="178">
        <v>82</v>
      </c>
      <c r="E299" s="28">
        <f>SUM(D299*0.2)*0.4</f>
        <v>6.5600000000000014</v>
      </c>
    </row>
    <row r="300" spans="1:5" x14ac:dyDescent="0.25">
      <c r="A300" s="144" t="s">
        <v>4</v>
      </c>
      <c r="B300" s="18" t="s">
        <v>834</v>
      </c>
      <c r="C300" s="98">
        <v>25</v>
      </c>
      <c r="D300" s="178">
        <v>93</v>
      </c>
      <c r="E300" s="28">
        <f>SUM(D300*0.25)*0.4</f>
        <v>9.3000000000000007</v>
      </c>
    </row>
    <row r="301" spans="1:5" x14ac:dyDescent="0.25">
      <c r="A301" s="145"/>
      <c r="B301" s="18" t="s">
        <v>231</v>
      </c>
      <c r="C301" s="98">
        <v>25</v>
      </c>
      <c r="D301" s="178">
        <v>70</v>
      </c>
      <c r="E301" s="28">
        <f>SUM(D301*0.25)*0.4</f>
        <v>7</v>
      </c>
    </row>
    <row r="302" spans="1:5" x14ac:dyDescent="0.25">
      <c r="A302" s="133" t="s">
        <v>291</v>
      </c>
      <c r="B302" s="134"/>
      <c r="C302" s="134"/>
      <c r="D302" s="135"/>
      <c r="E302" s="28">
        <f>SUM(E298:E301)</f>
        <v>29.26</v>
      </c>
    </row>
    <row r="303" spans="1:5" x14ac:dyDescent="0.25">
      <c r="A303" s="133" t="s">
        <v>289</v>
      </c>
      <c r="B303" s="134"/>
      <c r="C303" s="134"/>
      <c r="D303" s="134"/>
      <c r="E303" s="135"/>
    </row>
    <row r="304" spans="1:5" x14ac:dyDescent="0.25">
      <c r="A304" s="24" t="s">
        <v>221</v>
      </c>
      <c r="B304" s="25" t="s">
        <v>222</v>
      </c>
      <c r="C304" s="26" t="s">
        <v>232</v>
      </c>
      <c r="D304" s="25" t="s">
        <v>276</v>
      </c>
      <c r="E304" s="26" t="s">
        <v>290</v>
      </c>
    </row>
    <row r="305" spans="1:5" x14ac:dyDescent="0.25">
      <c r="A305" s="125" t="s">
        <v>833</v>
      </c>
      <c r="B305" s="18" t="s">
        <v>230</v>
      </c>
      <c r="C305" s="13">
        <v>20</v>
      </c>
      <c r="D305" s="178">
        <v>85</v>
      </c>
      <c r="E305" s="28">
        <f>SUM(D305*0.2)*0.4</f>
        <v>6.8000000000000007</v>
      </c>
    </row>
    <row r="306" spans="1:5" x14ac:dyDescent="0.25">
      <c r="A306" s="125"/>
      <c r="B306" s="18" t="s">
        <v>832</v>
      </c>
      <c r="C306" s="98">
        <v>20</v>
      </c>
      <c r="D306" s="178">
        <v>82</v>
      </c>
      <c r="E306" s="28">
        <f>SUM(D306*0.2)*0.4</f>
        <v>6.5600000000000014</v>
      </c>
    </row>
    <row r="307" spans="1:5" x14ac:dyDescent="0.25">
      <c r="A307" s="144" t="s">
        <v>4</v>
      </c>
      <c r="B307" s="18" t="s">
        <v>834</v>
      </c>
      <c r="C307" s="98">
        <v>25</v>
      </c>
      <c r="D307" s="178">
        <v>95</v>
      </c>
      <c r="E307" s="28">
        <f>SUM(D307*0.25)*0.4</f>
        <v>9.5</v>
      </c>
    </row>
    <row r="308" spans="1:5" x14ac:dyDescent="0.25">
      <c r="A308" s="145"/>
      <c r="B308" s="18" t="s">
        <v>231</v>
      </c>
      <c r="C308" s="98">
        <v>25</v>
      </c>
      <c r="D308" s="178">
        <v>75</v>
      </c>
      <c r="E308" s="28">
        <f>SUM(D308*0.25)*0.4</f>
        <v>7.5</v>
      </c>
    </row>
    <row r="309" spans="1:5" x14ac:dyDescent="0.25">
      <c r="A309" s="133" t="s">
        <v>291</v>
      </c>
      <c r="B309" s="134"/>
      <c r="C309" s="134"/>
      <c r="D309" s="135"/>
      <c r="E309" s="28">
        <f>SUM(E305:E308)</f>
        <v>30.360000000000003</v>
      </c>
    </row>
    <row r="310" spans="1:5" x14ac:dyDescent="0.25">
      <c r="A310" s="148" t="s">
        <v>294</v>
      </c>
      <c r="B310" s="149"/>
      <c r="C310" s="149"/>
      <c r="D310" s="150"/>
      <c r="E310" s="103">
        <f>SUM(E288+E309+E302+E295)/4</f>
        <v>47.854999999999997</v>
      </c>
    </row>
    <row r="313" spans="1:5" x14ac:dyDescent="0.25">
      <c r="A313" s="163" t="s">
        <v>303</v>
      </c>
      <c r="B313" s="164"/>
      <c r="C313" s="164"/>
      <c r="D313" s="164"/>
      <c r="E313" s="165"/>
    </row>
    <row r="314" spans="1:5" x14ac:dyDescent="0.25">
      <c r="A314" s="3" t="s">
        <v>221</v>
      </c>
      <c r="B314" s="16" t="s">
        <v>222</v>
      </c>
      <c r="C314" s="3" t="s">
        <v>232</v>
      </c>
      <c r="D314" s="177" t="s">
        <v>276</v>
      </c>
      <c r="E314" s="26" t="s">
        <v>290</v>
      </c>
    </row>
    <row r="315" spans="1:5" x14ac:dyDescent="0.25">
      <c r="A315" s="3" t="s">
        <v>830</v>
      </c>
      <c r="B315" s="18" t="s">
        <v>830</v>
      </c>
      <c r="C315" s="9">
        <v>30</v>
      </c>
      <c r="D315" s="178">
        <v>84</v>
      </c>
      <c r="E315" s="28">
        <f>SUM(D315*0.3)*1</f>
        <v>25.2</v>
      </c>
    </row>
    <row r="316" spans="1:5" x14ac:dyDescent="0.25">
      <c r="A316" s="125" t="s">
        <v>833</v>
      </c>
      <c r="B316" s="18" t="s">
        <v>831</v>
      </c>
      <c r="C316" s="9">
        <v>20</v>
      </c>
      <c r="D316" s="178">
        <v>85</v>
      </c>
      <c r="E316" s="28">
        <f>SUM(D316*0.2)*0.6</f>
        <v>10.199999999999999</v>
      </c>
    </row>
    <row r="317" spans="1:5" x14ac:dyDescent="0.25">
      <c r="A317" s="125"/>
      <c r="B317" s="18" t="s">
        <v>832</v>
      </c>
      <c r="C317" s="9">
        <v>25</v>
      </c>
      <c r="D317" s="178">
        <v>92</v>
      </c>
      <c r="E317" s="28">
        <f>SUM(D317*0.25)*0.6</f>
        <v>13.799999999999999</v>
      </c>
    </row>
    <row r="318" spans="1:5" x14ac:dyDescent="0.25">
      <c r="A318" s="122" t="s">
        <v>4</v>
      </c>
      <c r="B318" s="18" t="s">
        <v>834</v>
      </c>
      <c r="C318" s="9">
        <v>20</v>
      </c>
      <c r="D318" s="178">
        <v>67</v>
      </c>
      <c r="E318" s="28">
        <f>SUM(D318*0.2)*0.6</f>
        <v>8.0399999999999991</v>
      </c>
    </row>
    <row r="319" spans="1:5" x14ac:dyDescent="0.25">
      <c r="A319" s="122"/>
      <c r="B319" s="18" t="s">
        <v>835</v>
      </c>
      <c r="C319" s="9">
        <v>20</v>
      </c>
      <c r="D319" s="178">
        <v>53</v>
      </c>
      <c r="E319" s="28">
        <f>SUM(D319*0.2)*0.6</f>
        <v>6.36</v>
      </c>
    </row>
    <row r="320" spans="1:5" x14ac:dyDescent="0.25">
      <c r="A320" s="122"/>
      <c r="B320" s="18" t="s">
        <v>231</v>
      </c>
      <c r="C320" s="9">
        <v>25</v>
      </c>
      <c r="D320" s="178">
        <v>93</v>
      </c>
      <c r="E320" s="28">
        <f>SUM(D320*0.25)*0.6</f>
        <v>13.95</v>
      </c>
    </row>
    <row r="321" spans="1:5" x14ac:dyDescent="0.25">
      <c r="A321" s="16" t="s">
        <v>826</v>
      </c>
      <c r="B321" s="172" t="s">
        <v>827</v>
      </c>
      <c r="C321" s="40">
        <v>30</v>
      </c>
      <c r="D321" s="40">
        <v>80</v>
      </c>
      <c r="E321" s="9">
        <f>SUM(D321*0.3) *1</f>
        <v>24</v>
      </c>
    </row>
    <row r="322" spans="1:5" x14ac:dyDescent="0.25">
      <c r="A322" s="173" t="s">
        <v>291</v>
      </c>
      <c r="B322" s="173"/>
      <c r="C322" s="173"/>
      <c r="D322" s="173"/>
      <c r="E322" s="13">
        <f>SUM(E315:E321)</f>
        <v>101.55</v>
      </c>
    </row>
    <row r="323" spans="1:5" x14ac:dyDescent="0.25">
      <c r="A323" s="133" t="s">
        <v>837</v>
      </c>
      <c r="B323" s="134"/>
      <c r="C323" s="134"/>
      <c r="D323" s="134"/>
      <c r="E323" s="174"/>
    </row>
    <row r="324" spans="1:5" x14ac:dyDescent="0.25">
      <c r="A324" s="24" t="s">
        <v>221</v>
      </c>
      <c r="B324" s="25" t="s">
        <v>222</v>
      </c>
      <c r="C324" s="26" t="s">
        <v>232</v>
      </c>
      <c r="D324" s="25" t="s">
        <v>276</v>
      </c>
      <c r="E324" s="26" t="s">
        <v>290</v>
      </c>
    </row>
    <row r="325" spans="1:5" x14ac:dyDescent="0.25">
      <c r="A325" s="170" t="s">
        <v>833</v>
      </c>
      <c r="B325" s="27" t="s">
        <v>230</v>
      </c>
      <c r="C325" s="28">
        <v>20</v>
      </c>
      <c r="D325" s="178">
        <v>85</v>
      </c>
      <c r="E325" s="28">
        <v>6.8</v>
      </c>
    </row>
    <row r="326" spans="1:5" x14ac:dyDescent="0.25">
      <c r="A326" s="171"/>
      <c r="B326" s="27" t="s">
        <v>832</v>
      </c>
      <c r="C326" s="28">
        <v>20</v>
      </c>
      <c r="D326" s="178">
        <v>92</v>
      </c>
      <c r="E326" s="28">
        <v>7.36</v>
      </c>
    </row>
    <row r="327" spans="1:5" x14ac:dyDescent="0.25">
      <c r="A327" s="131" t="s">
        <v>4</v>
      </c>
      <c r="B327" s="27" t="s">
        <v>834</v>
      </c>
      <c r="C327" s="28">
        <v>25</v>
      </c>
      <c r="D327" s="178">
        <v>53</v>
      </c>
      <c r="E327" s="28">
        <v>5.3</v>
      </c>
    </row>
    <row r="328" spans="1:5" x14ac:dyDescent="0.25">
      <c r="A328" s="132"/>
      <c r="B328" s="27" t="s">
        <v>231</v>
      </c>
      <c r="C328" s="28">
        <v>25</v>
      </c>
      <c r="D328" s="178">
        <v>93</v>
      </c>
      <c r="E328" s="28">
        <v>9.3000000000000007</v>
      </c>
    </row>
    <row r="329" spans="1:5" x14ac:dyDescent="0.25">
      <c r="A329" s="133" t="s">
        <v>291</v>
      </c>
      <c r="B329" s="134"/>
      <c r="C329" s="134"/>
      <c r="D329" s="174"/>
      <c r="E329" s="28">
        <v>28.76</v>
      </c>
    </row>
    <row r="330" spans="1:5" x14ac:dyDescent="0.25">
      <c r="A330" s="133" t="s">
        <v>838</v>
      </c>
      <c r="B330" s="134"/>
      <c r="C330" s="134"/>
      <c r="D330" s="134"/>
      <c r="E330" s="135"/>
    </row>
    <row r="331" spans="1:5" x14ac:dyDescent="0.25">
      <c r="A331" s="24" t="s">
        <v>221</v>
      </c>
      <c r="B331" s="25" t="s">
        <v>222</v>
      </c>
      <c r="C331" s="26" t="s">
        <v>232</v>
      </c>
      <c r="D331" s="25" t="s">
        <v>276</v>
      </c>
      <c r="E331" s="26" t="s">
        <v>290</v>
      </c>
    </row>
    <row r="332" spans="1:5" x14ac:dyDescent="0.25">
      <c r="A332" s="125" t="s">
        <v>833</v>
      </c>
      <c r="B332" s="18" t="s">
        <v>230</v>
      </c>
      <c r="C332" s="13">
        <v>20</v>
      </c>
      <c r="D332" s="178">
        <v>70</v>
      </c>
      <c r="E332" s="28">
        <f>SUM(D332*0.2)*0.4</f>
        <v>5.6000000000000005</v>
      </c>
    </row>
    <row r="333" spans="1:5" x14ac:dyDescent="0.25">
      <c r="A333" s="125"/>
      <c r="B333" s="18" t="s">
        <v>832</v>
      </c>
      <c r="C333" s="98">
        <v>20</v>
      </c>
      <c r="D333" s="178">
        <v>90</v>
      </c>
      <c r="E333" s="28">
        <f>SUM(D333*0.2)*0.4</f>
        <v>7.2</v>
      </c>
    </row>
    <row r="334" spans="1:5" x14ac:dyDescent="0.25">
      <c r="A334" s="144" t="s">
        <v>4</v>
      </c>
      <c r="B334" s="18" t="s">
        <v>834</v>
      </c>
      <c r="C334" s="98">
        <v>25</v>
      </c>
      <c r="D334" s="178">
        <v>70</v>
      </c>
      <c r="E334" s="28">
        <f>SUM(D334*0.25)*0.4</f>
        <v>7</v>
      </c>
    </row>
    <row r="335" spans="1:5" x14ac:dyDescent="0.25">
      <c r="A335" s="145"/>
      <c r="B335" s="18" t="s">
        <v>231</v>
      </c>
      <c r="C335" s="98">
        <v>25</v>
      </c>
      <c r="D335" s="178">
        <v>87</v>
      </c>
      <c r="E335" s="28">
        <f>SUM(D335*0.25)*0.4</f>
        <v>8.7000000000000011</v>
      </c>
    </row>
    <row r="336" spans="1:5" x14ac:dyDescent="0.25">
      <c r="A336" s="133" t="s">
        <v>291</v>
      </c>
      <c r="B336" s="134"/>
      <c r="C336" s="134"/>
      <c r="D336" s="135"/>
      <c r="E336" s="28">
        <f>SUM(E332:E335)</f>
        <v>28.5</v>
      </c>
    </row>
    <row r="337" spans="1:5" x14ac:dyDescent="0.25">
      <c r="A337" s="133" t="s">
        <v>829</v>
      </c>
      <c r="B337" s="134"/>
      <c r="C337" s="134"/>
      <c r="D337" s="134"/>
      <c r="E337" s="135"/>
    </row>
    <row r="338" spans="1:5" x14ac:dyDescent="0.25">
      <c r="A338" s="24" t="s">
        <v>221</v>
      </c>
      <c r="B338" s="25" t="s">
        <v>222</v>
      </c>
      <c r="C338" s="26" t="s">
        <v>232</v>
      </c>
      <c r="D338" s="25" t="s">
        <v>276</v>
      </c>
      <c r="E338" s="26" t="s">
        <v>290</v>
      </c>
    </row>
    <row r="339" spans="1:5" x14ac:dyDescent="0.25">
      <c r="A339" s="125" t="s">
        <v>833</v>
      </c>
      <c r="B339" s="18" t="s">
        <v>230</v>
      </c>
      <c r="C339" s="13">
        <v>20</v>
      </c>
      <c r="D339" s="178">
        <v>89</v>
      </c>
      <c r="E339" s="28">
        <f>SUM(D339*0.2)*0.4</f>
        <v>7.120000000000001</v>
      </c>
    </row>
    <row r="340" spans="1:5" x14ac:dyDescent="0.25">
      <c r="A340" s="125"/>
      <c r="B340" s="18" t="s">
        <v>832</v>
      </c>
      <c r="C340" s="98">
        <v>20</v>
      </c>
      <c r="D340" s="178">
        <v>85</v>
      </c>
      <c r="E340" s="28">
        <f>SUM(D340*0.2)*0.4</f>
        <v>6.8000000000000007</v>
      </c>
    </row>
    <row r="341" spans="1:5" x14ac:dyDescent="0.25">
      <c r="A341" s="144" t="s">
        <v>4</v>
      </c>
      <c r="B341" s="18" t="s">
        <v>834</v>
      </c>
      <c r="C341" s="98">
        <v>25</v>
      </c>
      <c r="D341" s="178">
        <v>70</v>
      </c>
      <c r="E341" s="28">
        <f>SUM(D341*0.25)*0.4</f>
        <v>7</v>
      </c>
    </row>
    <row r="342" spans="1:5" x14ac:dyDescent="0.25">
      <c r="A342" s="145"/>
      <c r="B342" s="18" t="s">
        <v>231</v>
      </c>
      <c r="C342" s="98">
        <v>25</v>
      </c>
      <c r="D342" s="178">
        <v>93</v>
      </c>
      <c r="E342" s="28">
        <f>SUM(D342*0.25)*0.4</f>
        <v>9.3000000000000007</v>
      </c>
    </row>
    <row r="343" spans="1:5" x14ac:dyDescent="0.25">
      <c r="A343" s="133" t="s">
        <v>291</v>
      </c>
      <c r="B343" s="134"/>
      <c r="C343" s="134"/>
      <c r="D343" s="135"/>
      <c r="E343" s="28">
        <f>SUM(E339:E342)</f>
        <v>30.220000000000002</v>
      </c>
    </row>
    <row r="344" spans="1:5" x14ac:dyDescent="0.25">
      <c r="A344" s="148" t="s">
        <v>294</v>
      </c>
      <c r="B344" s="149"/>
      <c r="C344" s="149"/>
      <c r="D344" s="150"/>
      <c r="E344" s="103">
        <f>SUM(E322+E343+E336+E329)/4</f>
        <v>47.2575</v>
      </c>
    </row>
  </sheetData>
  <mergeCells count="187">
    <mergeCell ref="A296:E296"/>
    <mergeCell ref="A298:A299"/>
    <mergeCell ref="A300:A301"/>
    <mergeCell ref="A302:D302"/>
    <mergeCell ref="A289:E289"/>
    <mergeCell ref="A291:A292"/>
    <mergeCell ref="A293:A294"/>
    <mergeCell ref="A295:D295"/>
    <mergeCell ref="A153:E153"/>
    <mergeCell ref="A155:A156"/>
    <mergeCell ref="A157:A158"/>
    <mergeCell ref="A159:D159"/>
    <mergeCell ref="A160:E160"/>
    <mergeCell ref="A162:A163"/>
    <mergeCell ref="A164:A165"/>
    <mergeCell ref="A166:D166"/>
    <mergeCell ref="A221:E221"/>
    <mergeCell ref="A223:A224"/>
    <mergeCell ref="A225:A226"/>
    <mergeCell ref="A227:D227"/>
    <mergeCell ref="A126:E126"/>
    <mergeCell ref="A128:A129"/>
    <mergeCell ref="A130:A131"/>
    <mergeCell ref="A132:D132"/>
    <mergeCell ref="A119:E119"/>
    <mergeCell ref="A121:A122"/>
    <mergeCell ref="A123:A124"/>
    <mergeCell ref="A125:D125"/>
    <mergeCell ref="A276:D276"/>
    <mergeCell ref="A279:E279"/>
    <mergeCell ref="A282:A283"/>
    <mergeCell ref="A284:A286"/>
    <mergeCell ref="A17:E17"/>
    <mergeCell ref="A19:A20"/>
    <mergeCell ref="A23:D23"/>
    <mergeCell ref="A24:E24"/>
    <mergeCell ref="A26:A27"/>
    <mergeCell ref="A30:D30"/>
    <mergeCell ref="A21:A22"/>
    <mergeCell ref="A28:A29"/>
    <mergeCell ref="A35:A36"/>
    <mergeCell ref="A205:A206"/>
    <mergeCell ref="A239:A240"/>
    <mergeCell ref="A51:E51"/>
    <mergeCell ref="A58:E58"/>
    <mergeCell ref="A53:A54"/>
    <mergeCell ref="A55:A56"/>
    <mergeCell ref="A57:D57"/>
    <mergeCell ref="A60:A61"/>
    <mergeCell ref="A62:A63"/>
    <mergeCell ref="A64:D64"/>
    <mergeCell ref="A344:D344"/>
    <mergeCell ref="A337:E337"/>
    <mergeCell ref="A339:A340"/>
    <mergeCell ref="A310:D310"/>
    <mergeCell ref="A313:E313"/>
    <mergeCell ref="A316:A317"/>
    <mergeCell ref="A318:A320"/>
    <mergeCell ref="A303:E303"/>
    <mergeCell ref="A305:A306"/>
    <mergeCell ref="A341:A342"/>
    <mergeCell ref="A330:E330"/>
    <mergeCell ref="A332:A333"/>
    <mergeCell ref="A334:A335"/>
    <mergeCell ref="A336:D336"/>
    <mergeCell ref="A323:E323"/>
    <mergeCell ref="A325:A326"/>
    <mergeCell ref="A327:A328"/>
    <mergeCell ref="A329:D329"/>
    <mergeCell ref="A237:A238"/>
    <mergeCell ref="A242:D242"/>
    <mergeCell ref="A214:A215"/>
    <mergeCell ref="A216:A218"/>
    <mergeCell ref="A235:E235"/>
    <mergeCell ref="A269:E269"/>
    <mergeCell ref="A271:A272"/>
    <mergeCell ref="A245:E245"/>
    <mergeCell ref="A248:A249"/>
    <mergeCell ref="A250:A252"/>
    <mergeCell ref="A262:E262"/>
    <mergeCell ref="A264:A265"/>
    <mergeCell ref="A266:A267"/>
    <mergeCell ref="A268:D268"/>
    <mergeCell ref="A255:E255"/>
    <mergeCell ref="A257:A258"/>
    <mergeCell ref="A259:A260"/>
    <mergeCell ref="A261:D261"/>
    <mergeCell ref="A228:E228"/>
    <mergeCell ref="A230:A231"/>
    <mergeCell ref="A232:A233"/>
    <mergeCell ref="A234:D234"/>
    <mergeCell ref="A137:A138"/>
    <mergeCell ref="A174:D174"/>
    <mergeCell ref="A177:E177"/>
    <mergeCell ref="A180:A181"/>
    <mergeCell ref="A167:E167"/>
    <mergeCell ref="A169:A170"/>
    <mergeCell ref="A208:D208"/>
    <mergeCell ref="A211:E211"/>
    <mergeCell ref="A182:A184"/>
    <mergeCell ref="A201:E201"/>
    <mergeCell ref="A203:A204"/>
    <mergeCell ref="A187:E187"/>
    <mergeCell ref="A189:A190"/>
    <mergeCell ref="A191:A192"/>
    <mergeCell ref="A193:D193"/>
    <mergeCell ref="A194:E194"/>
    <mergeCell ref="A196:A197"/>
    <mergeCell ref="A198:A199"/>
    <mergeCell ref="A200:D200"/>
    <mergeCell ref="A109:E109"/>
    <mergeCell ref="A112:A113"/>
    <mergeCell ref="A114:A116"/>
    <mergeCell ref="L1:N1"/>
    <mergeCell ref="A31:E31"/>
    <mergeCell ref="A6:E6"/>
    <mergeCell ref="G1:G2"/>
    <mergeCell ref="H1:H2"/>
    <mergeCell ref="J1:K1"/>
    <mergeCell ref="A1:A2"/>
    <mergeCell ref="B1:B2"/>
    <mergeCell ref="C1:D1"/>
    <mergeCell ref="A9:A10"/>
    <mergeCell ref="A11:A13"/>
    <mergeCell ref="A33:A34"/>
    <mergeCell ref="A38:D38"/>
    <mergeCell ref="A41:E41"/>
    <mergeCell ref="A44:A45"/>
    <mergeCell ref="A92:E92"/>
    <mergeCell ref="A94:A95"/>
    <mergeCell ref="A96:A97"/>
    <mergeCell ref="A98:D98"/>
    <mergeCell ref="A85:E85"/>
    <mergeCell ref="A106:D106"/>
    <mergeCell ref="A80:A82"/>
    <mergeCell ref="A99:E99"/>
    <mergeCell ref="A101:A102"/>
    <mergeCell ref="G49:G50"/>
    <mergeCell ref="H49:H50"/>
    <mergeCell ref="I49:J49"/>
    <mergeCell ref="A103:A104"/>
    <mergeCell ref="A84:D84"/>
    <mergeCell ref="A105:D105"/>
    <mergeCell ref="A87:A88"/>
    <mergeCell ref="A89:A90"/>
    <mergeCell ref="A91:D91"/>
    <mergeCell ref="O1:O12"/>
    <mergeCell ref="K14:L14"/>
    <mergeCell ref="A15:D15"/>
    <mergeCell ref="A37:D37"/>
    <mergeCell ref="T1:W1"/>
    <mergeCell ref="G14:G15"/>
    <mergeCell ref="H14:H15"/>
    <mergeCell ref="A75:E75"/>
    <mergeCell ref="A78:A79"/>
    <mergeCell ref="A46:A48"/>
    <mergeCell ref="A65:E65"/>
    <mergeCell ref="A67:A68"/>
    <mergeCell ref="A69:A70"/>
    <mergeCell ref="A72:D72"/>
    <mergeCell ref="R1:R2"/>
    <mergeCell ref="S1:S2"/>
    <mergeCell ref="A50:D50"/>
    <mergeCell ref="A71:D71"/>
    <mergeCell ref="A307:A308"/>
    <mergeCell ref="A254:D254"/>
    <mergeCell ref="A275:D275"/>
    <mergeCell ref="A288:D288"/>
    <mergeCell ref="A309:D309"/>
    <mergeCell ref="A322:D322"/>
    <mergeCell ref="A343:D343"/>
    <mergeCell ref="A152:D152"/>
    <mergeCell ref="A118:D118"/>
    <mergeCell ref="A139:D139"/>
    <mergeCell ref="A171:A172"/>
    <mergeCell ref="A173:D173"/>
    <mergeCell ref="A207:D207"/>
    <mergeCell ref="A186:D186"/>
    <mergeCell ref="A220:D220"/>
    <mergeCell ref="A241:D241"/>
    <mergeCell ref="A273:A274"/>
    <mergeCell ref="A140:D140"/>
    <mergeCell ref="A143:E143"/>
    <mergeCell ref="A146:A147"/>
    <mergeCell ref="A148:A150"/>
    <mergeCell ref="A133:E133"/>
    <mergeCell ref="A135:A1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672E-7831-4F47-B8A0-25BC6564F0E9}">
  <dimension ref="A1:J68"/>
  <sheetViews>
    <sheetView topLeftCell="A50" workbookViewId="0">
      <selection activeCell="A58" sqref="A58:D68"/>
    </sheetView>
  </sheetViews>
  <sheetFormatPr defaultRowHeight="15" x14ac:dyDescent="0.25"/>
  <cols>
    <col min="1" max="1" width="18.28515625" customWidth="1"/>
    <col min="2" max="2" width="27.5703125" customWidth="1"/>
    <col min="3" max="3" width="18.7109375" customWidth="1"/>
    <col min="4" max="4" width="16.28515625" customWidth="1"/>
    <col min="5" max="5" width="15.85546875" customWidth="1"/>
    <col min="6" max="6" width="19.42578125" customWidth="1"/>
    <col min="7" max="7" width="13.28515625" customWidth="1"/>
    <col min="8" max="8" width="19.7109375" customWidth="1"/>
    <col min="9" max="9" width="22.7109375" customWidth="1"/>
    <col min="10" max="10" width="18.28515625" customWidth="1"/>
  </cols>
  <sheetData>
    <row r="1" spans="1:10" ht="15.75" x14ac:dyDescent="0.25">
      <c r="A1" s="119" t="s">
        <v>240</v>
      </c>
      <c r="B1" s="120" t="s">
        <v>1</v>
      </c>
      <c r="C1" s="7" t="s">
        <v>2</v>
      </c>
      <c r="D1" s="121" t="s">
        <v>3</v>
      </c>
      <c r="E1" s="121"/>
      <c r="F1" s="121" t="s">
        <v>4</v>
      </c>
      <c r="G1" s="121"/>
      <c r="H1" s="121"/>
      <c r="I1" s="120" t="s">
        <v>304</v>
      </c>
      <c r="J1" s="120"/>
    </row>
    <row r="2" spans="1:10" ht="34.5" customHeight="1" x14ac:dyDescent="0.25">
      <c r="A2" s="119"/>
      <c r="B2" s="120"/>
      <c r="C2" s="8" t="s">
        <v>273</v>
      </c>
      <c r="D2" s="8" t="s">
        <v>274</v>
      </c>
      <c r="E2" s="8" t="s">
        <v>275</v>
      </c>
      <c r="F2" s="7" t="s">
        <v>211</v>
      </c>
      <c r="G2" s="8" t="s">
        <v>213</v>
      </c>
      <c r="H2" s="8" t="s">
        <v>214</v>
      </c>
      <c r="I2" s="8" t="s">
        <v>293</v>
      </c>
      <c r="J2" s="8" t="s">
        <v>215</v>
      </c>
    </row>
    <row r="3" spans="1:10" ht="15.75" x14ac:dyDescent="0.25">
      <c r="A3" s="10" t="s">
        <v>241</v>
      </c>
      <c r="B3" s="11" t="s">
        <v>5</v>
      </c>
      <c r="C3" s="12">
        <v>87</v>
      </c>
      <c r="D3" s="13">
        <v>98</v>
      </c>
      <c r="E3" s="13">
        <v>70</v>
      </c>
      <c r="F3" s="13">
        <v>80</v>
      </c>
      <c r="G3" s="13">
        <v>93</v>
      </c>
      <c r="H3" s="13">
        <v>84</v>
      </c>
      <c r="I3" s="9">
        <v>86</v>
      </c>
      <c r="J3" s="9" t="s">
        <v>314</v>
      </c>
    </row>
    <row r="4" spans="1:10" ht="15.75" x14ac:dyDescent="0.25">
      <c r="A4" s="10" t="s">
        <v>242</v>
      </c>
      <c r="B4" s="20" t="s">
        <v>6</v>
      </c>
      <c r="C4" s="21">
        <v>64</v>
      </c>
      <c r="D4" s="22">
        <v>76</v>
      </c>
      <c r="E4" s="22">
        <v>66</v>
      </c>
      <c r="F4" s="22">
        <v>67</v>
      </c>
      <c r="G4" s="22">
        <v>53</v>
      </c>
      <c r="H4" s="22">
        <v>93</v>
      </c>
      <c r="I4" s="9">
        <v>70</v>
      </c>
      <c r="J4" s="9" t="s">
        <v>218</v>
      </c>
    </row>
    <row r="5" spans="1:10" ht="15.75" x14ac:dyDescent="0.25">
      <c r="A5" s="10" t="s">
        <v>243</v>
      </c>
      <c r="B5" s="20" t="s">
        <v>7</v>
      </c>
      <c r="C5" s="21">
        <v>90</v>
      </c>
      <c r="D5" s="22">
        <v>78</v>
      </c>
      <c r="E5" s="22">
        <v>90</v>
      </c>
      <c r="F5" s="22">
        <v>84</v>
      </c>
      <c r="G5" s="22">
        <v>54</v>
      </c>
      <c r="H5" s="22">
        <v>69</v>
      </c>
      <c r="I5" s="9">
        <v>81</v>
      </c>
      <c r="J5" s="9" t="s">
        <v>314</v>
      </c>
    </row>
    <row r="6" spans="1:10" ht="15.75" x14ac:dyDescent="0.25">
      <c r="A6" s="10" t="s">
        <v>244</v>
      </c>
      <c r="B6" s="11" t="s">
        <v>8</v>
      </c>
      <c r="C6" s="19">
        <v>75</v>
      </c>
      <c r="D6" s="13">
        <v>79</v>
      </c>
      <c r="E6" s="13">
        <v>72</v>
      </c>
      <c r="F6" s="13">
        <v>64</v>
      </c>
      <c r="G6" s="13">
        <v>70</v>
      </c>
      <c r="H6" s="13">
        <v>65</v>
      </c>
      <c r="I6" s="9">
        <v>86</v>
      </c>
      <c r="J6" s="9" t="s">
        <v>314</v>
      </c>
    </row>
    <row r="7" spans="1:10" ht="15.75" x14ac:dyDescent="0.25">
      <c r="A7" s="10" t="s">
        <v>245</v>
      </c>
      <c r="B7" s="11" t="s">
        <v>9</v>
      </c>
      <c r="C7" s="19">
        <v>87</v>
      </c>
      <c r="D7" s="13">
        <v>95</v>
      </c>
      <c r="E7" s="13">
        <v>89</v>
      </c>
      <c r="F7" s="13">
        <v>78</v>
      </c>
      <c r="G7" s="13">
        <v>79</v>
      </c>
      <c r="H7" s="13">
        <v>61</v>
      </c>
      <c r="I7" s="9">
        <v>71</v>
      </c>
      <c r="J7" s="9" t="s">
        <v>218</v>
      </c>
    </row>
    <row r="8" spans="1:10" ht="15.75" x14ac:dyDescent="0.25">
      <c r="A8" s="10" t="s">
        <v>267</v>
      </c>
      <c r="B8" s="10" t="s">
        <v>10</v>
      </c>
      <c r="C8" s="14">
        <v>100</v>
      </c>
      <c r="D8" s="9">
        <v>76</v>
      </c>
      <c r="E8" s="9">
        <v>77</v>
      </c>
      <c r="F8" s="9">
        <v>86</v>
      </c>
      <c r="G8" s="9">
        <v>95</v>
      </c>
      <c r="H8" s="9">
        <v>68</v>
      </c>
      <c r="I8" s="9">
        <v>83</v>
      </c>
      <c r="J8" s="9" t="s">
        <v>314</v>
      </c>
    </row>
    <row r="9" spans="1:10" ht="15.75" x14ac:dyDescent="0.25">
      <c r="A9" s="15" t="s">
        <v>268</v>
      </c>
      <c r="B9" s="10" t="s">
        <v>11</v>
      </c>
      <c r="C9" s="14">
        <v>82</v>
      </c>
      <c r="D9" s="9">
        <v>90</v>
      </c>
      <c r="E9" s="9">
        <v>92</v>
      </c>
      <c r="F9" s="9">
        <v>74</v>
      </c>
      <c r="G9" s="9">
        <v>98</v>
      </c>
      <c r="H9" s="9">
        <v>73</v>
      </c>
      <c r="I9" s="9">
        <v>84</v>
      </c>
      <c r="J9" s="9" t="s">
        <v>314</v>
      </c>
    </row>
    <row r="10" spans="1:10" ht="15.75" x14ac:dyDescent="0.25">
      <c r="A10" s="10" t="s">
        <v>269</v>
      </c>
      <c r="B10" s="10" t="s">
        <v>12</v>
      </c>
      <c r="C10" s="14">
        <v>88</v>
      </c>
      <c r="D10" s="9">
        <v>100</v>
      </c>
      <c r="E10" s="9">
        <v>68</v>
      </c>
      <c r="F10" s="9">
        <v>75</v>
      </c>
      <c r="G10" s="9">
        <v>61</v>
      </c>
      <c r="H10" s="9">
        <v>68</v>
      </c>
      <c r="I10" s="9">
        <v>75</v>
      </c>
      <c r="J10" s="9" t="s">
        <v>218</v>
      </c>
    </row>
    <row r="11" spans="1:10" ht="15.75" x14ac:dyDescent="0.25">
      <c r="A11" s="10" t="s">
        <v>270</v>
      </c>
      <c r="B11" s="10" t="s">
        <v>13</v>
      </c>
      <c r="C11" s="14">
        <v>95</v>
      </c>
      <c r="D11" s="9">
        <v>76</v>
      </c>
      <c r="E11" s="9">
        <v>82</v>
      </c>
      <c r="F11" s="9">
        <v>94</v>
      </c>
      <c r="G11" s="9">
        <v>93</v>
      </c>
      <c r="H11" s="9">
        <v>54</v>
      </c>
      <c r="I11" s="9">
        <v>81</v>
      </c>
      <c r="J11" s="9" t="s">
        <v>314</v>
      </c>
    </row>
    <row r="12" spans="1:10" ht="15.75" x14ac:dyDescent="0.25">
      <c r="A12" s="10" t="s">
        <v>271</v>
      </c>
      <c r="B12" s="10" t="s">
        <v>14</v>
      </c>
      <c r="C12" s="14">
        <v>80</v>
      </c>
      <c r="D12" s="9">
        <v>86</v>
      </c>
      <c r="E12" s="9">
        <v>83</v>
      </c>
      <c r="F12" s="9">
        <v>92</v>
      </c>
      <c r="G12" s="9">
        <v>100</v>
      </c>
      <c r="H12" s="9">
        <v>73</v>
      </c>
      <c r="I12" s="9">
        <v>83</v>
      </c>
      <c r="J12" s="9" t="s">
        <v>314</v>
      </c>
    </row>
    <row r="14" spans="1:10" ht="15.75" x14ac:dyDescent="0.25">
      <c r="A14" s="3" t="s">
        <v>221</v>
      </c>
      <c r="B14" s="29" t="s">
        <v>222</v>
      </c>
      <c r="C14" s="3" t="s">
        <v>232</v>
      </c>
    </row>
    <row r="15" spans="1:10" ht="15.75" x14ac:dyDescent="0.25">
      <c r="A15" s="3" t="s">
        <v>224</v>
      </c>
      <c r="B15" s="18" t="s">
        <v>225</v>
      </c>
      <c r="C15" s="9">
        <v>20</v>
      </c>
    </row>
    <row r="16" spans="1:10" ht="15.75" x14ac:dyDescent="0.25">
      <c r="A16" s="122" t="s">
        <v>226</v>
      </c>
      <c r="B16" s="18" t="s">
        <v>227</v>
      </c>
      <c r="C16" s="128">
        <v>30</v>
      </c>
    </row>
    <row r="17" spans="1:9" ht="15.75" x14ac:dyDescent="0.25">
      <c r="A17" s="122"/>
      <c r="B17" s="18" t="s">
        <v>228</v>
      </c>
      <c r="C17" s="128"/>
    </row>
    <row r="18" spans="1:9" ht="15.75" x14ac:dyDescent="0.25">
      <c r="A18" s="122" t="s">
        <v>4</v>
      </c>
      <c r="B18" s="18" t="s">
        <v>229</v>
      </c>
      <c r="C18" s="128">
        <v>50</v>
      </c>
    </row>
    <row r="19" spans="1:9" ht="15.75" x14ac:dyDescent="0.25">
      <c r="A19" s="122"/>
      <c r="B19" s="18" t="s">
        <v>230</v>
      </c>
      <c r="C19" s="128"/>
    </row>
    <row r="20" spans="1:9" ht="15.75" x14ac:dyDescent="0.25">
      <c r="A20" s="122"/>
      <c r="B20" s="18" t="s">
        <v>231</v>
      </c>
      <c r="C20" s="128"/>
    </row>
    <row r="22" spans="1:9" ht="15.75" x14ac:dyDescent="0.25">
      <c r="A22" s="3" t="s">
        <v>240</v>
      </c>
      <c r="B22" s="51" t="s">
        <v>224</v>
      </c>
      <c r="C22" s="51" t="s">
        <v>226</v>
      </c>
      <c r="D22" s="51" t="s">
        <v>316</v>
      </c>
      <c r="E22" s="44"/>
      <c r="F22" s="44"/>
      <c r="G22" s="44"/>
      <c r="H22" s="44"/>
      <c r="I22" s="4"/>
    </row>
    <row r="23" spans="1:9" ht="15.75" x14ac:dyDescent="0.25">
      <c r="A23" s="9" t="s">
        <v>241</v>
      </c>
      <c r="B23" s="13">
        <v>87</v>
      </c>
      <c r="C23" s="50">
        <f>SUM(D3+E3)/2</f>
        <v>84</v>
      </c>
      <c r="D23" s="50">
        <f>SUM(F3+G3+H3)/3</f>
        <v>85.666666666666671</v>
      </c>
    </row>
    <row r="24" spans="1:9" ht="15.75" x14ac:dyDescent="0.25">
      <c r="A24" s="9" t="s">
        <v>242</v>
      </c>
      <c r="B24" s="21">
        <v>64</v>
      </c>
      <c r="C24" s="50">
        <f t="shared" ref="C24:C32" si="0">SUM(D4+E4)/2</f>
        <v>71</v>
      </c>
      <c r="D24" s="50">
        <f t="shared" ref="D24:D32" si="1">SUM(F4+G4+H4)/3</f>
        <v>71</v>
      </c>
    </row>
    <row r="25" spans="1:9" ht="15.75" x14ac:dyDescent="0.25">
      <c r="A25" s="9" t="s">
        <v>243</v>
      </c>
      <c r="B25" s="21">
        <v>90</v>
      </c>
      <c r="C25" s="50">
        <f t="shared" si="0"/>
        <v>84</v>
      </c>
      <c r="D25" s="50">
        <f t="shared" si="1"/>
        <v>69</v>
      </c>
    </row>
    <row r="26" spans="1:9" ht="15.75" x14ac:dyDescent="0.25">
      <c r="A26" s="9" t="s">
        <v>244</v>
      </c>
      <c r="B26" s="19">
        <v>75</v>
      </c>
      <c r="C26" s="50">
        <f t="shared" si="0"/>
        <v>75.5</v>
      </c>
      <c r="D26" s="50">
        <f t="shared" si="1"/>
        <v>66.333333333333329</v>
      </c>
    </row>
    <row r="27" spans="1:9" ht="15.75" x14ac:dyDescent="0.25">
      <c r="A27" s="9" t="s">
        <v>245</v>
      </c>
      <c r="B27" s="19">
        <v>87</v>
      </c>
      <c r="C27" s="50">
        <f t="shared" si="0"/>
        <v>92</v>
      </c>
      <c r="D27" s="50">
        <f t="shared" si="1"/>
        <v>72.666666666666671</v>
      </c>
    </row>
    <row r="28" spans="1:9" ht="15.75" x14ac:dyDescent="0.25">
      <c r="A28" s="9" t="s">
        <v>267</v>
      </c>
      <c r="B28" s="14">
        <v>100</v>
      </c>
      <c r="C28" s="50">
        <f t="shared" si="0"/>
        <v>76.5</v>
      </c>
      <c r="D28" s="50">
        <f t="shared" si="1"/>
        <v>83</v>
      </c>
    </row>
    <row r="29" spans="1:9" ht="15.75" x14ac:dyDescent="0.25">
      <c r="A29" s="9" t="s">
        <v>268</v>
      </c>
      <c r="B29" s="14">
        <v>82</v>
      </c>
      <c r="C29" s="50">
        <f t="shared" si="0"/>
        <v>91</v>
      </c>
      <c r="D29" s="50">
        <f t="shared" si="1"/>
        <v>81.666666666666671</v>
      </c>
    </row>
    <row r="30" spans="1:9" ht="15.75" x14ac:dyDescent="0.25">
      <c r="A30" s="9" t="s">
        <v>269</v>
      </c>
      <c r="B30" s="14">
        <v>88</v>
      </c>
      <c r="C30" s="50">
        <f t="shared" si="0"/>
        <v>84</v>
      </c>
      <c r="D30" s="50">
        <f t="shared" si="1"/>
        <v>68</v>
      </c>
    </row>
    <row r="31" spans="1:9" ht="15.75" x14ac:dyDescent="0.25">
      <c r="A31" s="9" t="s">
        <v>270</v>
      </c>
      <c r="B31" s="14">
        <v>95</v>
      </c>
      <c r="C31" s="50">
        <f t="shared" si="0"/>
        <v>79</v>
      </c>
      <c r="D31" s="50">
        <f t="shared" si="1"/>
        <v>80.333333333333329</v>
      </c>
    </row>
    <row r="32" spans="1:9" ht="15.75" x14ac:dyDescent="0.25">
      <c r="A32" s="9" t="s">
        <v>271</v>
      </c>
      <c r="B32" s="14">
        <v>80</v>
      </c>
      <c r="C32" s="50">
        <f t="shared" si="0"/>
        <v>84.5</v>
      </c>
      <c r="D32" s="50">
        <f t="shared" si="1"/>
        <v>88.333333333333329</v>
      </c>
    </row>
    <row r="34" spans="1:9" ht="15.75" x14ac:dyDescent="0.25">
      <c r="A34" s="3" t="s">
        <v>240</v>
      </c>
      <c r="B34" s="51" t="s">
        <v>224</v>
      </c>
      <c r="C34" s="51" t="s">
        <v>226</v>
      </c>
      <c r="D34" s="51" t="s">
        <v>316</v>
      </c>
    </row>
    <row r="35" spans="1:9" ht="15.75" x14ac:dyDescent="0.25">
      <c r="A35" s="9" t="s">
        <v>241</v>
      </c>
      <c r="B35" s="13">
        <f>SUM(B23*0.2)</f>
        <v>17.400000000000002</v>
      </c>
      <c r="C35" s="50">
        <f>SUM(C23*0.3)</f>
        <v>25.2</v>
      </c>
      <c r="D35" s="50">
        <f>SUM(D23*0.5)</f>
        <v>42.833333333333336</v>
      </c>
    </row>
    <row r="36" spans="1:9" ht="15.75" x14ac:dyDescent="0.25">
      <c r="A36" s="9" t="s">
        <v>242</v>
      </c>
      <c r="B36" s="13">
        <f>SUM(B24*0.2)</f>
        <v>12.8</v>
      </c>
      <c r="C36" s="50">
        <f t="shared" ref="C36:C44" si="2">SUM(C24*0.3)</f>
        <v>21.3</v>
      </c>
      <c r="D36" s="50">
        <f t="shared" ref="D36:D44" si="3">SUM(D24*0.5)</f>
        <v>35.5</v>
      </c>
    </row>
    <row r="37" spans="1:9" ht="15.75" x14ac:dyDescent="0.25">
      <c r="A37" s="9" t="s">
        <v>243</v>
      </c>
      <c r="B37" s="13">
        <f t="shared" ref="B37:B44" si="4">SUM(B25*0.2)</f>
        <v>18</v>
      </c>
      <c r="C37" s="50">
        <f t="shared" si="2"/>
        <v>25.2</v>
      </c>
      <c r="D37" s="50">
        <f t="shared" si="3"/>
        <v>34.5</v>
      </c>
    </row>
    <row r="38" spans="1:9" ht="15.75" x14ac:dyDescent="0.25">
      <c r="A38" s="9" t="s">
        <v>244</v>
      </c>
      <c r="B38" s="13">
        <f t="shared" si="4"/>
        <v>15</v>
      </c>
      <c r="C38" s="50">
        <f t="shared" si="2"/>
        <v>22.65</v>
      </c>
      <c r="D38" s="50">
        <f t="shared" si="3"/>
        <v>33.166666666666664</v>
      </c>
    </row>
    <row r="39" spans="1:9" ht="15.75" x14ac:dyDescent="0.25">
      <c r="A39" s="9" t="s">
        <v>245</v>
      </c>
      <c r="B39" s="13">
        <f t="shared" si="4"/>
        <v>17.400000000000002</v>
      </c>
      <c r="C39" s="50">
        <f t="shared" si="2"/>
        <v>27.599999999999998</v>
      </c>
      <c r="D39" s="50">
        <f t="shared" si="3"/>
        <v>36.333333333333336</v>
      </c>
    </row>
    <row r="40" spans="1:9" ht="15.75" x14ac:dyDescent="0.25">
      <c r="A40" s="9" t="s">
        <v>267</v>
      </c>
      <c r="B40" s="13">
        <f t="shared" si="4"/>
        <v>20</v>
      </c>
      <c r="C40" s="50">
        <f t="shared" si="2"/>
        <v>22.95</v>
      </c>
      <c r="D40" s="50">
        <f t="shared" si="3"/>
        <v>41.5</v>
      </c>
    </row>
    <row r="41" spans="1:9" ht="15.75" x14ac:dyDescent="0.25">
      <c r="A41" s="9" t="s">
        <v>268</v>
      </c>
      <c r="B41" s="13">
        <f t="shared" si="4"/>
        <v>16.400000000000002</v>
      </c>
      <c r="C41" s="50">
        <f t="shared" si="2"/>
        <v>27.3</v>
      </c>
      <c r="D41" s="50">
        <f t="shared" si="3"/>
        <v>40.833333333333336</v>
      </c>
    </row>
    <row r="42" spans="1:9" ht="15.75" x14ac:dyDescent="0.25">
      <c r="A42" s="9" t="s">
        <v>269</v>
      </c>
      <c r="B42" s="13">
        <f t="shared" si="4"/>
        <v>17.600000000000001</v>
      </c>
      <c r="C42" s="50">
        <f t="shared" si="2"/>
        <v>25.2</v>
      </c>
      <c r="D42" s="50">
        <f t="shared" si="3"/>
        <v>34</v>
      </c>
    </row>
    <row r="43" spans="1:9" ht="15.75" x14ac:dyDescent="0.25">
      <c r="A43" s="9" t="s">
        <v>270</v>
      </c>
      <c r="B43" s="13">
        <f t="shared" si="4"/>
        <v>19</v>
      </c>
      <c r="C43" s="50">
        <f t="shared" si="2"/>
        <v>23.7</v>
      </c>
      <c r="D43" s="50">
        <f t="shared" si="3"/>
        <v>40.166666666666664</v>
      </c>
    </row>
    <row r="44" spans="1:9" ht="15.75" x14ac:dyDescent="0.25">
      <c r="A44" s="9" t="s">
        <v>271</v>
      </c>
      <c r="B44" s="13">
        <f t="shared" si="4"/>
        <v>16</v>
      </c>
      <c r="C44" s="50">
        <f t="shared" si="2"/>
        <v>25.349999999999998</v>
      </c>
      <c r="D44" s="50">
        <f t="shared" si="3"/>
        <v>44.166666666666664</v>
      </c>
    </row>
    <row r="46" spans="1:9" ht="15.75" x14ac:dyDescent="0.25">
      <c r="A46" s="3" t="s">
        <v>240</v>
      </c>
      <c r="B46" s="51" t="s">
        <v>224</v>
      </c>
      <c r="C46" s="51" t="s">
        <v>226</v>
      </c>
      <c r="D46" s="51" t="s">
        <v>316</v>
      </c>
      <c r="E46" s="51" t="s">
        <v>317</v>
      </c>
      <c r="F46" s="51" t="s">
        <v>215</v>
      </c>
    </row>
    <row r="47" spans="1:9" ht="15.75" x14ac:dyDescent="0.25">
      <c r="A47" s="9" t="s">
        <v>241</v>
      </c>
      <c r="B47" s="13">
        <f>SUM(B23*0.2)</f>
        <v>17.400000000000002</v>
      </c>
      <c r="C47" s="1">
        <f>SUM(C23*0.3)</f>
        <v>25.2</v>
      </c>
      <c r="D47" s="1">
        <f>SUM(D23*0.5)</f>
        <v>42.833333333333336</v>
      </c>
      <c r="E47" s="2">
        <f>SUM(B47+C47+D47)</f>
        <v>85.433333333333337</v>
      </c>
      <c r="F47" s="2" t="s">
        <v>217</v>
      </c>
      <c r="H47" s="23" t="s">
        <v>305</v>
      </c>
      <c r="I47" s="3" t="s">
        <v>306</v>
      </c>
    </row>
    <row r="48" spans="1:9" ht="15.75" x14ac:dyDescent="0.25">
      <c r="A48" s="9" t="s">
        <v>242</v>
      </c>
      <c r="B48" s="13">
        <f t="shared" ref="B48:B56" si="5">SUM(B24*0.2)</f>
        <v>12.8</v>
      </c>
      <c r="C48" s="1">
        <f t="shared" ref="C48:C56" si="6">SUM(C24*0.3)</f>
        <v>21.3</v>
      </c>
      <c r="D48" s="1">
        <f t="shared" ref="D48:D56" si="7">SUM(D24*0.5)</f>
        <v>35.5</v>
      </c>
      <c r="E48" s="2">
        <f t="shared" ref="E48:E56" si="8">SUM(B48+C48+D48)</f>
        <v>69.599999999999994</v>
      </c>
      <c r="F48" s="2" t="s">
        <v>216</v>
      </c>
      <c r="H48" s="9" t="s">
        <v>308</v>
      </c>
      <c r="I48" s="9" t="s">
        <v>307</v>
      </c>
    </row>
    <row r="49" spans="1:9" ht="15.75" x14ac:dyDescent="0.25">
      <c r="A49" s="9" t="s">
        <v>243</v>
      </c>
      <c r="B49" s="13">
        <f t="shared" si="5"/>
        <v>18</v>
      </c>
      <c r="C49" s="1">
        <f t="shared" si="6"/>
        <v>25.2</v>
      </c>
      <c r="D49" s="1">
        <f t="shared" si="7"/>
        <v>34.5</v>
      </c>
      <c r="E49" s="2">
        <f t="shared" si="8"/>
        <v>77.7</v>
      </c>
      <c r="F49" s="2" t="s">
        <v>216</v>
      </c>
      <c r="H49" s="9" t="s">
        <v>309</v>
      </c>
      <c r="I49" s="9" t="s">
        <v>313</v>
      </c>
    </row>
    <row r="50" spans="1:9" ht="15.75" x14ac:dyDescent="0.25">
      <c r="A50" s="9" t="s">
        <v>244</v>
      </c>
      <c r="B50" s="13">
        <f t="shared" si="5"/>
        <v>15</v>
      </c>
      <c r="C50" s="1">
        <f t="shared" si="6"/>
        <v>22.65</v>
      </c>
      <c r="D50" s="1">
        <f t="shared" si="7"/>
        <v>33.166666666666664</v>
      </c>
      <c r="E50" s="2">
        <f t="shared" si="8"/>
        <v>70.816666666666663</v>
      </c>
      <c r="F50" s="2" t="s">
        <v>216</v>
      </c>
      <c r="H50" s="9" t="s">
        <v>310</v>
      </c>
      <c r="I50" s="9" t="s">
        <v>218</v>
      </c>
    </row>
    <row r="51" spans="1:9" ht="15.75" x14ac:dyDescent="0.25">
      <c r="A51" s="9" t="s">
        <v>245</v>
      </c>
      <c r="B51" s="13">
        <f t="shared" si="5"/>
        <v>17.400000000000002</v>
      </c>
      <c r="C51" s="1">
        <f t="shared" si="6"/>
        <v>27.599999999999998</v>
      </c>
      <c r="D51" s="1">
        <f t="shared" si="7"/>
        <v>36.333333333333336</v>
      </c>
      <c r="E51" s="2">
        <f t="shared" si="8"/>
        <v>81.333333333333343</v>
      </c>
      <c r="F51" s="2" t="s">
        <v>217</v>
      </c>
      <c r="H51" s="9" t="s">
        <v>311</v>
      </c>
      <c r="I51" s="9" t="s">
        <v>216</v>
      </c>
    </row>
    <row r="52" spans="1:9" ht="15.75" x14ac:dyDescent="0.25">
      <c r="A52" s="9" t="s">
        <v>267</v>
      </c>
      <c r="B52" s="13">
        <f t="shared" si="5"/>
        <v>20</v>
      </c>
      <c r="C52" s="1">
        <f t="shared" si="6"/>
        <v>22.95</v>
      </c>
      <c r="D52" s="1">
        <f t="shared" si="7"/>
        <v>41.5</v>
      </c>
      <c r="E52" s="2">
        <f t="shared" si="8"/>
        <v>84.45</v>
      </c>
      <c r="F52" s="2" t="s">
        <v>217</v>
      </c>
      <c r="H52" s="9" t="s">
        <v>312</v>
      </c>
      <c r="I52" s="9" t="s">
        <v>217</v>
      </c>
    </row>
    <row r="53" spans="1:9" ht="15.75" x14ac:dyDescent="0.25">
      <c r="A53" s="9" t="s">
        <v>268</v>
      </c>
      <c r="B53" s="13">
        <f t="shared" si="5"/>
        <v>16.400000000000002</v>
      </c>
      <c r="C53" s="1">
        <f t="shared" si="6"/>
        <v>27.3</v>
      </c>
      <c r="D53" s="1">
        <f t="shared" si="7"/>
        <v>40.833333333333336</v>
      </c>
      <c r="E53" s="2">
        <f t="shared" si="8"/>
        <v>84.533333333333331</v>
      </c>
      <c r="F53" s="2" t="s">
        <v>217</v>
      </c>
    </row>
    <row r="54" spans="1:9" ht="15.75" x14ac:dyDescent="0.25">
      <c r="A54" s="9" t="s">
        <v>269</v>
      </c>
      <c r="B54" s="13">
        <f t="shared" si="5"/>
        <v>17.600000000000001</v>
      </c>
      <c r="C54" s="1">
        <f t="shared" si="6"/>
        <v>25.2</v>
      </c>
      <c r="D54" s="1">
        <f t="shared" si="7"/>
        <v>34</v>
      </c>
      <c r="E54" s="2">
        <f t="shared" si="8"/>
        <v>76.8</v>
      </c>
      <c r="F54" s="2" t="s">
        <v>216</v>
      </c>
    </row>
    <row r="55" spans="1:9" ht="15.75" x14ac:dyDescent="0.25">
      <c r="A55" s="9" t="s">
        <v>270</v>
      </c>
      <c r="B55" s="13">
        <f t="shared" si="5"/>
        <v>19</v>
      </c>
      <c r="C55" s="1">
        <f t="shared" si="6"/>
        <v>23.7</v>
      </c>
      <c r="D55" s="1">
        <f t="shared" si="7"/>
        <v>40.166666666666664</v>
      </c>
      <c r="E55" s="2">
        <f t="shared" si="8"/>
        <v>82.866666666666674</v>
      </c>
      <c r="F55" s="2" t="s">
        <v>217</v>
      </c>
    </row>
    <row r="56" spans="1:9" ht="15.75" x14ac:dyDescent="0.25">
      <c r="A56" s="9" t="s">
        <v>271</v>
      </c>
      <c r="B56" s="13">
        <f t="shared" si="5"/>
        <v>16</v>
      </c>
      <c r="C56" s="1">
        <f t="shared" si="6"/>
        <v>25.349999999999998</v>
      </c>
      <c r="D56" s="1">
        <f t="shared" si="7"/>
        <v>44.166666666666664</v>
      </c>
      <c r="E56" s="2">
        <f t="shared" si="8"/>
        <v>85.516666666666652</v>
      </c>
      <c r="F56" s="2" t="s">
        <v>217</v>
      </c>
    </row>
    <row r="58" spans="1:9" ht="15.75" x14ac:dyDescent="0.25">
      <c r="A58" s="55" t="s">
        <v>240</v>
      </c>
      <c r="B58" s="56" t="s">
        <v>1</v>
      </c>
      <c r="C58" s="51" t="s">
        <v>317</v>
      </c>
      <c r="D58" s="51" t="s">
        <v>215</v>
      </c>
    </row>
    <row r="59" spans="1:9" ht="15.75" x14ac:dyDescent="0.25">
      <c r="A59" s="9" t="s">
        <v>241</v>
      </c>
      <c r="B59" s="11" t="s">
        <v>5</v>
      </c>
      <c r="C59" s="57">
        <f>SUM(B47+C47+D47)</f>
        <v>85.433333333333337</v>
      </c>
      <c r="D59" s="2" t="s">
        <v>217</v>
      </c>
    </row>
    <row r="60" spans="1:9" ht="15.75" x14ac:dyDescent="0.25">
      <c r="A60" s="9" t="s">
        <v>242</v>
      </c>
      <c r="B60" s="20" t="s">
        <v>6</v>
      </c>
      <c r="C60" s="57">
        <f t="shared" ref="C60:C68" si="9">SUM(B48+C48+D48)</f>
        <v>69.599999999999994</v>
      </c>
      <c r="D60" s="2" t="s">
        <v>216</v>
      </c>
    </row>
    <row r="61" spans="1:9" ht="15.75" x14ac:dyDescent="0.25">
      <c r="A61" s="9" t="s">
        <v>243</v>
      </c>
      <c r="B61" s="20" t="s">
        <v>7</v>
      </c>
      <c r="C61" s="57">
        <f t="shared" si="9"/>
        <v>77.7</v>
      </c>
      <c r="D61" s="2" t="s">
        <v>216</v>
      </c>
    </row>
    <row r="62" spans="1:9" ht="15.75" x14ac:dyDescent="0.25">
      <c r="A62" s="9" t="s">
        <v>244</v>
      </c>
      <c r="B62" s="11" t="s">
        <v>8</v>
      </c>
      <c r="C62" s="57">
        <f t="shared" si="9"/>
        <v>70.816666666666663</v>
      </c>
      <c r="D62" s="2" t="s">
        <v>216</v>
      </c>
    </row>
    <row r="63" spans="1:9" ht="15.75" x14ac:dyDescent="0.25">
      <c r="A63" s="9" t="s">
        <v>245</v>
      </c>
      <c r="B63" s="11" t="s">
        <v>9</v>
      </c>
      <c r="C63" s="57">
        <f t="shared" si="9"/>
        <v>81.333333333333343</v>
      </c>
      <c r="D63" s="2" t="s">
        <v>217</v>
      </c>
    </row>
    <row r="64" spans="1:9" ht="15.75" x14ac:dyDescent="0.25">
      <c r="A64" s="9" t="s">
        <v>267</v>
      </c>
      <c r="B64" s="10" t="s">
        <v>10</v>
      </c>
      <c r="C64" s="57">
        <f t="shared" si="9"/>
        <v>84.45</v>
      </c>
      <c r="D64" s="2" t="s">
        <v>217</v>
      </c>
    </row>
    <row r="65" spans="1:4" ht="15.75" x14ac:dyDescent="0.25">
      <c r="A65" s="9" t="s">
        <v>268</v>
      </c>
      <c r="B65" s="10" t="s">
        <v>11</v>
      </c>
      <c r="C65" s="57">
        <f t="shared" si="9"/>
        <v>84.533333333333331</v>
      </c>
      <c r="D65" s="2" t="s">
        <v>217</v>
      </c>
    </row>
    <row r="66" spans="1:4" ht="15.75" x14ac:dyDescent="0.25">
      <c r="A66" s="9" t="s">
        <v>269</v>
      </c>
      <c r="B66" s="10" t="s">
        <v>12</v>
      </c>
      <c r="C66" s="57">
        <f t="shared" si="9"/>
        <v>76.8</v>
      </c>
      <c r="D66" s="2" t="s">
        <v>216</v>
      </c>
    </row>
    <row r="67" spans="1:4" ht="15.75" x14ac:dyDescent="0.25">
      <c r="A67" s="9" t="s">
        <v>270</v>
      </c>
      <c r="B67" s="10" t="s">
        <v>13</v>
      </c>
      <c r="C67" s="57">
        <f t="shared" si="9"/>
        <v>82.866666666666674</v>
      </c>
      <c r="D67" s="2" t="s">
        <v>217</v>
      </c>
    </row>
    <row r="68" spans="1:4" ht="15.75" x14ac:dyDescent="0.25">
      <c r="A68" s="9" t="s">
        <v>271</v>
      </c>
      <c r="B68" s="10" t="s">
        <v>14</v>
      </c>
      <c r="C68" s="57">
        <f t="shared" si="9"/>
        <v>85.516666666666652</v>
      </c>
      <c r="D68" s="2" t="s">
        <v>217</v>
      </c>
    </row>
  </sheetData>
  <mergeCells count="9">
    <mergeCell ref="D1:E1"/>
    <mergeCell ref="F1:H1"/>
    <mergeCell ref="I1:J1"/>
    <mergeCell ref="A16:A17"/>
    <mergeCell ref="A18:A20"/>
    <mergeCell ref="C16:C17"/>
    <mergeCell ref="C18:C20"/>
    <mergeCell ref="A1:A2"/>
    <mergeCell ref="B1:B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PT. BESTAMA</vt:lpstr>
      <vt:lpstr>PT.FOLEYA</vt:lpstr>
      <vt:lpstr>Cv. karis water</vt:lpstr>
      <vt:lpstr>CV.Wisyam</vt:lpstr>
      <vt:lpstr>cv.tgm</vt:lpstr>
      <vt:lpstr>Perhitungan Metode Profile </vt:lpstr>
      <vt:lpstr>Perhitungan Metode 360</vt:lpstr>
      <vt:lpstr>Perhitungan Metode PBS</vt:lpstr>
      <vt:lpstr>'Cv. karis water'!Print_Area</vt:lpstr>
      <vt:lpstr>'PT. BESTAMA'!Print_Area</vt:lpstr>
      <vt:lpstr>PT.FOLEYA!Print_Area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Purdayanti</dc:creator>
  <cp:lastModifiedBy>Sherly Purdayanti</cp:lastModifiedBy>
  <cp:lastPrinted>2025-02-03T13:06:55Z</cp:lastPrinted>
  <dcterms:created xsi:type="dcterms:W3CDTF">2025-01-04T05:08:17Z</dcterms:created>
  <dcterms:modified xsi:type="dcterms:W3CDTF">2025-05-09T15:51:48Z</dcterms:modified>
</cp:coreProperties>
</file>