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F:\LINDENWOOD\Fall 2021\Busines Analytics 1\Final\Week 8,9 Multiple Regression, Time Series\Homework\"/>
    </mc:Choice>
  </mc:AlternateContent>
  <xr:revisionPtr revIDLastSave="0" documentId="13_ncr:1_{DD49C610-B56B-488C-8108-B816E4699F26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Problem_description" sheetId="2" r:id="rId1"/>
    <sheet name="data" sheetId="1" r:id="rId2"/>
    <sheet name="Best_ALpha" sheetId="4" r:id="rId3"/>
    <sheet name="Answer Report 1" sheetId="5" r:id="rId4"/>
  </sheets>
  <definedNames>
    <definedName name="_xlnm._FilterDatabase" localSheetId="1" hidden="1">data!$A$1:$D$10</definedName>
    <definedName name="solver_adj" localSheetId="2" hidden="1">Best_ALpha!$I$3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Best_ALpha!$F$17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3" i="1" l="1"/>
  <c r="G57" i="1"/>
  <c r="F57" i="1"/>
  <c r="E57" i="1"/>
  <c r="D57" i="1"/>
  <c r="F42" i="1"/>
  <c r="D42" i="1"/>
  <c r="E42" i="1"/>
  <c r="E41" i="1"/>
  <c r="F49" i="1"/>
  <c r="F43" i="1"/>
  <c r="F44" i="1"/>
  <c r="F45" i="1"/>
  <c r="F46" i="1"/>
  <c r="F47" i="1"/>
  <c r="F48" i="1"/>
  <c r="F41" i="1"/>
  <c r="E43" i="1"/>
  <c r="E44" i="1"/>
  <c r="E45" i="1"/>
  <c r="E46" i="1"/>
  <c r="E47" i="1"/>
  <c r="E48" i="1"/>
  <c r="D44" i="1"/>
  <c r="D45" i="1" s="1"/>
  <c r="D46" i="1" s="1"/>
  <c r="D47" i="1" s="1"/>
  <c r="D48" i="1" s="1"/>
  <c r="D43" i="1"/>
  <c r="D41" i="1"/>
  <c r="D9" i="4" l="1"/>
  <c r="E9" i="4" s="1"/>
  <c r="G82" i="1"/>
  <c r="F82" i="1"/>
  <c r="D82" i="1"/>
  <c r="E82" i="1" s="1"/>
  <c r="D81" i="1"/>
  <c r="E81" i="1" s="1"/>
  <c r="F81" i="1" s="1"/>
  <c r="G81" i="1" s="1"/>
  <c r="D80" i="1"/>
  <c r="E80" i="1" s="1"/>
  <c r="F80" i="1" s="1"/>
  <c r="G80" i="1" s="1"/>
  <c r="D79" i="1"/>
  <c r="E79" i="1" s="1"/>
  <c r="F79" i="1" s="1"/>
  <c r="G79" i="1" s="1"/>
  <c r="D78" i="1"/>
  <c r="E78" i="1" s="1"/>
  <c r="F78" i="1" s="1"/>
  <c r="G78" i="1" s="1"/>
  <c r="D77" i="1"/>
  <c r="E77" i="1" s="1"/>
  <c r="F77" i="1" s="1"/>
  <c r="G77" i="1" s="1"/>
  <c r="D76" i="1"/>
  <c r="E76" i="1" s="1"/>
  <c r="D58" i="1"/>
  <c r="C2" i="1"/>
  <c r="C3" i="1"/>
  <c r="C4" i="1"/>
  <c r="C5" i="1"/>
  <c r="C6" i="1"/>
  <c r="C7" i="1"/>
  <c r="C8" i="1"/>
  <c r="C9" i="1"/>
  <c r="C10" i="1"/>
  <c r="D10" i="4" l="1"/>
  <c r="D11" i="4" s="1"/>
  <c r="D12" i="4" s="1"/>
  <c r="D13" i="4" s="1"/>
  <c r="D14" i="4" s="1"/>
  <c r="D15" i="4" s="1"/>
  <c r="D16" i="4" s="1"/>
  <c r="F9" i="4"/>
  <c r="F76" i="1"/>
  <c r="G76" i="1" s="1"/>
  <c r="E10" i="4" l="1"/>
  <c r="F10" i="4" s="1"/>
  <c r="E11" i="4"/>
  <c r="F11" i="4" s="1"/>
  <c r="E12" i="4" l="1"/>
  <c r="F12" i="4" s="1"/>
  <c r="E13" i="4" l="1"/>
  <c r="F13" i="4" s="1"/>
  <c r="E14" i="4" l="1"/>
  <c r="F14" i="4" s="1"/>
  <c r="E16" i="4" l="1"/>
  <c r="F16" i="4" s="1"/>
  <c r="E15" i="4"/>
  <c r="F15" i="4" s="1"/>
  <c r="F17" i="4" l="1"/>
  <c r="E58" i="1"/>
  <c r="D59" i="1"/>
  <c r="E59" i="1" s="1"/>
  <c r="F59" i="1" s="1"/>
  <c r="G59" i="1" s="1"/>
  <c r="D60" i="1"/>
  <c r="E60" i="1" s="1"/>
  <c r="F60" i="1" s="1"/>
  <c r="G60" i="1" s="1"/>
  <c r="D61" i="1"/>
  <c r="E61" i="1" s="1"/>
  <c r="F61" i="1" s="1"/>
  <c r="G61" i="1" s="1"/>
  <c r="D62" i="1"/>
  <c r="E62" i="1" s="1"/>
  <c r="F62" i="1" s="1"/>
  <c r="G62" i="1" s="1"/>
  <c r="B67" i="1" l="1"/>
  <c r="F58" i="1"/>
  <c r="G58" i="1" s="1"/>
</calcChain>
</file>

<file path=xl/sharedStrings.xml><?xml version="1.0" encoding="utf-8"?>
<sst xmlns="http://schemas.openxmlformats.org/spreadsheetml/2006/main" count="114" uniqueCount="75">
  <si>
    <t>Quarter</t>
  </si>
  <si>
    <t>Year</t>
  </si>
  <si>
    <t>Use the data to complete the following tasks:</t>
  </si>
  <si>
    <t>2. Develop an exponential smoothing forecast for alpha=.2.</t>
  </si>
  <si>
    <t>4. Calculate MSE for the forecast based on exponential smoothing with alpha =.2 as well as the MSE for the</t>
  </si>
  <si>
    <t>moving average or exponential smoothing with alpha = .2? Explain.</t>
  </si>
  <si>
    <t>for the method that your are recommending in #4.</t>
  </si>
  <si>
    <t>6. On a separate sheet that you should rename as BEST_ALPHA use Solver to find the value of smoothing</t>
  </si>
  <si>
    <t>Display your first and last name in the title of the chart.</t>
  </si>
  <si>
    <t>1. Construct a time series plot (line chart) - display your name in the title. What type of pattern exists in the data?</t>
  </si>
  <si>
    <t>Stock %</t>
  </si>
  <si>
    <t>constant alpha that would minimize sum of errors squared. Generate Solver's Answer Report.</t>
  </si>
  <si>
    <t>The data sheet shows the percentage of stocks in a portfolio for nine quarters from 2019 to 2021.</t>
  </si>
  <si>
    <t>5. What is the forecast of the percentage of stocks in a typical portfolio for the second quarter of 2021</t>
  </si>
  <si>
    <t>3. Develop a 3- period moving average forecast and show on a line chart the actual and forecasted percentages.</t>
  </si>
  <si>
    <t>moving average forecast. Would you recommend forecast for the next quarter of 2021 based on 3-period</t>
  </si>
  <si>
    <t>Use the =AVERAGE built-in function to calculate the 3-period moving average (do not use the Data Analysis, Moving Average add-in).</t>
  </si>
  <si>
    <t>Use formulas, do not use the Data Analysis, Exponential Smoothing add-in.</t>
  </si>
  <si>
    <t>2019-1</t>
  </si>
  <si>
    <t>2019-2</t>
  </si>
  <si>
    <t>2019-3</t>
  </si>
  <si>
    <t>2019-4</t>
  </si>
  <si>
    <t>2020-1</t>
  </si>
  <si>
    <t>2020-2</t>
  </si>
  <si>
    <t>2020-3</t>
  </si>
  <si>
    <t>2020-4</t>
  </si>
  <si>
    <t>2021-1</t>
  </si>
  <si>
    <t>This graph displays seasonal patterns</t>
  </si>
  <si>
    <t xml:space="preserve"> </t>
  </si>
  <si>
    <t>Forecast error</t>
  </si>
  <si>
    <t xml:space="preserve">Forecast </t>
  </si>
  <si>
    <t>alpha</t>
  </si>
  <si>
    <t>Forecast</t>
  </si>
  <si>
    <t>Forecast Error</t>
  </si>
  <si>
    <t>Total</t>
  </si>
  <si>
    <t>Absolute value of Forecast error</t>
  </si>
  <si>
    <t>Squared forecast error</t>
  </si>
  <si>
    <t>Year-Quarter</t>
  </si>
  <si>
    <t>4. Calculate MSE for the forecast based on exponential smoothing with alpha =.2 as well as the MSE for the moving average forecast. Would you recommend forecast for the next quarter of 2021 based on 3-period</t>
  </si>
  <si>
    <t>MSE Average Moving</t>
  </si>
  <si>
    <t xml:space="preserve">MSE </t>
  </si>
  <si>
    <t>MSE Smooth =1.3701</t>
  </si>
  <si>
    <t>less than</t>
  </si>
  <si>
    <t>2021-2</t>
  </si>
  <si>
    <t>using avg moving chart</t>
  </si>
  <si>
    <t>5. What is the forecast of the percentage of stocks in a typical portfolio for the second quarter of 2021 for the method that your are recommending in #4.</t>
  </si>
  <si>
    <t>6. On a separate sheet that you should rename as BEST_ALPHA use Solver to find the value of smoothing constant alpha that would minimize sum of errors squared. Generate Solver's Answer Report.</t>
  </si>
  <si>
    <t>Microsoft Excel 16.0 Answer Report</t>
  </si>
  <si>
    <t>Worksheet: [stocks_portfolio_22 - Copy.xlsx]Best_ALpha</t>
  </si>
  <si>
    <t>Report Created: 10/20/2021 11:45:09 PM</t>
  </si>
  <si>
    <t>Result: Solver found a solution.  All Constraints and optimality conditions are satisfied.</t>
  </si>
  <si>
    <t>Solver Engine</t>
  </si>
  <si>
    <t>Engine: GRG Nonlinear</t>
  </si>
  <si>
    <t>Solution Time: 0.063 Seconds.</t>
  </si>
  <si>
    <t>Iterations: 3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</si>
  <si>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</si>
  <si>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</si>
  <si>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</si>
  <si>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</si>
  <si>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</si>
  <si>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</si>
  <si>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</si>
  <si>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</si>
  <si>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</si>
  <si>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</si>
  <si>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</si>
  <si>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</si>
  <si>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NONE</t>
  </si>
  <si>
    <t>$F$17</t>
  </si>
  <si>
    <t>Total Squared forecast error</t>
  </si>
  <si>
    <t>$I$3</t>
  </si>
  <si>
    <t>Contin</t>
  </si>
  <si>
    <t>with alpha 0.43114 would minimize sum of errors squared of 9.7259</t>
  </si>
  <si>
    <t>MSE</t>
  </si>
  <si>
    <t>this case, Moving average is better bc MSE is smaller than MSE of smoothing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</si>
</sst>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_);_(* \(#,##0.0\);_(* &quot;-&quot;??_);_(@_)"/>
    <numFmt numFmtId="165" formatCode="_(* #,##0.000_);_(* \(#,##0.000\);_(* &quot;-&quot;?_);_(@_)"/>
    <numFmt numFmtId="166" formatCode="_(* #,##0.000_);_(* \(#,##0.000\);_(* &quot;-&quot;??_);_(@_)"/>
    <numFmt numFmtId="167" formatCode="_(* #,##0.0000_);_(* \(#,##0.00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164" fontId="0" fillId="0" borderId="0" xfId="1" applyNumberFormat="1" applyFont="1"/>
    <xf numFmtId="0" fontId="2" fillId="0" borderId="1" xfId="2"/>
    <xf numFmtId="0" fontId="2" fillId="0" borderId="0" xfId="3"/>
    <xf numFmtId="0" fontId="3" fillId="0" borderId="0" xfId="0" applyFont="1"/>
    <xf numFmtId="0" fontId="2" fillId="0" borderId="0" xfId="2" applyFill="1" applyBorder="1"/>
    <xf numFmtId="43" fontId="0" fillId="0" borderId="0" xfId="0" applyNumberFormat="1"/>
    <xf numFmtId="0" fontId="0" fillId="2" borderId="0" xfId="0" applyFill="1"/>
    <xf numFmtId="0" fontId="2" fillId="0" borderId="0" xfId="2" applyBorder="1"/>
    <xf numFmtId="0" fontId="0" fillId="0" borderId="2" xfId="0" applyBorder="1"/>
    <xf numFmtId="164" fontId="0" fillId="0" borderId="2" xfId="1" applyNumberFormat="1" applyFont="1" applyBorder="1"/>
    <xf numFmtId="165" fontId="0" fillId="0" borderId="2" xfId="0" applyNumberFormat="1" applyBorder="1"/>
    <xf numFmtId="166" fontId="0" fillId="0" borderId="2" xfId="0" applyNumberFormat="1" applyBorder="1"/>
    <xf numFmtId="167" fontId="0" fillId="0" borderId="2" xfId="0" applyNumberFormat="1" applyBorder="1"/>
    <xf numFmtId="0" fontId="0" fillId="2" borderId="2" xfId="0" applyFill="1" applyBorder="1"/>
    <xf numFmtId="167" fontId="0" fillId="2" borderId="2" xfId="0" applyNumberFormat="1" applyFill="1" applyBorder="1"/>
    <xf numFmtId="43" fontId="0" fillId="0" borderId="2" xfId="0" applyNumberFormat="1" applyBorder="1"/>
    <xf numFmtId="14" fontId="0" fillId="0" borderId="2" xfId="0" applyNumberFormat="1" applyBorder="1"/>
    <xf numFmtId="14" fontId="0" fillId="3" borderId="2" xfId="0" applyNumberFormat="1" applyFill="1" applyBorder="1"/>
    <xf numFmtId="164" fontId="0" fillId="3" borderId="2" xfId="1" applyNumberFormat="1" applyFont="1" applyFill="1" applyBorder="1"/>
    <xf numFmtId="166" fontId="0" fillId="3" borderId="2" xfId="0" applyNumberFormat="1" applyFill="1" applyBorder="1"/>
    <xf numFmtId="43" fontId="0" fillId="3" borderId="2" xfId="0" applyNumberFormat="1" applyFill="1" applyBorder="1"/>
    <xf numFmtId="0" fontId="0" fillId="3" borderId="2" xfId="0" applyFill="1" applyBorder="1"/>
    <xf numFmtId="0" fontId="0" fillId="0" borderId="4" xfId="0" applyFill="1" applyBorder="1" applyAlignment="1"/>
    <xf numFmtId="0" fontId="5" fillId="0" borderId="3" xfId="0" applyFont="1" applyFill="1" applyBorder="1" applyAlignment="1">
      <alignment horizontal="center"/>
    </xf>
    <xf numFmtId="167" fontId="0" fillId="0" borderId="4" xfId="0" applyNumberFormat="1" applyFill="1" applyBorder="1" applyAlignment="1"/>
    <xf numFmtId="0" fontId="0" fillId="0" borderId="4" xfId="0" applyNumberFormat="1" applyFill="1" applyBorder="1" applyAlignment="1"/>
    <xf numFmtId="0" fontId="5" fillId="0" borderId="3" xfId="0" applyFont="1" applyFill="1" applyBorder="1" applyAlignment="1">
      <alignment horizontal="centerContinuous"/>
    </xf>
    <xf numFmtId="0" fontId="0" fillId="0" borderId="5" xfId="0" applyFill="1" applyBorder="1"/>
  </cellXfs>
  <cellStyles count="4">
    <cellStyle name="Comma" xfId="1" builtinId="3"/>
    <cellStyle name="Heading 3" xfId="2" builtinId="18"/>
    <cellStyle name="Heading 4" xfId="3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Christina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Stock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data!$C$2:$C$10</c:f>
              <c:strCache>
                <c:ptCount val="9"/>
                <c:pt idx="0">
                  <c:v>2019-1</c:v>
                </c:pt>
                <c:pt idx="1">
                  <c:v>2019-2</c:v>
                </c:pt>
                <c:pt idx="2">
                  <c:v>2019-3</c:v>
                </c:pt>
                <c:pt idx="3">
                  <c:v>2019-4</c:v>
                </c:pt>
                <c:pt idx="4">
                  <c:v>2020-1</c:v>
                </c:pt>
                <c:pt idx="5">
                  <c:v>2020-2</c:v>
                </c:pt>
                <c:pt idx="6">
                  <c:v>2020-3</c:v>
                </c:pt>
                <c:pt idx="7">
                  <c:v>2020-4</c:v>
                </c:pt>
                <c:pt idx="8">
                  <c:v>2021-1</c:v>
                </c:pt>
              </c:strCache>
            </c:strRef>
          </c:cat>
          <c:val>
            <c:numRef>
              <c:f>data!$D$2:$D$10</c:f>
              <c:numCache>
                <c:formatCode>_(* #,##0.0_);_(* \(#,##0.0\);_(* "-"??_);_(@_)</c:formatCode>
                <c:ptCount val="9"/>
                <c:pt idx="0">
                  <c:v>29.8</c:v>
                </c:pt>
                <c:pt idx="1">
                  <c:v>31</c:v>
                </c:pt>
                <c:pt idx="2">
                  <c:v>29.9</c:v>
                </c:pt>
                <c:pt idx="3">
                  <c:v>30.1</c:v>
                </c:pt>
                <c:pt idx="4">
                  <c:v>32.200000000000003</c:v>
                </c:pt>
                <c:pt idx="5">
                  <c:v>31.3</c:v>
                </c:pt>
                <c:pt idx="6">
                  <c:v>32</c:v>
                </c:pt>
                <c:pt idx="7">
                  <c:v>31.9</c:v>
                </c:pt>
                <c:pt idx="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E-4B3C-96F4-DC1A802EB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209791"/>
        <c:axId val="464204799"/>
      </c:lineChart>
      <c:catAx>
        <c:axId val="46420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Quarter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04799"/>
        <c:crosses val="autoZero"/>
        <c:auto val="1"/>
        <c:lblAlgn val="ctr"/>
        <c:lblOffset val="100"/>
        <c:noMultiLvlLbl val="0"/>
      </c:catAx>
      <c:valAx>
        <c:axId val="46420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0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Christina</a:t>
            </a:r>
            <a:r>
              <a:rPr lang="en-US" baseline="0"/>
              <a:t> Duggins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data!$C$53</c:f>
              <c:strCache>
                <c:ptCount val="1"/>
                <c:pt idx="0">
                  <c:v>Stock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data!$B$54:$B$62</c:f>
              <c:strCache>
                <c:ptCount val="9"/>
                <c:pt idx="0">
                  <c:v>2019-1</c:v>
                </c:pt>
                <c:pt idx="1">
                  <c:v>2019-2</c:v>
                </c:pt>
                <c:pt idx="2">
                  <c:v>2019-3</c:v>
                </c:pt>
                <c:pt idx="3">
                  <c:v>2019-4</c:v>
                </c:pt>
                <c:pt idx="4">
                  <c:v>2020-1</c:v>
                </c:pt>
                <c:pt idx="5">
                  <c:v>2020-2</c:v>
                </c:pt>
                <c:pt idx="6">
                  <c:v>2020-3</c:v>
                </c:pt>
                <c:pt idx="7">
                  <c:v>2020-4</c:v>
                </c:pt>
                <c:pt idx="8">
                  <c:v>2021-1</c:v>
                </c:pt>
              </c:strCache>
            </c:strRef>
          </c:cat>
          <c:val>
            <c:numRef>
              <c:f>data!$C$54:$C$62</c:f>
              <c:numCache>
                <c:formatCode>_(* #,##0.0_);_(* \(#,##0.0\);_(* "-"??_);_(@_)</c:formatCode>
                <c:ptCount val="9"/>
                <c:pt idx="0">
                  <c:v>29.8</c:v>
                </c:pt>
                <c:pt idx="1">
                  <c:v>31</c:v>
                </c:pt>
                <c:pt idx="2">
                  <c:v>29.9</c:v>
                </c:pt>
                <c:pt idx="3">
                  <c:v>30.1</c:v>
                </c:pt>
                <c:pt idx="4">
                  <c:v>32.200000000000003</c:v>
                </c:pt>
                <c:pt idx="5">
                  <c:v>31.3</c:v>
                </c:pt>
                <c:pt idx="6">
                  <c:v>32</c:v>
                </c:pt>
                <c:pt idx="7">
                  <c:v>31.9</c:v>
                </c:pt>
                <c:pt idx="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C-4C67-BCD2-75D764462A61}"/>
            </c:ext>
          </c:extLst>
        </c:ser>
        <c:ser>
          <c:idx val="1"/>
          <c:order val="1"/>
          <c:tx>
            <c:strRef>
              <c:f>data!$D$53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data!$B$54:$B$62</c:f>
              <c:strCache>
                <c:ptCount val="9"/>
                <c:pt idx="0">
                  <c:v>2019-1</c:v>
                </c:pt>
                <c:pt idx="1">
                  <c:v>2019-2</c:v>
                </c:pt>
                <c:pt idx="2">
                  <c:v>2019-3</c:v>
                </c:pt>
                <c:pt idx="3">
                  <c:v>2019-4</c:v>
                </c:pt>
                <c:pt idx="4">
                  <c:v>2020-1</c:v>
                </c:pt>
                <c:pt idx="5">
                  <c:v>2020-2</c:v>
                </c:pt>
                <c:pt idx="6">
                  <c:v>2020-3</c:v>
                </c:pt>
                <c:pt idx="7">
                  <c:v>2020-4</c:v>
                </c:pt>
                <c:pt idx="8">
                  <c:v>2021-1</c:v>
                </c:pt>
              </c:strCache>
            </c:strRef>
          </c:cat>
          <c:val>
            <c:numRef>
              <c:f>data!$D$54:$D$62</c:f>
              <c:numCache>
                <c:formatCode>General</c:formatCode>
                <c:ptCount val="9"/>
                <c:pt idx="3" formatCode="_(* #,##0.000_);_(* \(#,##0.000\);_(* &quot;-&quot;??_);_(@_)">
                  <c:v>30.233333333333331</c:v>
                </c:pt>
                <c:pt idx="4" formatCode="_(* #,##0.000_);_(* \(#,##0.000\);_(* &quot;-&quot;??_);_(@_)">
                  <c:v>30.333333333333332</c:v>
                </c:pt>
                <c:pt idx="5" formatCode="_(* #,##0.000_);_(* \(#,##0.000\);_(* &quot;-&quot;??_);_(@_)">
                  <c:v>30.733333333333334</c:v>
                </c:pt>
                <c:pt idx="6" formatCode="_(* #,##0.000_);_(* \(#,##0.000\);_(* &quot;-&quot;??_);_(@_)">
                  <c:v>31.200000000000003</c:v>
                </c:pt>
                <c:pt idx="7" formatCode="_(* #,##0.000_);_(* \(#,##0.000\);_(* &quot;-&quot;??_);_(@_)">
                  <c:v>31.833333333333332</c:v>
                </c:pt>
                <c:pt idx="8" formatCode="_(* #,##0.000_);_(* \(#,##0.000\);_(* &quot;-&quot;??_);_(@_)">
                  <c:v>31.733333333333331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C-4C67-BCD2-75D764462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275935"/>
        <c:axId val="464276351"/>
      </c:lineChart>
      <c:catAx>
        <c:axId val="46427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76351"/>
        <c:crosses val="autoZero"/>
        <c:auto val="1"/>
        <c:lblAlgn val="ctr"/>
        <c:lblOffset val="100"/>
        <c:noMultiLvlLbl val="0"/>
      </c:catAx>
      <c:valAx>
        <c:axId val="46427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7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465106</xdr:colOff>
      <xdr:row>18</xdr:row>
      <xdr:rowOff>108426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0CA1C3C-CD23-48D1-AEE9-EF64295BD486}"/>
            </a:ext>
          </a:extLst>
        </xdr:cNvPr>
        <xdr:cNvSpPr txBox="1"/>
      </xdr:nvSpPr>
      <xdr:spPr>
        <a:xfrm>
          <a:off x="9761506" y="354695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0</xdr:col>
      <xdr:colOff>0</xdr:colOff>
      <xdr:row>34</xdr:row>
      <xdr:rowOff>0</xdr:rowOff>
    </xdr:from>
    <xdr:to>
      <xdr:col>4</xdr:col>
      <xdr:colOff>400050</xdr:colOff>
      <xdr:row>36</xdr:row>
      <xdr:rowOff>179316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97E4F3B-EBBD-4A55-BDD0-7AF6361002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486525"/>
          <a:ext cx="4238625" cy="560316"/>
        </a:xfrm>
        <a:prstGeom prst="rect">
          <a:avLst/>
        </a:prstGeom>
      </xdr:spPr>
    </xdr:pic>
    <xdr:clientData/>
  </xdr:twoCellAnchor>
  <xdr:twoCellAnchor>
    <xdr:from>
      <xdr:col>0</xdr:col>
      <xdr:colOff>14286</xdr:colOff>
      <xdr:row>12</xdr:row>
      <xdr:rowOff>185737</xdr:rowOff>
    </xdr:from>
    <xdr:to>
      <xdr:col>6</xdr:col>
      <xdr:colOff>1971674</xdr:colOff>
      <xdr:row>27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55BFC9-85BB-41CF-A798-5AAC37092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23812</xdr:colOff>
      <xdr:row>49</xdr:row>
      <xdr:rowOff>185737</xdr:rowOff>
    </xdr:from>
    <xdr:to>
      <xdr:col>13</xdr:col>
      <xdr:colOff>147637</xdr:colOff>
      <xdr:row>64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DCFE94F-D58C-46BB-8E5C-12D6AC2F9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457200</xdr:colOff>
      <xdr:row>18</xdr:row>
      <xdr:rowOff>38100</xdr:rowOff>
    </xdr:from>
    <xdr:to>
      <xdr:col>20</xdr:col>
      <xdr:colOff>598968</xdr:colOff>
      <xdr:row>31</xdr:row>
      <xdr:rowOff>180648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7F46C8-7E73-45B0-A55A-3349E8C2C7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91625" y="3476625"/>
          <a:ext cx="8857143" cy="2619048"/>
        </a:xfrm>
        <a:prstGeom prst="rect">
          <a:avLst/>
        </a:prstGeom>
      </xdr:spPr>
    </xdr:pic>
    <xdr:clientData/>
  </xdr:twoCellAnchor>
  <xdr:twoCellAnchor editAs="oneCell">
    <xdr:from>
      <xdr:col>7</xdr:col>
      <xdr:colOff>542925</xdr:colOff>
      <xdr:row>1</xdr:row>
      <xdr:rowOff>104775</xdr:rowOff>
    </xdr:from>
    <xdr:to>
      <xdr:col>18</xdr:col>
      <xdr:colOff>8655</xdr:colOff>
      <xdr:row>14</xdr:row>
      <xdr:rowOff>56846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44A0596-FB1C-43E0-BA04-FDA0661A38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277350" y="304800"/>
          <a:ext cx="6961905" cy="24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5</xdr:col>
      <xdr:colOff>903410</xdr:colOff>
      <xdr:row>4</xdr:row>
      <xdr:rowOff>179316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301BD3-1021-4CFC-B09C-D006AC4A2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486525"/>
          <a:ext cx="4238625" cy="5603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zoomScale="175" zoomScaleNormal="175" workbookViewId="0">
      <selection activeCell="G19" sqref="G19"/>
    </sheetView>
  </sheetViews>
  <sheetFormatPr defaultRowHeight="15" x14ac:dyDescent="0.25"/>
  <cols>
    <col min="1" max="1" width="4.140625" customWidth="1"/>
  </cols>
  <sheetData>
    <row r="1" spans="1:12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2" spans="1:12" x14ac:dyDescent="0.25">
      <c r="A2" s="3" t="s">
        <v>2</v>
      </c>
      <c r="B2" s="3"/>
      <c r="C2" s="3"/>
      <c r="D2" s="3"/>
      <c r="E2" s="3"/>
      <c r="F2" s="3"/>
      <c r="G2" s="3"/>
      <c r="H2" s="3"/>
      <c r="I2" s="3"/>
      <c r="J2" s="3"/>
    </row>
    <row r="3" spans="1:12" x14ac:dyDescent="0.25">
      <c r="B3" s="3" t="s">
        <v>9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5">
      <c r="B4" s="3" t="s">
        <v>3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5">
      <c r="B5" s="4" t="s">
        <v>17</v>
      </c>
      <c r="C5" s="4"/>
      <c r="D5" s="4"/>
      <c r="E5" s="4"/>
      <c r="F5" s="4"/>
      <c r="G5" s="4"/>
      <c r="H5" s="4"/>
      <c r="I5" s="4"/>
    </row>
    <row r="6" spans="1:12" x14ac:dyDescent="0.25">
      <c r="B6" s="3" t="s">
        <v>14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5">
      <c r="B7" s="3" t="s">
        <v>16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5">
      <c r="B8" s="3" t="s">
        <v>8</v>
      </c>
    </row>
    <row r="9" spans="1:12" x14ac:dyDescent="0.25">
      <c r="B9" s="3" t="s">
        <v>4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5">
      <c r="B10" s="3" t="s">
        <v>15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5">
      <c r="B11" s="3" t="s">
        <v>5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5">
      <c r="B12" s="3" t="s">
        <v>13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5">
      <c r="B13" s="3" t="s">
        <v>6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5">
      <c r="B14" s="3" t="s">
        <v>7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5">
      <c r="B15" s="3" t="s">
        <v>11</v>
      </c>
      <c r="C15" s="3"/>
      <c r="D15" s="3"/>
      <c r="E15" s="3"/>
      <c r="F15" s="3"/>
      <c r="G15" s="3"/>
      <c r="H15" s="3"/>
      <c r="I15" s="3"/>
      <c r="J15" s="3"/>
      <c r="K15" s="3"/>
      <c r="L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2"/>
  <sheetViews>
    <sheetView tabSelected="1" workbookViewId="0">
      <selection activeCell="G64" sqref="G64"/>
    </sheetView>
  </sheetViews>
  <sheetFormatPr defaultRowHeight="15" x14ac:dyDescent="0.25"/>
  <cols>
    <col min="1" max="1" width="24.42578125" customWidth="1"/>
    <col min="3" max="3" width="14.85546875" bestFit="1" customWidth="1"/>
    <col min="5" max="5" width="13.42578125" bestFit="1" customWidth="1"/>
    <col min="6" max="7" width="30" bestFit="1" customWidth="1"/>
    <col min="8" max="8" width="21" bestFit="1" customWidth="1"/>
  </cols>
  <sheetData>
    <row r="1" spans="1:4" ht="15.75" thickBot="1" x14ac:dyDescent="0.3">
      <c r="A1" s="2" t="s">
        <v>1</v>
      </c>
      <c r="B1" s="2" t="s">
        <v>0</v>
      </c>
      <c r="C1" s="2" t="s">
        <v>37</v>
      </c>
      <c r="D1" s="2" t="s">
        <v>10</v>
      </c>
    </row>
    <row r="2" spans="1:4" x14ac:dyDescent="0.25">
      <c r="A2">
        <v>2019</v>
      </c>
      <c r="B2">
        <v>1</v>
      </c>
      <c r="C2" t="str">
        <f>CONCATENATE(A2,"-",B2)</f>
        <v>2019-1</v>
      </c>
      <c r="D2" s="1">
        <v>29.8</v>
      </c>
    </row>
    <row r="3" spans="1:4" x14ac:dyDescent="0.25">
      <c r="A3">
        <v>2019</v>
      </c>
      <c r="B3">
        <v>2</v>
      </c>
      <c r="C3" t="str">
        <f t="shared" ref="C3:C10" si="0">CONCATENATE(A3,"-",B3)</f>
        <v>2019-2</v>
      </c>
      <c r="D3" s="1">
        <v>31</v>
      </c>
    </row>
    <row r="4" spans="1:4" x14ac:dyDescent="0.25">
      <c r="A4">
        <v>2019</v>
      </c>
      <c r="B4">
        <v>3</v>
      </c>
      <c r="C4" t="str">
        <f t="shared" si="0"/>
        <v>2019-3</v>
      </c>
      <c r="D4" s="1">
        <v>29.9</v>
      </c>
    </row>
    <row r="5" spans="1:4" x14ac:dyDescent="0.25">
      <c r="A5">
        <v>2019</v>
      </c>
      <c r="B5">
        <v>4</v>
      </c>
      <c r="C5" t="str">
        <f t="shared" si="0"/>
        <v>2019-4</v>
      </c>
      <c r="D5" s="1">
        <v>30.1</v>
      </c>
    </row>
    <row r="6" spans="1:4" x14ac:dyDescent="0.25">
      <c r="A6">
        <v>2020</v>
      </c>
      <c r="B6">
        <v>1</v>
      </c>
      <c r="C6" t="str">
        <f t="shared" si="0"/>
        <v>2020-1</v>
      </c>
      <c r="D6" s="1">
        <v>32.200000000000003</v>
      </c>
    </row>
    <row r="7" spans="1:4" x14ac:dyDescent="0.25">
      <c r="A7">
        <v>2020</v>
      </c>
      <c r="B7">
        <v>2</v>
      </c>
      <c r="C7" t="str">
        <f t="shared" si="0"/>
        <v>2020-2</v>
      </c>
      <c r="D7" s="1">
        <v>31.3</v>
      </c>
    </row>
    <row r="8" spans="1:4" x14ac:dyDescent="0.25">
      <c r="A8">
        <v>2020</v>
      </c>
      <c r="B8">
        <v>3</v>
      </c>
      <c r="C8" t="str">
        <f t="shared" si="0"/>
        <v>2020-3</v>
      </c>
      <c r="D8" s="1">
        <v>32</v>
      </c>
    </row>
    <row r="9" spans="1:4" x14ac:dyDescent="0.25">
      <c r="A9">
        <v>2020</v>
      </c>
      <c r="B9">
        <v>4</v>
      </c>
      <c r="C9" t="str">
        <f t="shared" si="0"/>
        <v>2020-4</v>
      </c>
      <c r="D9" s="1">
        <v>31.9</v>
      </c>
    </row>
    <row r="10" spans="1:4" x14ac:dyDescent="0.25">
      <c r="A10">
        <v>2021</v>
      </c>
      <c r="B10">
        <v>1</v>
      </c>
      <c r="C10" t="str">
        <f t="shared" si="0"/>
        <v>2021-1</v>
      </c>
      <c r="D10" s="1">
        <v>30</v>
      </c>
    </row>
    <row r="12" spans="1:4" x14ac:dyDescent="0.25">
      <c r="A12" t="s">
        <v>9</v>
      </c>
    </row>
    <row r="31" spans="1:1" x14ac:dyDescent="0.25">
      <c r="A31" t="s">
        <v>27</v>
      </c>
    </row>
    <row r="33" spans="1:9" x14ac:dyDescent="0.25">
      <c r="A33" t="s">
        <v>3</v>
      </c>
    </row>
    <row r="34" spans="1:9" x14ac:dyDescent="0.25">
      <c r="A34" t="s">
        <v>28</v>
      </c>
    </row>
    <row r="35" spans="1:9" x14ac:dyDescent="0.25">
      <c r="H35" t="s">
        <v>31</v>
      </c>
      <c r="I35">
        <v>0.2</v>
      </c>
    </row>
    <row r="39" spans="1:9" x14ac:dyDescent="0.25">
      <c r="A39" s="8" t="s">
        <v>1</v>
      </c>
      <c r="B39" s="8" t="s">
        <v>0</v>
      </c>
      <c r="C39" s="8" t="s">
        <v>10</v>
      </c>
      <c r="D39" s="5" t="s">
        <v>30</v>
      </c>
      <c r="E39" s="5" t="s">
        <v>29</v>
      </c>
      <c r="F39" s="5" t="s">
        <v>36</v>
      </c>
    </row>
    <row r="40" spans="1:9" x14ac:dyDescent="0.25">
      <c r="A40" s="9">
        <v>2019</v>
      </c>
      <c r="B40" s="9">
        <v>1</v>
      </c>
      <c r="C40" s="10">
        <v>29.8</v>
      </c>
      <c r="D40" s="9"/>
      <c r="E40" s="9"/>
      <c r="F40" s="9"/>
    </row>
    <row r="41" spans="1:9" x14ac:dyDescent="0.25">
      <c r="A41" s="9"/>
      <c r="B41" s="9">
        <v>2</v>
      </c>
      <c r="C41" s="10">
        <v>31</v>
      </c>
      <c r="D41" s="11">
        <f>C40*$I$35+(1-$I$35)*C40</f>
        <v>29.800000000000004</v>
      </c>
      <c r="E41" s="12">
        <f>C41-D41</f>
        <v>1.1999999999999957</v>
      </c>
      <c r="F41" s="13">
        <f>E41^2</f>
        <v>1.4399999999999897</v>
      </c>
    </row>
    <row r="42" spans="1:9" x14ac:dyDescent="0.25">
      <c r="A42" s="9"/>
      <c r="B42" s="9">
        <v>3</v>
      </c>
      <c r="C42" s="10">
        <v>29.9</v>
      </c>
      <c r="D42" s="11">
        <f>C41*$I$35+(1-$I$35)*D41</f>
        <v>30.040000000000003</v>
      </c>
      <c r="E42" s="12">
        <f>C42-D42</f>
        <v>-0.14000000000000412</v>
      </c>
      <c r="F42" s="13">
        <f>E42^2</f>
        <v>1.9600000000001155E-2</v>
      </c>
    </row>
    <row r="43" spans="1:9" x14ac:dyDescent="0.25">
      <c r="A43" s="9"/>
      <c r="B43" s="9">
        <v>4</v>
      </c>
      <c r="C43" s="10">
        <v>30.1</v>
      </c>
      <c r="D43" s="11">
        <f>$I$35*C42+(1-$I$35)*D42</f>
        <v>30.012000000000004</v>
      </c>
      <c r="E43" s="12">
        <f t="shared" ref="E43:E48" si="1">C43-D43</f>
        <v>8.7999999999997414E-2</v>
      </c>
      <c r="F43" s="13">
        <f t="shared" ref="F43:F48" si="2">E43^2</f>
        <v>7.7439999999995447E-3</v>
      </c>
    </row>
    <row r="44" spans="1:9" x14ac:dyDescent="0.25">
      <c r="A44" s="9">
        <v>2020</v>
      </c>
      <c r="B44" s="9">
        <v>1</v>
      </c>
      <c r="C44" s="10">
        <v>32.200000000000003</v>
      </c>
      <c r="D44" s="11">
        <f t="shared" ref="D44:D48" si="3">$I$35*C43+(1-$I$35)*D43</f>
        <v>30.029600000000006</v>
      </c>
      <c r="E44" s="12">
        <f t="shared" si="1"/>
        <v>2.1703999999999972</v>
      </c>
      <c r="F44" s="13">
        <f t="shared" si="2"/>
        <v>4.7106361599999875</v>
      </c>
    </row>
    <row r="45" spans="1:9" x14ac:dyDescent="0.25">
      <c r="A45" s="9"/>
      <c r="B45" s="9">
        <v>2</v>
      </c>
      <c r="C45" s="10">
        <v>31.3</v>
      </c>
      <c r="D45" s="11">
        <f t="shared" si="3"/>
        <v>30.463680000000007</v>
      </c>
      <c r="E45" s="12">
        <f t="shared" si="1"/>
        <v>0.83631999999999351</v>
      </c>
      <c r="F45" s="13">
        <f t="shared" si="2"/>
        <v>0.69943114239998916</v>
      </c>
    </row>
    <row r="46" spans="1:9" x14ac:dyDescent="0.25">
      <c r="A46" s="9"/>
      <c r="B46" s="9">
        <v>3</v>
      </c>
      <c r="C46" s="10">
        <v>32</v>
      </c>
      <c r="D46" s="11">
        <f t="shared" si="3"/>
        <v>30.63094400000001</v>
      </c>
      <c r="E46" s="12">
        <f t="shared" si="1"/>
        <v>1.3690559999999898</v>
      </c>
      <c r="F46" s="13">
        <f t="shared" si="2"/>
        <v>1.8743143311359722</v>
      </c>
    </row>
    <row r="47" spans="1:9" x14ac:dyDescent="0.25">
      <c r="A47" s="9"/>
      <c r="B47" s="9">
        <v>4</v>
      </c>
      <c r="C47" s="10">
        <v>31.9</v>
      </c>
      <c r="D47" s="11">
        <f t="shared" si="3"/>
        <v>30.904755200000011</v>
      </c>
      <c r="E47" s="12">
        <f t="shared" si="1"/>
        <v>0.99524479999998761</v>
      </c>
      <c r="F47" s="13">
        <f t="shared" si="2"/>
        <v>0.99051221192701533</v>
      </c>
    </row>
    <row r="48" spans="1:9" x14ac:dyDescent="0.25">
      <c r="A48" s="9">
        <v>2021</v>
      </c>
      <c r="B48" s="9">
        <v>1</v>
      </c>
      <c r="C48" s="10">
        <v>30</v>
      </c>
      <c r="D48" s="11">
        <f t="shared" si="3"/>
        <v>31.10380416000001</v>
      </c>
      <c r="E48" s="12">
        <f t="shared" si="1"/>
        <v>-1.1038041600000099</v>
      </c>
      <c r="F48" s="13">
        <f t="shared" si="2"/>
        <v>1.2183836236333274</v>
      </c>
    </row>
    <row r="49" spans="1:10" x14ac:dyDescent="0.25">
      <c r="A49" s="9"/>
      <c r="B49" s="9"/>
      <c r="C49" s="9"/>
      <c r="D49" s="9"/>
      <c r="E49" s="14" t="s">
        <v>40</v>
      </c>
      <c r="F49" s="15">
        <f>AVERAGE(F41:F48)</f>
        <v>1.3700776836370352</v>
      </c>
    </row>
    <row r="51" spans="1:10" x14ac:dyDescent="0.25">
      <c r="A51" s="7" t="s">
        <v>14</v>
      </c>
      <c r="B51" s="7"/>
      <c r="C51" s="7"/>
      <c r="D51" s="7"/>
      <c r="E51" s="7"/>
      <c r="F51" s="7"/>
      <c r="G51" s="7"/>
      <c r="H51" s="7"/>
      <c r="I51" s="7"/>
      <c r="J51" s="7"/>
    </row>
    <row r="53" spans="1:10" x14ac:dyDescent="0.25">
      <c r="A53" s="8" t="s">
        <v>1</v>
      </c>
      <c r="B53" s="8" t="s">
        <v>0</v>
      </c>
      <c r="C53" s="8" t="s">
        <v>10</v>
      </c>
      <c r="D53" s="5" t="s">
        <v>32</v>
      </c>
      <c r="E53" s="5" t="s">
        <v>33</v>
      </c>
      <c r="F53" s="5" t="s">
        <v>35</v>
      </c>
      <c r="G53" s="5" t="s">
        <v>36</v>
      </c>
    </row>
    <row r="54" spans="1:10" x14ac:dyDescent="0.25">
      <c r="A54" s="9">
        <v>2019</v>
      </c>
      <c r="B54" s="17" t="s">
        <v>18</v>
      </c>
      <c r="C54" s="10">
        <v>29.8</v>
      </c>
      <c r="D54" s="9"/>
      <c r="E54" s="9"/>
      <c r="F54" s="9"/>
      <c r="G54" s="9"/>
    </row>
    <row r="55" spans="1:10" x14ac:dyDescent="0.25">
      <c r="A55" s="9"/>
      <c r="B55" s="17" t="s">
        <v>19</v>
      </c>
      <c r="C55" s="10">
        <v>31</v>
      </c>
      <c r="D55" s="9"/>
      <c r="E55" s="9"/>
      <c r="F55" s="9"/>
      <c r="G55" s="9"/>
    </row>
    <row r="56" spans="1:10" x14ac:dyDescent="0.25">
      <c r="A56" s="9"/>
      <c r="B56" s="17" t="s">
        <v>20</v>
      </c>
      <c r="C56" s="10">
        <v>29.9</v>
      </c>
      <c r="D56" s="9"/>
      <c r="E56" s="9"/>
      <c r="F56" s="9"/>
      <c r="G56" s="9"/>
    </row>
    <row r="57" spans="1:10" x14ac:dyDescent="0.25">
      <c r="A57" s="9"/>
      <c r="B57" s="17" t="s">
        <v>21</v>
      </c>
      <c r="C57" s="10">
        <v>30.1</v>
      </c>
      <c r="D57" s="12">
        <f>AVERAGE(C54:C56)</f>
        <v>30.233333333333331</v>
      </c>
      <c r="E57" s="16">
        <f>C57-D57</f>
        <v>-0.13333333333332931</v>
      </c>
      <c r="F57" s="9">
        <f>ABS(E57)</f>
        <v>0.13333333333332931</v>
      </c>
      <c r="G57" s="9">
        <f>F57^2</f>
        <v>1.7777777777776706E-2</v>
      </c>
    </row>
    <row r="58" spans="1:10" x14ac:dyDescent="0.25">
      <c r="A58" s="9">
        <v>2020</v>
      </c>
      <c r="B58" s="17" t="s">
        <v>22</v>
      </c>
      <c r="C58" s="10">
        <v>32.200000000000003</v>
      </c>
      <c r="D58" s="12">
        <f>AVERAGE(C55:C57)</f>
        <v>30.333333333333332</v>
      </c>
      <c r="E58" s="16">
        <f t="shared" ref="E58:E62" si="4">C58-D58</f>
        <v>1.8666666666666707</v>
      </c>
      <c r="F58" s="9">
        <f t="shared" ref="F58:F62" si="5">ABS(E58)</f>
        <v>1.8666666666666707</v>
      </c>
      <c r="G58" s="9">
        <f t="shared" ref="G58:G62" si="6">F58^2</f>
        <v>3.4844444444444593</v>
      </c>
    </row>
    <row r="59" spans="1:10" x14ac:dyDescent="0.25">
      <c r="A59" s="9"/>
      <c r="B59" s="17" t="s">
        <v>23</v>
      </c>
      <c r="C59" s="10">
        <v>31.3</v>
      </c>
      <c r="D59" s="12">
        <f t="shared" ref="D59:D62" si="7">AVERAGE(C56:C58)</f>
        <v>30.733333333333334</v>
      </c>
      <c r="E59" s="16">
        <f t="shared" si="4"/>
        <v>0.56666666666666643</v>
      </c>
      <c r="F59" s="9">
        <f t="shared" si="5"/>
        <v>0.56666666666666643</v>
      </c>
      <c r="G59" s="9">
        <f t="shared" si="6"/>
        <v>0.32111111111111085</v>
      </c>
    </row>
    <row r="60" spans="1:10" x14ac:dyDescent="0.25">
      <c r="A60" s="9"/>
      <c r="B60" s="17" t="s">
        <v>24</v>
      </c>
      <c r="C60" s="10">
        <v>32</v>
      </c>
      <c r="D60" s="12">
        <f t="shared" si="7"/>
        <v>31.200000000000003</v>
      </c>
      <c r="E60" s="16">
        <f t="shared" si="4"/>
        <v>0.79999999999999716</v>
      </c>
      <c r="F60" s="9">
        <f t="shared" si="5"/>
        <v>0.79999999999999716</v>
      </c>
      <c r="G60" s="9">
        <f t="shared" si="6"/>
        <v>0.63999999999999546</v>
      </c>
    </row>
    <row r="61" spans="1:10" x14ac:dyDescent="0.25">
      <c r="A61" s="9"/>
      <c r="B61" s="17" t="s">
        <v>25</v>
      </c>
      <c r="C61" s="10">
        <v>31.9</v>
      </c>
      <c r="D61" s="12">
        <f t="shared" si="7"/>
        <v>31.833333333333332</v>
      </c>
      <c r="E61" s="16">
        <f t="shared" si="4"/>
        <v>6.666666666666643E-2</v>
      </c>
      <c r="F61" s="9">
        <f t="shared" si="5"/>
        <v>6.666666666666643E-2</v>
      </c>
      <c r="G61" s="9">
        <f t="shared" si="6"/>
        <v>4.4444444444444132E-3</v>
      </c>
    </row>
    <row r="62" spans="1:10" x14ac:dyDescent="0.25">
      <c r="A62" s="9">
        <v>2021</v>
      </c>
      <c r="B62" s="17" t="s">
        <v>26</v>
      </c>
      <c r="C62" s="10">
        <v>30</v>
      </c>
      <c r="D62" s="12">
        <f t="shared" si="7"/>
        <v>31.733333333333331</v>
      </c>
      <c r="E62" s="16">
        <f t="shared" si="4"/>
        <v>-1.7333333333333307</v>
      </c>
      <c r="F62" s="9">
        <f t="shared" si="5"/>
        <v>1.7333333333333307</v>
      </c>
      <c r="G62" s="9">
        <f t="shared" si="6"/>
        <v>3.0044444444444354</v>
      </c>
    </row>
    <row r="63" spans="1:10" x14ac:dyDescent="0.25">
      <c r="F63" s="6" t="s">
        <v>73</v>
      </c>
      <c r="G63" s="28">
        <f>AVERAGE(G57:G62)</f>
        <v>1.2453703703703702</v>
      </c>
    </row>
    <row r="65" spans="1:8" x14ac:dyDescent="0.25">
      <c r="A65" s="7" t="s">
        <v>38</v>
      </c>
      <c r="B65" s="7"/>
      <c r="C65" s="7"/>
      <c r="D65" s="7"/>
      <c r="E65" s="7"/>
      <c r="F65" s="7"/>
      <c r="G65" s="7"/>
    </row>
    <row r="67" spans="1:8" x14ac:dyDescent="0.25">
      <c r="A67" t="s">
        <v>39</v>
      </c>
      <c r="B67">
        <f>AVERAGE(G57:G62)</f>
        <v>1.2453703703703702</v>
      </c>
      <c r="C67" t="s">
        <v>42</v>
      </c>
      <c r="D67" t="s">
        <v>41</v>
      </c>
      <c r="F67" t="s">
        <v>74</v>
      </c>
    </row>
    <row r="70" spans="1:8" x14ac:dyDescent="0.25">
      <c r="A70" s="7" t="s">
        <v>45</v>
      </c>
      <c r="B70" s="7"/>
      <c r="C70" s="7"/>
      <c r="D70" s="7"/>
      <c r="E70" s="7"/>
      <c r="F70" s="7"/>
      <c r="G70" s="7"/>
      <c r="H70" s="7"/>
    </row>
    <row r="72" spans="1:8" x14ac:dyDescent="0.25">
      <c r="A72" s="8" t="s">
        <v>1</v>
      </c>
      <c r="B72" s="8" t="s">
        <v>0</v>
      </c>
      <c r="C72" s="8" t="s">
        <v>10</v>
      </c>
      <c r="D72" s="5" t="s">
        <v>32</v>
      </c>
      <c r="E72" s="5" t="s">
        <v>33</v>
      </c>
      <c r="F72" s="5" t="s">
        <v>35</v>
      </c>
      <c r="G72" s="5" t="s">
        <v>36</v>
      </c>
    </row>
    <row r="73" spans="1:8" x14ac:dyDescent="0.25">
      <c r="A73" s="9">
        <v>2019</v>
      </c>
      <c r="B73" s="17" t="s">
        <v>18</v>
      </c>
      <c r="C73" s="10">
        <v>29.8</v>
      </c>
      <c r="D73" s="9"/>
      <c r="E73" s="9"/>
      <c r="F73" s="9"/>
      <c r="G73" s="9"/>
      <c r="H73" t="s">
        <v>44</v>
      </c>
    </row>
    <row r="74" spans="1:8" x14ac:dyDescent="0.25">
      <c r="A74" s="9"/>
      <c r="B74" s="17" t="s">
        <v>19</v>
      </c>
      <c r="C74" s="10">
        <v>31</v>
      </c>
      <c r="D74" s="9"/>
      <c r="E74" s="9"/>
      <c r="F74" s="9"/>
      <c r="G74" s="9"/>
    </row>
    <row r="75" spans="1:8" x14ac:dyDescent="0.25">
      <c r="A75" s="9"/>
      <c r="B75" s="17" t="s">
        <v>20</v>
      </c>
      <c r="C75" s="10">
        <v>29.9</v>
      </c>
      <c r="D75" s="9"/>
      <c r="E75" s="9"/>
      <c r="F75" s="9"/>
      <c r="G75" s="9"/>
    </row>
    <row r="76" spans="1:8" x14ac:dyDescent="0.25">
      <c r="A76" s="9"/>
      <c r="B76" s="17" t="s">
        <v>21</v>
      </c>
      <c r="C76" s="10">
        <v>30.1</v>
      </c>
      <c r="D76" s="12">
        <f>AVERAGE(C73:C75)</f>
        <v>30.233333333333331</v>
      </c>
      <c r="E76" s="16">
        <f>C76-D76</f>
        <v>-0.13333333333332931</v>
      </c>
      <c r="F76" s="9">
        <f>ABS(E76)</f>
        <v>0.13333333333332931</v>
      </c>
      <c r="G76" s="9">
        <f>F76^2</f>
        <v>1.7777777777776706E-2</v>
      </c>
    </row>
    <row r="77" spans="1:8" x14ac:dyDescent="0.25">
      <c r="A77" s="9">
        <v>2020</v>
      </c>
      <c r="B77" s="17" t="s">
        <v>22</v>
      </c>
      <c r="C77" s="10">
        <v>32.200000000000003</v>
      </c>
      <c r="D77" s="12">
        <f>AVERAGE(C74:C76)</f>
        <v>30.333333333333332</v>
      </c>
      <c r="E77" s="16">
        <f t="shared" ref="E77:E81" si="8">C77-D77</f>
        <v>1.8666666666666707</v>
      </c>
      <c r="F77" s="9">
        <f t="shared" ref="F77:F81" si="9">ABS(E77)</f>
        <v>1.8666666666666707</v>
      </c>
      <c r="G77" s="9">
        <f t="shared" ref="G77:G81" si="10">F77^2</f>
        <v>3.4844444444444593</v>
      </c>
    </row>
    <row r="78" spans="1:8" x14ac:dyDescent="0.25">
      <c r="A78" s="9"/>
      <c r="B78" s="17" t="s">
        <v>23</v>
      </c>
      <c r="C78" s="10">
        <v>31.3</v>
      </c>
      <c r="D78" s="12">
        <f t="shared" ref="D78:D80" si="11">AVERAGE(C75:C77)</f>
        <v>30.733333333333334</v>
      </c>
      <c r="E78" s="16">
        <f t="shared" si="8"/>
        <v>0.56666666666666643</v>
      </c>
      <c r="F78" s="9">
        <f t="shared" si="9"/>
        <v>0.56666666666666643</v>
      </c>
      <c r="G78" s="9">
        <f t="shared" si="10"/>
        <v>0.32111111111111085</v>
      </c>
    </row>
    <row r="79" spans="1:8" x14ac:dyDescent="0.25">
      <c r="A79" s="9"/>
      <c r="B79" s="17" t="s">
        <v>24</v>
      </c>
      <c r="C79" s="10">
        <v>32</v>
      </c>
      <c r="D79" s="12">
        <f t="shared" si="11"/>
        <v>31.200000000000003</v>
      </c>
      <c r="E79" s="16">
        <f t="shared" si="8"/>
        <v>0.79999999999999716</v>
      </c>
      <c r="F79" s="9">
        <f t="shared" si="9"/>
        <v>0.79999999999999716</v>
      </c>
      <c r="G79" s="9">
        <f t="shared" si="10"/>
        <v>0.63999999999999546</v>
      </c>
    </row>
    <row r="80" spans="1:8" x14ac:dyDescent="0.25">
      <c r="A80" s="9"/>
      <c r="B80" s="17" t="s">
        <v>25</v>
      </c>
      <c r="C80" s="10">
        <v>31.9</v>
      </c>
      <c r="D80" s="12">
        <f t="shared" si="11"/>
        <v>31.833333333333332</v>
      </c>
      <c r="E80" s="16">
        <f t="shared" si="8"/>
        <v>6.666666666666643E-2</v>
      </c>
      <c r="F80" s="9">
        <f t="shared" si="9"/>
        <v>6.666666666666643E-2</v>
      </c>
      <c r="G80" s="9">
        <f t="shared" si="10"/>
        <v>4.4444444444444132E-3</v>
      </c>
    </row>
    <row r="81" spans="1:7" x14ac:dyDescent="0.25">
      <c r="A81" s="9">
        <v>2021</v>
      </c>
      <c r="B81" s="17" t="s">
        <v>26</v>
      </c>
      <c r="C81" s="10">
        <v>30</v>
      </c>
      <c r="D81" s="12">
        <f>AVERAGE(C78:C80)</f>
        <v>31.733333333333331</v>
      </c>
      <c r="E81" s="16">
        <f t="shared" si="8"/>
        <v>-1.7333333333333307</v>
      </c>
      <c r="F81" s="9">
        <f t="shared" si="9"/>
        <v>1.7333333333333307</v>
      </c>
      <c r="G81" s="9">
        <f t="shared" si="10"/>
        <v>3.0044444444444354</v>
      </c>
    </row>
    <row r="82" spans="1:7" x14ac:dyDescent="0.25">
      <c r="B82" s="18" t="s">
        <v>43</v>
      </c>
      <c r="C82" s="19">
        <v>31</v>
      </c>
      <c r="D82" s="20">
        <f>AVERAGE(C79:C81)</f>
        <v>31.3</v>
      </c>
      <c r="E82" s="21">
        <f t="shared" ref="E82" si="12">C82-D82</f>
        <v>-0.30000000000000071</v>
      </c>
      <c r="F82" s="22">
        <f>ABS(E82)</f>
        <v>0.30000000000000071</v>
      </c>
      <c r="G82" s="22">
        <f>F82^2</f>
        <v>9.0000000000000427E-2</v>
      </c>
    </row>
  </sheetData>
  <autoFilter ref="A1:D10" xr:uid="{A13A6172-8F54-4D2B-B45E-0DB05B5EF411}"/>
  <phoneticPr fontId="4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E721E-A812-492F-A68D-9F7B6D47AD29}">
  <dimension ref="A1:I20"/>
  <sheetViews>
    <sheetView zoomScale="130" zoomScaleNormal="130" workbookViewId="0">
      <selection activeCell="K20" sqref="K20"/>
    </sheetView>
  </sheetViews>
  <sheetFormatPr defaultRowHeight="15" x14ac:dyDescent="0.25"/>
  <cols>
    <col min="5" max="5" width="13.42578125" bestFit="1" customWidth="1"/>
    <col min="6" max="6" width="21" bestFit="1" customWidth="1"/>
  </cols>
  <sheetData>
    <row r="1" spans="1:9" x14ac:dyDescent="0.25">
      <c r="A1" t="s">
        <v>46</v>
      </c>
    </row>
    <row r="2" spans="1:9" x14ac:dyDescent="0.25">
      <c r="A2" t="s">
        <v>28</v>
      </c>
    </row>
    <row r="3" spans="1:9" x14ac:dyDescent="0.25">
      <c r="H3" t="s">
        <v>31</v>
      </c>
      <c r="I3">
        <v>0.43113926547652315</v>
      </c>
    </row>
    <row r="7" spans="1:9" x14ac:dyDescent="0.25">
      <c r="A7" s="8" t="s">
        <v>1</v>
      </c>
      <c r="B7" s="8" t="s">
        <v>0</v>
      </c>
      <c r="C7" s="8" t="s">
        <v>10</v>
      </c>
      <c r="D7" s="5" t="s">
        <v>30</v>
      </c>
      <c r="E7" s="5" t="s">
        <v>29</v>
      </c>
      <c r="F7" s="5" t="s">
        <v>36</v>
      </c>
    </row>
    <row r="8" spans="1:9" x14ac:dyDescent="0.25">
      <c r="A8" s="9">
        <v>2019</v>
      </c>
      <c r="B8" s="9">
        <v>1</v>
      </c>
      <c r="C8" s="10">
        <v>29.8</v>
      </c>
      <c r="D8" s="9"/>
      <c r="E8" s="9"/>
      <c r="F8" s="9"/>
    </row>
    <row r="9" spans="1:9" x14ac:dyDescent="0.25">
      <c r="A9" s="9"/>
      <c r="B9" s="9">
        <v>2</v>
      </c>
      <c r="C9" s="10">
        <v>31</v>
      </c>
      <c r="D9" s="11">
        <f xml:space="preserve"> $I$3*C8+(1- $I$3)*C8</f>
        <v>29.8</v>
      </c>
      <c r="E9" s="12">
        <f>C9-D9</f>
        <v>1.1999999999999993</v>
      </c>
      <c r="F9" s="13">
        <f>E9^2</f>
        <v>1.4399999999999984</v>
      </c>
    </row>
    <row r="10" spans="1:9" x14ac:dyDescent="0.25">
      <c r="A10" s="9"/>
      <c r="B10" s="9">
        <v>3</v>
      </c>
      <c r="C10" s="10">
        <v>29.9</v>
      </c>
      <c r="D10" s="11">
        <f xml:space="preserve"> $I$3*C9+(1- $I$3)*D9</f>
        <v>30.317367118571831</v>
      </c>
      <c r="E10" s="12">
        <f t="shared" ref="E10:E16" si="0">C10-D10</f>
        <v>-0.41736711857183195</v>
      </c>
      <c r="F10" s="13">
        <f t="shared" ref="F10:F16" si="1">E10^2</f>
        <v>0.17419531166495364</v>
      </c>
    </row>
    <row r="11" spans="1:9" x14ac:dyDescent="0.25">
      <c r="A11" s="9"/>
      <c r="B11" s="9">
        <v>4</v>
      </c>
      <c r="C11" s="10">
        <v>30.1</v>
      </c>
      <c r="D11" s="11">
        <f xml:space="preserve"> $I$3*C10+(1- $I$3)*D10</f>
        <v>30.137423765636719</v>
      </c>
      <c r="E11" s="12">
        <f t="shared" si="0"/>
        <v>-3.7423765636717121E-2</v>
      </c>
      <c r="F11" s="13">
        <f t="shared" si="1"/>
        <v>1.4005382344319292E-3</v>
      </c>
    </row>
    <row r="12" spans="1:9" x14ac:dyDescent="0.25">
      <c r="A12" s="9">
        <v>2020</v>
      </c>
      <c r="B12" s="9">
        <v>1</v>
      </c>
      <c r="C12" s="10">
        <v>32.200000000000003</v>
      </c>
      <c r="D12" s="11">
        <f t="shared" ref="D12:D16" si="2" xml:space="preserve"> $I$3*C11+(1- $I$3)*D11</f>
        <v>30.121288910808737</v>
      </c>
      <c r="E12" s="12">
        <f t="shared" si="0"/>
        <v>2.0787110891912661</v>
      </c>
      <c r="F12" s="13">
        <f t="shared" si="1"/>
        <v>4.3210397923267401</v>
      </c>
    </row>
    <row r="13" spans="1:9" x14ac:dyDescent="0.25">
      <c r="A13" s="9"/>
      <c r="B13" s="9">
        <v>2</v>
      </c>
      <c r="C13" s="10">
        <v>31.3</v>
      </c>
      <c r="D13" s="11">
        <f t="shared" si="2"/>
        <v>31.017502882940562</v>
      </c>
      <c r="E13" s="12">
        <f t="shared" si="0"/>
        <v>0.28249711705943881</v>
      </c>
      <c r="F13" s="13">
        <f t="shared" si="1"/>
        <v>7.9804621146894267E-2</v>
      </c>
    </row>
    <row r="14" spans="1:9" x14ac:dyDescent="0.25">
      <c r="A14" s="9"/>
      <c r="B14" s="9">
        <v>3</v>
      </c>
      <c r="C14" s="10">
        <v>32</v>
      </c>
      <c r="D14" s="11">
        <f t="shared" si="2"/>
        <v>31.139298482488805</v>
      </c>
      <c r="E14" s="12">
        <f t="shared" si="0"/>
        <v>0.86070151751119539</v>
      </c>
      <c r="F14" s="13">
        <f t="shared" si="1"/>
        <v>0.7408071022460746</v>
      </c>
    </row>
    <row r="15" spans="1:9" x14ac:dyDescent="0.25">
      <c r="A15" s="9"/>
      <c r="B15" s="9">
        <v>4</v>
      </c>
      <c r="C15" s="10">
        <v>31.9</v>
      </c>
      <c r="D15" s="11">
        <f t="shared" si="2"/>
        <v>31.51038070254311</v>
      </c>
      <c r="E15" s="12">
        <f t="shared" si="0"/>
        <v>0.38961929745688906</v>
      </c>
      <c r="F15" s="13">
        <f t="shared" si="1"/>
        <v>0.1518031969507998</v>
      </c>
    </row>
    <row r="16" spans="1:9" x14ac:dyDescent="0.25">
      <c r="A16" s="9">
        <v>2021</v>
      </c>
      <c r="B16" s="9">
        <v>1</v>
      </c>
      <c r="C16" s="10">
        <v>30</v>
      </c>
      <c r="D16" s="11">
        <f t="shared" si="2"/>
        <v>31.678360880264151</v>
      </c>
      <c r="E16" s="12">
        <f t="shared" si="0"/>
        <v>-1.678360880264151</v>
      </c>
      <c r="F16" s="13">
        <f t="shared" si="1"/>
        <v>2.8168952444010555</v>
      </c>
    </row>
    <row r="17" spans="1:6" x14ac:dyDescent="0.25">
      <c r="A17" s="9"/>
      <c r="B17" s="9"/>
      <c r="C17" s="9"/>
      <c r="D17" s="9"/>
      <c r="E17" s="14" t="s">
        <v>34</v>
      </c>
      <c r="F17" s="15">
        <f>SUM(F9:F16)</f>
        <v>9.7259458069709481</v>
      </c>
    </row>
    <row r="20" spans="1:6" x14ac:dyDescent="0.25">
      <c r="A20" t="s">
        <v>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63431-10F8-4277-AA02-E2A95DF7479C}">
  <dimension ref="A1:G25"/>
  <sheetViews>
    <sheetView showGridLines="0" workbookViewId="0"/>
  </sheetViews>
  <sheetFormatPr defaultRowHeight="15" x14ac:dyDescent="0.25"/>
  <cols>
    <col min="1" max="1" width="2.28515625" customWidth="1"/>
    <col min="2" max="2" width="4.42578125" bestFit="1" customWidth="1"/>
    <col min="3" max="3" width="26.140625" bestFit="1" customWidth="1"/>
    <col min="4" max="4" width="13.7109375" bestFit="1" customWidth="1"/>
    <col min="5" max="5" width="12" bestFit="1" customWidth="1"/>
    <col min="6" max="6" width="7.42578125" bestFit="1" customWidth="1"/>
  </cols>
  <sheetData>
    <row r="1" spans="1:5" x14ac:dyDescent="0.25">
      <c r="A1" s="4" t="s">
        <v>47</v>
      </c>
    </row>
    <row r="2" spans="1:5" x14ac:dyDescent="0.25">
      <c r="A2" s="4" t="s">
        <v>48</v>
      </c>
    </row>
    <row r="3" spans="1:5" x14ac:dyDescent="0.25">
      <c r="A3" s="4" t="s">
        <v>49</v>
      </c>
    </row>
    <row r="4" spans="1:5" x14ac:dyDescent="0.25">
      <c r="A4" s="4" t="s">
        <v>50</v>
      </c>
    </row>
    <row r="5" spans="1:5" x14ac:dyDescent="0.25">
      <c r="A5" s="4" t="s">
        <v>51</v>
      </c>
    </row>
    <row r="6" spans="1:5" x14ac:dyDescent="0.25">
      <c r="A6" s="4"/>
      <c r="B6" t="s">
        <v>52</v>
      </c>
    </row>
    <row r="7" spans="1:5" x14ac:dyDescent="0.25">
      <c r="A7" s="4"/>
      <c r="B7" t="s">
        <v>53</v>
      </c>
    </row>
    <row r="8" spans="1:5" x14ac:dyDescent="0.25">
      <c r="A8" s="4"/>
      <c r="B8" t="s">
        <v>54</v>
      </c>
    </row>
    <row r="9" spans="1:5" x14ac:dyDescent="0.25">
      <c r="A9" s="4" t="s">
        <v>55</v>
      </c>
    </row>
    <row r="10" spans="1:5" x14ac:dyDescent="0.25">
      <c r="B10" t="s">
        <v>56</v>
      </c>
    </row>
    <row r="11" spans="1:5" x14ac:dyDescent="0.25">
      <c r="B11" t="s">
        <v>57</v>
      </c>
    </row>
    <row r="12" spans="1:5" x14ac:dyDescent="0.25">
      <c r="B12" t="s">
        <v>58</v>
      </c>
    </row>
    <row r="14" spans="1:5" ht="15.75" thickBot="1" x14ac:dyDescent="0.3">
      <c r="A14" t="s">
        <v>59</v>
      </c>
    </row>
    <row r="15" spans="1:5" ht="15.75" thickBot="1" x14ac:dyDescent="0.3">
      <c r="B15" s="24" t="s">
        <v>60</v>
      </c>
      <c r="C15" s="24" t="s">
        <v>61</v>
      </c>
      <c r="D15" s="24" t="s">
        <v>62</v>
      </c>
      <c r="E15" s="24" t="s">
        <v>63</v>
      </c>
    </row>
    <row r="16" spans="1:5" ht="15.75" thickBot="1" x14ac:dyDescent="0.3">
      <c r="B16" s="23" t="s">
        <v>68</v>
      </c>
      <c r="C16" s="23" t="s">
        <v>69</v>
      </c>
      <c r="D16" s="25">
        <v>10.960621469096282</v>
      </c>
      <c r="E16" s="25">
        <v>9.7259458069709481</v>
      </c>
    </row>
    <row r="19" spans="1:7" ht="15.75" thickBot="1" x14ac:dyDescent="0.3">
      <c r="A19" t="s">
        <v>64</v>
      </c>
    </row>
    <row r="20" spans="1:7" ht="15.75" thickBot="1" x14ac:dyDescent="0.3">
      <c r="B20" s="24" t="s">
        <v>60</v>
      </c>
      <c r="C20" s="24" t="s">
        <v>61</v>
      </c>
      <c r="D20" s="24" t="s">
        <v>62</v>
      </c>
      <c r="E20" s="24" t="s">
        <v>63</v>
      </c>
      <c r="F20" s="24" t="s">
        <v>65</v>
      </c>
    </row>
    <row r="21" spans="1:7" ht="15.75" thickBot="1" x14ac:dyDescent="0.3">
      <c r="B21" s="23" t="s">
        <v>70</v>
      </c>
      <c r="C21" s="23" t="s">
        <v>31</v>
      </c>
      <c r="D21" s="26">
        <v>0.2</v>
      </c>
      <c r="E21" s="26">
        <v>0.43113926547652315</v>
      </c>
      <c r="F21" s="23" t="s">
        <v>71</v>
      </c>
    </row>
    <row r="24" spans="1:7" ht="15.75" thickBot="1" x14ac:dyDescent="0.3">
      <c r="A24" t="s">
        <v>66</v>
      </c>
    </row>
    <row r="25" spans="1:7" ht="15.75" thickBot="1" x14ac:dyDescent="0.3">
      <c r="B25" s="27" t="s">
        <v>67</v>
      </c>
      <c r="C25" s="27"/>
      <c r="D25" s="27"/>
      <c r="E25" s="27"/>
      <c r="F25" s="27"/>
      <c r="G2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Problem_description</vt:lpstr>
      <vt:lpstr>data</vt:lpstr>
      <vt:lpstr>Best_ALpha</vt:lpstr>
      <vt:lpstr>Answer Report 1</vt:lpstr>
    </vt:vector>
  </TitlesOfParts>
  <Company>Lindenwood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Ducklings</cp:lastModifiedBy>
  <dcterms:created xsi:type="dcterms:W3CDTF">2018-02-16T17:43:34Z</dcterms:created>
  <dcterms:modified xsi:type="dcterms:W3CDTF">2022-10-20T15:01:42Z</dcterms:modified>
</cp:coreProperties>
</file>