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 Yang\Desktop\DSO599\Project\"/>
    </mc:Choice>
  </mc:AlternateContent>
  <xr:revisionPtr revIDLastSave="0" documentId="13_ncr:1_{CD3DDC56-5A78-4732-A55D-37C6A2DC4A67}" xr6:coauthVersionLast="45" xr6:coauthVersionMax="45" xr10:uidLastSave="{00000000-0000-0000-0000-000000000000}"/>
  <bookViews>
    <workbookView xWindow="-120" yWindow="-120" windowWidth="29040" windowHeight="15840" xr2:uid="{B7A96CAD-0C6B-43CD-B659-B3C83CBCC912}"/>
  </bookViews>
  <sheets>
    <sheet name="Financial Model and ROI" sheetId="1" r:id="rId1"/>
    <sheet name="Risk of Doing Noth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G6" i="2" s="1"/>
  <c r="C33" i="2"/>
  <c r="C34" i="2"/>
  <c r="F6" i="2"/>
  <c r="E6" i="2"/>
  <c r="G29" i="2"/>
  <c r="G28" i="2"/>
  <c r="G27" i="2"/>
  <c r="E28" i="2"/>
  <c r="E29" i="2"/>
  <c r="E27" i="2"/>
  <c r="H21" i="2"/>
  <c r="H22" i="2"/>
  <c r="G22" i="2"/>
  <c r="G21" i="2"/>
  <c r="G20" i="2"/>
  <c r="H20" i="2"/>
  <c r="G4" i="2"/>
  <c r="I10" i="2"/>
  <c r="I13" i="2" s="1"/>
  <c r="E5" i="2"/>
  <c r="F4" i="2"/>
  <c r="E4" i="2"/>
  <c r="I4" i="2"/>
  <c r="F5" i="2" l="1"/>
  <c r="G5" i="2" s="1"/>
  <c r="D58" i="1" l="1"/>
  <c r="G34" i="1"/>
  <c r="G33" i="1"/>
  <c r="D57" i="1" s="1"/>
  <c r="E5" i="1"/>
  <c r="G44" i="1"/>
  <c r="G45" i="1"/>
  <c r="G43" i="1"/>
  <c r="G35" i="1"/>
  <c r="H22" i="1"/>
  <c r="D59" i="1" s="1"/>
  <c r="H20" i="1"/>
  <c r="H21" i="1"/>
</calcChain>
</file>

<file path=xl/sharedStrings.xml><?xml version="1.0" encoding="utf-8"?>
<sst xmlns="http://schemas.openxmlformats.org/spreadsheetml/2006/main" count="123" uniqueCount="76">
  <si>
    <t>1. Saved Driver Value by Preventing Injuries</t>
  </si>
  <si>
    <t># Drivers</t>
  </si>
  <si>
    <t>Injury %</t>
  </si>
  <si>
    <t>Hours/Week</t>
  </si>
  <si>
    <t>Avg. Hourly Salary</t>
  </si>
  <si>
    <t>Positive Annual Benefit</t>
  </si>
  <si>
    <t>Middle</t>
  </si>
  <si>
    <t>High</t>
  </si>
  <si>
    <t>Low</t>
  </si>
  <si>
    <t>2. Workers Compensation</t>
  </si>
  <si>
    <t>Workers Comp / Driver</t>
  </si>
  <si>
    <t>Turnover %</t>
  </si>
  <si>
    <t>https://digitalcommons.ilr.cornell.edu/cgi/viewcontent.cgi?article=1003&amp;context=reports</t>
  </si>
  <si>
    <t>UPS Driver Annual Salary</t>
  </si>
  <si>
    <t>% Cost of Turnover</t>
  </si>
  <si>
    <t>UPS Turnover Rate:</t>
  </si>
  <si>
    <t>Positive Benefit of Driver Shedule</t>
  </si>
  <si>
    <t>Annual Cost / Driver</t>
  </si>
  <si>
    <t>Annual Flat Fee</t>
  </si>
  <si>
    <t>Total Cost</t>
  </si>
  <si>
    <t xml:space="preserve">Improvement Rate: </t>
  </si>
  <si>
    <t>Cost of Driver Schedule</t>
  </si>
  <si>
    <t>Assumption</t>
  </si>
  <si>
    <t>Glassdoor</t>
  </si>
  <si>
    <t>Reduction in DART Rate, from data analysis and linear regression</t>
  </si>
  <si>
    <t>Avg Workers Comp:</t>
  </si>
  <si>
    <t>https://www.freightwaves.com/news/ups-mandates-longer-workweeks</t>
  </si>
  <si>
    <t>www.shiftboard.com</t>
  </si>
  <si>
    <t>Estimates too high, do not use.</t>
  </si>
  <si>
    <t>https://www.workerscomp-attorney.com/workers-comp-claim-value/ups#:~:text=If%20you%20have%20been%20injured%20while%20working%20at%20UPS%2C%20you,two%2Dthirds%20your%20lost%20wages</t>
  </si>
  <si>
    <t>Online Source</t>
  </si>
  <si>
    <t>From DART Rate Improvement</t>
  </si>
  <si>
    <t>Hours/Week:</t>
  </si>
  <si>
    <t>https://www.driverschedule.com/compare-plan-options/</t>
  </si>
  <si>
    <t>Driver Schedule Website:</t>
  </si>
  <si>
    <t># of accidents = 9303.84</t>
  </si>
  <si>
    <t>(# of accidents X 200,000) /  120000 drivers x 60(hr/week)x 52 (weeks) = 4.97 current DART rate</t>
  </si>
  <si>
    <t>Injury Rate = 9303.84 accidents / 120000 drivers</t>
  </si>
  <si>
    <t>Injury Rate = 7.7%</t>
  </si>
  <si>
    <t>Calculated from DART formula</t>
  </si>
  <si>
    <t>Estimate from online source</t>
  </si>
  <si>
    <t>Work Comp Rate</t>
  </si>
  <si>
    <t>Avg. Weeks Missed</t>
  </si>
  <si>
    <t>% Return - ROI</t>
  </si>
  <si>
    <t>Level</t>
  </si>
  <si>
    <t>Average</t>
  </si>
  <si>
    <t>Turnover Improvement Rate</t>
  </si>
  <si>
    <t>DART Improvement Rate</t>
  </si>
  <si>
    <r>
      <t xml:space="preserve">DART Rate Improvement from </t>
    </r>
    <r>
      <rPr>
        <b/>
        <i/>
        <sz val="16"/>
        <color theme="0"/>
        <rFont val="Calibri"/>
        <family val="2"/>
        <scheme val="minor"/>
      </rPr>
      <t>Driver Schedule</t>
    </r>
  </si>
  <si>
    <t>ROI and ROI Range</t>
  </si>
  <si>
    <t>Optimistic</t>
  </si>
  <si>
    <t>Conservative</t>
  </si>
  <si>
    <t>Year 1</t>
  </si>
  <si>
    <t>Year 2</t>
  </si>
  <si>
    <t>Year 3</t>
  </si>
  <si>
    <t>Year 4</t>
  </si>
  <si>
    <t>Forecast</t>
  </si>
  <si>
    <t>Do Nothing - DART Rate</t>
  </si>
  <si>
    <t>Invest in Solution - DART Rate</t>
  </si>
  <si>
    <t>Natural Trend</t>
  </si>
  <si>
    <t>Plaform Effectiveness Decay Rate</t>
  </si>
  <si>
    <t>Historical</t>
  </si>
  <si>
    <t>Invest in Solution - Net Benefit</t>
  </si>
  <si>
    <t>-</t>
  </si>
  <si>
    <t>Year 5</t>
  </si>
  <si>
    <t>Net Benefit Calcs</t>
  </si>
  <si>
    <t>Total Net Benefit</t>
  </si>
  <si>
    <t>Platform Cost</t>
  </si>
  <si>
    <r>
      <t xml:space="preserve">Improvement from </t>
    </r>
    <r>
      <rPr>
        <i/>
        <sz val="11"/>
        <color theme="1"/>
        <rFont val="Calibri"/>
        <family val="2"/>
        <scheme val="minor"/>
      </rPr>
      <t>Driver Schedule (Yr 2 to 3)</t>
    </r>
  </si>
  <si>
    <r>
      <t xml:space="preserve">Improvement from </t>
    </r>
    <r>
      <rPr>
        <i/>
        <sz val="11"/>
        <color theme="1"/>
        <rFont val="Calibri"/>
        <family val="2"/>
        <scheme val="minor"/>
      </rPr>
      <t>Driver Schedule (Yr 3 to 4)</t>
    </r>
  </si>
  <si>
    <r>
      <t xml:space="preserve">Improvement from </t>
    </r>
    <r>
      <rPr>
        <i/>
        <sz val="11"/>
        <color theme="1"/>
        <rFont val="Calibri"/>
        <family val="2"/>
        <scheme val="minor"/>
      </rPr>
      <t>Driver Schedule (Yr 4 to 5)</t>
    </r>
  </si>
  <si>
    <t>3. Turnover Reduction (Not included in final ROI calculations)</t>
  </si>
  <si>
    <t>Calculating Injury Rate using DART formula</t>
  </si>
  <si>
    <t># of UPS Drivers:</t>
  </si>
  <si>
    <t>https://apnews.com/article/4436d6e7384948039a1d83d8e88e0180</t>
  </si>
  <si>
    <t>States there are 240k drivers, admin, and package handlers. Assume half this figure are drivers.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</si>
</sst>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3" fillId="0" borderId="0" xfId="3"/>
    <xf numFmtId="164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165" fontId="0" fillId="2" borderId="0" xfId="0" applyNumberFormat="1" applyFill="1"/>
    <xf numFmtId="0" fontId="7" fillId="0" borderId="0" xfId="0" applyFont="1"/>
    <xf numFmtId="0" fontId="8" fillId="0" borderId="0" xfId="0" applyFont="1"/>
    <xf numFmtId="2" fontId="0" fillId="0" borderId="0" xfId="0" applyNumberFormat="1"/>
    <xf numFmtId="10" fontId="0" fillId="2" borderId="0" xfId="0" applyNumberFormat="1" applyFill="1"/>
    <xf numFmtId="165" fontId="0" fillId="0" borderId="0" xfId="2" applyNumberFormat="1" applyFont="1"/>
    <xf numFmtId="165" fontId="0" fillId="2" borderId="0" xfId="2" applyNumberFormat="1" applyFont="1" applyFill="1"/>
    <xf numFmtId="0" fontId="0" fillId="0" borderId="0" xfId="0" applyFill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11" fillId="0" borderId="1" xfId="0" applyFont="1" applyBorder="1"/>
    <xf numFmtId="165" fontId="11" fillId="0" borderId="1" xfId="2" applyNumberFormat="1" applyFont="1" applyBorder="1" applyAlignment="1">
      <alignment horizontal="center"/>
    </xf>
    <xf numFmtId="9" fontId="11" fillId="0" borderId="1" xfId="2" applyNumberFormat="1" applyFont="1" applyBorder="1" applyAlignment="1">
      <alignment horizontal="center"/>
    </xf>
    <xf numFmtId="0" fontId="11" fillId="0" borderId="1" xfId="0" applyFont="1" applyFill="1" applyBorder="1"/>
    <xf numFmtId="165" fontId="11" fillId="0" borderId="1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0" fillId="0" borderId="0" xfId="0" applyNumberFormat="1"/>
    <xf numFmtId="0" fontId="0" fillId="0" borderId="0" xfId="0" applyFont="1"/>
    <xf numFmtId="0" fontId="4" fillId="0" borderId="0" xfId="0" applyFont="1" applyAlignment="1">
      <alignment horizontal="center" vertical="center" wrapText="1"/>
    </xf>
    <xf numFmtId="0" fontId="13" fillId="0" borderId="0" xfId="3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Doing Nothing - Multiple Scenarios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'Risk of Doing Nothing'!$B$6</c:f>
              <c:strCache>
                <c:ptCount val="1"/>
                <c:pt idx="0">
                  <c:v>Invest in Solution - Net Benefit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84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B8-4366-9307-2869B83918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B8-4366-9307-2869B83918CD}"/>
                </c:ext>
              </c:extLst>
            </c:dLbl>
            <c:dLbl>
              <c:idx val="2"/>
              <c:layout>
                <c:manualLayout>
                  <c:x val="6.0150375939849628E-3"/>
                  <c:y val="1.7801510633388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B8-4366-9307-2869B83918CD}"/>
                </c:ext>
              </c:extLst>
            </c:dLbl>
            <c:dLbl>
              <c:idx val="3"/>
              <c:layout>
                <c:manualLayout>
                  <c:x val="-7.3516276882401156E-17"/>
                  <c:y val="1.424120850671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B8-4366-9307-2869B8391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'Risk of Doing Nothing'!$C$3:$G$3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'Risk of Doing Nothing'!$C$6:$G$6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(&quot;$&quot;* #,##0_);_(&quot;$&quot;* \(#,##0\);_(&quot;$&quot;* &quot;-&quot;??_);_(@_)">
                  <c:v>18336656.033684216</c:v>
                </c:pt>
                <c:pt idx="3" formatCode="_(&quot;$&quot;* #,##0_);_(&quot;$&quot;* \(#,##0\);_(&quot;$&quot;* &quot;-&quot;??_);_(@_)">
                  <c:v>32141744.423841059</c:v>
                </c:pt>
                <c:pt idx="4" formatCode="_(&quot;$&quot;* #,##0_);_(&quot;$&quot;* \(#,##0\);_(&quot;$&quot;* &quot;-&quot;??_);_(@_)">
                  <c:v>40716347.860788874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8-4366-9307-2869B839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24680"/>
        <c:axId val="494322712"/>
      </c:barChart>
      <c:lineChart>
        <c:grouping val="standard"/>
        <c:varyColors val="0"/>
        <c:ser>
          <c:idx val="0"/>
          <c:order val="0"/>
          <c:tx>
            <c:strRef>
              <c:f>'Risk of Doing Nothing'!$B$4</c:f>
              <c:strCache>
                <c:ptCount val="1"/>
                <c:pt idx="0">
                  <c:v>Do Nothing - DART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9157934205592723E-2"/>
                  <c:y val="-3.379623802217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B8-4366-9307-2869B8391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'Risk of Doing Nothing'!$C$3:$G$3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'Risk of Doing Nothing'!$C$4:$G$4</c:f>
              <c:numCache>
                <c:formatCode>General</c:formatCode>
                <c:ptCount val="5"/>
                <c:pt idx="0">
                  <c:v>5.19</c:v>
                </c:pt>
                <c:pt idx="1">
                  <c:v>4.97</c:v>
                </c:pt>
                <c:pt idx="2">
                  <c:v>4.7499999999999991</c:v>
                </c:pt>
                <c:pt idx="3">
                  <c:v>4.5299999999999985</c:v>
                </c:pt>
                <c:pt idx="4">
                  <c:v>4.3099999999999978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4366-9307-2869B83918CD}"/>
            </c:ext>
          </c:extLst>
        </c:ser>
        <c:ser>
          <c:idx val="1"/>
          <c:order val="1"/>
          <c:tx>
            <c:strRef>
              <c:f>'Risk of Doing Nothing'!$B$5</c:f>
              <c:strCache>
                <c:ptCount val="1"/>
                <c:pt idx="0">
                  <c:v>Invest in Solution - DART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CB8-4366-9307-2869B83918C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CB8-4366-9307-2869B8391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'Risk of Doing Nothing'!$C$3:$G$3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'Risk of Doing Nothing'!$C$5:$G$5</c:f>
              <c:numCache>
                <c:formatCode>General</c:formatCode>
                <c:ptCount val="5"/>
                <c:pt idx="0">
                  <c:v>5.19</c:v>
                </c:pt>
                <c:pt idx="1">
                  <c:v>4.97</c:v>
                </c:pt>
                <c:pt idx="2">
                  <c:v>3.5699999999999994</c:v>
                </c:pt>
                <c:pt idx="3">
                  <c:v>2.7599999999999989</c:v>
                </c:pt>
                <c:pt idx="4" formatCode="0.00">
                  <c:v>2.2449999999999983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4366-9307-2869B83918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3962664"/>
        <c:axId val="743964304"/>
      </c:lineChart>
      <c:catAx>
        <c:axId val="7439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4304"/>
        <c:crosses val="autoZero"/>
        <c:auto val="1"/>
        <c:lblAlgn val="ctr"/>
        <c:lblOffset val="100"/>
        <c:noMultiLvlLbl val="0"/>
      </c:catAx>
      <c:valAx>
        <c:axId val="743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2664"/>
        <c:crosses val="autoZero"/>
        <c:crossBetween val="between"/>
      </c:valAx>
      <c:valAx>
        <c:axId val="494322712"/>
        <c:scaling>
          <c:orientation val="minMax"/>
          <c:max val="5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Benefit of Investing in </a:t>
                </a:r>
                <a:r>
                  <a:rPr lang="en-US" i="1"/>
                  <a:t>Driver Schedule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24680"/>
        <c:crosses val="max"/>
        <c:crossBetween val="between"/>
      </c:valAx>
      <c:catAx>
        <c:axId val="49432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322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36</xdr:row>
      <xdr:rowOff>90486</xdr:rowOff>
    </xdr:from>
    <xdr:to>
      <xdr:col>7</xdr:col>
      <xdr:colOff>1295399</xdr:colOff>
      <xdr:row>55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FFAA7-7159-4E70-82B2-7AF0D4B7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39</xdr:row>
      <xdr:rowOff>9525</xdr:rowOff>
    </xdr:from>
    <xdr:to>
      <xdr:col>5</xdr:col>
      <xdr:colOff>133350</xdr:colOff>
      <xdr:row>52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6218EB-C3B5-4FC5-9782-556C42EF307A}"/>
            </a:ext>
          </a:extLst>
        </xdr:cNvPr>
        <xdr:cNvCxnSpPr/>
      </xdr:nvCxnSpPr>
      <xdr:spPr>
        <a:xfrm flipV="1">
          <a:off x="6515100" y="7439025"/>
          <a:ext cx="0" cy="248602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1390650</xdr:colOff>
      <xdr:row>48</xdr:row>
      <xdr:rowOff>95250</xdr:rowOff>
    </xdr:from>
    <xdr:to>
      <xdr:col>5</xdr:col>
      <xdr:colOff>57150</xdr:colOff>
      <xdr:row>52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C17050-88C3-48E4-B145-DD06411B30B6}"/>
            </a:ext>
          </a:extLst>
        </xdr:cNvPr>
        <xdr:cNvSpPr txBox="1"/>
      </xdr:nvSpPr>
      <xdr:spPr>
        <a:xfrm rot="16200000">
          <a:off x="5972175" y="9496425"/>
          <a:ext cx="7239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Historical</a:t>
          </a:r>
        </a:p>
      </xdr:txBody>
    </xdr:sp>
    <xdr:clientData/>
  </xdr:twoCellAnchor>
  <xdr:twoCellAnchor>
    <xdr:from>
      <xdr:col>5</xdr:col>
      <xdr:colOff>152400</xdr:colOff>
      <xdr:row>48</xdr:row>
      <xdr:rowOff>85725</xdr:rowOff>
    </xdr:from>
    <xdr:to>
      <xdr:col>5</xdr:col>
      <xdr:colOff>361950</xdr:colOff>
      <xdr:row>52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021F0B6-F617-4CCE-909B-0F3713C41C4C}"/>
            </a:ext>
          </a:extLst>
        </xdr:cNvPr>
        <xdr:cNvSpPr txBox="1"/>
      </xdr:nvSpPr>
      <xdr:spPr>
        <a:xfrm rot="16200000">
          <a:off x="6276975" y="9486900"/>
          <a:ext cx="7239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Forecast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commons.ilr.cornell.edu/cgi/viewcontent.cgi?article=1003&amp;context=reports" TargetMode="External"/><Relationship Id="rId2" Type="http://schemas.openxmlformats.org/officeDocument/2006/relationships/hyperlink" Target="https://www.workerscomp-attorney.com/workers-comp-claim-value/ups" TargetMode="External"/><Relationship Id="rId1" Type="http://schemas.openxmlformats.org/officeDocument/2006/relationships/hyperlink" Target="http://www.shiftboard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riverschedule.com/compare-plan-options/" TargetMode="External"/><Relationship Id="rId4" Type="http://schemas.openxmlformats.org/officeDocument/2006/relationships/hyperlink" Target="https://www.freightwaves.com/news/ups-mandates-longer-workwee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BECF-5703-4D48-9666-CCD295529BC5}">
  <dimension ref="A1:H59"/>
  <sheetViews>
    <sheetView tabSelected="1" zoomScale="80" zoomScaleNormal="80" workbookViewId="0"/>
  </sheetViews>
  <sheetFormatPr defaultRowHeight="15" x14ac:dyDescent="0.25"/>
  <cols>
    <col min="1" max="1" width="19.5703125" customWidth="1"/>
    <col min="2" max="2" width="21" customWidth="1"/>
    <col min="3" max="3" width="38.42578125" customWidth="1"/>
    <col min="4" max="4" width="27.5703125" customWidth="1"/>
    <col min="5" max="5" width="23.140625" bestFit="1" customWidth="1"/>
    <col min="6" max="6" width="25.42578125" customWidth="1"/>
    <col min="7" max="7" width="28.28515625" bestFit="1" customWidth="1"/>
    <col min="8" max="8" width="25.85546875" customWidth="1"/>
  </cols>
  <sheetData>
    <row r="1" spans="1:8" x14ac:dyDescent="0.25">
      <c r="A1" s="8" t="s">
        <v>21</v>
      </c>
      <c r="H1" s="8" t="s">
        <v>72</v>
      </c>
    </row>
    <row r="2" spans="1:8" x14ac:dyDescent="0.25">
      <c r="A2" s="8"/>
    </row>
    <row r="3" spans="1:8" ht="15.75" x14ac:dyDescent="0.25">
      <c r="B3" s="13" t="s">
        <v>40</v>
      </c>
      <c r="H3" s="9" t="s">
        <v>36</v>
      </c>
    </row>
    <row r="4" spans="1:8" ht="15.75" x14ac:dyDescent="0.25">
      <c r="B4" t="s">
        <v>1</v>
      </c>
      <c r="C4" t="s">
        <v>17</v>
      </c>
      <c r="D4" t="s">
        <v>18</v>
      </c>
      <c r="E4" t="s">
        <v>19</v>
      </c>
      <c r="H4" s="10" t="s">
        <v>35</v>
      </c>
    </row>
    <row r="5" spans="1:8" x14ac:dyDescent="0.25">
      <c r="B5" s="4">
        <v>120000</v>
      </c>
      <c r="C5" s="4">
        <v>48</v>
      </c>
      <c r="D5" s="4">
        <v>2400</v>
      </c>
      <c r="E5" s="6">
        <f>B5*C5+D5</f>
        <v>5762400</v>
      </c>
      <c r="H5" t="s">
        <v>37</v>
      </c>
    </row>
    <row r="6" spans="1:8" x14ac:dyDescent="0.25">
      <c r="E6" s="3"/>
      <c r="H6" t="s">
        <v>38</v>
      </c>
    </row>
    <row r="7" spans="1:8" x14ac:dyDescent="0.25">
      <c r="E7" s="3"/>
    </row>
    <row r="8" spans="1:8" x14ac:dyDescent="0.25">
      <c r="E8" s="3"/>
    </row>
    <row r="9" spans="1:8" x14ac:dyDescent="0.25">
      <c r="A9" t="s">
        <v>34</v>
      </c>
    </row>
    <row r="10" spans="1:8" x14ac:dyDescent="0.25">
      <c r="A10" s="5" t="s">
        <v>33</v>
      </c>
    </row>
    <row r="13" spans="1:8" x14ac:dyDescent="0.25">
      <c r="A13" s="8" t="s">
        <v>16</v>
      </c>
    </row>
    <row r="15" spans="1:8" x14ac:dyDescent="0.25">
      <c r="A15" s="1">
        <v>0.23699999999999999</v>
      </c>
      <c r="B15" t="s">
        <v>24</v>
      </c>
    </row>
    <row r="17" spans="1:8" x14ac:dyDescent="0.25">
      <c r="A17" s="8" t="s">
        <v>0</v>
      </c>
    </row>
    <row r="18" spans="1:8" x14ac:dyDescent="0.25">
      <c r="B18" s="13" t="s">
        <v>40</v>
      </c>
      <c r="C18" s="13" t="s">
        <v>39</v>
      </c>
      <c r="D18" s="13" t="s">
        <v>22</v>
      </c>
      <c r="E18" s="13" t="s">
        <v>30</v>
      </c>
      <c r="F18" s="13" t="s">
        <v>23</v>
      </c>
      <c r="G18" s="13" t="s">
        <v>31</v>
      </c>
    </row>
    <row r="19" spans="1:8" x14ac:dyDescent="0.25">
      <c r="B19" t="s">
        <v>1</v>
      </c>
      <c r="C19" t="s">
        <v>2</v>
      </c>
      <c r="D19" t="s">
        <v>42</v>
      </c>
      <c r="E19" t="s">
        <v>3</v>
      </c>
      <c r="F19" t="s">
        <v>4</v>
      </c>
      <c r="G19" t="s">
        <v>47</v>
      </c>
      <c r="H19" t="s">
        <v>5</v>
      </c>
    </row>
    <row r="20" spans="1:8" x14ac:dyDescent="0.25">
      <c r="A20" t="s">
        <v>7</v>
      </c>
      <c r="B20">
        <v>120000</v>
      </c>
      <c r="C20" s="11">
        <v>7.6999999999999999E-2</v>
      </c>
      <c r="D20">
        <v>2</v>
      </c>
      <c r="E20">
        <v>60</v>
      </c>
      <c r="F20">
        <v>22</v>
      </c>
      <c r="G20" s="17">
        <v>0.33</v>
      </c>
      <c r="H20" s="3">
        <f>PRODUCT(B20:G20)</f>
        <v>8049888</v>
      </c>
    </row>
    <row r="21" spans="1:8" x14ac:dyDescent="0.25">
      <c r="A21" s="4" t="s">
        <v>6</v>
      </c>
      <c r="B21" s="4">
        <v>120000</v>
      </c>
      <c r="C21" s="12">
        <v>7.6999999999999999E-2</v>
      </c>
      <c r="D21" s="4">
        <v>2</v>
      </c>
      <c r="E21" s="4">
        <v>60</v>
      </c>
      <c r="F21" s="4">
        <v>22</v>
      </c>
      <c r="G21" s="18">
        <v>0.23699999999999999</v>
      </c>
      <c r="H21" s="6">
        <f>PRODUCT(B21:G21)</f>
        <v>5781283.1999999993</v>
      </c>
    </row>
    <row r="22" spans="1:8" x14ac:dyDescent="0.25">
      <c r="A22" t="s">
        <v>8</v>
      </c>
      <c r="B22">
        <v>120000</v>
      </c>
      <c r="C22" s="11">
        <v>7.6999999999999999E-2</v>
      </c>
      <c r="D22">
        <v>2</v>
      </c>
      <c r="E22">
        <v>60</v>
      </c>
      <c r="F22">
        <v>22</v>
      </c>
      <c r="G22" s="17">
        <v>0.15</v>
      </c>
      <c r="H22" s="3">
        <f>PRODUCT(B22:G22)</f>
        <v>3659040</v>
      </c>
    </row>
    <row r="23" spans="1:8" x14ac:dyDescent="0.25">
      <c r="C23" s="2"/>
      <c r="H23" s="3"/>
    </row>
    <row r="24" spans="1:8" x14ac:dyDescent="0.25">
      <c r="A24" t="s">
        <v>32</v>
      </c>
      <c r="C24" s="2"/>
      <c r="H24" s="3"/>
    </row>
    <row r="25" spans="1:8" x14ac:dyDescent="0.25">
      <c r="A25" s="5" t="s">
        <v>26</v>
      </c>
      <c r="C25" s="2"/>
      <c r="H25" s="3"/>
    </row>
    <row r="26" spans="1:8" x14ac:dyDescent="0.25">
      <c r="A26" s="5"/>
      <c r="C26" s="2"/>
      <c r="H26" s="3"/>
    </row>
    <row r="27" spans="1:8" x14ac:dyDescent="0.25">
      <c r="A27" s="34" t="s">
        <v>73</v>
      </c>
      <c r="B27" t="s">
        <v>75</v>
      </c>
      <c r="C27" s="2"/>
      <c r="H27" s="3"/>
    </row>
    <row r="28" spans="1:8" x14ac:dyDescent="0.25">
      <c r="A28" s="5" t="s">
        <v>74</v>
      </c>
      <c r="C28" s="2"/>
      <c r="H28" s="3"/>
    </row>
    <row r="30" spans="1:8" x14ac:dyDescent="0.25">
      <c r="A30" s="8" t="s">
        <v>9</v>
      </c>
    </row>
    <row r="31" spans="1:8" x14ac:dyDescent="0.25">
      <c r="B31" s="13" t="s">
        <v>40</v>
      </c>
      <c r="C31" s="13" t="s">
        <v>39</v>
      </c>
      <c r="D31" s="13" t="s">
        <v>22</v>
      </c>
      <c r="E31" s="13" t="s">
        <v>31</v>
      </c>
      <c r="F31" s="13" t="s">
        <v>30</v>
      </c>
    </row>
    <row r="32" spans="1:8" x14ac:dyDescent="0.25">
      <c r="B32" t="s">
        <v>1</v>
      </c>
      <c r="C32" t="s">
        <v>2</v>
      </c>
      <c r="D32" t="s">
        <v>41</v>
      </c>
      <c r="E32" t="s">
        <v>47</v>
      </c>
      <c r="F32" t="s">
        <v>10</v>
      </c>
      <c r="G32" t="s">
        <v>5</v>
      </c>
    </row>
    <row r="33" spans="1:8" x14ac:dyDescent="0.25">
      <c r="A33" t="s">
        <v>7</v>
      </c>
      <c r="B33">
        <v>120000</v>
      </c>
      <c r="C33" s="11">
        <v>7.6999999999999999E-2</v>
      </c>
      <c r="D33" s="1">
        <v>0.33300000000000002</v>
      </c>
      <c r="E33" s="17">
        <v>0.33</v>
      </c>
      <c r="F33">
        <v>23600</v>
      </c>
      <c r="G33" s="3">
        <f>PRODUCT(B33:F33)</f>
        <v>23963052.960000001</v>
      </c>
    </row>
    <row r="34" spans="1:8" x14ac:dyDescent="0.25">
      <c r="A34" s="4" t="s">
        <v>6</v>
      </c>
      <c r="B34" s="4">
        <v>120000</v>
      </c>
      <c r="C34" s="12">
        <v>7.6999999999999999E-2</v>
      </c>
      <c r="D34" s="16">
        <v>0.33300000000000002</v>
      </c>
      <c r="E34" s="18">
        <v>0.23699999999999999</v>
      </c>
      <c r="F34" s="4">
        <v>23600</v>
      </c>
      <c r="G34" s="6">
        <f>PRODUCT(B34:F34)</f>
        <v>17209828.944000002</v>
      </c>
    </row>
    <row r="35" spans="1:8" x14ac:dyDescent="0.25">
      <c r="A35" t="s">
        <v>8</v>
      </c>
      <c r="B35">
        <v>120000</v>
      </c>
      <c r="C35" s="11">
        <v>7.6999999999999999E-2</v>
      </c>
      <c r="D35" s="1">
        <v>0.33300000000000002</v>
      </c>
      <c r="E35" s="17">
        <v>0.15</v>
      </c>
      <c r="F35">
        <v>23600</v>
      </c>
      <c r="G35" s="3">
        <f>PRODUCT(B35:F35)</f>
        <v>10892296.800000001</v>
      </c>
    </row>
    <row r="37" spans="1:8" x14ac:dyDescent="0.25">
      <c r="A37" t="s">
        <v>25</v>
      </c>
    </row>
    <row r="38" spans="1:8" x14ac:dyDescent="0.25">
      <c r="A38" s="5" t="s">
        <v>29</v>
      </c>
    </row>
    <row r="40" spans="1:8" x14ac:dyDescent="0.25">
      <c r="A40" s="8" t="s">
        <v>71</v>
      </c>
    </row>
    <row r="42" spans="1:8" x14ac:dyDescent="0.25">
      <c r="B42" t="s">
        <v>1</v>
      </c>
      <c r="C42" t="s">
        <v>11</v>
      </c>
      <c r="D42" t="s">
        <v>46</v>
      </c>
      <c r="E42" t="s">
        <v>13</v>
      </c>
      <c r="F42" t="s">
        <v>14</v>
      </c>
      <c r="G42" t="s">
        <v>5</v>
      </c>
    </row>
    <row r="43" spans="1:8" x14ac:dyDescent="0.25">
      <c r="A43" t="s">
        <v>7</v>
      </c>
      <c r="B43">
        <v>120000</v>
      </c>
      <c r="C43" s="2">
        <v>1.5</v>
      </c>
      <c r="D43" s="17">
        <v>0.45</v>
      </c>
      <c r="E43">
        <v>57866</v>
      </c>
      <c r="F43" s="17">
        <v>0.2</v>
      </c>
      <c r="G43" s="3">
        <f>PRODUCT(B43:F43)</f>
        <v>937429200</v>
      </c>
      <c r="H43" s="33" t="s">
        <v>28</v>
      </c>
    </row>
    <row r="44" spans="1:8" x14ac:dyDescent="0.25">
      <c r="A44" t="s">
        <v>6</v>
      </c>
      <c r="B44">
        <v>120000</v>
      </c>
      <c r="C44" s="2">
        <v>1.5</v>
      </c>
      <c r="D44" s="17">
        <v>0.4</v>
      </c>
      <c r="E44">
        <v>57866</v>
      </c>
      <c r="F44" s="17">
        <v>0.2</v>
      </c>
      <c r="G44" s="3">
        <f t="shared" ref="G44:G45" si="0">PRODUCT(B44:F44)</f>
        <v>833270400</v>
      </c>
      <c r="H44" s="33"/>
    </row>
    <row r="45" spans="1:8" x14ac:dyDescent="0.25">
      <c r="A45" t="s">
        <v>8</v>
      </c>
      <c r="B45">
        <v>120000</v>
      </c>
      <c r="C45" s="2">
        <v>1.5</v>
      </c>
      <c r="D45" s="17">
        <v>0.35</v>
      </c>
      <c r="E45">
        <v>57866</v>
      </c>
      <c r="F45" s="17">
        <v>0.2</v>
      </c>
      <c r="G45" s="3">
        <f t="shared" si="0"/>
        <v>729111600</v>
      </c>
      <c r="H45" s="33"/>
    </row>
    <row r="47" spans="1:8" x14ac:dyDescent="0.25">
      <c r="A47" t="s">
        <v>15</v>
      </c>
    </row>
    <row r="48" spans="1:8" x14ac:dyDescent="0.25">
      <c r="A48" s="5" t="s">
        <v>12</v>
      </c>
    </row>
    <row r="50" spans="1:4" x14ac:dyDescent="0.25">
      <c r="A50" t="s">
        <v>20</v>
      </c>
    </row>
    <row r="51" spans="1:4" x14ac:dyDescent="0.25">
      <c r="A51" s="5" t="s">
        <v>27</v>
      </c>
    </row>
    <row r="54" spans="1:4" ht="23.25" x14ac:dyDescent="0.35">
      <c r="A54" s="14" t="s">
        <v>49</v>
      </c>
    </row>
    <row r="56" spans="1:4" ht="52.5" customHeight="1" x14ac:dyDescent="0.35">
      <c r="B56" s="20" t="s">
        <v>44</v>
      </c>
      <c r="C56" s="21" t="s">
        <v>48</v>
      </c>
      <c r="D56" s="22" t="s">
        <v>43</v>
      </c>
    </row>
    <row r="57" spans="1:4" ht="21" x14ac:dyDescent="0.35">
      <c r="B57" s="23" t="s">
        <v>50</v>
      </c>
      <c r="C57" s="24">
        <v>0.33</v>
      </c>
      <c r="D57" s="25">
        <f>(H20+G33-$E$5)/$E$5</f>
        <v>4.5554874635568519</v>
      </c>
    </row>
    <row r="58" spans="1:4" ht="21" x14ac:dyDescent="0.35">
      <c r="B58" s="26" t="s">
        <v>45</v>
      </c>
      <c r="C58" s="27">
        <v>0.23699999999999999</v>
      </c>
      <c r="D58" s="25">
        <f>(H21+G34-$E$5)/$E$5</f>
        <v>2.989850087463557</v>
      </c>
    </row>
    <row r="59" spans="1:4" ht="21" x14ac:dyDescent="0.35">
      <c r="B59" s="23" t="s">
        <v>51</v>
      </c>
      <c r="C59" s="24">
        <v>0.15</v>
      </c>
      <c r="D59" s="25">
        <f>(H22+G35-$E$5)/$E$5</f>
        <v>1.5252215743440234</v>
      </c>
    </row>
  </sheetData>
  <mergeCells count="1">
    <mergeCell ref="H43:H45"/>
  </mergeCells>
  <hyperlinks>
    <hyperlink ref="A51" r:id="rId1" xr:uid="{BB43F0B9-FA40-49AD-A62C-BF77BD1C14E3}"/>
    <hyperlink ref="A38" r:id="rId2" location=":~:text=If%20you%20have%20been%20injured%20while%20working%20at%20UPS%2C%20you,two%2Dthirds%20your%20lost%20wages" xr:uid="{54A7F0D8-5DFA-4D68-BF27-DBF4279A6035}"/>
    <hyperlink ref="A48" r:id="rId3" xr:uid="{01F9DA6A-CCB9-454D-BC2E-FD6B7DAB3AE4}"/>
    <hyperlink ref="A25" r:id="rId4" xr:uid="{1BD7D284-BBD6-4B86-B54D-8D3150233D4C}"/>
    <hyperlink ref="A10" r:id="rId5" xr:uid="{C4358F3B-D984-47E5-BBA2-4DF1F19D8EA9}"/>
  </hyperlinks>
  <pageMargins left="0.7" right="0.7" top="0.75" bottom="0.75" header="0.3" footer="0.3"/>
  <pageSetup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D0B2-CFDF-4795-BF5C-C6386AE4194A}">
  <dimension ref="A2:K35"/>
  <sheetViews>
    <sheetView workbookViewId="0">
      <selection activeCell="B1" sqref="B1"/>
    </sheetView>
  </sheetViews>
  <sheetFormatPr defaultRowHeight="15" x14ac:dyDescent="0.25"/>
  <cols>
    <col min="2" max="2" width="31.28515625" bestFit="1" customWidth="1"/>
    <col min="3" max="3" width="13.85546875" customWidth="1"/>
    <col min="4" max="4" width="18.28515625" bestFit="1" customWidth="1"/>
    <col min="5" max="5" width="23.140625" bestFit="1" customWidth="1"/>
    <col min="6" max="6" width="21.5703125" bestFit="1" customWidth="1"/>
    <col min="7" max="7" width="19.28515625" customWidth="1"/>
    <col min="8" max="8" width="22.28515625" bestFit="1" customWidth="1"/>
    <col min="9" max="9" width="37.7109375" customWidth="1"/>
    <col min="11" max="11" width="37.7109375" bestFit="1" customWidth="1"/>
    <col min="13" max="13" width="30.85546875" customWidth="1"/>
  </cols>
  <sheetData>
    <row r="2" spans="2:11" x14ac:dyDescent="0.25">
      <c r="C2" t="s">
        <v>61</v>
      </c>
      <c r="D2" t="s">
        <v>61</v>
      </c>
      <c r="E2" t="s">
        <v>56</v>
      </c>
      <c r="F2" t="s">
        <v>56</v>
      </c>
      <c r="G2" t="s">
        <v>56</v>
      </c>
    </row>
    <row r="3" spans="2:11" x14ac:dyDescent="0.25">
      <c r="C3" t="s">
        <v>52</v>
      </c>
      <c r="D3" t="s">
        <v>53</v>
      </c>
      <c r="E3" t="s">
        <v>54</v>
      </c>
      <c r="F3" t="s">
        <v>55</v>
      </c>
      <c r="G3" t="s">
        <v>64</v>
      </c>
      <c r="I3" t="s">
        <v>59</v>
      </c>
    </row>
    <row r="4" spans="2:11" x14ac:dyDescent="0.25">
      <c r="B4" t="s">
        <v>57</v>
      </c>
      <c r="C4">
        <v>5.19</v>
      </c>
      <c r="D4">
        <v>4.97</v>
      </c>
      <c r="E4">
        <f>D4+I4</f>
        <v>4.7499999999999991</v>
      </c>
      <c r="F4">
        <f>E4+I4</f>
        <v>4.5299999999999985</v>
      </c>
      <c r="G4">
        <f>F4+I4</f>
        <v>4.3099999999999978</v>
      </c>
      <c r="I4">
        <f>D4-C4</f>
        <v>-0.22000000000000064</v>
      </c>
    </row>
    <row r="5" spans="2:11" x14ac:dyDescent="0.25">
      <c r="B5" t="s">
        <v>58</v>
      </c>
      <c r="C5">
        <v>5.19</v>
      </c>
      <c r="D5">
        <v>4.97</v>
      </c>
      <c r="E5">
        <f>D5+I7+I4</f>
        <v>3.5699999999999994</v>
      </c>
      <c r="F5">
        <f>E5+I4+I10</f>
        <v>2.7599999999999989</v>
      </c>
      <c r="G5" s="15">
        <f>F5+I4+I13</f>
        <v>2.2449999999999983</v>
      </c>
    </row>
    <row r="6" spans="2:11" x14ac:dyDescent="0.25">
      <c r="B6" t="s">
        <v>62</v>
      </c>
      <c r="C6" s="7" t="s">
        <v>63</v>
      </c>
      <c r="D6" s="7" t="s">
        <v>63</v>
      </c>
      <c r="E6" s="31">
        <f>C33</f>
        <v>18336656.033684216</v>
      </c>
      <c r="F6" s="31">
        <f>C34</f>
        <v>32141744.423841059</v>
      </c>
      <c r="G6" s="31">
        <f>C35</f>
        <v>40716347.860788874</v>
      </c>
      <c r="I6" t="s">
        <v>68</v>
      </c>
    </row>
    <row r="7" spans="2:11" x14ac:dyDescent="0.25">
      <c r="I7">
        <v>-1.18</v>
      </c>
    </row>
    <row r="9" spans="2:11" x14ac:dyDescent="0.25">
      <c r="I9" t="s">
        <v>69</v>
      </c>
      <c r="K9" t="s">
        <v>60</v>
      </c>
    </row>
    <row r="10" spans="2:11" x14ac:dyDescent="0.25">
      <c r="I10">
        <f>I7*K10</f>
        <v>-0.59</v>
      </c>
      <c r="K10" s="2">
        <v>0.5</v>
      </c>
    </row>
    <row r="12" spans="2:11" x14ac:dyDescent="0.25">
      <c r="I12" t="s">
        <v>70</v>
      </c>
    </row>
    <row r="13" spans="2:11" x14ac:dyDescent="0.25">
      <c r="I13">
        <f>I10*K10</f>
        <v>-0.29499999999999998</v>
      </c>
    </row>
    <row r="15" spans="2:11" x14ac:dyDescent="0.25">
      <c r="B15" s="8" t="s">
        <v>65</v>
      </c>
    </row>
    <row r="17" spans="1:8" x14ac:dyDescent="0.25">
      <c r="B17" s="32" t="s">
        <v>0</v>
      </c>
    </row>
    <row r="19" spans="1:8" x14ac:dyDescent="0.25">
      <c r="B19" t="s">
        <v>1</v>
      </c>
      <c r="C19" t="s">
        <v>2</v>
      </c>
      <c r="D19" t="s">
        <v>42</v>
      </c>
      <c r="E19" t="s">
        <v>3</v>
      </c>
      <c r="F19" t="s">
        <v>4</v>
      </c>
      <c r="G19" t="s">
        <v>47</v>
      </c>
      <c r="H19" t="s">
        <v>5</v>
      </c>
    </row>
    <row r="20" spans="1:8" x14ac:dyDescent="0.25">
      <c r="A20" t="s">
        <v>54</v>
      </c>
      <c r="B20" s="19">
        <v>120000</v>
      </c>
      <c r="C20" s="30">
        <v>7.6999999999999999E-2</v>
      </c>
      <c r="D20" s="19">
        <v>2</v>
      </c>
      <c r="E20" s="19">
        <v>60</v>
      </c>
      <c r="F20" s="19">
        <v>22</v>
      </c>
      <c r="G20" s="28">
        <f>1-E5/E4</f>
        <v>0.24842105263157899</v>
      </c>
      <c r="H20" s="29">
        <f>PRODUCT(B20:G20)</f>
        <v>6059883.7894736854</v>
      </c>
    </row>
    <row r="21" spans="1:8" x14ac:dyDescent="0.25">
      <c r="A21" t="s">
        <v>55</v>
      </c>
      <c r="B21" s="19">
        <v>120000</v>
      </c>
      <c r="C21" s="28">
        <v>7.6999999999999999E-2</v>
      </c>
      <c r="D21" s="19">
        <v>2</v>
      </c>
      <c r="E21" s="19">
        <v>60</v>
      </c>
      <c r="F21" s="19">
        <v>22</v>
      </c>
      <c r="G21" s="28">
        <f>1-F5/F4</f>
        <v>0.39072847682119205</v>
      </c>
      <c r="H21" s="29">
        <f t="shared" ref="H21:H22" si="0">PRODUCT(B21:G21)</f>
        <v>9531274.1721854303</v>
      </c>
    </row>
    <row r="22" spans="1:8" x14ac:dyDescent="0.25">
      <c r="A22" t="s">
        <v>64</v>
      </c>
      <c r="B22">
        <v>120000</v>
      </c>
      <c r="C22" s="17">
        <v>7.6999999999999999E-2</v>
      </c>
      <c r="D22">
        <v>2</v>
      </c>
      <c r="E22">
        <v>60</v>
      </c>
      <c r="F22">
        <v>22</v>
      </c>
      <c r="G22" s="28">
        <f>1-G5/G4</f>
        <v>0.47911832946635746</v>
      </c>
      <c r="H22" s="29">
        <f t="shared" si="0"/>
        <v>11687420.881670536</v>
      </c>
    </row>
    <row r="24" spans="1:8" x14ac:dyDescent="0.25">
      <c r="B24" s="32" t="s">
        <v>9</v>
      </c>
    </row>
    <row r="26" spans="1:8" x14ac:dyDescent="0.25">
      <c r="B26" t="s">
        <v>1</v>
      </c>
      <c r="C26" t="s">
        <v>2</v>
      </c>
      <c r="D26" t="s">
        <v>41</v>
      </c>
      <c r="E26" t="s">
        <v>47</v>
      </c>
      <c r="F26" t="s">
        <v>10</v>
      </c>
      <c r="G26" t="s">
        <v>5</v>
      </c>
    </row>
    <row r="27" spans="1:8" x14ac:dyDescent="0.25">
      <c r="A27" t="s">
        <v>54</v>
      </c>
      <c r="B27">
        <v>120000</v>
      </c>
      <c r="C27" s="11">
        <v>7.6999999999999999E-2</v>
      </c>
      <c r="D27" s="1">
        <v>0.33300000000000002</v>
      </c>
      <c r="E27" s="17">
        <f>G20</f>
        <v>0.24842105263157899</v>
      </c>
      <c r="F27">
        <v>23600</v>
      </c>
      <c r="G27" s="3">
        <f>PRODUCT(B27:F27)</f>
        <v>18039172.24421053</v>
      </c>
    </row>
    <row r="28" spans="1:8" x14ac:dyDescent="0.25">
      <c r="A28" t="s">
        <v>55</v>
      </c>
      <c r="B28">
        <v>120000</v>
      </c>
      <c r="C28" s="11">
        <v>7.6999999999999999E-2</v>
      </c>
      <c r="D28" s="1">
        <v>0.33300000000000002</v>
      </c>
      <c r="E28" s="17">
        <f t="shared" ref="E28:E29" si="1">G21</f>
        <v>0.39072847682119205</v>
      </c>
      <c r="F28">
        <v>23600</v>
      </c>
      <c r="G28" s="3">
        <f t="shared" ref="G28" si="2">PRODUCT(B28:F28)</f>
        <v>28372870.251655627</v>
      </c>
    </row>
    <row r="29" spans="1:8" x14ac:dyDescent="0.25">
      <c r="A29" t="s">
        <v>64</v>
      </c>
      <c r="B29">
        <v>120000</v>
      </c>
      <c r="C29" s="11">
        <v>7.6999999999999999E-2</v>
      </c>
      <c r="D29" s="1">
        <v>0.33300000000000002</v>
      </c>
      <c r="E29" s="17">
        <f t="shared" si="1"/>
        <v>0.47911832946635746</v>
      </c>
      <c r="F29">
        <v>23600</v>
      </c>
      <c r="G29" s="3">
        <f>PRODUCT(B29:F29)</f>
        <v>34791326.97911834</v>
      </c>
    </row>
    <row r="31" spans="1:8" x14ac:dyDescent="0.25">
      <c r="B31" t="s">
        <v>67</v>
      </c>
      <c r="C31" t="s">
        <v>66</v>
      </c>
    </row>
    <row r="33" spans="1:3" x14ac:dyDescent="0.25">
      <c r="A33" t="s">
        <v>54</v>
      </c>
      <c r="B33">
        <v>5762400</v>
      </c>
      <c r="C33" s="31">
        <f>H20+G27-B33</f>
        <v>18336656.033684216</v>
      </c>
    </row>
    <row r="34" spans="1:3" x14ac:dyDescent="0.25">
      <c r="A34" t="s">
        <v>55</v>
      </c>
      <c r="B34">
        <v>5762400</v>
      </c>
      <c r="C34" s="31">
        <f>H21+G28-B34</f>
        <v>32141744.423841059</v>
      </c>
    </row>
    <row r="35" spans="1:3" x14ac:dyDescent="0.25">
      <c r="A35" t="s">
        <v>64</v>
      </c>
      <c r="B35">
        <v>5762400</v>
      </c>
      <c r="C35" s="31">
        <f>H22+G29-B35</f>
        <v>40716347.860788874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Model and ROI</vt:lpstr>
      <vt:lpstr>Risk of Doing 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Yang</dc:creator>
  <cp:lastModifiedBy>Dian Yang</cp:lastModifiedBy>
  <dcterms:created xsi:type="dcterms:W3CDTF">2020-11-15T21:22:09Z</dcterms:created>
  <dcterms:modified xsi:type="dcterms:W3CDTF">2020-11-16T07:49:19Z</dcterms:modified>
</cp:coreProperties>
</file>