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7a423b95e3813e/Desktop/UOP/MSBA-210/"/>
    </mc:Choice>
  </mc:AlternateContent>
  <xr:revisionPtr revIDLastSave="16" documentId="8_{3EF73CD2-B5E9-4F93-B817-E1C06B058ED6}" xr6:coauthVersionLast="47" xr6:coauthVersionMax="47" xr10:uidLastSave="{30BA3022-A619-4B51-9F1E-AD4534D53FDC}"/>
  <bookViews>
    <workbookView minimized="1" xWindow="732" yWindow="732" windowWidth="11556" windowHeight="8880" xr2:uid="{BE2133C2-0CBC-1E47-8276-3F71B5A6A91B}"/>
  </bookViews>
  <sheets>
    <sheet name="Natural made" sheetId="1" r:id="rId1"/>
    <sheet name="Lab made" sheetId="2" r:id="rId2"/>
    <sheet name="2" sheetId="3" r:id="rId3"/>
    <sheet name="3 and 4" sheetId="4" r:id="rId4"/>
    <sheet name="Sheet1" sheetId="9" r:id="rId5"/>
    <sheet name="5" sheetId="8" r:id="rId6"/>
    <sheet name="Rapaport Report " sheetId="5" r:id="rId7"/>
    <sheet name="30 DATA" sheetId="7" r:id="rId8"/>
  </sheets>
  <definedNames>
    <definedName name="_xlnm._FilterDatabase" localSheetId="0" hidden="1">'Natural made'!$J$3:$R$12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8" l="1"/>
  <c r="S15" i="8"/>
  <c r="V15" i="8" s="1"/>
  <c r="S14" i="8"/>
  <c r="S8" i="8"/>
  <c r="S9" i="8"/>
  <c r="S10" i="8"/>
  <c r="S11" i="8"/>
  <c r="S12" i="8"/>
  <c r="S13" i="8"/>
  <c r="R15" i="8"/>
  <c r="U15" i="8" s="1"/>
  <c r="T7" i="8"/>
  <c r="Q27" i="8"/>
  <c r="Q22" i="8"/>
  <c r="Q23" i="8"/>
  <c r="Q19" i="8"/>
  <c r="R19" i="8"/>
  <c r="R7" i="8"/>
  <c r="R18" i="8"/>
  <c r="Q15" i="8"/>
  <c r="Q18" i="8"/>
  <c r="U8" i="8" l="1"/>
  <c r="U9" i="8"/>
  <c r="U10" i="8"/>
  <c r="U11" i="8"/>
  <c r="U12" i="8"/>
  <c r="U13" i="8"/>
  <c r="U14" i="8"/>
  <c r="U7" i="8"/>
  <c r="T10" i="8"/>
  <c r="T9" i="8"/>
  <c r="T8" i="8"/>
  <c r="T11" i="8"/>
  <c r="T12" i="8"/>
  <c r="V13" i="8"/>
  <c r="T14" i="8"/>
  <c r="V7" i="8"/>
  <c r="R14" i="8"/>
  <c r="R13" i="8"/>
  <c r="R12" i="8"/>
  <c r="R11" i="8"/>
  <c r="R10" i="8"/>
  <c r="R9" i="8"/>
  <c r="R8" i="8"/>
  <c r="P15" i="8"/>
  <c r="B15" i="8"/>
  <c r="D11" i="8" s="1"/>
  <c r="C15" i="8"/>
  <c r="E9" i="8" s="1"/>
  <c r="H9" i="8" s="1"/>
  <c r="I50" i="3"/>
  <c r="J50" i="3"/>
  <c r="K50" i="3"/>
  <c r="L50" i="3"/>
  <c r="M50" i="3"/>
  <c r="N50" i="3"/>
  <c r="I51" i="3"/>
  <c r="J51" i="3"/>
  <c r="K51" i="3"/>
  <c r="L51" i="3"/>
  <c r="M51" i="3"/>
  <c r="N51" i="3"/>
  <c r="I52" i="3"/>
  <c r="J52" i="3"/>
  <c r="K52" i="3"/>
  <c r="L52" i="3"/>
  <c r="M52" i="3"/>
  <c r="N52" i="3"/>
  <c r="I53" i="3"/>
  <c r="J53" i="3"/>
  <c r="K53" i="3"/>
  <c r="L53" i="3"/>
  <c r="M53" i="3"/>
  <c r="N53" i="3"/>
  <c r="I54" i="3"/>
  <c r="J54" i="3"/>
  <c r="K54" i="3"/>
  <c r="L54" i="3"/>
  <c r="M54" i="3"/>
  <c r="N54" i="3"/>
  <c r="I55" i="3"/>
  <c r="J55" i="3"/>
  <c r="K55" i="3"/>
  <c r="L55" i="3"/>
  <c r="M55" i="3"/>
  <c r="N55" i="3"/>
  <c r="I56" i="3"/>
  <c r="J56" i="3"/>
  <c r="K56" i="3"/>
  <c r="L56" i="3"/>
  <c r="M56" i="3"/>
  <c r="N56" i="3"/>
  <c r="I57" i="3"/>
  <c r="J57" i="3"/>
  <c r="K57" i="3"/>
  <c r="L57" i="3"/>
  <c r="M57" i="3"/>
  <c r="N57" i="3"/>
  <c r="H51" i="3"/>
  <c r="H52" i="3"/>
  <c r="H53" i="3"/>
  <c r="H54" i="3"/>
  <c r="H55" i="3"/>
  <c r="H56" i="3"/>
  <c r="H57" i="3"/>
  <c r="H50" i="3"/>
  <c r="I27" i="3"/>
  <c r="J27" i="3"/>
  <c r="K27" i="3"/>
  <c r="L27" i="3"/>
  <c r="M27" i="3"/>
  <c r="N27" i="3"/>
  <c r="I20" i="3"/>
  <c r="J20" i="3"/>
  <c r="K20" i="3"/>
  <c r="L20" i="3"/>
  <c r="M20" i="3"/>
  <c r="I21" i="3"/>
  <c r="J21" i="3"/>
  <c r="K21" i="3"/>
  <c r="L21" i="3"/>
  <c r="M21" i="3"/>
  <c r="I22" i="3"/>
  <c r="J22" i="3"/>
  <c r="K22" i="3"/>
  <c r="L22" i="3"/>
  <c r="M22" i="3"/>
  <c r="I23" i="3"/>
  <c r="J23" i="3"/>
  <c r="K23" i="3"/>
  <c r="L23" i="3"/>
  <c r="M23" i="3"/>
  <c r="I24" i="3"/>
  <c r="J24" i="3"/>
  <c r="K24" i="3"/>
  <c r="L24" i="3"/>
  <c r="M24" i="3"/>
  <c r="I25" i="3"/>
  <c r="J25" i="3"/>
  <c r="K25" i="3"/>
  <c r="L25" i="3"/>
  <c r="M25" i="3"/>
  <c r="I26" i="3"/>
  <c r="J26" i="3"/>
  <c r="K26" i="3"/>
  <c r="L26" i="3"/>
  <c r="M26" i="3"/>
  <c r="N21" i="3"/>
  <c r="N22" i="3"/>
  <c r="N23" i="3"/>
  <c r="N24" i="3"/>
  <c r="N25" i="3"/>
  <c r="N26" i="3"/>
  <c r="N20" i="3"/>
  <c r="H27" i="3"/>
  <c r="H21" i="3"/>
  <c r="H22" i="3"/>
  <c r="H23" i="3"/>
  <c r="H24" i="3"/>
  <c r="H25" i="3"/>
  <c r="H26" i="3"/>
  <c r="H20" i="3"/>
  <c r="G3" i="2"/>
  <c r="G4" i="2"/>
  <c r="G23" i="2"/>
  <c r="G24" i="2"/>
  <c r="G25" i="2"/>
  <c r="G44" i="2"/>
  <c r="G45" i="2"/>
  <c r="G46" i="2"/>
  <c r="G5" i="2"/>
  <c r="G6" i="2"/>
  <c r="G7" i="2"/>
  <c r="G26" i="2"/>
  <c r="G27" i="2"/>
  <c r="G28" i="2"/>
  <c r="G47" i="2"/>
  <c r="G48" i="2"/>
  <c r="G49" i="2"/>
  <c r="G65" i="2"/>
  <c r="G66" i="2"/>
  <c r="G67" i="2"/>
  <c r="G83" i="2"/>
  <c r="G84" i="2"/>
  <c r="G85" i="2"/>
  <c r="G101" i="2"/>
  <c r="G8" i="2"/>
  <c r="G9" i="2"/>
  <c r="G10" i="2"/>
  <c r="G29" i="2"/>
  <c r="G30" i="2"/>
  <c r="G31" i="2"/>
  <c r="G50" i="2"/>
  <c r="G51" i="2"/>
  <c r="G52" i="2"/>
  <c r="G68" i="2"/>
  <c r="G69" i="2"/>
  <c r="G70" i="2"/>
  <c r="G86" i="2"/>
  <c r="G87" i="2"/>
  <c r="G88" i="2"/>
  <c r="G102" i="2"/>
  <c r="G103" i="2"/>
  <c r="G104" i="2"/>
  <c r="G11" i="2"/>
  <c r="G12" i="2"/>
  <c r="G13" i="2"/>
  <c r="G32" i="2"/>
  <c r="G33" i="2"/>
  <c r="G34" i="2"/>
  <c r="G53" i="2"/>
  <c r="G54" i="2"/>
  <c r="G55" i="2"/>
  <c r="G71" i="2"/>
  <c r="G72" i="2"/>
  <c r="G73" i="2"/>
  <c r="G89" i="2"/>
  <c r="G90" i="2"/>
  <c r="G91" i="2"/>
  <c r="G105" i="2"/>
  <c r="G106" i="2"/>
  <c r="G107" i="2"/>
  <c r="G117" i="2"/>
  <c r="G14" i="2"/>
  <c r="G15" i="2"/>
  <c r="G16" i="2"/>
  <c r="G35" i="2"/>
  <c r="G36" i="2"/>
  <c r="G37" i="2"/>
  <c r="G56" i="2"/>
  <c r="G57" i="2"/>
  <c r="G58" i="2"/>
  <c r="G74" i="2"/>
  <c r="G75" i="2"/>
  <c r="G76" i="2"/>
  <c r="G92" i="2"/>
  <c r="G93" i="2"/>
  <c r="G94" i="2"/>
  <c r="G108" i="2"/>
  <c r="G109" i="2"/>
  <c r="G110" i="2"/>
  <c r="G118" i="2"/>
  <c r="G119" i="2"/>
  <c r="G120" i="2"/>
  <c r="G17" i="2"/>
  <c r="G18" i="2"/>
  <c r="G19" i="2"/>
  <c r="G38" i="2"/>
  <c r="G39" i="2"/>
  <c r="G40" i="2"/>
  <c r="G59" i="2"/>
  <c r="G60" i="2"/>
  <c r="G61" i="2"/>
  <c r="G77" i="2"/>
  <c r="G78" i="2"/>
  <c r="G79" i="2"/>
  <c r="G95" i="2"/>
  <c r="G96" i="2"/>
  <c r="G97" i="2"/>
  <c r="G111" i="2"/>
  <c r="G112" i="2"/>
  <c r="G113" i="2"/>
  <c r="G121" i="2"/>
  <c r="G20" i="2"/>
  <c r="G21" i="2"/>
  <c r="G22" i="2"/>
  <c r="G41" i="2"/>
  <c r="G42" i="2"/>
  <c r="G43" i="2"/>
  <c r="G62" i="2"/>
  <c r="G63" i="2"/>
  <c r="G64" i="2"/>
  <c r="G80" i="2"/>
  <c r="G81" i="2"/>
  <c r="G82" i="2"/>
  <c r="G98" i="2"/>
  <c r="G99" i="2"/>
  <c r="G100" i="2"/>
  <c r="G114" i="2"/>
  <c r="G115" i="2"/>
  <c r="G116" i="2"/>
  <c r="G2" i="2"/>
  <c r="G3" i="1"/>
  <c r="G4" i="1"/>
  <c r="G23" i="1"/>
  <c r="G24" i="1"/>
  <c r="G25" i="1"/>
  <c r="G44" i="1"/>
  <c r="G45" i="1"/>
  <c r="G46" i="1"/>
  <c r="G65" i="1"/>
  <c r="G66" i="1"/>
  <c r="G67" i="1"/>
  <c r="G86" i="1"/>
  <c r="G87" i="1"/>
  <c r="G88" i="1"/>
  <c r="G107" i="1"/>
  <c r="G108" i="1"/>
  <c r="G109" i="1"/>
  <c r="G128" i="1"/>
  <c r="G129" i="1"/>
  <c r="G130" i="1"/>
  <c r="G149" i="1"/>
  <c r="G150" i="1"/>
  <c r="G151" i="1"/>
  <c r="G5" i="1"/>
  <c r="G6" i="1"/>
  <c r="G7" i="1"/>
  <c r="G26" i="1"/>
  <c r="G27" i="1"/>
  <c r="G28" i="1"/>
  <c r="G47" i="1"/>
  <c r="G48" i="1"/>
  <c r="G49" i="1"/>
  <c r="G68" i="1"/>
  <c r="G69" i="1"/>
  <c r="G70" i="1"/>
  <c r="G89" i="1"/>
  <c r="G90" i="1"/>
  <c r="G91" i="1"/>
  <c r="G110" i="1"/>
  <c r="G111" i="1"/>
  <c r="G112" i="1"/>
  <c r="G131" i="1"/>
  <c r="G132" i="1"/>
  <c r="G133" i="1"/>
  <c r="G152" i="1"/>
  <c r="G153" i="1"/>
  <c r="G154" i="1"/>
  <c r="G8" i="1"/>
  <c r="G9" i="1"/>
  <c r="G10" i="1"/>
  <c r="G29" i="1"/>
  <c r="G30" i="1"/>
  <c r="G31" i="1"/>
  <c r="G50" i="1"/>
  <c r="G51" i="1"/>
  <c r="G52" i="1"/>
  <c r="G71" i="1"/>
  <c r="G72" i="1"/>
  <c r="G73" i="1"/>
  <c r="G92" i="1"/>
  <c r="G93" i="1"/>
  <c r="G94" i="1"/>
  <c r="G113" i="1"/>
  <c r="G114" i="1"/>
  <c r="G115" i="1"/>
  <c r="G134" i="1"/>
  <c r="G135" i="1"/>
  <c r="G136" i="1"/>
  <c r="G155" i="1"/>
  <c r="G156" i="1"/>
  <c r="G157" i="1"/>
  <c r="G11" i="1"/>
  <c r="G12" i="1"/>
  <c r="G13" i="1"/>
  <c r="G32" i="1"/>
  <c r="G33" i="1"/>
  <c r="G34" i="1"/>
  <c r="G53" i="1"/>
  <c r="G54" i="1"/>
  <c r="G55" i="1"/>
  <c r="G74" i="1"/>
  <c r="G75" i="1"/>
  <c r="G76" i="1"/>
  <c r="G95" i="1"/>
  <c r="G96" i="1"/>
  <c r="G97" i="1"/>
  <c r="G116" i="1"/>
  <c r="G117" i="1"/>
  <c r="G118" i="1"/>
  <c r="G137" i="1"/>
  <c r="G138" i="1"/>
  <c r="G139" i="1"/>
  <c r="G158" i="1"/>
  <c r="G159" i="1"/>
  <c r="G160" i="1"/>
  <c r="G14" i="1"/>
  <c r="G15" i="1"/>
  <c r="G16" i="1"/>
  <c r="G35" i="1"/>
  <c r="G36" i="1"/>
  <c r="G37" i="1"/>
  <c r="G56" i="1"/>
  <c r="G57" i="1"/>
  <c r="G58" i="1"/>
  <c r="G77" i="1"/>
  <c r="G78" i="1"/>
  <c r="G79" i="1"/>
  <c r="G98" i="1"/>
  <c r="G99" i="1"/>
  <c r="G100" i="1"/>
  <c r="G119" i="1"/>
  <c r="G120" i="1"/>
  <c r="G121" i="1"/>
  <c r="G140" i="1"/>
  <c r="G141" i="1"/>
  <c r="G142" i="1"/>
  <c r="G161" i="1"/>
  <c r="G162" i="1"/>
  <c r="G163" i="1"/>
  <c r="G17" i="1"/>
  <c r="G18" i="1"/>
  <c r="G19" i="1"/>
  <c r="G38" i="1"/>
  <c r="G39" i="1"/>
  <c r="G40" i="1"/>
  <c r="G59" i="1"/>
  <c r="G60" i="1"/>
  <c r="G61" i="1"/>
  <c r="G80" i="1"/>
  <c r="G81" i="1"/>
  <c r="G82" i="1"/>
  <c r="G101" i="1"/>
  <c r="G102" i="1"/>
  <c r="G103" i="1"/>
  <c r="G122" i="1"/>
  <c r="G123" i="1"/>
  <c r="G124" i="1"/>
  <c r="G143" i="1"/>
  <c r="G144" i="1"/>
  <c r="G145" i="1"/>
  <c r="G164" i="1"/>
  <c r="G165" i="1"/>
  <c r="G166" i="1"/>
  <c r="G20" i="1"/>
  <c r="G21" i="1"/>
  <c r="G22" i="1"/>
  <c r="G41" i="1"/>
  <c r="G42" i="1"/>
  <c r="G43" i="1"/>
  <c r="G62" i="1"/>
  <c r="G63" i="1"/>
  <c r="G64" i="1"/>
  <c r="G83" i="1"/>
  <c r="G84" i="1"/>
  <c r="G85" i="1"/>
  <c r="G104" i="1"/>
  <c r="G105" i="1"/>
  <c r="G106" i="1"/>
  <c r="G125" i="1"/>
  <c r="G126" i="1"/>
  <c r="G127" i="1"/>
  <c r="G146" i="1"/>
  <c r="G147" i="1"/>
  <c r="G148" i="1"/>
  <c r="G167" i="1"/>
  <c r="G168" i="1"/>
  <c r="G169" i="1"/>
  <c r="G2" i="1"/>
  <c r="V12" i="8" l="1"/>
  <c r="V11" i="8"/>
  <c r="V10" i="8"/>
  <c r="V9" i="8"/>
  <c r="V14" i="8"/>
  <c r="T13" i="8"/>
  <c r="T15" i="8" s="1"/>
  <c r="Q21" i="8" s="1"/>
  <c r="Q25" i="8" s="1"/>
  <c r="V8" i="8"/>
  <c r="G11" i="8"/>
  <c r="E7" i="8"/>
  <c r="H7" i="8" s="1"/>
  <c r="D14" i="8"/>
  <c r="E14" i="8"/>
  <c r="H14" i="8" s="1"/>
  <c r="E8" i="8"/>
  <c r="H8" i="8" s="1"/>
  <c r="E12" i="8"/>
  <c r="H12" i="8" s="1"/>
  <c r="D10" i="8"/>
  <c r="E10" i="8"/>
  <c r="H10" i="8" s="1"/>
  <c r="D9" i="8"/>
  <c r="D8" i="8"/>
  <c r="D7" i="8"/>
  <c r="D13" i="8"/>
  <c r="E13" i="8"/>
  <c r="H13" i="8" s="1"/>
  <c r="D12" i="8"/>
  <c r="E11" i="8"/>
  <c r="H11" i="8" s="1"/>
  <c r="G13" i="8" l="1"/>
  <c r="F13" i="8"/>
  <c r="F10" i="8"/>
  <c r="G10" i="8"/>
  <c r="G9" i="8"/>
  <c r="F9" i="8"/>
  <c r="G12" i="8"/>
  <c r="F12" i="8"/>
  <c r="G7" i="8"/>
  <c r="F7" i="8"/>
  <c r="G14" i="8"/>
  <c r="F14" i="8"/>
  <c r="G8" i="8"/>
  <c r="F8" i="8"/>
  <c r="F11" i="8"/>
</calcChain>
</file>

<file path=xl/sharedStrings.xml><?xml version="1.0" encoding="utf-8"?>
<sst xmlns="http://schemas.openxmlformats.org/spreadsheetml/2006/main" count="1774" uniqueCount="74">
  <si>
    <t>Price</t>
  </si>
  <si>
    <t>Carat</t>
  </si>
  <si>
    <t>Shape</t>
  </si>
  <si>
    <t>Color</t>
  </si>
  <si>
    <t xml:space="preserve">Cut </t>
  </si>
  <si>
    <t>Clarity</t>
  </si>
  <si>
    <t>Price/Ct</t>
  </si>
  <si>
    <t>Cushion</t>
  </si>
  <si>
    <t>D</t>
  </si>
  <si>
    <t>Ideal</t>
  </si>
  <si>
    <t>IF</t>
  </si>
  <si>
    <t>Emerald</t>
  </si>
  <si>
    <t xml:space="preserve">Oval </t>
  </si>
  <si>
    <t>Princess</t>
  </si>
  <si>
    <t>E</t>
  </si>
  <si>
    <t>F</t>
  </si>
  <si>
    <t>G</t>
  </si>
  <si>
    <t>H</t>
  </si>
  <si>
    <t>I</t>
  </si>
  <si>
    <t>Asscher</t>
  </si>
  <si>
    <t>J</t>
  </si>
  <si>
    <t>Pear</t>
  </si>
  <si>
    <t>K</t>
  </si>
  <si>
    <t>VVS1</t>
  </si>
  <si>
    <t>VVS2</t>
  </si>
  <si>
    <t>VS1</t>
  </si>
  <si>
    <t>VS2</t>
  </si>
  <si>
    <t>Marquise</t>
  </si>
  <si>
    <t>Radiant</t>
  </si>
  <si>
    <t>FL</t>
  </si>
  <si>
    <t>Cut</t>
  </si>
  <si>
    <t>Oval</t>
  </si>
  <si>
    <t>Heart</t>
  </si>
  <si>
    <t>SI1</t>
  </si>
  <si>
    <t>SI2</t>
  </si>
  <si>
    <t>Column Labels</t>
  </si>
  <si>
    <t>Grand Total</t>
  </si>
  <si>
    <t>Row Labels</t>
  </si>
  <si>
    <t>Average of Price/Ct</t>
  </si>
  <si>
    <t xml:space="preserve">Natural </t>
  </si>
  <si>
    <t>Lab made</t>
  </si>
  <si>
    <t>L</t>
  </si>
  <si>
    <t>M</t>
  </si>
  <si>
    <t>SI3</t>
  </si>
  <si>
    <t>I1</t>
  </si>
  <si>
    <t>I2</t>
  </si>
  <si>
    <t>I3</t>
  </si>
  <si>
    <t>Natural</t>
  </si>
  <si>
    <t>Rapaport</t>
  </si>
  <si>
    <t>Colour</t>
  </si>
  <si>
    <t>Price /ct</t>
  </si>
  <si>
    <t>2.1.</t>
  </si>
  <si>
    <t>2.2 a</t>
  </si>
  <si>
    <t>2.2 B</t>
  </si>
  <si>
    <t>Colour (X)</t>
  </si>
  <si>
    <t>Price / ct (Y)</t>
  </si>
  <si>
    <t xml:space="preserve">Xi - Xbar </t>
  </si>
  <si>
    <t xml:space="preserve">Yi - Ybar </t>
  </si>
  <si>
    <t>(Xi - Xbar)(Yi - Ybar)</t>
  </si>
  <si>
    <t>(Xi-Xbar)^2</t>
  </si>
  <si>
    <t>(Yi - Y bar)^2</t>
  </si>
  <si>
    <t>Mean</t>
  </si>
  <si>
    <t>Std Dev</t>
  </si>
  <si>
    <t xml:space="preserve">sxy = </t>
  </si>
  <si>
    <t xml:space="preserve">sx = </t>
  </si>
  <si>
    <t>Sample Standard deviation of x</t>
  </si>
  <si>
    <t xml:space="preserve">sy = </t>
  </si>
  <si>
    <t>Sample Standard deviation of y</t>
  </si>
  <si>
    <t xml:space="preserve">rxy = </t>
  </si>
  <si>
    <t>Sample correlation coefficient</t>
  </si>
  <si>
    <t>CORREL:</t>
  </si>
  <si>
    <t>Column 1</t>
  </si>
  <si>
    <t>Column 2</t>
  </si>
  <si>
    <t xml:space="preserve">               Sample Covariance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</si>
</sst>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  <numFmt numFmtId="166" formatCode="0.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1F1F1F"/>
      <name val="Times New Roman"/>
      <family val="1"/>
    </font>
    <font>
      <sz val="12"/>
      <color rgb="FF000000"/>
      <name val="Calibri"/>
      <family val="2"/>
      <scheme val="minor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7BE4F6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pivotButton="1" applyFont="1"/>
    <xf numFmtId="0" fontId="3" fillId="0" borderId="0" xfId="0" applyFont="1" applyAlignment="1">
      <alignment horizontal="left"/>
    </xf>
    <xf numFmtId="2" fontId="3" fillId="0" borderId="0" xfId="0" applyNumberFormat="1" applyFont="1"/>
    <xf numFmtId="165" fontId="3" fillId="0" borderId="0" xfId="1" applyNumberFormat="1" applyFont="1"/>
    <xf numFmtId="1" fontId="3" fillId="0" borderId="0" xfId="0" applyNumberFormat="1" applyFont="1"/>
    <xf numFmtId="0" fontId="3" fillId="0" borderId="0" xfId="0" applyFont="1" applyAlignment="1">
      <alignment horizontal="center"/>
    </xf>
    <xf numFmtId="164" fontId="4" fillId="3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5" fillId="2" borderId="0" xfId="0" applyNumberFormat="1" applyFont="1" applyFill="1"/>
    <xf numFmtId="164" fontId="3" fillId="0" borderId="0" xfId="0" applyNumberFormat="1" applyFont="1"/>
    <xf numFmtId="164" fontId="4" fillId="0" borderId="0" xfId="0" applyNumberFormat="1" applyFont="1"/>
    <xf numFmtId="2" fontId="4" fillId="0" borderId="0" xfId="0" applyNumberFormat="1" applyFont="1"/>
    <xf numFmtId="0" fontId="4" fillId="0" borderId="0" xfId="0" applyFont="1"/>
    <xf numFmtId="165" fontId="4" fillId="0" borderId="0" xfId="1" applyNumberFormat="1" applyFont="1"/>
    <xf numFmtId="1" fontId="4" fillId="0" borderId="0" xfId="0" applyNumberFormat="1" applyFont="1"/>
    <xf numFmtId="3" fontId="3" fillId="0" borderId="0" xfId="0" applyNumberFormat="1" applyFont="1"/>
    <xf numFmtId="0" fontId="3" fillId="0" borderId="1" xfId="0" applyFont="1" applyBorder="1"/>
    <xf numFmtId="2" fontId="3" fillId="0" borderId="1" xfId="0" applyNumberFormat="1" applyFont="1" applyBorder="1"/>
    <xf numFmtId="9" fontId="3" fillId="0" borderId="0" xfId="2" applyFont="1"/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/>
    <xf numFmtId="0" fontId="2" fillId="7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/>
    <xf numFmtId="0" fontId="6" fillId="0" borderId="0" xfId="0" applyFont="1"/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6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3" fillId="6" borderId="0" xfId="0" applyNumberFormat="1" applyFont="1" applyFill="1" applyAlignment="1">
      <alignment horizontal="right"/>
    </xf>
    <xf numFmtId="166" fontId="0" fillId="0" borderId="0" xfId="0" applyNumberFormat="1"/>
    <xf numFmtId="0" fontId="0" fillId="6" borderId="3" xfId="0" applyFill="1" applyBorder="1"/>
    <xf numFmtId="2" fontId="0" fillId="6" borderId="4" xfId="0" applyNumberFormat="1" applyFill="1" applyBorder="1" applyAlignment="1">
      <alignment horizontal="center"/>
    </xf>
    <xf numFmtId="0" fontId="0" fillId="6" borderId="5" xfId="0" applyFill="1" applyBorder="1"/>
    <xf numFmtId="2" fontId="0" fillId="6" borderId="6" xfId="0" applyNumberFormat="1" applyFill="1" applyBorder="1" applyAlignment="1">
      <alignment horizontal="center"/>
    </xf>
    <xf numFmtId="166" fontId="0" fillId="6" borderId="7" xfId="0" applyNumberFormat="1" applyFill="1" applyBorder="1" applyAlignment="1">
      <alignment horizontal="center"/>
    </xf>
    <xf numFmtId="0" fontId="0" fillId="8" borderId="8" xfId="0" applyFill="1" applyBorder="1" applyAlignment="1">
      <alignment vertical="center"/>
    </xf>
    <xf numFmtId="0" fontId="7" fillId="6" borderId="5" xfId="0" applyFont="1" applyFill="1" applyBorder="1" applyAlignment="1">
      <alignment horizontal="right"/>
    </xf>
    <xf numFmtId="0" fontId="0" fillId="6" borderId="9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8" fillId="6" borderId="5" xfId="0" applyFont="1" applyFill="1" applyBorder="1" applyAlignment="1">
      <alignment horizontal="right"/>
    </xf>
    <xf numFmtId="0" fontId="0" fillId="8" borderId="5" xfId="0" applyFill="1" applyBorder="1" applyAlignment="1">
      <alignment horizontal="left"/>
    </xf>
    <xf numFmtId="0" fontId="0" fillId="6" borderId="5" xfId="0" applyFill="1" applyBorder="1" applyAlignment="1">
      <alignment horizontal="right"/>
    </xf>
    <xf numFmtId="0" fontId="4" fillId="6" borderId="6" xfId="0" applyFont="1" applyFill="1" applyBorder="1" applyAlignment="1">
      <alignment horizontal="right"/>
    </xf>
    <xf numFmtId="0" fontId="0" fillId="6" borderId="10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vertical="center"/>
    </xf>
    <xf numFmtId="0" fontId="0" fillId="0" borderId="11" xfId="0" applyBorder="1"/>
    <xf numFmtId="0" fontId="9" fillId="0" borderId="12" xfId="0" applyFont="1" applyBorder="1" applyAlignment="1">
      <alignment horizontal="center"/>
    </xf>
    <xf numFmtId="166" fontId="0" fillId="6" borderId="3" xfId="0" applyNumberForma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6" borderId="13" xfId="0" applyFill="1" applyBorder="1" applyAlignment="1">
      <alignment horizontal="center"/>
    </xf>
    <xf numFmtId="1" fontId="0" fillId="6" borderId="9" xfId="0" applyNumberFormat="1" applyFill="1" applyBorder="1" applyAlignment="1">
      <alignment horizontal="center"/>
    </xf>
    <xf numFmtId="0" fontId="0" fillId="0" borderId="14" xfId="0" applyBorder="1"/>
    <xf numFmtId="0" fontId="0" fillId="8" borderId="15" xfId="0" applyFill="1" applyBorder="1" applyAlignment="1">
      <alignment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8" xfId="0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43"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numFmt numFmtId="2" formatCode="0.0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DAE600"/>
      <color rgb="FF7BE4F6"/>
      <color rgb="FFFFAA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Colour</a:t>
            </a:r>
            <a:r>
              <a:rPr lang="en-US" baseline="0"/>
              <a:t> Vs Price /ct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 and 4'!$A$6</c:f>
              <c:strCache>
                <c:ptCount val="1"/>
                <c:pt idx="0">
                  <c:v>Price /ct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7566054243219599E-2"/>
                  <c:y val="0.1031229950422863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 baseline="0"/>
                      <a:t>y = -314.88x + 4503.6</a:t>
                    </a:r>
                    <a:br>
                      <a:rPr lang="en-US" sz="1050" b="1" baseline="0"/>
                    </a:br>
                    <a:r>
                      <a:rPr lang="en-US" sz="1050" b="1" baseline="0"/>
                      <a:t>R² = 0.9711</a:t>
                    </a:r>
                    <a:endParaRPr lang="en-US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'3 and 4'!$B$5:$I$5</c:f>
              <c:strCache>
                <c:ptCount val="8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</c:v>
                </c:pt>
                <c:pt idx="6">
                  <c:v>J</c:v>
                </c:pt>
                <c:pt idx="7">
                  <c:v>K</c:v>
                </c:pt>
              </c:strCache>
            </c:strRef>
          </c:xVal>
          <c:yVal>
            <c:numRef>
              <c:f>'3 and 4'!$B$6:$I$6</c:f>
              <c:numCache>
                <c:formatCode>0.00</c:formatCode>
                <c:ptCount val="8"/>
                <c:pt idx="0">
                  <c:v>4325.5373361860984</c:v>
                </c:pt>
                <c:pt idx="1">
                  <c:v>3657.826655322081</c:v>
                </c:pt>
                <c:pt idx="2">
                  <c:v>3553.9932536883548</c:v>
                </c:pt>
                <c:pt idx="3">
                  <c:v>3373.8945179541861</c:v>
                </c:pt>
                <c:pt idx="4">
                  <c:v>2787.2913135938556</c:v>
                </c:pt>
                <c:pt idx="5">
                  <c:v>2757.2881195346649</c:v>
                </c:pt>
                <c:pt idx="6">
                  <c:v>2282.5031398560436</c:v>
                </c:pt>
                <c:pt idx="7">
                  <c:v>1954.560522852137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2-4842-B850-C4055C24AD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26439183"/>
        <c:axId val="1443378288"/>
      </c:scatterChart>
      <c:valAx>
        <c:axId val="172643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378288"/>
        <c:crosses val="autoZero"/>
        <c:crossBetween val="midCat"/>
      </c:valAx>
      <c:valAx>
        <c:axId val="14433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Price/CT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43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Clarity</a:t>
            </a:r>
            <a:r>
              <a:rPr lang="en-US" baseline="0"/>
              <a:t> Vs Price/ 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5531496062992"/>
          <c:y val="8.3749999999999991E-2"/>
          <c:w val="0.82844685039370081"/>
          <c:h val="0.753295056867891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'3 and 4'!$A$8</c:f>
              <c:strCache>
                <c:ptCount val="1"/>
                <c:pt idx="0">
                  <c:v>Price /ct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531058617672793E-3"/>
                  <c:y val="0.177939632545931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/>
                      <a:t>y = 65.873x + 2823.1</a:t>
                    </a:r>
                    <a:br>
                      <a:rPr lang="en-US" sz="1000" b="1" baseline="0"/>
                    </a:br>
                    <a:r>
                      <a:rPr lang="en-US" sz="1000" b="1" baseline="0"/>
                      <a:t>R² = 0.0341</a:t>
                    </a:r>
                    <a:endParaRPr lang="en-US" sz="10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'3 and 4'!$B$7:$H$7</c:f>
              <c:strCache>
                <c:ptCount val="7"/>
                <c:pt idx="0">
                  <c:v>IF</c:v>
                </c:pt>
                <c:pt idx="1">
                  <c:v>SI1</c:v>
                </c:pt>
                <c:pt idx="2">
                  <c:v>SI2</c:v>
                </c:pt>
                <c:pt idx="3">
                  <c:v>VS1</c:v>
                </c:pt>
                <c:pt idx="4">
                  <c:v>VS2</c:v>
                </c:pt>
                <c:pt idx="5">
                  <c:v>VVS1</c:v>
                </c:pt>
                <c:pt idx="6">
                  <c:v>VVS2</c:v>
                </c:pt>
              </c:strCache>
            </c:strRef>
          </c:xVal>
          <c:yVal>
            <c:numRef>
              <c:f>'3 and 4'!$B$8:$H$8</c:f>
              <c:numCache>
                <c:formatCode>0.00</c:formatCode>
                <c:ptCount val="7"/>
                <c:pt idx="0">
                  <c:v>4195.977652208232</c:v>
                </c:pt>
                <c:pt idx="1">
                  <c:v>2074.4681290274671</c:v>
                </c:pt>
                <c:pt idx="2">
                  <c:v>2178.2340266308497</c:v>
                </c:pt>
                <c:pt idx="3">
                  <c:v>3151.0123135251347</c:v>
                </c:pt>
                <c:pt idx="4">
                  <c:v>3003.4665542917282</c:v>
                </c:pt>
                <c:pt idx="5">
                  <c:v>3253.2997190640854</c:v>
                </c:pt>
                <c:pt idx="6">
                  <c:v>3749.8246068665007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8-AF46-A05A-B53E19A008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19823407"/>
        <c:axId val="947365072"/>
      </c:scatterChart>
      <c:valAx>
        <c:axId val="41982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365072"/>
        <c:crosses val="autoZero"/>
        <c:crossBetween val="midCat"/>
      </c:valAx>
      <c:valAx>
        <c:axId val="9473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Price/CT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2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Colour</a:t>
            </a:r>
            <a:r>
              <a:rPr lang="en-US" baseline="0"/>
              <a:t> Vs Price/ ct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 and 4'!$L$6</c:f>
              <c:strCache>
                <c:ptCount val="1"/>
                <c:pt idx="0">
                  <c:v>Price /ct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423272090988626"/>
                  <c:y val="3.09733158355205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/>
                      <a:t>y = -123.58x + 1681.9</a:t>
                    </a:r>
                    <a:br>
                      <a:rPr lang="en-US" sz="1000" b="1" baseline="0"/>
                    </a:br>
                    <a:r>
                      <a:rPr lang="en-US" sz="1000" b="1" baseline="0"/>
                      <a:t>R² = 0.9947</a:t>
                    </a:r>
                    <a:endParaRPr lang="en-US" sz="10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'3 and 4'!$M$5:$T$5</c:f>
              <c:strCache>
                <c:ptCount val="8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</c:v>
                </c:pt>
                <c:pt idx="6">
                  <c:v>J</c:v>
                </c:pt>
                <c:pt idx="7">
                  <c:v>K</c:v>
                </c:pt>
              </c:strCache>
            </c:strRef>
          </c:xVal>
          <c:yVal>
            <c:numRef>
              <c:f>'3 and 4'!$M$6:$T$6</c:f>
              <c:numCache>
                <c:formatCode>0.00</c:formatCode>
                <c:ptCount val="8"/>
                <c:pt idx="0">
                  <c:v>1556.8425094423696</c:v>
                </c:pt>
                <c:pt idx="1">
                  <c:v>1469.2880944234544</c:v>
                </c:pt>
                <c:pt idx="2">
                  <c:v>1294.1405015532366</c:v>
                </c:pt>
                <c:pt idx="3">
                  <c:v>1174.0044563053848</c:v>
                </c:pt>
                <c:pt idx="4">
                  <c:v>1043.3971291536227</c:v>
                </c:pt>
                <c:pt idx="5">
                  <c:v>952.9348085061963</c:v>
                </c:pt>
                <c:pt idx="6">
                  <c:v>795.52149604781175</c:v>
                </c:pt>
                <c:pt idx="7">
                  <c:v>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8-8642-A04E-001EDDD2C4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12750783"/>
        <c:axId val="747189375"/>
      </c:scatterChart>
      <c:valAx>
        <c:axId val="61275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189375"/>
        <c:crosses val="autoZero"/>
        <c:crossBetween val="midCat"/>
      </c:valAx>
      <c:valAx>
        <c:axId val="74718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Price/CT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5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Clarity</a:t>
            </a:r>
            <a:r>
              <a:rPr lang="en-US" baseline="0"/>
              <a:t> Vs Price/ct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 and 4'!$L$8</c:f>
              <c:strCache>
                <c:ptCount val="1"/>
                <c:pt idx="0">
                  <c:v>Price /ct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2834864391951004E-2"/>
                  <c:y val="0.1396897783610382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/>
                      <a:t>y = -42.432x + 1491.8</a:t>
                    </a:r>
                    <a:br>
                      <a:rPr lang="en-US" sz="1000" b="1" baseline="0"/>
                    </a:br>
                    <a:r>
                      <a:rPr lang="en-US" sz="1000" b="1" baseline="0"/>
                      <a:t>R² = 0.0485</a:t>
                    </a:r>
                    <a:endParaRPr lang="en-US" sz="10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'3 and 4'!$M$7:$S$7</c:f>
              <c:strCache>
                <c:ptCount val="7"/>
                <c:pt idx="0">
                  <c:v>IF</c:v>
                </c:pt>
                <c:pt idx="1">
                  <c:v>SI1</c:v>
                </c:pt>
                <c:pt idx="2">
                  <c:v>SI2</c:v>
                </c:pt>
                <c:pt idx="3">
                  <c:v>VS1</c:v>
                </c:pt>
                <c:pt idx="4">
                  <c:v>VS2</c:v>
                </c:pt>
                <c:pt idx="5">
                  <c:v>VVS1</c:v>
                </c:pt>
                <c:pt idx="6">
                  <c:v>VVS2</c:v>
                </c:pt>
              </c:strCache>
            </c:strRef>
          </c:xVal>
          <c:yVal>
            <c:numRef>
              <c:f>'3 and 4'!$M$8:$S$8</c:f>
              <c:numCache>
                <c:formatCode>0.00</c:formatCode>
                <c:ptCount val="7"/>
                <c:pt idx="0">
                  <c:v>2145.5619701583164</c:v>
                </c:pt>
                <c:pt idx="1">
                  <c:v>1018.6189051772022</c:v>
                </c:pt>
                <c:pt idx="2">
                  <c:v>907.46343739243457</c:v>
                </c:pt>
                <c:pt idx="3">
                  <c:v>1212.8355770252927</c:v>
                </c:pt>
                <c:pt idx="4">
                  <c:v>1102.1509776035734</c:v>
                </c:pt>
                <c:pt idx="5">
                  <c:v>1513.4734914644089</c:v>
                </c:pt>
                <c:pt idx="6">
                  <c:v>1354.7324173839511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4F-E44C-8B0B-5DF638E7BC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01858624"/>
        <c:axId val="751482255"/>
      </c:scatterChart>
      <c:valAx>
        <c:axId val="120185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482255"/>
        <c:crosses val="autoZero"/>
        <c:crossBetween val="midCat"/>
      </c:valAx>
      <c:valAx>
        <c:axId val="75148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Price/CT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5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692150</xdr:colOff>
      <xdr:row>9</xdr:row>
      <xdr:rowOff>184150</xdr:rowOff>
    </xdr:from>
    <xdr:to>
      <xdr:col>7</xdr:col>
      <xdr:colOff>247650</xdr:colOff>
      <xdr:row>23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7C4942-D8B1-44CD-FB5B-21BB39FD0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615950</xdr:colOff>
      <xdr:row>25</xdr:row>
      <xdr:rowOff>120650</xdr:rowOff>
    </xdr:from>
    <xdr:to>
      <xdr:col>8</xdr:col>
      <xdr:colOff>495300</xdr:colOff>
      <xdr:row>45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32C8AD-43D0-3796-1D2C-85A83DA37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406400</xdr:colOff>
      <xdr:row>9</xdr:row>
      <xdr:rowOff>177800</xdr:rowOff>
    </xdr:from>
    <xdr:to>
      <xdr:col>20</xdr:col>
      <xdr:colOff>381000</xdr:colOff>
      <xdr:row>24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858358-F679-D63F-E668-77F63043B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368300</xdr:colOff>
      <xdr:row>27</xdr:row>
      <xdr:rowOff>95250</xdr:rowOff>
    </xdr:from>
    <xdr:to>
      <xdr:col>19</xdr:col>
      <xdr:colOff>457200</xdr:colOff>
      <xdr:row>43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00D717-D6D3-2ED5-F42F-9518026A7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656896</xdr:colOff>
      <xdr:row>16</xdr:row>
      <xdr:rowOff>35034</xdr:rowOff>
    </xdr:from>
    <xdr:to>
      <xdr:col>25</xdr:col>
      <xdr:colOff>192258</xdr:colOff>
      <xdr:row>22</xdr:row>
      <xdr:rowOff>13322</xdr:rowOff>
    </xdr:to>
    <xdr:pic>
      <xdr:nvPicPr>
        <xdr:cNvPr id="2" name="Picture 1" descr="Sample covariance is defined as, s sub x y = the sum of, x sub i minus x bar, times y sub i minus y bar, over, n minus 1.">
          <a:extLst>
            <a:ext uri="{FF2B5EF4-FFF2-40B4-BE49-F238E27FC236}">
              <a16:creationId xmlns:a16="http://schemas.microsoft.com/office/drawing/2014/main" id="{33547E19-7EE0-48D1-A24F-59B8A0B6FE9C}"/>
            </a:ext>
          </a:extLst>
        </xdr:cNvPr>
        <xdr:cNvPicPr>
          <a:picLocks noGrp="1" noChangeAspect="1"/>
        </xdr:cNvPicPr>
      </xdr:nvPicPr>
      <xdr:blipFill rotWithShape="1">
        <a:blip xmlns:r="http://schemas.openxmlformats.org/officeDocument/2006/relationships" r:embed="rId1"/>
        <a:srcRect t="-1078" r="32518" b="4192"/>
        <a:stretch/>
      </xdr:blipFill>
      <xdr:spPr>
        <a:xfrm>
          <a:off x="18463172" y="3258206"/>
          <a:ext cx="5815293" cy="1186978"/>
        </a:xfrm>
        <a:prstGeom prst="rect">
          <a:avLst/>
        </a:prstGeom>
      </xdr:spPr>
    </xdr:pic>
    <xdr:clientData/>
  </xdr:twoCellAnchor>
  <xdr:twoCellAnchor editAs="oneCell">
    <xdr:from>
      <xdr:col>19</xdr:col>
      <xdr:colOff>639379</xdr:colOff>
      <xdr:row>22</xdr:row>
      <xdr:rowOff>192691</xdr:rowOff>
    </xdr:from>
    <xdr:to>
      <xdr:col>25</xdr:col>
      <xdr:colOff>182943</xdr:colOff>
      <xdr:row>36</xdr:row>
      <xdr:rowOff>127007</xdr:rowOff>
    </xdr:to>
    <xdr:pic>
      <xdr:nvPicPr>
        <xdr:cNvPr id="3" name="Picture 2" descr="The sample correlation coefficient is computed as r sub x y = s sub x y over, s sub x times s sub y, where r sub x y = sample correlation coefficient, s sub x y = sample covariance, s sub x = sample standard deviation of x, and s sub y = sample standard deviation of y.">
          <a:extLst>
            <a:ext uri="{FF2B5EF4-FFF2-40B4-BE49-F238E27FC236}">
              <a16:creationId xmlns:a16="http://schemas.microsoft.com/office/drawing/2014/main" id="{740F6955-6203-49F3-A409-D9532AEA090C}"/>
            </a:ext>
          </a:extLst>
        </xdr:cNvPr>
        <xdr:cNvPicPr>
          <a:picLocks noGrp="1" noChangeAspect="1"/>
        </xdr:cNvPicPr>
      </xdr:nvPicPr>
      <xdr:blipFill rotWithShape="1">
        <a:blip xmlns:r="http://schemas.openxmlformats.org/officeDocument/2006/relationships" r:embed="rId2"/>
        <a:srcRect t="2376" r="25399" b="-606"/>
        <a:stretch/>
      </xdr:blipFill>
      <xdr:spPr>
        <a:xfrm>
          <a:off x="18445655" y="4624553"/>
          <a:ext cx="5823495" cy="27545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9</xdr:row>
      <xdr:rowOff>0</xdr:rowOff>
    </xdr:from>
    <xdr:to>
      <xdr:col>18</xdr:col>
      <xdr:colOff>822960</xdr:colOff>
      <xdr:row>35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668199-CE17-4B8E-BA88-5B0DBA10F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1280" y="1783080"/>
          <a:ext cx="5943600" cy="5303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12</xdr:col>
      <xdr:colOff>822960</xdr:colOff>
      <xdr:row>28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642031-4C28-6499-2119-E0EE5869E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0640" y="1981200"/>
          <a:ext cx="5943600" cy="3573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7</xdr:col>
      <xdr:colOff>822960</xdr:colOff>
      <xdr:row>28</xdr:row>
      <xdr:rowOff>99060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778E38-5EE8-C7D0-433A-026F409AE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1981200"/>
          <a:ext cx="5943600" cy="3665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8</xdr:col>
      <xdr:colOff>822960</xdr:colOff>
      <xdr:row>66</xdr:row>
      <xdr:rowOff>45720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4D946F-C1FB-6272-9385-3ABA8BB87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" y="7132320"/>
          <a:ext cx="5943600" cy="5989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17</xdr:col>
      <xdr:colOff>822960</xdr:colOff>
      <xdr:row>57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AA1B4DF-22D4-8885-495C-F978DF3B0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7840" y="8717280"/>
          <a:ext cx="59436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thya Pushpaletha" refreshedDate="45215.269643634259" createdVersion="8" refreshedVersion="8" minRefreshableVersion="3" recordCount="168" xr:uid="{C6B56BD4-1CA6-8D43-BF6C-896B960E35EE}">
  <cacheSource type="worksheet">
    <worksheetSource ref="A1:G169" sheet="Natural made"/>
  </cacheSource>
  <cacheFields count="7">
    <cacheField name="Price" numFmtId="164">
      <sharedItems containsSemiMixedTypes="0" containsString="0" containsNumber="1" containsInteger="1" minValue="1060" maxValue="7750"/>
    </cacheField>
    <cacheField name="Carat" numFmtId="0">
      <sharedItems containsSemiMixedTypes="0" containsString="0" containsNumber="1" minValue="0.9" maxValue="0.99"/>
    </cacheField>
    <cacheField name="Shape" numFmtId="0">
      <sharedItems count="8">
        <s v="Cushion"/>
        <s v="Emerald"/>
        <s v="Oval "/>
        <s v="Princess"/>
        <s v="Pear"/>
        <s v="Asscher"/>
        <s v="Marquise"/>
        <s v="Radiant"/>
      </sharedItems>
    </cacheField>
    <cacheField name="Color" numFmtId="0">
      <sharedItems count="8">
        <s v="D"/>
        <s v="E"/>
        <s v="F"/>
        <s v="G"/>
        <s v="H"/>
        <s v="I"/>
        <s v="J"/>
        <s v="K"/>
      </sharedItems>
    </cacheField>
    <cacheField name="Cut " numFmtId="0">
      <sharedItems/>
    </cacheField>
    <cacheField name="Clarity" numFmtId="0">
      <sharedItems count="7">
        <s v="IF"/>
        <s v="VVS1"/>
        <s v="VVS2"/>
        <s v="VS1"/>
        <s v="VS2"/>
        <s v="S1"/>
        <s v="S2"/>
      </sharedItems>
    </cacheField>
    <cacheField name="Price/Ct" numFmtId="2">
      <sharedItems containsSemiMixedTypes="0" containsString="0" containsNumber="1" minValue="1164.8351648351647" maxValue="8522.22222222222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thya Pushpaletha" refreshedDate="45215.274516435187" createdVersion="8" refreshedVersion="8" minRefreshableVersion="3" recordCount="120" xr:uid="{484035C1-64B0-C947-92BF-10EAEFC46329}">
  <cacheSource type="worksheet">
    <worksheetSource ref="A1:G121" sheet="Lab made"/>
  </cacheSource>
  <cacheFields count="7">
    <cacheField name="Price" numFmtId="165">
      <sharedItems containsSemiMixedTypes="0" containsString="0" containsNumber="1" containsInteger="1" minValue="648" maxValue="2510"/>
    </cacheField>
    <cacheField name="Carat" numFmtId="0">
      <sharedItems containsSemiMixedTypes="0" containsString="0" containsNumber="1" minValue="0.9" maxValue="0.99" count="10">
        <n v="0.98"/>
        <n v="0.97"/>
        <n v="0.91"/>
        <n v="0.99"/>
        <n v="0.95"/>
        <n v="0.96"/>
        <n v="0.93"/>
        <n v="0.9"/>
        <n v="0.94"/>
        <n v="0.92"/>
      </sharedItems>
    </cacheField>
    <cacheField name="Cut" numFmtId="0">
      <sharedItems/>
    </cacheField>
    <cacheField name="Shape" numFmtId="0">
      <sharedItems/>
    </cacheField>
    <cacheField name="Color" numFmtId="0">
      <sharedItems count="8">
        <s v="D"/>
        <s v="E"/>
        <s v="F"/>
        <s v="G"/>
        <s v="H"/>
        <s v="I"/>
        <s v="J"/>
        <s v="K"/>
      </sharedItems>
    </cacheField>
    <cacheField name="Clarity" numFmtId="0">
      <sharedItems count="7">
        <s v="IF"/>
        <s v="VVS1"/>
        <s v="VVS2"/>
        <s v="VS1"/>
        <s v="VS2"/>
        <s v="SI1"/>
        <s v="SI2"/>
      </sharedItems>
    </cacheField>
    <cacheField name="Price/Ct" numFmtId="1">
      <sharedItems containsSemiMixedTypes="0" containsString="0" containsNumber="1" minValue="698.9795918367347" maxValue="2535.35353535353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n v="3910"/>
    <n v="0.95"/>
    <x v="0"/>
    <x v="0"/>
    <s v="Ideal"/>
    <x v="0"/>
    <n v="4115.7894736842109"/>
  </r>
  <r>
    <n v="5230"/>
    <n v="0.96"/>
    <x v="1"/>
    <x v="0"/>
    <s v="Ideal"/>
    <x v="0"/>
    <n v="5447.916666666667"/>
  </r>
  <r>
    <n v="6060"/>
    <n v="0.91"/>
    <x v="2"/>
    <x v="0"/>
    <s v="Ideal"/>
    <x v="0"/>
    <n v="6659.3406593406589"/>
  </r>
  <r>
    <n v="3520"/>
    <n v="0.9"/>
    <x v="0"/>
    <x v="0"/>
    <s v="Ideal"/>
    <x v="1"/>
    <n v="3911.1111111111109"/>
  </r>
  <r>
    <n v="4790"/>
    <n v="0.91"/>
    <x v="0"/>
    <x v="0"/>
    <s v="Ideal"/>
    <x v="1"/>
    <n v="5263.7362637362639"/>
  </r>
  <r>
    <n v="4290"/>
    <n v="0.9"/>
    <x v="0"/>
    <x v="0"/>
    <s v="Ideal"/>
    <x v="1"/>
    <n v="4766.666666666667"/>
  </r>
  <r>
    <n v="5580"/>
    <n v="0.95"/>
    <x v="2"/>
    <x v="0"/>
    <s v="Ideal"/>
    <x v="2"/>
    <n v="5873.6842105263158"/>
  </r>
  <r>
    <n v="5010"/>
    <n v="0.9"/>
    <x v="2"/>
    <x v="0"/>
    <s v="Ideal"/>
    <x v="2"/>
    <n v="5566.666666666667"/>
  </r>
  <r>
    <n v="4750"/>
    <n v="0.94"/>
    <x v="3"/>
    <x v="0"/>
    <s v="Ideal"/>
    <x v="2"/>
    <n v="5053.1914893617022"/>
  </r>
  <r>
    <n v="3630"/>
    <n v="0.92"/>
    <x v="3"/>
    <x v="0"/>
    <s v="Ideal"/>
    <x v="3"/>
    <n v="3945.6521739130435"/>
  </r>
  <r>
    <n v="5190"/>
    <n v="0.96"/>
    <x v="3"/>
    <x v="0"/>
    <s v="Ideal"/>
    <x v="3"/>
    <n v="5406.25"/>
  </r>
  <r>
    <n v="3960"/>
    <n v="0.9"/>
    <x v="3"/>
    <x v="0"/>
    <s v="Ideal"/>
    <x v="3"/>
    <n v="4400"/>
  </r>
  <r>
    <n v="2930"/>
    <n v="0.9"/>
    <x v="3"/>
    <x v="0"/>
    <s v="Ideal"/>
    <x v="4"/>
    <n v="3255.5555555555557"/>
  </r>
  <r>
    <n v="3640"/>
    <n v="0.91"/>
    <x v="3"/>
    <x v="0"/>
    <s v="Ideal"/>
    <x v="4"/>
    <n v="4000"/>
  </r>
  <r>
    <n v="5410"/>
    <n v="0.93"/>
    <x v="3"/>
    <x v="0"/>
    <s v="Ideal"/>
    <x v="4"/>
    <n v="5817.2043010752686"/>
  </r>
  <r>
    <n v="3190"/>
    <n v="0.9"/>
    <x v="3"/>
    <x v="0"/>
    <s v="Ideal"/>
    <x v="5"/>
    <n v="3544.4444444444443"/>
  </r>
  <r>
    <n v="1710"/>
    <n v="0.91"/>
    <x v="0"/>
    <x v="0"/>
    <s v="Ideal"/>
    <x v="5"/>
    <n v="1879.120879120879"/>
  </r>
  <r>
    <n v="3840"/>
    <n v="0.96"/>
    <x v="0"/>
    <x v="0"/>
    <s v="Ideal"/>
    <x v="5"/>
    <n v="4000"/>
  </r>
  <r>
    <n v="2210"/>
    <n v="0.9"/>
    <x v="3"/>
    <x v="0"/>
    <s v="Ideal"/>
    <x v="6"/>
    <n v="2455.5555555555557"/>
  </r>
  <r>
    <n v="2910"/>
    <n v="0.91"/>
    <x v="3"/>
    <x v="0"/>
    <s v="Ideal"/>
    <x v="6"/>
    <n v="3197.8021978021975"/>
  </r>
  <r>
    <n v="2140"/>
    <n v="0.94"/>
    <x v="3"/>
    <x v="0"/>
    <s v="Ideal"/>
    <x v="6"/>
    <n v="2276.5957446808511"/>
  </r>
  <r>
    <n v="5570"/>
    <n v="0.93"/>
    <x v="3"/>
    <x v="1"/>
    <s v="Ideal"/>
    <x v="0"/>
    <n v="5989.2473118279568"/>
  </r>
  <r>
    <n v="7670"/>
    <n v="0.9"/>
    <x v="3"/>
    <x v="1"/>
    <s v="Ideal"/>
    <x v="0"/>
    <n v="8522.2222222222226"/>
  </r>
  <r>
    <n v="2880"/>
    <n v="0.9"/>
    <x v="1"/>
    <x v="1"/>
    <s v="Ideal"/>
    <x v="0"/>
    <n v="3200"/>
  </r>
  <r>
    <n v="3240"/>
    <n v="0.9"/>
    <x v="3"/>
    <x v="1"/>
    <s v="Ideal"/>
    <x v="1"/>
    <n v="3600"/>
  </r>
  <r>
    <n v="4230"/>
    <n v="0.96"/>
    <x v="3"/>
    <x v="1"/>
    <s v="Ideal"/>
    <x v="1"/>
    <n v="4406.25"/>
  </r>
  <r>
    <n v="3640"/>
    <n v="0.98"/>
    <x v="3"/>
    <x v="1"/>
    <s v="Ideal"/>
    <x v="1"/>
    <n v="3714.2857142857142"/>
  </r>
  <r>
    <n v="4270"/>
    <n v="0.92"/>
    <x v="0"/>
    <x v="1"/>
    <s v="Ideal"/>
    <x v="2"/>
    <n v="4641.304347826087"/>
  </r>
  <r>
    <n v="2180"/>
    <n v="0.9"/>
    <x v="0"/>
    <x v="1"/>
    <s v="Ideal"/>
    <x v="2"/>
    <n v="2422.2222222222222"/>
  </r>
  <r>
    <n v="5400"/>
    <n v="0.91"/>
    <x v="0"/>
    <x v="1"/>
    <s v="Ideal"/>
    <x v="2"/>
    <n v="5934.065934065934"/>
  </r>
  <r>
    <n v="3230"/>
    <n v="0.92"/>
    <x v="3"/>
    <x v="1"/>
    <s v="Ideal"/>
    <x v="3"/>
    <n v="3510.869565217391"/>
  </r>
  <r>
    <n v="3390"/>
    <n v="0.9"/>
    <x v="3"/>
    <x v="1"/>
    <s v="Ideal"/>
    <x v="3"/>
    <n v="3766.6666666666665"/>
  </r>
  <r>
    <n v="4230"/>
    <n v="0.96"/>
    <x v="3"/>
    <x v="1"/>
    <s v="Ideal"/>
    <x v="3"/>
    <n v="4406.25"/>
  </r>
  <r>
    <n v="1810"/>
    <n v="0.9"/>
    <x v="0"/>
    <x v="1"/>
    <s v="Ideal"/>
    <x v="4"/>
    <n v="2011.1111111111111"/>
  </r>
  <r>
    <n v="2310"/>
    <n v="0.91"/>
    <x v="0"/>
    <x v="1"/>
    <s v="Ideal"/>
    <x v="4"/>
    <n v="2538.4615384615386"/>
  </r>
  <r>
    <n v="3250"/>
    <n v="0.95"/>
    <x v="0"/>
    <x v="1"/>
    <s v="Ideal"/>
    <x v="4"/>
    <n v="3421.0526315789475"/>
  </r>
  <r>
    <n v="2550"/>
    <n v="0.9"/>
    <x v="3"/>
    <x v="1"/>
    <s v="Ideal"/>
    <x v="5"/>
    <n v="2833.3333333333335"/>
  </r>
  <r>
    <n v="2520"/>
    <n v="0.93"/>
    <x v="3"/>
    <x v="1"/>
    <s v="Ideal"/>
    <x v="5"/>
    <n v="2709.6774193548385"/>
  </r>
  <r>
    <n v="2620"/>
    <n v="0.96"/>
    <x v="3"/>
    <x v="1"/>
    <s v="Ideal"/>
    <x v="5"/>
    <n v="2729.166666666667"/>
  </r>
  <r>
    <n v="2350"/>
    <n v="0.96"/>
    <x v="3"/>
    <x v="1"/>
    <s v="Ideal"/>
    <x v="6"/>
    <n v="2447.916666666667"/>
  </r>
  <r>
    <n v="1740"/>
    <n v="0.9"/>
    <x v="3"/>
    <x v="1"/>
    <s v="Ideal"/>
    <x v="6"/>
    <n v="1933.3333333333333"/>
  </r>
  <r>
    <n v="1890"/>
    <n v="0.91"/>
    <x v="3"/>
    <x v="1"/>
    <s v="Ideal"/>
    <x v="6"/>
    <n v="2076.9230769230767"/>
  </r>
  <r>
    <n v="3480"/>
    <n v="0.93"/>
    <x v="0"/>
    <x v="2"/>
    <s v="Ideal"/>
    <x v="0"/>
    <n v="3741.9354838709673"/>
  </r>
  <r>
    <n v="6510"/>
    <n v="0.9"/>
    <x v="3"/>
    <x v="2"/>
    <s v="Ideal"/>
    <x v="0"/>
    <n v="7233.333333333333"/>
  </r>
  <r>
    <n v="7750"/>
    <n v="0.96"/>
    <x v="3"/>
    <x v="2"/>
    <s v="Ideal"/>
    <x v="0"/>
    <n v="8072.916666666667"/>
  </r>
  <r>
    <n v="4230"/>
    <n v="0.96"/>
    <x v="3"/>
    <x v="2"/>
    <s v="Ideal"/>
    <x v="1"/>
    <n v="4406.25"/>
  </r>
  <r>
    <n v="3610"/>
    <n v="0.9"/>
    <x v="3"/>
    <x v="2"/>
    <s v="Ideal"/>
    <x v="1"/>
    <n v="4011.1111111111109"/>
  </r>
  <r>
    <n v="4290"/>
    <n v="0.91"/>
    <x v="3"/>
    <x v="2"/>
    <s v="Ideal"/>
    <x v="1"/>
    <n v="4714.2857142857138"/>
  </r>
  <r>
    <n v="2590"/>
    <n v="0.92"/>
    <x v="0"/>
    <x v="2"/>
    <s v="Ideal"/>
    <x v="2"/>
    <n v="2815.2173913043475"/>
  </r>
  <r>
    <n v="4750"/>
    <n v="0.9"/>
    <x v="3"/>
    <x v="2"/>
    <s v="Ideal"/>
    <x v="2"/>
    <n v="5277.7777777777774"/>
  </r>
  <r>
    <n v="5140"/>
    <n v="0.91"/>
    <x v="3"/>
    <x v="2"/>
    <s v="Ideal"/>
    <x v="2"/>
    <n v="5648.3516483516478"/>
  </r>
  <r>
    <n v="2590"/>
    <n v="0.92"/>
    <x v="0"/>
    <x v="2"/>
    <s v="Ideal"/>
    <x v="3"/>
    <n v="2815.2173913043475"/>
  </r>
  <r>
    <n v="2400"/>
    <n v="0.9"/>
    <x v="0"/>
    <x v="2"/>
    <s v="Ideal"/>
    <x v="3"/>
    <n v="2666.6666666666665"/>
  </r>
  <r>
    <n v="3610"/>
    <n v="0.97"/>
    <x v="0"/>
    <x v="2"/>
    <s v="Ideal"/>
    <x v="3"/>
    <n v="3721.6494845360826"/>
  </r>
  <r>
    <n v="2600"/>
    <n v="0.9"/>
    <x v="0"/>
    <x v="2"/>
    <s v="Ideal"/>
    <x v="4"/>
    <n v="2888.8888888888887"/>
  </r>
  <r>
    <n v="2500"/>
    <n v="0.93"/>
    <x v="0"/>
    <x v="2"/>
    <s v="Ideal"/>
    <x v="4"/>
    <n v="2688.1720430107525"/>
  </r>
  <r>
    <n v="3250"/>
    <n v="0.95"/>
    <x v="0"/>
    <x v="2"/>
    <s v="Ideal"/>
    <x v="4"/>
    <n v="3421.0526315789475"/>
  </r>
  <r>
    <n v="1360"/>
    <n v="0.9"/>
    <x v="0"/>
    <x v="2"/>
    <s v="Ideal"/>
    <x v="5"/>
    <n v="1511.1111111111111"/>
  </r>
  <r>
    <n v="1290"/>
    <n v="0.92"/>
    <x v="0"/>
    <x v="2"/>
    <s v="Ideal"/>
    <x v="5"/>
    <n v="1402.1739130434783"/>
  </r>
  <r>
    <n v="1950"/>
    <n v="0.94"/>
    <x v="0"/>
    <x v="2"/>
    <s v="Ideal"/>
    <x v="5"/>
    <n v="2074.4680851063831"/>
  </r>
  <r>
    <n v="1320"/>
    <n v="0.9"/>
    <x v="0"/>
    <x v="2"/>
    <s v="Ideal"/>
    <x v="6"/>
    <n v="1466.6666666666667"/>
  </r>
  <r>
    <n v="1940"/>
    <n v="0.92"/>
    <x v="4"/>
    <x v="2"/>
    <s v="Ideal"/>
    <x v="6"/>
    <n v="2108.695652173913"/>
  </r>
  <r>
    <n v="1870"/>
    <n v="0.96"/>
    <x v="4"/>
    <x v="2"/>
    <s v="Ideal"/>
    <x v="6"/>
    <n v="1947.9166666666667"/>
  </r>
  <r>
    <n v="3480"/>
    <n v="0.91"/>
    <x v="3"/>
    <x v="3"/>
    <s v="Ideal"/>
    <x v="0"/>
    <n v="3824.1758241758239"/>
  </r>
  <r>
    <n v="3940"/>
    <n v="0.9"/>
    <x v="3"/>
    <x v="3"/>
    <s v="Ideal"/>
    <x v="0"/>
    <n v="4377.7777777777774"/>
  </r>
  <r>
    <n v="5230"/>
    <n v="0.91"/>
    <x v="0"/>
    <x v="3"/>
    <s v="Ideal"/>
    <x v="0"/>
    <n v="5747.2527472527472"/>
  </r>
  <r>
    <n v="2980"/>
    <n v="0.92"/>
    <x v="3"/>
    <x v="3"/>
    <s v="Ideal"/>
    <x v="1"/>
    <n v="3239.1304347826085"/>
  </r>
  <r>
    <n v="2980"/>
    <n v="0.9"/>
    <x v="3"/>
    <x v="3"/>
    <s v="Ideal"/>
    <x v="1"/>
    <n v="3311.1111111111109"/>
  </r>
  <r>
    <n v="3200"/>
    <n v="0.9"/>
    <x v="3"/>
    <x v="3"/>
    <s v="Ideal"/>
    <x v="1"/>
    <n v="3555.5555555555557"/>
  </r>
  <r>
    <n v="2570"/>
    <n v="0.93"/>
    <x v="0"/>
    <x v="3"/>
    <s v="Ideal"/>
    <x v="2"/>
    <n v="2763.4408602150538"/>
  </r>
  <r>
    <n v="2510"/>
    <n v="0.9"/>
    <x v="0"/>
    <x v="3"/>
    <s v="Ideal"/>
    <x v="2"/>
    <n v="2788.8888888888887"/>
  </r>
  <r>
    <n v="3940"/>
    <n v="0.95"/>
    <x v="0"/>
    <x v="3"/>
    <s v="Ideal"/>
    <x v="2"/>
    <n v="4147.3684210526317"/>
  </r>
  <r>
    <n v="2990"/>
    <n v="0.93"/>
    <x v="3"/>
    <x v="3"/>
    <s v="Ideal"/>
    <x v="3"/>
    <n v="3215.0537634408602"/>
  </r>
  <r>
    <n v="3420"/>
    <n v="0.96"/>
    <x v="3"/>
    <x v="3"/>
    <s v="Ideal"/>
    <x v="3"/>
    <n v="3562.5"/>
  </r>
  <r>
    <n v="3900"/>
    <n v="0.9"/>
    <x v="3"/>
    <x v="3"/>
    <s v="Ideal"/>
    <x v="3"/>
    <n v="4333.333333333333"/>
  </r>
  <r>
    <n v="4340"/>
    <n v="0.9"/>
    <x v="3"/>
    <x v="3"/>
    <s v="Ideal"/>
    <x v="4"/>
    <n v="4822.2222222222217"/>
  </r>
  <r>
    <n v="2490"/>
    <n v="0.92"/>
    <x v="3"/>
    <x v="3"/>
    <s v="Ideal"/>
    <x v="4"/>
    <n v="2706.5217391304345"/>
  </r>
  <r>
    <n v="3990"/>
    <n v="0.97"/>
    <x v="3"/>
    <x v="3"/>
    <s v="Ideal"/>
    <x v="4"/>
    <n v="4113.4020618556706"/>
  </r>
  <r>
    <n v="1530"/>
    <n v="0.92"/>
    <x v="0"/>
    <x v="3"/>
    <s v="Ideal"/>
    <x v="5"/>
    <n v="1663.0434782608695"/>
  </r>
  <r>
    <n v="2410"/>
    <n v="0.94"/>
    <x v="3"/>
    <x v="3"/>
    <s v="Ideal"/>
    <x v="5"/>
    <n v="2563.8297872340427"/>
  </r>
  <r>
    <n v="2050"/>
    <n v="0.96"/>
    <x v="0"/>
    <x v="3"/>
    <s v="Ideal"/>
    <x v="5"/>
    <n v="2135.416666666667"/>
  </r>
  <r>
    <n v="2670"/>
    <n v="0.9"/>
    <x v="4"/>
    <x v="3"/>
    <s v="Ideal"/>
    <x v="6"/>
    <n v="2966.6666666666665"/>
  </r>
  <r>
    <n v="2630"/>
    <n v="0.96"/>
    <x v="4"/>
    <x v="3"/>
    <s v="Ideal"/>
    <x v="6"/>
    <n v="2739.5833333333335"/>
  </r>
  <r>
    <n v="2230"/>
    <n v="0.98"/>
    <x v="1"/>
    <x v="3"/>
    <s v="Ideal"/>
    <x v="6"/>
    <n v="2275.5102040816328"/>
  </r>
  <r>
    <n v="1970"/>
    <n v="0.9"/>
    <x v="0"/>
    <x v="4"/>
    <s v="Ideal"/>
    <x v="0"/>
    <n v="2188.8888888888887"/>
  </r>
  <r>
    <n v="2670"/>
    <n v="0.91"/>
    <x v="3"/>
    <x v="4"/>
    <s v="Ideal"/>
    <x v="0"/>
    <n v="2934.065934065934"/>
  </r>
  <r>
    <n v="3860"/>
    <n v="0.93"/>
    <x v="0"/>
    <x v="4"/>
    <s v="Ideal"/>
    <x v="0"/>
    <n v="4150.5376344086017"/>
  </r>
  <r>
    <n v="2810"/>
    <n v="0.92"/>
    <x v="3"/>
    <x v="4"/>
    <s v="Ideal"/>
    <x v="1"/>
    <n v="3054.3478260869565"/>
  </r>
  <r>
    <n v="2830"/>
    <n v="0.9"/>
    <x v="3"/>
    <x v="4"/>
    <s v="Ideal"/>
    <x v="1"/>
    <n v="3144.4444444444443"/>
  </r>
  <r>
    <n v="2990"/>
    <n v="0.93"/>
    <x v="3"/>
    <x v="4"/>
    <s v="Ideal"/>
    <x v="1"/>
    <n v="3215.0537634408602"/>
  </r>
  <r>
    <n v="2670"/>
    <n v="0.93"/>
    <x v="3"/>
    <x v="4"/>
    <s v="Ideal"/>
    <x v="2"/>
    <n v="2870.9677419354839"/>
  </r>
  <r>
    <n v="2740"/>
    <n v="0.9"/>
    <x v="3"/>
    <x v="4"/>
    <s v="Ideal"/>
    <x v="2"/>
    <n v="3044.4444444444443"/>
  </r>
  <r>
    <n v="3710"/>
    <n v="0.96"/>
    <x v="3"/>
    <x v="4"/>
    <s v="Ideal"/>
    <x v="2"/>
    <n v="3864.5833333333335"/>
  </r>
  <r>
    <n v="2480"/>
    <n v="0.9"/>
    <x v="3"/>
    <x v="4"/>
    <s v="Ideal"/>
    <x v="3"/>
    <n v="2755.5555555555557"/>
  </r>
  <r>
    <n v="2400"/>
    <n v="0.91"/>
    <x v="3"/>
    <x v="4"/>
    <s v="Ideal"/>
    <x v="3"/>
    <n v="2637.3626373626371"/>
  </r>
  <r>
    <n v="2450"/>
    <n v="0.92"/>
    <x v="3"/>
    <x v="4"/>
    <s v="Ideal"/>
    <x v="3"/>
    <n v="2663.0434782608695"/>
  </r>
  <r>
    <n v="3380"/>
    <n v="0.9"/>
    <x v="3"/>
    <x v="4"/>
    <s v="Ideal"/>
    <x v="4"/>
    <n v="3755.5555555555557"/>
  </r>
  <r>
    <n v="2700"/>
    <n v="0.93"/>
    <x v="3"/>
    <x v="4"/>
    <s v="Ideal"/>
    <x v="4"/>
    <n v="2903.2258064516127"/>
  </r>
  <r>
    <n v="3140"/>
    <n v="0.96"/>
    <x v="3"/>
    <x v="4"/>
    <s v="Ideal"/>
    <x v="4"/>
    <n v="3270.8333333333335"/>
  </r>
  <r>
    <n v="1180"/>
    <n v="0.9"/>
    <x v="0"/>
    <x v="4"/>
    <s v="Ideal"/>
    <x v="5"/>
    <n v="1311.1111111111111"/>
  </r>
  <r>
    <n v="1330"/>
    <n v="0.93"/>
    <x v="0"/>
    <x v="4"/>
    <s v="Ideal"/>
    <x v="5"/>
    <n v="1430.1075268817203"/>
  </r>
  <r>
    <n v="2410"/>
    <n v="0.95"/>
    <x v="3"/>
    <x v="4"/>
    <s v="Ideal"/>
    <x v="5"/>
    <n v="2536.8421052631579"/>
  </r>
  <r>
    <n v="1060"/>
    <n v="0.9"/>
    <x v="0"/>
    <x v="4"/>
    <s v="Ideal"/>
    <x v="6"/>
    <n v="1177.7777777777778"/>
  </r>
  <r>
    <n v="2660"/>
    <n v="0.99"/>
    <x v="4"/>
    <x v="4"/>
    <s v="Ideal"/>
    <x v="6"/>
    <n v="2686.8686868686868"/>
  </r>
  <r>
    <n v="2820"/>
    <n v="0.96"/>
    <x v="2"/>
    <x v="4"/>
    <s v="Ideal"/>
    <x v="6"/>
    <n v="2937.5"/>
  </r>
  <r>
    <n v="1680"/>
    <n v="0.93"/>
    <x v="0"/>
    <x v="5"/>
    <s v="Ideal"/>
    <x v="0"/>
    <n v="1806.4516129032256"/>
  </r>
  <r>
    <n v="3160"/>
    <n v="0.91"/>
    <x v="3"/>
    <x v="5"/>
    <s v="Ideal"/>
    <x v="0"/>
    <n v="3472.5274725274726"/>
  </r>
  <r>
    <n v="2750"/>
    <n v="0.9"/>
    <x v="5"/>
    <x v="5"/>
    <s v="Ideal"/>
    <x v="0"/>
    <n v="3055.5555555555557"/>
  </r>
  <r>
    <n v="2360"/>
    <n v="0.94"/>
    <x v="3"/>
    <x v="5"/>
    <s v="Ideal"/>
    <x v="1"/>
    <n v="2510.6382978723404"/>
  </r>
  <r>
    <n v="2220"/>
    <n v="0.92"/>
    <x v="3"/>
    <x v="5"/>
    <s v="Ideal"/>
    <x v="1"/>
    <n v="2413.0434782608695"/>
  </r>
  <r>
    <n v="2350"/>
    <n v="0.9"/>
    <x v="3"/>
    <x v="5"/>
    <s v="Ideal"/>
    <x v="1"/>
    <n v="2611.1111111111109"/>
  </r>
  <r>
    <n v="4510"/>
    <n v="0.96"/>
    <x v="3"/>
    <x v="5"/>
    <s v="Ideal"/>
    <x v="2"/>
    <n v="4697.916666666667"/>
  </r>
  <r>
    <n v="4330"/>
    <n v="0.92"/>
    <x v="3"/>
    <x v="5"/>
    <s v="Ideal"/>
    <x v="2"/>
    <n v="4706.521739130435"/>
  </r>
  <r>
    <n v="3230"/>
    <n v="0.93"/>
    <x v="3"/>
    <x v="5"/>
    <s v="Ideal"/>
    <x v="2"/>
    <n v="3473.1182795698924"/>
  </r>
  <r>
    <n v="3880"/>
    <n v="0.9"/>
    <x v="3"/>
    <x v="5"/>
    <s v="Ideal"/>
    <x v="3"/>
    <n v="4311.1111111111113"/>
  </r>
  <r>
    <n v="2270"/>
    <n v="0.91"/>
    <x v="3"/>
    <x v="5"/>
    <s v="Ideal"/>
    <x v="3"/>
    <n v="2494.5054945054944"/>
  </r>
  <r>
    <n v="2840"/>
    <n v="0.99"/>
    <x v="3"/>
    <x v="5"/>
    <s v="Ideal"/>
    <x v="3"/>
    <n v="2868.6868686868688"/>
  </r>
  <r>
    <n v="1800"/>
    <n v="0.9"/>
    <x v="3"/>
    <x v="5"/>
    <s v="Ideal"/>
    <x v="4"/>
    <n v="2000"/>
  </r>
  <r>
    <n v="1780"/>
    <n v="0.92"/>
    <x v="3"/>
    <x v="5"/>
    <s v="Ideal"/>
    <x v="4"/>
    <n v="1934.782608695652"/>
  </r>
  <r>
    <n v="2360"/>
    <n v="0.94"/>
    <x v="3"/>
    <x v="5"/>
    <s v="Ideal"/>
    <x v="4"/>
    <n v="2510.6382978723404"/>
  </r>
  <r>
    <n v="1060"/>
    <n v="0.91"/>
    <x v="0"/>
    <x v="5"/>
    <s v="Ideal"/>
    <x v="5"/>
    <n v="1164.8351648351647"/>
  </r>
  <r>
    <n v="2320"/>
    <n v="0.97"/>
    <x v="3"/>
    <x v="5"/>
    <s v="Ideal"/>
    <x v="5"/>
    <n v="2391.7525773195875"/>
  </r>
  <r>
    <n v="2940"/>
    <n v="0.99"/>
    <x v="3"/>
    <x v="5"/>
    <s v="Ideal"/>
    <x v="5"/>
    <n v="2969.6969696969695"/>
  </r>
  <r>
    <n v="1610"/>
    <n v="0.9"/>
    <x v="1"/>
    <x v="5"/>
    <s v="Ideal"/>
    <x v="6"/>
    <n v="1788.8888888888889"/>
  </r>
  <r>
    <n v="1990"/>
    <n v="0.96"/>
    <x v="3"/>
    <x v="5"/>
    <s v="Ideal"/>
    <x v="6"/>
    <n v="2072.916666666667"/>
  </r>
  <r>
    <n v="2410"/>
    <n v="0.91"/>
    <x v="6"/>
    <x v="5"/>
    <s v="Ideal"/>
    <x v="6"/>
    <n v="2648.3516483516482"/>
  </r>
  <r>
    <n v="2820"/>
    <n v="0.98"/>
    <x v="3"/>
    <x v="6"/>
    <s v="Ideal"/>
    <x v="0"/>
    <n v="2877.5510204081634"/>
  </r>
  <r>
    <n v="3000"/>
    <n v="0.91"/>
    <x v="4"/>
    <x v="6"/>
    <s v="Ideal"/>
    <x v="0"/>
    <n v="3296.7032967032965"/>
  </r>
  <r>
    <n v="2570"/>
    <n v="0.9"/>
    <x v="3"/>
    <x v="6"/>
    <s v="Ideal"/>
    <x v="0"/>
    <n v="2855.5555555555557"/>
  </r>
  <r>
    <n v="2070"/>
    <n v="0.93"/>
    <x v="3"/>
    <x v="6"/>
    <s v="Ideal"/>
    <x v="1"/>
    <n v="2225.8064516129029"/>
  </r>
  <r>
    <n v="2320"/>
    <n v="0.96"/>
    <x v="3"/>
    <x v="6"/>
    <s v="Ideal"/>
    <x v="1"/>
    <n v="2416.666666666667"/>
  </r>
  <r>
    <n v="2530"/>
    <n v="0.9"/>
    <x v="3"/>
    <x v="6"/>
    <s v="Ideal"/>
    <x v="1"/>
    <n v="2811.1111111111109"/>
  </r>
  <r>
    <n v="2590"/>
    <n v="0.96"/>
    <x v="3"/>
    <x v="6"/>
    <s v="Ideal"/>
    <x v="2"/>
    <n v="2697.916666666667"/>
  </r>
  <r>
    <n v="2500"/>
    <n v="0.9"/>
    <x v="3"/>
    <x v="6"/>
    <s v="Ideal"/>
    <x v="2"/>
    <n v="2777.7777777777778"/>
  </r>
  <r>
    <n v="2020"/>
    <n v="0.92"/>
    <x v="3"/>
    <x v="6"/>
    <s v="Ideal"/>
    <x v="2"/>
    <n v="2195.6521739130435"/>
  </r>
  <r>
    <n v="1690"/>
    <n v="0.93"/>
    <x v="0"/>
    <x v="6"/>
    <s v="Ideal"/>
    <x v="3"/>
    <n v="1817.2043010752686"/>
  </r>
  <r>
    <n v="1710"/>
    <n v="0.95"/>
    <x v="0"/>
    <x v="6"/>
    <s v="Ideal"/>
    <x v="3"/>
    <n v="1800"/>
  </r>
  <r>
    <n v="1610"/>
    <n v="0.9"/>
    <x v="0"/>
    <x v="6"/>
    <s v="Ideal"/>
    <x v="3"/>
    <n v="1788.8888888888889"/>
  </r>
  <r>
    <n v="2690"/>
    <n v="0.9"/>
    <x v="3"/>
    <x v="6"/>
    <s v="Ideal"/>
    <x v="4"/>
    <n v="2988.8888888888887"/>
  </r>
  <r>
    <n v="2670"/>
    <n v="0.92"/>
    <x v="3"/>
    <x v="6"/>
    <s v="Ideal"/>
    <x v="4"/>
    <n v="2902.173913043478"/>
  </r>
  <r>
    <n v="2220"/>
    <n v="0.97"/>
    <x v="3"/>
    <x v="6"/>
    <s v="Ideal"/>
    <x v="4"/>
    <n v="2288.6597938144332"/>
  </r>
  <r>
    <n v="1280"/>
    <n v="0.91"/>
    <x v="3"/>
    <x v="6"/>
    <s v="Ideal"/>
    <x v="5"/>
    <n v="1406.5934065934066"/>
  </r>
  <r>
    <n v="1380"/>
    <n v="0.94"/>
    <x v="0"/>
    <x v="6"/>
    <s v="Ideal"/>
    <x v="5"/>
    <n v="1468.0851063829789"/>
  </r>
  <r>
    <n v="1910"/>
    <n v="0.96"/>
    <x v="0"/>
    <x v="6"/>
    <s v="Ideal"/>
    <x v="5"/>
    <n v="1989.5833333333335"/>
  </r>
  <r>
    <n v="1700"/>
    <n v="0.9"/>
    <x v="1"/>
    <x v="6"/>
    <s v="Ideal"/>
    <x v="6"/>
    <n v="1888.8888888888889"/>
  </r>
  <r>
    <n v="1870"/>
    <n v="0.92"/>
    <x v="4"/>
    <x v="6"/>
    <s v="Ideal"/>
    <x v="6"/>
    <n v="2032.6086956521738"/>
  </r>
  <r>
    <n v="1350"/>
    <n v="0.96"/>
    <x v="7"/>
    <x v="6"/>
    <s v="Ideal"/>
    <x v="6"/>
    <n v="1406.25"/>
  </r>
  <r>
    <n v="2100"/>
    <n v="0.9"/>
    <x v="3"/>
    <x v="7"/>
    <s v="Ideal"/>
    <x v="0"/>
    <n v="2333.3333333333335"/>
  </r>
  <r>
    <n v="2220"/>
    <n v="0.91"/>
    <x v="3"/>
    <x v="7"/>
    <s v="Ideal"/>
    <x v="0"/>
    <n v="2439.5604395604396"/>
  </r>
  <r>
    <n v="2290"/>
    <n v="0.97"/>
    <x v="3"/>
    <x v="7"/>
    <s v="Ideal"/>
    <x v="0"/>
    <n v="2360.8247422680415"/>
  </r>
  <r>
    <n v="1470"/>
    <n v="0.9"/>
    <x v="0"/>
    <x v="7"/>
    <s v="Ideal"/>
    <x v="1"/>
    <n v="1633.3333333333333"/>
  </r>
  <r>
    <n v="1530"/>
    <n v="0.94"/>
    <x v="0"/>
    <x v="7"/>
    <s v="Ideal"/>
    <x v="1"/>
    <n v="1627.6595744680851"/>
  </r>
  <r>
    <n v="1380"/>
    <n v="0.91"/>
    <x v="0"/>
    <x v="7"/>
    <s v="Ideal"/>
    <x v="1"/>
    <n v="1516.4835164835165"/>
  </r>
  <r>
    <n v="2060"/>
    <n v="0.93"/>
    <x v="3"/>
    <x v="7"/>
    <s v="Ideal"/>
    <x v="2"/>
    <n v="2215.0537634408602"/>
  </r>
  <r>
    <n v="2060"/>
    <n v="0.9"/>
    <x v="3"/>
    <x v="7"/>
    <s v="Ideal"/>
    <x v="2"/>
    <n v="2288.8888888888887"/>
  </r>
  <r>
    <n v="2030"/>
    <n v="0.91"/>
    <x v="0"/>
    <x v="7"/>
    <s v="Ideal"/>
    <x v="2"/>
    <n v="2230.7692307692305"/>
  </r>
  <r>
    <n v="2200"/>
    <n v="0.9"/>
    <x v="3"/>
    <x v="7"/>
    <s v="Ideal"/>
    <x v="3"/>
    <n v="2444.4444444444443"/>
  </r>
  <r>
    <n v="1850"/>
    <n v="0.91"/>
    <x v="3"/>
    <x v="7"/>
    <s v="Ideal"/>
    <x v="3"/>
    <n v="2032.967032967033"/>
  </r>
  <r>
    <n v="2170"/>
    <n v="0.96"/>
    <x v="3"/>
    <x v="7"/>
    <s v="Ideal"/>
    <x v="3"/>
    <n v="2260.416666666667"/>
  </r>
  <r>
    <n v="1800"/>
    <n v="0.9"/>
    <x v="3"/>
    <x v="7"/>
    <s v="Ideal"/>
    <x v="4"/>
    <n v="2000"/>
  </r>
  <r>
    <n v="1660"/>
    <n v="0.91"/>
    <x v="3"/>
    <x v="7"/>
    <s v="Ideal"/>
    <x v="4"/>
    <n v="1824.1758241758241"/>
  </r>
  <r>
    <n v="1960"/>
    <n v="0.97"/>
    <x v="3"/>
    <x v="7"/>
    <s v="Ideal"/>
    <x v="4"/>
    <n v="2020.6185567010309"/>
  </r>
  <r>
    <n v="1420"/>
    <n v="0.97"/>
    <x v="0"/>
    <x v="7"/>
    <s v="Ideal"/>
    <x v="5"/>
    <n v="1463.9175257731958"/>
  </r>
  <r>
    <n v="1260"/>
    <n v="0.95"/>
    <x v="0"/>
    <x v="7"/>
    <s v="Ideal"/>
    <x v="5"/>
    <n v="1326.3157894736842"/>
  </r>
  <r>
    <n v="1180"/>
    <n v="0.92"/>
    <x v="0"/>
    <x v="7"/>
    <s v="Ideal"/>
    <x v="5"/>
    <n v="1282.6086956521738"/>
  </r>
  <r>
    <n v="1480"/>
    <n v="0.9"/>
    <x v="0"/>
    <x v="7"/>
    <s v="Ideal"/>
    <x v="6"/>
    <n v="1644.4444444444443"/>
  </r>
  <r>
    <n v="1600"/>
    <n v="0.92"/>
    <x v="0"/>
    <x v="7"/>
    <s v="Ideal"/>
    <x v="6"/>
    <n v="1739.1304347826085"/>
  </r>
  <r>
    <n v="2290"/>
    <n v="0.97"/>
    <x v="3"/>
    <x v="7"/>
    <s v="Ideal"/>
    <x v="6"/>
    <n v="2360.82474226804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n v="2390"/>
    <x v="0"/>
    <s v="Ideal"/>
    <s v="Pear"/>
    <x v="0"/>
    <x v="0"/>
    <n v="2438.7755102040815"/>
  </r>
  <r>
    <n v="2240"/>
    <x v="1"/>
    <s v="Ideal"/>
    <s v="Pear"/>
    <x v="0"/>
    <x v="0"/>
    <n v="2309.2783505154639"/>
  </r>
  <r>
    <n v="2110"/>
    <x v="2"/>
    <s v="Ideal"/>
    <s v="Pear"/>
    <x v="0"/>
    <x v="0"/>
    <n v="2318.6813186813188"/>
  </r>
  <r>
    <n v="1890"/>
    <x v="3"/>
    <s v="Ideal"/>
    <s v="Pear"/>
    <x v="0"/>
    <x v="1"/>
    <n v="1909.090909090909"/>
  </r>
  <r>
    <n v="1810"/>
    <x v="4"/>
    <s v="Ideal"/>
    <s v="Pear"/>
    <x v="0"/>
    <x v="1"/>
    <n v="1905.2631578947369"/>
  </r>
  <r>
    <n v="1730"/>
    <x v="2"/>
    <s v="Ideal"/>
    <s v="Pear"/>
    <x v="0"/>
    <x v="1"/>
    <n v="1901.098901098901"/>
  </r>
  <r>
    <n v="1710"/>
    <x v="5"/>
    <s v="Pear"/>
    <s v="Ideal"/>
    <x v="0"/>
    <x v="2"/>
    <n v="1781.25"/>
  </r>
  <r>
    <n v="1630"/>
    <x v="6"/>
    <s v="Pear"/>
    <s v="Ideal"/>
    <x v="0"/>
    <x v="2"/>
    <n v="1752.6881720430106"/>
  </r>
  <r>
    <n v="1570"/>
    <x v="7"/>
    <s v="Pear"/>
    <s v="Ideal"/>
    <x v="0"/>
    <x v="2"/>
    <n v="1744.4444444444443"/>
  </r>
  <r>
    <n v="1640"/>
    <x v="5"/>
    <s v="Ideal"/>
    <s v="Pear"/>
    <x v="0"/>
    <x v="3"/>
    <n v="1708.3333333333335"/>
  </r>
  <r>
    <n v="1340"/>
    <x v="8"/>
    <s v="Ideal"/>
    <s v="Pear"/>
    <x v="0"/>
    <x v="3"/>
    <n v="1425.5319148936171"/>
  </r>
  <r>
    <n v="1210"/>
    <x v="7"/>
    <s v="Ideal"/>
    <s v="Pear"/>
    <x v="0"/>
    <x v="3"/>
    <n v="1344.4444444444443"/>
  </r>
  <r>
    <n v="1350"/>
    <x v="1"/>
    <s v="Ideal"/>
    <s v="Pear"/>
    <x v="0"/>
    <x v="4"/>
    <n v="1391.7525773195878"/>
  </r>
  <r>
    <n v="1210"/>
    <x v="9"/>
    <s v="Ideal"/>
    <s v="Pear"/>
    <x v="0"/>
    <x v="4"/>
    <n v="1315.2173913043478"/>
  </r>
  <r>
    <n v="1190"/>
    <x v="7"/>
    <s v="Ideal"/>
    <s v="Pear"/>
    <x v="0"/>
    <x v="4"/>
    <n v="1322.2222222222222"/>
  </r>
  <r>
    <n v="1140"/>
    <x v="1"/>
    <s v="Ideal"/>
    <s v="Pear"/>
    <x v="0"/>
    <x v="5"/>
    <n v="1175.2577319587629"/>
  </r>
  <r>
    <n v="1080"/>
    <x v="9"/>
    <s v="Ideal"/>
    <s v="Pear"/>
    <x v="0"/>
    <x v="5"/>
    <n v="1173.9130434782608"/>
  </r>
  <r>
    <n v="1050"/>
    <x v="7"/>
    <s v="Ideal"/>
    <s v="Pear"/>
    <x v="0"/>
    <x v="5"/>
    <n v="1166.6666666666667"/>
  </r>
  <r>
    <n v="826"/>
    <x v="9"/>
    <s v="Ideal"/>
    <s v="Oval"/>
    <x v="0"/>
    <x v="6"/>
    <n v="897.82608695652175"/>
  </r>
  <r>
    <n v="793"/>
    <x v="9"/>
    <s v="Ideal"/>
    <s v="Emerald"/>
    <x v="0"/>
    <x v="6"/>
    <n v="861.95652173913038"/>
  </r>
  <r>
    <n v="765"/>
    <x v="7"/>
    <s v="Ideal"/>
    <s v="Pear"/>
    <x v="0"/>
    <x v="6"/>
    <n v="850"/>
  </r>
  <r>
    <n v="2510"/>
    <x v="3"/>
    <s v="Ideal"/>
    <s v="Cushion"/>
    <x v="1"/>
    <x v="0"/>
    <n v="2535.3535353535353"/>
  </r>
  <r>
    <n v="2130"/>
    <x v="5"/>
    <s v="Ideal"/>
    <s v="Pear"/>
    <x v="1"/>
    <x v="0"/>
    <n v="2218.75"/>
  </r>
  <r>
    <n v="1958"/>
    <x v="2"/>
    <s v="Ideal"/>
    <s v="Oval"/>
    <x v="1"/>
    <x v="0"/>
    <n v="2151.6483516483518"/>
  </r>
  <r>
    <n v="1700"/>
    <x v="3"/>
    <s v="Ideal"/>
    <s v="Pear"/>
    <x v="1"/>
    <x v="1"/>
    <n v="1717.1717171717171"/>
  </r>
  <r>
    <n v="1590"/>
    <x v="6"/>
    <s v="Ideal"/>
    <s v="Pear"/>
    <x v="1"/>
    <x v="1"/>
    <n v="1709.6774193548385"/>
  </r>
  <r>
    <n v="1540"/>
    <x v="7"/>
    <s v="Ideal"/>
    <s v="Pear"/>
    <x v="1"/>
    <x v="1"/>
    <n v="1711.1111111111111"/>
  </r>
  <r>
    <n v="1750"/>
    <x v="0"/>
    <s v="Pear"/>
    <s v="Ideal"/>
    <x v="1"/>
    <x v="2"/>
    <n v="1785.7142857142858"/>
  </r>
  <r>
    <n v="1410"/>
    <x v="4"/>
    <s v="Pear"/>
    <s v="Ideal"/>
    <x v="1"/>
    <x v="2"/>
    <n v="1484.2105263157896"/>
  </r>
  <r>
    <n v="1300"/>
    <x v="7"/>
    <s v="Pear"/>
    <s v="Ideal"/>
    <x v="1"/>
    <x v="2"/>
    <n v="1444.4444444444443"/>
  </r>
  <r>
    <n v="1350"/>
    <x v="3"/>
    <s v="Ideal"/>
    <s v="Pear"/>
    <x v="1"/>
    <x v="3"/>
    <n v="1363.6363636363637"/>
  </r>
  <r>
    <n v="1220"/>
    <x v="4"/>
    <s v="Ideal"/>
    <s v="Pear"/>
    <x v="1"/>
    <x v="3"/>
    <n v="1284.2105263157896"/>
  </r>
  <r>
    <n v="1150"/>
    <x v="7"/>
    <s v="Ideal"/>
    <s v="Pear"/>
    <x v="1"/>
    <x v="3"/>
    <n v="1277.7777777777778"/>
  </r>
  <r>
    <n v="1260"/>
    <x v="3"/>
    <s v="Ideal"/>
    <s v="Pear"/>
    <x v="1"/>
    <x v="4"/>
    <n v="1272.7272727272727"/>
  </r>
  <r>
    <n v="1190"/>
    <x v="8"/>
    <s v="Ideal"/>
    <s v="Pear"/>
    <x v="1"/>
    <x v="4"/>
    <n v="1265.9574468085107"/>
  </r>
  <r>
    <n v="1050"/>
    <x v="7"/>
    <s v="Ideal"/>
    <s v="Pear"/>
    <x v="1"/>
    <x v="4"/>
    <n v="1166.6666666666667"/>
  </r>
  <r>
    <n v="1140"/>
    <x v="3"/>
    <s v="Ideal"/>
    <s v="Pear"/>
    <x v="1"/>
    <x v="5"/>
    <n v="1151.5151515151515"/>
  </r>
  <r>
    <n v="1070"/>
    <x v="4"/>
    <s v="Ideal"/>
    <s v="Pear"/>
    <x v="1"/>
    <x v="5"/>
    <n v="1126.3157894736842"/>
  </r>
  <r>
    <n v="1020"/>
    <x v="7"/>
    <s v="Ideal"/>
    <s v="Pear"/>
    <x v="1"/>
    <x v="5"/>
    <n v="1133.3333333333333"/>
  </r>
  <r>
    <n v="940"/>
    <x v="9"/>
    <s v="Ideal"/>
    <s v="Pear"/>
    <x v="1"/>
    <x v="6"/>
    <n v="1021.7391304347825"/>
  </r>
  <r>
    <n v="930"/>
    <x v="2"/>
    <s v="Ideal"/>
    <s v="Pear"/>
    <x v="1"/>
    <x v="6"/>
    <n v="1021.978021978022"/>
  </r>
  <r>
    <n v="910"/>
    <x v="7"/>
    <s v="Ideal"/>
    <s v="Emerald"/>
    <x v="1"/>
    <x v="6"/>
    <n v="1011.1111111111111"/>
  </r>
  <r>
    <n v="1890"/>
    <x v="8"/>
    <s v="Ideal"/>
    <s v="Oval"/>
    <x v="2"/>
    <x v="0"/>
    <n v="2010.6382978723404"/>
  </r>
  <r>
    <n v="1737"/>
    <x v="9"/>
    <s v="Ideal"/>
    <s v="Radiant"/>
    <x v="2"/>
    <x v="0"/>
    <n v="1888.0434782608695"/>
  </r>
  <r>
    <n v="1295"/>
    <x v="7"/>
    <s v="Ideal"/>
    <s v="Pear"/>
    <x v="2"/>
    <x v="0"/>
    <n v="1438.8888888888889"/>
  </r>
  <r>
    <n v="1440"/>
    <x v="0"/>
    <s v="Ideal"/>
    <s v="Pear"/>
    <x v="2"/>
    <x v="1"/>
    <n v="1469.387755102041"/>
  </r>
  <r>
    <n v="1370"/>
    <x v="6"/>
    <s v="Ideal"/>
    <s v="Pear"/>
    <x v="2"/>
    <x v="1"/>
    <n v="1473.1182795698924"/>
  </r>
  <r>
    <n v="1320"/>
    <x v="7"/>
    <s v="Ideal"/>
    <s v="Pear"/>
    <x v="2"/>
    <x v="1"/>
    <n v="1466.6666666666667"/>
  </r>
  <r>
    <n v="1260"/>
    <x v="5"/>
    <s v="Pear"/>
    <s v="Ideal"/>
    <x v="2"/>
    <x v="2"/>
    <n v="1312.5"/>
  </r>
  <r>
    <n v="1170"/>
    <x v="9"/>
    <s v="Pear"/>
    <s v="Ideal"/>
    <x v="2"/>
    <x v="2"/>
    <n v="1271.7391304347825"/>
  </r>
  <r>
    <n v="1140"/>
    <x v="7"/>
    <s v="Pear"/>
    <s v="Ideal"/>
    <x v="2"/>
    <x v="2"/>
    <n v="1266.6666666666667"/>
  </r>
  <r>
    <n v="1270"/>
    <x v="0"/>
    <s v="Ideal"/>
    <s v="Pear"/>
    <x v="2"/>
    <x v="3"/>
    <n v="1295.9183673469388"/>
  </r>
  <r>
    <n v="1180"/>
    <x v="5"/>
    <s v="Ideal"/>
    <s v="Pear"/>
    <x v="2"/>
    <x v="3"/>
    <n v="1229.1666666666667"/>
  </r>
  <r>
    <n v="1060"/>
    <x v="7"/>
    <s v="Ideal"/>
    <s v="Pear"/>
    <x v="2"/>
    <x v="3"/>
    <n v="1177.7777777777778"/>
  </r>
  <r>
    <n v="1190"/>
    <x v="1"/>
    <s v="Ideal"/>
    <s v="Pear"/>
    <x v="2"/>
    <x v="4"/>
    <n v="1226.8041237113403"/>
  </r>
  <r>
    <n v="1130"/>
    <x v="6"/>
    <s v="Ideal"/>
    <s v="Pear"/>
    <x v="2"/>
    <x v="4"/>
    <n v="1215.0537634408602"/>
  </r>
  <r>
    <n v="1070"/>
    <x v="7"/>
    <s v="Ideal"/>
    <s v="Pear"/>
    <x v="2"/>
    <x v="4"/>
    <n v="1188.8888888888889"/>
  </r>
  <r>
    <n v="1060"/>
    <x v="0"/>
    <s v="Ideal"/>
    <s v="Pear"/>
    <x v="2"/>
    <x v="5"/>
    <n v="1081.6326530612246"/>
  </r>
  <r>
    <n v="1020"/>
    <x v="8"/>
    <s v="Ideal"/>
    <s v="Pear"/>
    <x v="2"/>
    <x v="5"/>
    <n v="1085.1063829787236"/>
  </r>
  <r>
    <n v="1000"/>
    <x v="7"/>
    <s v="Ideal"/>
    <s v="Pear"/>
    <x v="2"/>
    <x v="5"/>
    <n v="1111.1111111111111"/>
  </r>
  <r>
    <n v="950"/>
    <x v="5"/>
    <s v="Ideal"/>
    <s v="Pear"/>
    <x v="2"/>
    <x v="6"/>
    <n v="989.58333333333337"/>
  </r>
  <r>
    <n v="920"/>
    <x v="6"/>
    <s v="Ideal"/>
    <s v="Emerald"/>
    <x v="2"/>
    <x v="6"/>
    <n v="989.24731182795699"/>
  </r>
  <r>
    <n v="900"/>
    <x v="2"/>
    <s v="Ideal"/>
    <s v="Emerald"/>
    <x v="2"/>
    <x v="6"/>
    <n v="989.01098901098896"/>
  </r>
  <r>
    <n v="1270"/>
    <x v="8"/>
    <s v="Ideal"/>
    <s v="Pear"/>
    <x v="3"/>
    <x v="1"/>
    <n v="1351.0638297872342"/>
  </r>
  <r>
    <n v="1280"/>
    <x v="2"/>
    <s v="Ideal"/>
    <s v="Pear"/>
    <x v="3"/>
    <x v="1"/>
    <n v="1406.5934065934066"/>
  </r>
  <r>
    <n v="1240"/>
    <x v="9"/>
    <s v="Ideal"/>
    <s v="Heart"/>
    <x v="3"/>
    <x v="1"/>
    <n v="1347.8260869565217"/>
  </r>
  <r>
    <n v="1220"/>
    <x v="4"/>
    <s v="Pear"/>
    <s v="Ideal"/>
    <x v="3"/>
    <x v="2"/>
    <n v="1284.2105263157896"/>
  </r>
  <r>
    <n v="1160"/>
    <x v="6"/>
    <s v="Pear"/>
    <s v="Ideal"/>
    <x v="3"/>
    <x v="2"/>
    <n v="1247.3118279569892"/>
  </r>
  <r>
    <n v="1140"/>
    <x v="2"/>
    <s v="Pear"/>
    <s v="Ideal"/>
    <x v="3"/>
    <x v="2"/>
    <n v="1252.7472527472528"/>
  </r>
  <r>
    <n v="1170"/>
    <x v="8"/>
    <s v="Ideal"/>
    <s v="Pear"/>
    <x v="3"/>
    <x v="3"/>
    <n v="1244.6808510638298"/>
  </r>
  <r>
    <n v="1110"/>
    <x v="9"/>
    <s v="Ideal"/>
    <s v="Pear"/>
    <x v="3"/>
    <x v="3"/>
    <n v="1206.5217391304348"/>
  </r>
  <r>
    <n v="1050"/>
    <x v="7"/>
    <s v="Ideal"/>
    <s v="Pear"/>
    <x v="3"/>
    <x v="3"/>
    <n v="1166.6666666666667"/>
  </r>
  <r>
    <n v="1060"/>
    <x v="5"/>
    <s v="Ideal"/>
    <s v="Pear"/>
    <x v="3"/>
    <x v="4"/>
    <n v="1104.1666666666667"/>
  </r>
  <r>
    <n v="1110"/>
    <x v="2"/>
    <s v="Ideal"/>
    <s v="Pear"/>
    <x v="3"/>
    <x v="4"/>
    <n v="1219.7802197802198"/>
  </r>
  <r>
    <n v="1040"/>
    <x v="7"/>
    <s v="Ideal"/>
    <s v="Pear"/>
    <x v="3"/>
    <x v="4"/>
    <n v="1155.5555555555554"/>
  </r>
  <r>
    <n v="1080"/>
    <x v="0"/>
    <s v="Ideal"/>
    <s v="Pear"/>
    <x v="3"/>
    <x v="5"/>
    <n v="1102.0408163265306"/>
  </r>
  <r>
    <n v="1020"/>
    <x v="6"/>
    <s v="Ideal"/>
    <s v="Pear"/>
    <x v="3"/>
    <x v="5"/>
    <n v="1096.7741935483871"/>
  </r>
  <r>
    <n v="990"/>
    <x v="7"/>
    <s v="Ideal"/>
    <s v="Pear"/>
    <x v="3"/>
    <x v="5"/>
    <n v="1100"/>
  </r>
  <r>
    <n v="870"/>
    <x v="9"/>
    <s v="Ideal"/>
    <s v="Radiant"/>
    <x v="3"/>
    <x v="6"/>
    <n v="945.65217391304338"/>
  </r>
  <r>
    <n v="870"/>
    <x v="2"/>
    <s v="Ideal"/>
    <s v="Marquise"/>
    <x v="3"/>
    <x v="6"/>
    <n v="956.04395604395597"/>
  </r>
  <r>
    <n v="850"/>
    <x v="7"/>
    <s v="Ideal"/>
    <s v="Pear"/>
    <x v="3"/>
    <x v="6"/>
    <n v="944.44444444444446"/>
  </r>
  <r>
    <n v="1230"/>
    <x v="6"/>
    <s v="Ideal"/>
    <s v="Marquise"/>
    <x v="4"/>
    <x v="1"/>
    <n v="1322.5806451612902"/>
  </r>
  <r>
    <n v="1090"/>
    <x v="9"/>
    <s v="Ideal"/>
    <s v="Pear"/>
    <x v="4"/>
    <x v="1"/>
    <n v="1184.782608695652"/>
  </r>
  <r>
    <n v="1090"/>
    <x v="7"/>
    <s v="Ideal"/>
    <s v="Oval"/>
    <x v="4"/>
    <x v="1"/>
    <n v="1211.1111111111111"/>
  </r>
  <r>
    <n v="1110"/>
    <x v="0"/>
    <s v="Pear"/>
    <s v="Ideal"/>
    <x v="4"/>
    <x v="2"/>
    <n v="1132.6530612244899"/>
  </r>
  <r>
    <n v="1090"/>
    <x v="2"/>
    <s v="Pear"/>
    <s v="Ideal"/>
    <x v="4"/>
    <x v="2"/>
    <n v="1197.8021978021977"/>
  </r>
  <r>
    <n v="1020"/>
    <x v="7"/>
    <s v="Pear"/>
    <s v="Ideal"/>
    <x v="4"/>
    <x v="2"/>
    <n v="1133.3333333333333"/>
  </r>
  <r>
    <n v="1070"/>
    <x v="5"/>
    <s v="Ideal"/>
    <s v="Pear"/>
    <x v="4"/>
    <x v="3"/>
    <n v="1114.5833333333335"/>
  </r>
  <r>
    <n v="1020"/>
    <x v="9"/>
    <s v="Ideal"/>
    <s v="Pear"/>
    <x v="4"/>
    <x v="3"/>
    <n v="1108.695652173913"/>
  </r>
  <r>
    <n v="900"/>
    <x v="7"/>
    <s v="Ideal"/>
    <s v="Pear"/>
    <x v="4"/>
    <x v="3"/>
    <n v="1000"/>
  </r>
  <r>
    <n v="1000"/>
    <x v="8"/>
    <s v="Ideal"/>
    <s v="Pear"/>
    <x v="4"/>
    <x v="4"/>
    <n v="1063.8297872340427"/>
  </r>
  <r>
    <n v="940"/>
    <x v="9"/>
    <s v="Ideal"/>
    <s v="Pear"/>
    <x v="4"/>
    <x v="4"/>
    <n v="1021.7391304347825"/>
  </r>
  <r>
    <n v="880"/>
    <x v="7"/>
    <s v="Ideal"/>
    <s v="Pear"/>
    <x v="4"/>
    <x v="4"/>
    <n v="977.77777777777771"/>
  </r>
  <r>
    <n v="970"/>
    <x v="0"/>
    <s v="Ideal"/>
    <s v="Radiant"/>
    <x v="4"/>
    <x v="5"/>
    <n v="989.79591836734699"/>
  </r>
  <r>
    <n v="910"/>
    <x v="9"/>
    <s v="Ideal"/>
    <s v="Pear"/>
    <x v="4"/>
    <x v="5"/>
    <n v="989.13043478260863"/>
  </r>
  <r>
    <n v="890"/>
    <x v="7"/>
    <s v="Ideal"/>
    <s v="Pear"/>
    <x v="4"/>
    <x v="5"/>
    <n v="988.88888888888891"/>
  </r>
  <r>
    <n v="810"/>
    <x v="7"/>
    <s v="Ideal"/>
    <s v="Emerald"/>
    <x v="4"/>
    <x v="6"/>
    <n v="900"/>
  </r>
  <r>
    <n v="648"/>
    <x v="7"/>
    <s v="Ideal"/>
    <s v="Pear"/>
    <x v="4"/>
    <x v="6"/>
    <n v="720"/>
  </r>
  <r>
    <n v="652"/>
    <x v="7"/>
    <s v="Ideal"/>
    <s v="Emerald"/>
    <x v="4"/>
    <x v="6"/>
    <n v="724.44444444444446"/>
  </r>
  <r>
    <n v="1050"/>
    <x v="6"/>
    <s v="Ideal"/>
    <s v="Princess"/>
    <x v="5"/>
    <x v="1"/>
    <n v="1129.0322580645161"/>
  </r>
  <r>
    <n v="1040"/>
    <x v="5"/>
    <s v="Emerald"/>
    <s v="Ideal"/>
    <x v="5"/>
    <x v="2"/>
    <n v="1083.3333333333335"/>
  </r>
  <r>
    <n v="990"/>
    <x v="2"/>
    <s v="Emerald"/>
    <s v="Ideal"/>
    <x v="5"/>
    <x v="2"/>
    <n v="1087.9120879120878"/>
  </r>
  <r>
    <n v="1010"/>
    <x v="7"/>
    <s v="Emerald"/>
    <s v="Ideal"/>
    <x v="5"/>
    <x v="2"/>
    <n v="1122.2222222222222"/>
  </r>
  <r>
    <n v="1010"/>
    <x v="5"/>
    <s v="Ideal"/>
    <s v="Pear"/>
    <x v="5"/>
    <x v="3"/>
    <n v="1052.0833333333335"/>
  </r>
  <r>
    <n v="970"/>
    <x v="9"/>
    <s v="Ideal"/>
    <s v="Pear"/>
    <x v="5"/>
    <x v="3"/>
    <n v="1054.3478260869565"/>
  </r>
  <r>
    <n v="940"/>
    <x v="7"/>
    <s v="Ideal"/>
    <s v="Pear"/>
    <x v="5"/>
    <x v="3"/>
    <n v="1044.4444444444443"/>
  </r>
  <r>
    <n v="960"/>
    <x v="5"/>
    <s v="Ideal"/>
    <s v="Pear"/>
    <x v="5"/>
    <x v="4"/>
    <n v="1000"/>
  </r>
  <r>
    <n v="930"/>
    <x v="6"/>
    <s v="Ideal"/>
    <s v="Pear"/>
    <x v="5"/>
    <x v="4"/>
    <n v="1000"/>
  </r>
  <r>
    <n v="900"/>
    <x v="7"/>
    <s v="Ideal"/>
    <s v="Pear"/>
    <x v="5"/>
    <x v="4"/>
    <n v="1000"/>
  </r>
  <r>
    <n v="685"/>
    <x v="0"/>
    <s v="Ideal"/>
    <s v="Radiant"/>
    <x v="5"/>
    <x v="5"/>
    <n v="698.9795918367347"/>
  </r>
  <r>
    <n v="683"/>
    <x v="6"/>
    <s v="Ideal"/>
    <s v="Cushion"/>
    <x v="5"/>
    <x v="5"/>
    <n v="734.4086021505376"/>
  </r>
  <r>
    <n v="656"/>
    <x v="7"/>
    <s v="Ideal"/>
    <s v="Pear"/>
    <x v="5"/>
    <x v="5"/>
    <n v="728.88888888888891"/>
  </r>
  <r>
    <n v="820"/>
    <x v="9"/>
    <s v="Ideal"/>
    <s v="Pear"/>
    <x v="5"/>
    <x v="6"/>
    <n v="891.30434782608688"/>
  </r>
  <r>
    <n v="810"/>
    <x v="7"/>
    <s v="Ideal"/>
    <s v="Emerald"/>
    <x v="5"/>
    <x v="6"/>
    <n v="900"/>
  </r>
  <r>
    <n v="648"/>
    <x v="7"/>
    <s v="Ideal"/>
    <s v="Pear"/>
    <x v="5"/>
    <x v="6"/>
    <n v="720"/>
  </r>
  <r>
    <n v="860"/>
    <x v="2"/>
    <s v="Ideal"/>
    <s v="Pear"/>
    <x v="6"/>
    <x v="3"/>
    <n v="945.05494505494505"/>
  </r>
  <r>
    <n v="707"/>
    <x v="4"/>
    <s v="Ideal"/>
    <s v="Princess"/>
    <x v="6"/>
    <x v="4"/>
    <n v="744.21052631578948"/>
  </r>
  <r>
    <n v="679"/>
    <x v="2"/>
    <s v="Ideal"/>
    <s v="Princess"/>
    <x v="6"/>
    <x v="4"/>
    <n v="746.15384615384608"/>
  </r>
  <r>
    <n v="672"/>
    <x v="7"/>
    <s v="Ideal"/>
    <s v="Princess"/>
    <x v="6"/>
    <x v="4"/>
    <n v="746.66666666666663"/>
  </r>
  <r>
    <n v="648"/>
    <x v="7"/>
    <s v="Ideal"/>
    <s v="Radiant"/>
    <x v="7"/>
    <x v="5"/>
    <n v="7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874A6A-C441-F847-85D2-8B0A43B2116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:R12" firstHeaderRow="1" firstDataRow="2" firstDataCol="1"/>
  <pivotFields count="7">
    <pivotField numFmtId="164" showAll="0"/>
    <pivotField showAll="0"/>
    <pivotField showAll="0">
      <items count="9">
        <item x="5"/>
        <item x="0"/>
        <item x="1"/>
        <item x="6"/>
        <item x="2"/>
        <item x="4"/>
        <item x="3"/>
        <item x="7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Col" showAll="0">
      <items count="8">
        <item x="0"/>
        <item n="SI1" x="5"/>
        <item n="SI2" x="6"/>
        <item n="VS1" x="3"/>
        <item n="VS2" x="4"/>
        <item n="VVS1" x="1"/>
        <item n="VVS2" x="2"/>
        <item t="default"/>
      </items>
    </pivotField>
    <pivotField dataField="1" numFmtId="2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Price/Ct" fld="6" subtotal="average" baseField="0" baseItem="0" numFmtId="2"/>
  </dataFields>
  <formats count="22">
    <format dxfId="42">
      <pivotArea outline="0" collapsedLevelsAreSubtotals="1" fieldPosition="0"/>
    </format>
    <format dxfId="41">
      <pivotArea outline="0" collapsedLevelsAreSubtotals="1" fieldPosition="0">
        <references count="1">
          <reference field="5" count="6" selected="0">
            <x v="0"/>
            <x v="1"/>
            <x v="2"/>
            <x v="3"/>
            <x v="4"/>
            <x v="5"/>
          </reference>
        </references>
      </pivotArea>
    </format>
    <format dxfId="40">
      <pivotArea type="all" dataOnly="0" outline="0" fieldPosition="0"/>
    </format>
    <format dxfId="39">
      <pivotArea outline="0" collapsedLevelsAreSubtotals="1" fieldPosition="0"/>
    </format>
    <format dxfId="38">
      <pivotArea type="origin" dataOnly="0" labelOnly="1" outline="0" fieldPosition="0"/>
    </format>
    <format dxfId="37">
      <pivotArea field="5" type="button" dataOnly="0" labelOnly="1" outline="0" axis="axisCol" fieldPosition="0"/>
    </format>
    <format dxfId="36">
      <pivotArea type="topRight" dataOnly="0" labelOnly="1" outline="0" fieldPosition="0"/>
    </format>
    <format dxfId="35">
      <pivotArea field="3" type="button" dataOnly="0" labelOnly="1" outline="0" axis="axisRow" fieldPosition="0"/>
    </format>
    <format dxfId="34">
      <pivotArea dataOnly="0" labelOnly="1" fieldPosition="0">
        <references count="1">
          <reference field="3" count="0"/>
        </references>
      </pivotArea>
    </format>
    <format dxfId="33">
      <pivotArea dataOnly="0" labelOnly="1" grandRow="1" outline="0" fieldPosition="0"/>
    </format>
    <format dxfId="32">
      <pivotArea dataOnly="0" labelOnly="1" fieldPosition="0">
        <references count="1">
          <reference field="5" count="0"/>
        </references>
      </pivotArea>
    </format>
    <format dxfId="31">
      <pivotArea dataOnly="0" labelOnly="1" grandCol="1" outline="0" fieldPosition="0"/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type="origin" dataOnly="0" labelOnly="1" outline="0" fieldPosition="0"/>
    </format>
    <format dxfId="27">
      <pivotArea field="5" type="button" dataOnly="0" labelOnly="1" outline="0" axis="axisCol" fieldPosition="0"/>
    </format>
    <format dxfId="26">
      <pivotArea type="topRight" dataOnly="0" labelOnly="1" outline="0" fieldPosition="0"/>
    </format>
    <format dxfId="25">
      <pivotArea field="3" type="button" dataOnly="0" labelOnly="1" outline="0" axis="axisRow" fieldPosition="0"/>
    </format>
    <format dxfId="24">
      <pivotArea dataOnly="0" labelOnly="1" fieldPosition="0">
        <references count="1">
          <reference field="3" count="0"/>
        </references>
      </pivotArea>
    </format>
    <format dxfId="23">
      <pivotArea dataOnly="0" labelOnly="1" grandRow="1" outline="0" fieldPosition="0"/>
    </format>
    <format dxfId="22">
      <pivotArea dataOnly="0" labelOnly="1" fieldPosition="0">
        <references count="1">
          <reference field="5" count="0"/>
        </references>
      </pivotArea>
    </format>
    <format dxfId="2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0C86DD-CEFB-F041-A28D-793460BE32CF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:R12" firstHeaderRow="1" firstDataRow="2" firstDataCol="1"/>
  <pivotFields count="7">
    <pivotField numFmtId="165" showAll="0"/>
    <pivotField showAll="0">
      <items count="11">
        <item x="7"/>
        <item x="2"/>
        <item x="9"/>
        <item x="6"/>
        <item x="8"/>
        <item x="4"/>
        <item x="5"/>
        <item x="1"/>
        <item x="0"/>
        <item x="3"/>
        <item t="default"/>
      </items>
    </pivotField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8">
        <item x="0"/>
        <item x="5"/>
        <item x="6"/>
        <item x="3"/>
        <item x="4"/>
        <item x="1"/>
        <item x="2"/>
        <item t="default"/>
      </items>
    </pivotField>
    <pivotField dataField="1" numFmtId="1"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Price/Ct" fld="6" subtotal="average" baseField="0" baseItem="0" numFmtId="2"/>
  </dataFields>
  <formats count="21">
    <format dxfId="20">
      <pivotArea outline="0" collapsedLevelsAreSubtotals="1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5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4" type="button" dataOnly="0" labelOnly="1" outline="0" axis="axisRow" fieldPosition="0"/>
    </format>
    <format dxfId="13">
      <pivotArea dataOnly="0" labelOnly="1" fieldPosition="0">
        <references count="1">
          <reference field="4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5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5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4" type="button" dataOnly="0" labelOnly="1" outline="0" axis="axisRow" fieldPosition="0"/>
    </format>
    <format dxfId="3">
      <pivotArea dataOnly="0" labelOnly="1" fieldPosition="0">
        <references count="1">
          <reference field="4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8C042-7EBB-3E47-8BF2-D4325B113324}">
  <dimension ref="A1:R198"/>
  <sheetViews>
    <sheetView tabSelected="1" topLeftCell="G1" workbookViewId="0">
      <selection activeCell="R4" sqref="R4:R11"/>
    </sheetView>
  </sheetViews>
  <sheetFormatPr defaultColWidth="10.796875" defaultRowHeight="15.6" x14ac:dyDescent="0.3"/>
  <cols>
    <col min="1" max="9" width="10.796875" style="3"/>
    <col min="10" max="10" width="17.296875" style="3" bestFit="1" customWidth="1"/>
    <col min="11" max="11" width="17.296875" style="3" customWidth="1"/>
    <col min="12" max="16" width="12.69921875" style="3" bestFit="1" customWidth="1"/>
    <col min="17" max="18" width="12.19921875" style="3" bestFit="1" customWidth="1"/>
    <col min="19" max="16384" width="10.796875" style="3"/>
  </cols>
  <sheetData>
    <row r="1" spans="1:18" s="9" customFormat="1" ht="40.049999999999997" customHeight="1" x14ac:dyDescent="0.3">
      <c r="A1" s="10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18" x14ac:dyDescent="0.3">
      <c r="A2" s="13">
        <v>3910</v>
      </c>
      <c r="B2" s="6">
        <v>0.95</v>
      </c>
      <c r="C2" s="3" t="s">
        <v>7</v>
      </c>
      <c r="D2" s="3" t="s">
        <v>8</v>
      </c>
      <c r="E2" s="3" t="s">
        <v>9</v>
      </c>
      <c r="F2" s="3" t="s">
        <v>10</v>
      </c>
      <c r="G2" s="6">
        <f t="shared" ref="G2:G33" si="0">A2/B2</f>
        <v>4115.7894736842109</v>
      </c>
      <c r="J2" s="4" t="s">
        <v>38</v>
      </c>
      <c r="K2" s="4" t="s">
        <v>35</v>
      </c>
    </row>
    <row r="3" spans="1:18" x14ac:dyDescent="0.3">
      <c r="A3" s="14">
        <v>5230</v>
      </c>
      <c r="B3" s="6">
        <v>0.96</v>
      </c>
      <c r="C3" s="3" t="s">
        <v>11</v>
      </c>
      <c r="D3" s="3" t="s">
        <v>8</v>
      </c>
      <c r="E3" s="3" t="s">
        <v>9</v>
      </c>
      <c r="F3" s="3" t="s">
        <v>10</v>
      </c>
      <c r="G3" s="6">
        <f t="shared" si="0"/>
        <v>5447.916666666667</v>
      </c>
      <c r="J3" s="4" t="s">
        <v>37</v>
      </c>
      <c r="K3" s="3" t="s">
        <v>10</v>
      </c>
      <c r="L3" s="3" t="s">
        <v>33</v>
      </c>
      <c r="M3" s="3" t="s">
        <v>34</v>
      </c>
      <c r="N3" s="3" t="s">
        <v>25</v>
      </c>
      <c r="O3" s="3" t="s">
        <v>26</v>
      </c>
      <c r="P3" s="3" t="s">
        <v>23</v>
      </c>
      <c r="Q3" s="3" t="s">
        <v>24</v>
      </c>
      <c r="R3" s="3" t="s">
        <v>36</v>
      </c>
    </row>
    <row r="4" spans="1:18" x14ac:dyDescent="0.3">
      <c r="A4" s="14">
        <v>6060</v>
      </c>
      <c r="B4" s="6">
        <v>0.91</v>
      </c>
      <c r="C4" s="3" t="s">
        <v>12</v>
      </c>
      <c r="D4" s="3" t="s">
        <v>8</v>
      </c>
      <c r="E4" s="3" t="s">
        <v>9</v>
      </c>
      <c r="F4" s="3" t="s">
        <v>10</v>
      </c>
      <c r="G4" s="6">
        <f t="shared" si="0"/>
        <v>6659.3406593406589</v>
      </c>
      <c r="J4" s="5" t="s">
        <v>8</v>
      </c>
      <c r="K4" s="6">
        <v>5407.6822665638456</v>
      </c>
      <c r="L4" s="6">
        <v>3141.1884411884407</v>
      </c>
      <c r="M4" s="6">
        <v>2643.3178326795351</v>
      </c>
      <c r="N4" s="6">
        <v>4583.967391304348</v>
      </c>
      <c r="O4" s="6">
        <v>4357.5866188769414</v>
      </c>
      <c r="P4" s="6">
        <v>4647.1713471713474</v>
      </c>
      <c r="Q4" s="6">
        <v>5497.8474555182283</v>
      </c>
      <c r="R4" s="6">
        <v>4325.5373361860984</v>
      </c>
    </row>
    <row r="5" spans="1:18" x14ac:dyDescent="0.3">
      <c r="A5" s="14">
        <v>3520</v>
      </c>
      <c r="B5" s="6">
        <v>0.9</v>
      </c>
      <c r="C5" s="3" t="s">
        <v>7</v>
      </c>
      <c r="D5" s="3" t="s">
        <v>8</v>
      </c>
      <c r="E5" s="3" t="s">
        <v>9</v>
      </c>
      <c r="F5" s="3" t="s">
        <v>23</v>
      </c>
      <c r="G5" s="6">
        <f t="shared" si="0"/>
        <v>3911.1111111111109</v>
      </c>
      <c r="J5" s="5" t="s">
        <v>14</v>
      </c>
      <c r="K5" s="6">
        <v>5903.8231780167262</v>
      </c>
      <c r="L5" s="6">
        <v>2757.3924731182797</v>
      </c>
      <c r="M5" s="6">
        <v>2152.7243589743589</v>
      </c>
      <c r="N5" s="6">
        <v>3894.5954106280192</v>
      </c>
      <c r="O5" s="6">
        <v>2656.875093717199</v>
      </c>
      <c r="P5" s="6">
        <v>3906.8452380952381</v>
      </c>
      <c r="Q5" s="6">
        <v>4332.5308347047476</v>
      </c>
      <c r="R5" s="6">
        <v>3657.826655322081</v>
      </c>
    </row>
    <row r="6" spans="1:18" x14ac:dyDescent="0.3">
      <c r="A6" s="14">
        <v>4790</v>
      </c>
      <c r="B6" s="6">
        <v>0.91</v>
      </c>
      <c r="C6" s="3" t="s">
        <v>7</v>
      </c>
      <c r="D6" s="3" t="s">
        <v>8</v>
      </c>
      <c r="E6" s="3" t="s">
        <v>9</v>
      </c>
      <c r="F6" s="3" t="s">
        <v>23</v>
      </c>
      <c r="G6" s="6">
        <f t="shared" si="0"/>
        <v>5263.7362637362639</v>
      </c>
      <c r="J6" s="5" t="s">
        <v>15</v>
      </c>
      <c r="K6" s="6">
        <v>6349.395161290322</v>
      </c>
      <c r="L6" s="6">
        <v>1662.5843697536575</v>
      </c>
      <c r="M6" s="6">
        <v>1841.0929951690823</v>
      </c>
      <c r="N6" s="6">
        <v>3067.8445141690322</v>
      </c>
      <c r="O6" s="6">
        <v>2999.3711878261965</v>
      </c>
      <c r="P6" s="6">
        <v>4377.2156084656081</v>
      </c>
      <c r="Q6" s="6">
        <v>4580.4489391445904</v>
      </c>
      <c r="R6" s="6">
        <v>3553.9932536883548</v>
      </c>
    </row>
    <row r="7" spans="1:18" x14ac:dyDescent="0.3">
      <c r="A7" s="14">
        <v>4290</v>
      </c>
      <c r="B7" s="6">
        <v>0.9</v>
      </c>
      <c r="C7" s="3" t="s">
        <v>7</v>
      </c>
      <c r="D7" s="3" t="s">
        <v>8</v>
      </c>
      <c r="E7" s="3" t="s">
        <v>9</v>
      </c>
      <c r="F7" s="3" t="s">
        <v>23</v>
      </c>
      <c r="G7" s="6">
        <f t="shared" si="0"/>
        <v>4766.666666666667</v>
      </c>
      <c r="J7" s="5" t="s">
        <v>16</v>
      </c>
      <c r="K7" s="6">
        <v>4649.735449735449</v>
      </c>
      <c r="L7" s="6">
        <v>2120.7633107205265</v>
      </c>
      <c r="M7" s="6">
        <v>2660.5867346938776</v>
      </c>
      <c r="N7" s="6">
        <v>3703.6290322580644</v>
      </c>
      <c r="O7" s="6">
        <v>3880.7153410694423</v>
      </c>
      <c r="P7" s="6">
        <v>3368.5990338164252</v>
      </c>
      <c r="Q7" s="6">
        <v>3233.2327233855249</v>
      </c>
      <c r="R7" s="6">
        <v>3373.8945179541861</v>
      </c>
    </row>
    <row r="8" spans="1:18" x14ac:dyDescent="0.3">
      <c r="A8" s="14">
        <v>5580</v>
      </c>
      <c r="B8" s="6">
        <v>0.95</v>
      </c>
      <c r="C8" s="3" t="s">
        <v>12</v>
      </c>
      <c r="D8" s="3" t="s">
        <v>8</v>
      </c>
      <c r="E8" s="3" t="s">
        <v>9</v>
      </c>
      <c r="F8" s="3" t="s">
        <v>24</v>
      </c>
      <c r="G8" s="6">
        <f t="shared" si="0"/>
        <v>5873.6842105263158</v>
      </c>
      <c r="J8" s="5" t="s">
        <v>17</v>
      </c>
      <c r="K8" s="6">
        <v>3091.1641524544743</v>
      </c>
      <c r="L8" s="6">
        <v>1759.35358108533</v>
      </c>
      <c r="M8" s="6">
        <v>2267.3821548821547</v>
      </c>
      <c r="N8" s="6">
        <v>2685.3205570596874</v>
      </c>
      <c r="O8" s="6">
        <v>3309.8715651135008</v>
      </c>
      <c r="P8" s="6">
        <v>3137.9486779907543</v>
      </c>
      <c r="Q8" s="6">
        <v>3259.9985065710875</v>
      </c>
      <c r="R8" s="6">
        <v>2787.2913135938556</v>
      </c>
    </row>
    <row r="9" spans="1:18" x14ac:dyDescent="0.3">
      <c r="A9" s="14">
        <v>5010</v>
      </c>
      <c r="B9" s="6">
        <v>0.9</v>
      </c>
      <c r="C9" s="3" t="s">
        <v>12</v>
      </c>
      <c r="D9" s="3" t="s">
        <v>8</v>
      </c>
      <c r="E9" s="3" t="s">
        <v>9</v>
      </c>
      <c r="F9" s="3" t="s">
        <v>24</v>
      </c>
      <c r="G9" s="6">
        <f t="shared" si="0"/>
        <v>5566.666666666667</v>
      </c>
      <c r="J9" s="5" t="s">
        <v>18</v>
      </c>
      <c r="K9" s="6">
        <v>2778.1782136620845</v>
      </c>
      <c r="L9" s="6">
        <v>2175.4282372839075</v>
      </c>
      <c r="M9" s="6">
        <v>2170.052401302401</v>
      </c>
      <c r="N9" s="6">
        <v>3224.767824767825</v>
      </c>
      <c r="O9" s="6">
        <v>2148.4736355226642</v>
      </c>
      <c r="P9" s="6">
        <v>2511.5976290814401</v>
      </c>
      <c r="Q9" s="6">
        <v>4292.5188951223317</v>
      </c>
      <c r="R9" s="6">
        <v>2757.2881195346649</v>
      </c>
    </row>
    <row r="10" spans="1:18" x14ac:dyDescent="0.3">
      <c r="A10" s="14">
        <v>4750</v>
      </c>
      <c r="B10" s="6">
        <v>0.94</v>
      </c>
      <c r="C10" s="3" t="s">
        <v>13</v>
      </c>
      <c r="D10" s="3" t="s">
        <v>8</v>
      </c>
      <c r="E10" s="3" t="s">
        <v>9</v>
      </c>
      <c r="F10" s="3" t="s">
        <v>24</v>
      </c>
      <c r="G10" s="6">
        <f t="shared" si="0"/>
        <v>5053.1914893617022</v>
      </c>
      <c r="J10" s="5" t="s">
        <v>20</v>
      </c>
      <c r="K10" s="6">
        <v>3009.9366242223382</v>
      </c>
      <c r="L10" s="6">
        <v>1621.4206154365729</v>
      </c>
      <c r="M10" s="6">
        <v>1775.9158615136876</v>
      </c>
      <c r="N10" s="6">
        <v>1802.0310633213858</v>
      </c>
      <c r="O10" s="6">
        <v>2726.5741985822665</v>
      </c>
      <c r="P10" s="6">
        <v>2484.5280764635604</v>
      </c>
      <c r="Q10" s="6">
        <v>2557.1155394524963</v>
      </c>
      <c r="R10" s="6">
        <v>2282.5031398560436</v>
      </c>
    </row>
    <row r="11" spans="1:18" x14ac:dyDescent="0.3">
      <c r="A11" s="14">
        <v>3630</v>
      </c>
      <c r="B11" s="3">
        <v>0.92</v>
      </c>
      <c r="C11" s="3" t="s">
        <v>13</v>
      </c>
      <c r="D11" s="3" t="s">
        <v>8</v>
      </c>
      <c r="E11" s="3" t="s">
        <v>9</v>
      </c>
      <c r="F11" s="3" t="s">
        <v>25</v>
      </c>
      <c r="G11" s="6">
        <f t="shared" si="0"/>
        <v>3945.6521739130435</v>
      </c>
      <c r="J11" s="5" t="s">
        <v>22</v>
      </c>
      <c r="K11" s="6">
        <v>2377.9061717206046</v>
      </c>
      <c r="L11" s="6">
        <v>1357.614003633018</v>
      </c>
      <c r="M11" s="6">
        <v>1914.7998738316983</v>
      </c>
      <c r="N11" s="6">
        <v>2245.9427146927146</v>
      </c>
      <c r="O11" s="6">
        <v>1948.2647936256183</v>
      </c>
      <c r="P11" s="6">
        <v>1592.4921414283117</v>
      </c>
      <c r="Q11" s="6">
        <v>2244.9039610329933</v>
      </c>
      <c r="R11" s="6">
        <v>1954.560522852137</v>
      </c>
    </row>
    <row r="12" spans="1:18" x14ac:dyDescent="0.3">
      <c r="A12" s="14">
        <v>5190</v>
      </c>
      <c r="B12" s="3">
        <v>0.96</v>
      </c>
      <c r="C12" s="3" t="s">
        <v>13</v>
      </c>
      <c r="D12" s="3" t="s">
        <v>8</v>
      </c>
      <c r="E12" s="3" t="s">
        <v>9</v>
      </c>
      <c r="F12" s="3" t="s">
        <v>25</v>
      </c>
      <c r="G12" s="6">
        <f t="shared" si="0"/>
        <v>5406.25</v>
      </c>
      <c r="J12" s="5" t="s">
        <v>36</v>
      </c>
      <c r="K12" s="6">
        <v>4195.977652208232</v>
      </c>
      <c r="L12" s="6">
        <v>2074.4681290274671</v>
      </c>
      <c r="M12" s="6">
        <v>2178.2340266308497</v>
      </c>
      <c r="N12" s="6">
        <v>3151.0123135251347</v>
      </c>
      <c r="O12" s="6">
        <v>3003.4665542917282</v>
      </c>
      <c r="P12" s="6">
        <v>3253.2997190640854</v>
      </c>
      <c r="Q12" s="6">
        <v>3749.8246068665007</v>
      </c>
      <c r="R12" s="6">
        <v>3086.6118573734284</v>
      </c>
    </row>
    <row r="13" spans="1:18" x14ac:dyDescent="0.3">
      <c r="A13" s="14">
        <v>3960</v>
      </c>
      <c r="B13" s="6">
        <v>0.9</v>
      </c>
      <c r="C13" s="3" t="s">
        <v>13</v>
      </c>
      <c r="D13" s="3" t="s">
        <v>8</v>
      </c>
      <c r="E13" s="3" t="s">
        <v>9</v>
      </c>
      <c r="F13" s="3" t="s">
        <v>25</v>
      </c>
      <c r="G13" s="6">
        <f t="shared" si="0"/>
        <v>4400</v>
      </c>
    </row>
    <row r="14" spans="1:18" x14ac:dyDescent="0.3">
      <c r="A14" s="14">
        <v>2930</v>
      </c>
      <c r="B14" s="6">
        <v>0.9</v>
      </c>
      <c r="C14" s="3" t="s">
        <v>13</v>
      </c>
      <c r="D14" s="3" t="s">
        <v>8</v>
      </c>
      <c r="E14" s="3" t="s">
        <v>9</v>
      </c>
      <c r="F14" s="3" t="s">
        <v>26</v>
      </c>
      <c r="G14" s="6">
        <f t="shared" si="0"/>
        <v>3255.5555555555557</v>
      </c>
    </row>
    <row r="15" spans="1:18" x14ac:dyDescent="0.3">
      <c r="A15" s="14">
        <v>3640</v>
      </c>
      <c r="B15" s="6">
        <v>0.91</v>
      </c>
      <c r="C15" s="3" t="s">
        <v>13</v>
      </c>
      <c r="D15" s="3" t="s">
        <v>8</v>
      </c>
      <c r="E15" s="3" t="s">
        <v>9</v>
      </c>
      <c r="F15" s="3" t="s">
        <v>26</v>
      </c>
      <c r="G15" s="6">
        <f t="shared" si="0"/>
        <v>4000</v>
      </c>
    </row>
    <row r="16" spans="1:18" x14ac:dyDescent="0.3">
      <c r="A16" s="14">
        <v>5410</v>
      </c>
      <c r="B16" s="6">
        <v>0.93</v>
      </c>
      <c r="C16" s="3" t="s">
        <v>13</v>
      </c>
      <c r="D16" s="3" t="s">
        <v>8</v>
      </c>
      <c r="E16" s="3" t="s">
        <v>9</v>
      </c>
      <c r="F16" s="3" t="s">
        <v>26</v>
      </c>
      <c r="G16" s="6">
        <f t="shared" si="0"/>
        <v>5817.2043010752686</v>
      </c>
    </row>
    <row r="17" spans="1:7" x14ac:dyDescent="0.3">
      <c r="A17" s="14">
        <v>3190</v>
      </c>
      <c r="B17" s="6">
        <v>0.9</v>
      </c>
      <c r="C17" s="3" t="s">
        <v>13</v>
      </c>
      <c r="D17" s="3" t="s">
        <v>8</v>
      </c>
      <c r="E17" s="3" t="s">
        <v>9</v>
      </c>
      <c r="F17" s="3" t="s">
        <v>33</v>
      </c>
      <c r="G17" s="6">
        <f t="shared" si="0"/>
        <v>3544.4444444444443</v>
      </c>
    </row>
    <row r="18" spans="1:7" x14ac:dyDescent="0.3">
      <c r="A18" s="14">
        <v>1710</v>
      </c>
      <c r="B18" s="3">
        <v>0.91</v>
      </c>
      <c r="C18" s="3" t="s">
        <v>7</v>
      </c>
      <c r="D18" s="3" t="s">
        <v>8</v>
      </c>
      <c r="E18" s="3" t="s">
        <v>9</v>
      </c>
      <c r="F18" s="3" t="s">
        <v>33</v>
      </c>
      <c r="G18" s="6">
        <f t="shared" si="0"/>
        <v>1879.120879120879</v>
      </c>
    </row>
    <row r="19" spans="1:7" x14ac:dyDescent="0.3">
      <c r="A19" s="14">
        <v>3840</v>
      </c>
      <c r="B19" s="3">
        <v>0.96</v>
      </c>
      <c r="C19" s="3" t="s">
        <v>7</v>
      </c>
      <c r="D19" s="3" t="s">
        <v>8</v>
      </c>
      <c r="E19" s="3" t="s">
        <v>9</v>
      </c>
      <c r="F19" s="3" t="s">
        <v>33</v>
      </c>
      <c r="G19" s="6">
        <f t="shared" si="0"/>
        <v>4000</v>
      </c>
    </row>
    <row r="20" spans="1:7" x14ac:dyDescent="0.3">
      <c r="A20" s="14">
        <v>2210</v>
      </c>
      <c r="B20" s="6">
        <v>0.9</v>
      </c>
      <c r="C20" s="3" t="s">
        <v>13</v>
      </c>
      <c r="D20" s="3" t="s">
        <v>8</v>
      </c>
      <c r="E20" s="3" t="s">
        <v>9</v>
      </c>
      <c r="F20" s="3" t="s">
        <v>34</v>
      </c>
      <c r="G20" s="6">
        <f t="shared" si="0"/>
        <v>2455.5555555555557</v>
      </c>
    </row>
    <row r="21" spans="1:7" x14ac:dyDescent="0.3">
      <c r="A21" s="14">
        <v>2910</v>
      </c>
      <c r="B21" s="6">
        <v>0.91</v>
      </c>
      <c r="C21" s="3" t="s">
        <v>13</v>
      </c>
      <c r="D21" s="3" t="s">
        <v>8</v>
      </c>
      <c r="E21" s="3" t="s">
        <v>9</v>
      </c>
      <c r="F21" s="3" t="s">
        <v>34</v>
      </c>
      <c r="G21" s="6">
        <f t="shared" si="0"/>
        <v>3197.8021978021975</v>
      </c>
    </row>
    <row r="22" spans="1:7" x14ac:dyDescent="0.3">
      <c r="A22" s="14">
        <v>2140</v>
      </c>
      <c r="B22" s="6">
        <v>0.94</v>
      </c>
      <c r="C22" s="3" t="s">
        <v>13</v>
      </c>
      <c r="D22" s="3" t="s">
        <v>8</v>
      </c>
      <c r="E22" s="3" t="s">
        <v>9</v>
      </c>
      <c r="F22" s="3" t="s">
        <v>34</v>
      </c>
      <c r="G22" s="6">
        <f t="shared" si="0"/>
        <v>2276.5957446808511</v>
      </c>
    </row>
    <row r="23" spans="1:7" x14ac:dyDescent="0.3">
      <c r="A23" s="14">
        <v>5570</v>
      </c>
      <c r="B23" s="6">
        <v>0.93</v>
      </c>
      <c r="C23" s="3" t="s">
        <v>13</v>
      </c>
      <c r="D23" s="3" t="s">
        <v>14</v>
      </c>
      <c r="E23" s="3" t="s">
        <v>9</v>
      </c>
      <c r="F23" s="3" t="s">
        <v>10</v>
      </c>
      <c r="G23" s="6">
        <f t="shared" si="0"/>
        <v>5989.2473118279568</v>
      </c>
    </row>
    <row r="24" spans="1:7" x14ac:dyDescent="0.3">
      <c r="A24" s="14">
        <v>7670</v>
      </c>
      <c r="B24" s="6">
        <v>0.9</v>
      </c>
      <c r="C24" s="3" t="s">
        <v>13</v>
      </c>
      <c r="D24" s="3" t="s">
        <v>14</v>
      </c>
      <c r="E24" s="3" t="s">
        <v>9</v>
      </c>
      <c r="F24" s="3" t="s">
        <v>10</v>
      </c>
      <c r="G24" s="6">
        <f t="shared" si="0"/>
        <v>8522.2222222222226</v>
      </c>
    </row>
    <row r="25" spans="1:7" x14ac:dyDescent="0.3">
      <c r="A25" s="14">
        <v>2880</v>
      </c>
      <c r="B25" s="6">
        <v>0.9</v>
      </c>
      <c r="C25" s="3" t="s">
        <v>11</v>
      </c>
      <c r="D25" s="3" t="s">
        <v>14</v>
      </c>
      <c r="E25" s="3" t="s">
        <v>9</v>
      </c>
      <c r="F25" s="3" t="s">
        <v>10</v>
      </c>
      <c r="G25" s="6">
        <f t="shared" si="0"/>
        <v>3200</v>
      </c>
    </row>
    <row r="26" spans="1:7" x14ac:dyDescent="0.3">
      <c r="A26" s="14">
        <v>3240</v>
      </c>
      <c r="B26" s="6">
        <v>0.9</v>
      </c>
      <c r="C26" s="3" t="s">
        <v>13</v>
      </c>
      <c r="D26" s="3" t="s">
        <v>14</v>
      </c>
      <c r="E26" s="3" t="s">
        <v>9</v>
      </c>
      <c r="F26" s="3" t="s">
        <v>23</v>
      </c>
      <c r="G26" s="6">
        <f t="shared" si="0"/>
        <v>3600</v>
      </c>
    </row>
    <row r="27" spans="1:7" x14ac:dyDescent="0.3">
      <c r="A27" s="14">
        <v>4230</v>
      </c>
      <c r="B27" s="6">
        <v>0.96</v>
      </c>
      <c r="C27" s="3" t="s">
        <v>13</v>
      </c>
      <c r="D27" s="3" t="s">
        <v>14</v>
      </c>
      <c r="E27" s="3" t="s">
        <v>9</v>
      </c>
      <c r="F27" s="3" t="s">
        <v>23</v>
      </c>
      <c r="G27" s="6">
        <f t="shared" si="0"/>
        <v>4406.25</v>
      </c>
    </row>
    <row r="28" spans="1:7" x14ac:dyDescent="0.3">
      <c r="A28" s="14">
        <v>3640</v>
      </c>
      <c r="B28" s="6">
        <v>0.98</v>
      </c>
      <c r="C28" s="3" t="s">
        <v>13</v>
      </c>
      <c r="D28" s="3" t="s">
        <v>14</v>
      </c>
      <c r="E28" s="3" t="s">
        <v>9</v>
      </c>
      <c r="F28" s="3" t="s">
        <v>23</v>
      </c>
      <c r="G28" s="6">
        <f t="shared" si="0"/>
        <v>3714.2857142857142</v>
      </c>
    </row>
    <row r="29" spans="1:7" x14ac:dyDescent="0.3">
      <c r="A29" s="14">
        <v>4270</v>
      </c>
      <c r="B29" s="6">
        <v>0.92</v>
      </c>
      <c r="C29" s="3" t="s">
        <v>7</v>
      </c>
      <c r="D29" s="3" t="s">
        <v>14</v>
      </c>
      <c r="E29" s="3" t="s">
        <v>9</v>
      </c>
      <c r="F29" s="3" t="s">
        <v>24</v>
      </c>
      <c r="G29" s="6">
        <f t="shared" si="0"/>
        <v>4641.304347826087</v>
      </c>
    </row>
    <row r="30" spans="1:7" x14ac:dyDescent="0.3">
      <c r="A30" s="14">
        <v>2180</v>
      </c>
      <c r="B30" s="6">
        <v>0.9</v>
      </c>
      <c r="C30" s="3" t="s">
        <v>7</v>
      </c>
      <c r="D30" s="3" t="s">
        <v>14</v>
      </c>
      <c r="E30" s="3" t="s">
        <v>9</v>
      </c>
      <c r="F30" s="3" t="s">
        <v>24</v>
      </c>
      <c r="G30" s="6">
        <f t="shared" si="0"/>
        <v>2422.2222222222222</v>
      </c>
    </row>
    <row r="31" spans="1:7" x14ac:dyDescent="0.3">
      <c r="A31" s="14">
        <v>5400</v>
      </c>
      <c r="B31" s="6">
        <v>0.91</v>
      </c>
      <c r="C31" s="3" t="s">
        <v>7</v>
      </c>
      <c r="D31" s="3" t="s">
        <v>14</v>
      </c>
      <c r="E31" s="3" t="s">
        <v>9</v>
      </c>
      <c r="F31" s="3" t="s">
        <v>24</v>
      </c>
      <c r="G31" s="6">
        <f t="shared" si="0"/>
        <v>5934.065934065934</v>
      </c>
    </row>
    <row r="32" spans="1:7" x14ac:dyDescent="0.3">
      <c r="A32" s="14">
        <v>3230</v>
      </c>
      <c r="B32" s="3">
        <v>0.92</v>
      </c>
      <c r="C32" s="3" t="s">
        <v>13</v>
      </c>
      <c r="D32" s="3" t="s">
        <v>14</v>
      </c>
      <c r="E32" s="3" t="s">
        <v>9</v>
      </c>
      <c r="F32" s="3" t="s">
        <v>25</v>
      </c>
      <c r="G32" s="6">
        <f t="shared" si="0"/>
        <v>3510.869565217391</v>
      </c>
    </row>
    <row r="33" spans="1:7" x14ac:dyDescent="0.3">
      <c r="A33" s="14">
        <v>3390</v>
      </c>
      <c r="B33" s="6">
        <v>0.9</v>
      </c>
      <c r="C33" s="3" t="s">
        <v>13</v>
      </c>
      <c r="D33" s="3" t="s">
        <v>14</v>
      </c>
      <c r="E33" s="3" t="s">
        <v>9</v>
      </c>
      <c r="F33" s="3" t="s">
        <v>25</v>
      </c>
      <c r="G33" s="6">
        <f t="shared" si="0"/>
        <v>3766.6666666666665</v>
      </c>
    </row>
    <row r="34" spans="1:7" x14ac:dyDescent="0.3">
      <c r="A34" s="14">
        <v>4230</v>
      </c>
      <c r="B34" s="3">
        <v>0.96</v>
      </c>
      <c r="C34" s="3" t="s">
        <v>13</v>
      </c>
      <c r="D34" s="3" t="s">
        <v>14</v>
      </c>
      <c r="E34" s="3" t="s">
        <v>9</v>
      </c>
      <c r="F34" s="3" t="s">
        <v>25</v>
      </c>
      <c r="G34" s="6">
        <f t="shared" ref="G34:G65" si="1">A34/B34</f>
        <v>4406.25</v>
      </c>
    </row>
    <row r="35" spans="1:7" x14ac:dyDescent="0.3">
      <c r="A35" s="14">
        <v>1810</v>
      </c>
      <c r="B35" s="6">
        <v>0.9</v>
      </c>
      <c r="C35" s="3" t="s">
        <v>7</v>
      </c>
      <c r="D35" s="3" t="s">
        <v>14</v>
      </c>
      <c r="E35" s="3" t="s">
        <v>9</v>
      </c>
      <c r="F35" s="3" t="s">
        <v>26</v>
      </c>
      <c r="G35" s="6">
        <f t="shared" si="1"/>
        <v>2011.1111111111111</v>
      </c>
    </row>
    <row r="36" spans="1:7" x14ac:dyDescent="0.3">
      <c r="A36" s="14">
        <v>2310</v>
      </c>
      <c r="B36" s="6">
        <v>0.91</v>
      </c>
      <c r="C36" s="3" t="s">
        <v>7</v>
      </c>
      <c r="D36" s="3" t="s">
        <v>14</v>
      </c>
      <c r="E36" s="3" t="s">
        <v>9</v>
      </c>
      <c r="F36" s="3" t="s">
        <v>26</v>
      </c>
      <c r="G36" s="6">
        <f t="shared" si="1"/>
        <v>2538.4615384615386</v>
      </c>
    </row>
    <row r="37" spans="1:7" x14ac:dyDescent="0.3">
      <c r="A37" s="14">
        <v>3250</v>
      </c>
      <c r="B37" s="6">
        <v>0.95</v>
      </c>
      <c r="C37" s="3" t="s">
        <v>7</v>
      </c>
      <c r="D37" s="3" t="s">
        <v>14</v>
      </c>
      <c r="E37" s="3" t="s">
        <v>9</v>
      </c>
      <c r="F37" s="3" t="s">
        <v>26</v>
      </c>
      <c r="G37" s="6">
        <f t="shared" si="1"/>
        <v>3421.0526315789475</v>
      </c>
    </row>
    <row r="38" spans="1:7" x14ac:dyDescent="0.3">
      <c r="A38" s="14">
        <v>2550</v>
      </c>
      <c r="B38" s="6">
        <v>0.9</v>
      </c>
      <c r="C38" s="3" t="s">
        <v>13</v>
      </c>
      <c r="D38" s="3" t="s">
        <v>14</v>
      </c>
      <c r="E38" s="3" t="s">
        <v>9</v>
      </c>
      <c r="F38" s="3" t="s">
        <v>33</v>
      </c>
      <c r="G38" s="6">
        <f t="shared" si="1"/>
        <v>2833.3333333333335</v>
      </c>
    </row>
    <row r="39" spans="1:7" x14ac:dyDescent="0.3">
      <c r="A39" s="14">
        <v>2520</v>
      </c>
      <c r="B39" s="3">
        <v>0.93</v>
      </c>
      <c r="C39" s="3" t="s">
        <v>13</v>
      </c>
      <c r="D39" s="3" t="s">
        <v>14</v>
      </c>
      <c r="E39" s="3" t="s">
        <v>9</v>
      </c>
      <c r="F39" s="3" t="s">
        <v>33</v>
      </c>
      <c r="G39" s="6">
        <f t="shared" si="1"/>
        <v>2709.6774193548385</v>
      </c>
    </row>
    <row r="40" spans="1:7" x14ac:dyDescent="0.3">
      <c r="A40" s="14">
        <v>2620</v>
      </c>
      <c r="B40" s="3">
        <v>0.96</v>
      </c>
      <c r="C40" s="3" t="s">
        <v>13</v>
      </c>
      <c r="D40" s="3" t="s">
        <v>14</v>
      </c>
      <c r="E40" s="3" t="s">
        <v>9</v>
      </c>
      <c r="F40" s="3" t="s">
        <v>33</v>
      </c>
      <c r="G40" s="6">
        <f t="shared" si="1"/>
        <v>2729.166666666667</v>
      </c>
    </row>
    <row r="41" spans="1:7" x14ac:dyDescent="0.3">
      <c r="A41" s="14">
        <v>2350</v>
      </c>
      <c r="B41" s="6">
        <v>0.96</v>
      </c>
      <c r="C41" s="3" t="s">
        <v>13</v>
      </c>
      <c r="D41" s="3" t="s">
        <v>14</v>
      </c>
      <c r="E41" s="3" t="s">
        <v>9</v>
      </c>
      <c r="F41" s="3" t="s">
        <v>34</v>
      </c>
      <c r="G41" s="6">
        <f t="shared" si="1"/>
        <v>2447.916666666667</v>
      </c>
    </row>
    <row r="42" spans="1:7" x14ac:dyDescent="0.3">
      <c r="A42" s="14">
        <v>1740</v>
      </c>
      <c r="B42" s="6">
        <v>0.9</v>
      </c>
      <c r="C42" s="3" t="s">
        <v>13</v>
      </c>
      <c r="D42" s="3" t="s">
        <v>14</v>
      </c>
      <c r="E42" s="3" t="s">
        <v>9</v>
      </c>
      <c r="F42" s="3" t="s">
        <v>34</v>
      </c>
      <c r="G42" s="6">
        <f t="shared" si="1"/>
        <v>1933.3333333333333</v>
      </c>
    </row>
    <row r="43" spans="1:7" x14ac:dyDescent="0.3">
      <c r="A43" s="14">
        <v>1890</v>
      </c>
      <c r="B43" s="6">
        <v>0.91</v>
      </c>
      <c r="C43" s="3" t="s">
        <v>13</v>
      </c>
      <c r="D43" s="3" t="s">
        <v>14</v>
      </c>
      <c r="E43" s="3" t="s">
        <v>9</v>
      </c>
      <c r="F43" s="3" t="s">
        <v>34</v>
      </c>
      <c r="G43" s="6">
        <f t="shared" si="1"/>
        <v>2076.9230769230767</v>
      </c>
    </row>
    <row r="44" spans="1:7" x14ac:dyDescent="0.3">
      <c r="A44" s="14">
        <v>3480</v>
      </c>
      <c r="B44" s="6">
        <v>0.93</v>
      </c>
      <c r="C44" s="3" t="s">
        <v>7</v>
      </c>
      <c r="D44" s="3" t="s">
        <v>15</v>
      </c>
      <c r="E44" s="3" t="s">
        <v>9</v>
      </c>
      <c r="F44" s="3" t="s">
        <v>10</v>
      </c>
      <c r="G44" s="6">
        <f t="shared" si="1"/>
        <v>3741.9354838709673</v>
      </c>
    </row>
    <row r="45" spans="1:7" x14ac:dyDescent="0.3">
      <c r="A45" s="14">
        <v>6510</v>
      </c>
      <c r="B45" s="6">
        <v>0.9</v>
      </c>
      <c r="C45" s="3" t="s">
        <v>13</v>
      </c>
      <c r="D45" s="3" t="s">
        <v>15</v>
      </c>
      <c r="E45" s="3" t="s">
        <v>9</v>
      </c>
      <c r="F45" s="3" t="s">
        <v>10</v>
      </c>
      <c r="G45" s="6">
        <f t="shared" si="1"/>
        <v>7233.333333333333</v>
      </c>
    </row>
    <row r="46" spans="1:7" x14ac:dyDescent="0.3">
      <c r="A46" s="14">
        <v>7750</v>
      </c>
      <c r="B46" s="6">
        <v>0.96</v>
      </c>
      <c r="C46" s="3" t="s">
        <v>13</v>
      </c>
      <c r="D46" s="3" t="s">
        <v>15</v>
      </c>
      <c r="E46" s="3" t="s">
        <v>9</v>
      </c>
      <c r="F46" s="3" t="s">
        <v>10</v>
      </c>
      <c r="G46" s="6">
        <f t="shared" si="1"/>
        <v>8072.916666666667</v>
      </c>
    </row>
    <row r="47" spans="1:7" x14ac:dyDescent="0.3">
      <c r="A47" s="14">
        <v>4230</v>
      </c>
      <c r="B47" s="6">
        <v>0.96</v>
      </c>
      <c r="C47" s="3" t="s">
        <v>13</v>
      </c>
      <c r="D47" s="3" t="s">
        <v>15</v>
      </c>
      <c r="E47" s="3" t="s">
        <v>9</v>
      </c>
      <c r="F47" s="3" t="s">
        <v>23</v>
      </c>
      <c r="G47" s="6">
        <f t="shared" si="1"/>
        <v>4406.25</v>
      </c>
    </row>
    <row r="48" spans="1:7" x14ac:dyDescent="0.3">
      <c r="A48" s="14">
        <v>3610</v>
      </c>
      <c r="B48" s="6">
        <v>0.9</v>
      </c>
      <c r="C48" s="3" t="s">
        <v>13</v>
      </c>
      <c r="D48" s="3" t="s">
        <v>15</v>
      </c>
      <c r="E48" s="3" t="s">
        <v>9</v>
      </c>
      <c r="F48" s="3" t="s">
        <v>23</v>
      </c>
      <c r="G48" s="6">
        <f t="shared" si="1"/>
        <v>4011.1111111111109</v>
      </c>
    </row>
    <row r="49" spans="1:7" x14ac:dyDescent="0.3">
      <c r="A49" s="14">
        <v>4290</v>
      </c>
      <c r="B49" s="6">
        <v>0.91</v>
      </c>
      <c r="C49" s="3" t="s">
        <v>13</v>
      </c>
      <c r="D49" s="3" t="s">
        <v>15</v>
      </c>
      <c r="E49" s="3" t="s">
        <v>9</v>
      </c>
      <c r="F49" s="3" t="s">
        <v>23</v>
      </c>
      <c r="G49" s="6">
        <f t="shared" si="1"/>
        <v>4714.2857142857138</v>
      </c>
    </row>
    <row r="50" spans="1:7" x14ac:dyDescent="0.3">
      <c r="A50" s="14">
        <v>2590</v>
      </c>
      <c r="B50" s="6">
        <v>0.92</v>
      </c>
      <c r="C50" s="3" t="s">
        <v>7</v>
      </c>
      <c r="D50" s="3" t="s">
        <v>15</v>
      </c>
      <c r="E50" s="3" t="s">
        <v>9</v>
      </c>
      <c r="F50" s="3" t="s">
        <v>24</v>
      </c>
      <c r="G50" s="6">
        <f t="shared" si="1"/>
        <v>2815.2173913043475</v>
      </c>
    </row>
    <row r="51" spans="1:7" x14ac:dyDescent="0.3">
      <c r="A51" s="14">
        <v>4750</v>
      </c>
      <c r="B51" s="6">
        <v>0.9</v>
      </c>
      <c r="C51" s="3" t="s">
        <v>13</v>
      </c>
      <c r="D51" s="3" t="s">
        <v>15</v>
      </c>
      <c r="E51" s="3" t="s">
        <v>9</v>
      </c>
      <c r="F51" s="3" t="s">
        <v>24</v>
      </c>
      <c r="G51" s="6">
        <f t="shared" si="1"/>
        <v>5277.7777777777774</v>
      </c>
    </row>
    <row r="52" spans="1:7" x14ac:dyDescent="0.3">
      <c r="A52" s="14">
        <v>5140</v>
      </c>
      <c r="B52" s="6">
        <v>0.91</v>
      </c>
      <c r="C52" s="3" t="s">
        <v>13</v>
      </c>
      <c r="D52" s="3" t="s">
        <v>15</v>
      </c>
      <c r="E52" s="3" t="s">
        <v>9</v>
      </c>
      <c r="F52" s="3" t="s">
        <v>24</v>
      </c>
      <c r="G52" s="6">
        <f t="shared" si="1"/>
        <v>5648.3516483516478</v>
      </c>
    </row>
    <row r="53" spans="1:7" x14ac:dyDescent="0.3">
      <c r="A53" s="14">
        <v>2590</v>
      </c>
      <c r="B53" s="6">
        <v>0.92</v>
      </c>
      <c r="C53" s="3" t="s">
        <v>7</v>
      </c>
      <c r="D53" s="3" t="s">
        <v>15</v>
      </c>
      <c r="E53" s="3" t="s">
        <v>9</v>
      </c>
      <c r="F53" s="3" t="s">
        <v>25</v>
      </c>
      <c r="G53" s="6">
        <f t="shared" si="1"/>
        <v>2815.2173913043475</v>
      </c>
    </row>
    <row r="54" spans="1:7" x14ac:dyDescent="0.3">
      <c r="A54" s="14">
        <v>2400</v>
      </c>
      <c r="B54" s="6">
        <v>0.9</v>
      </c>
      <c r="C54" s="3" t="s">
        <v>7</v>
      </c>
      <c r="D54" s="3" t="s">
        <v>15</v>
      </c>
      <c r="E54" s="3" t="s">
        <v>9</v>
      </c>
      <c r="F54" s="3" t="s">
        <v>25</v>
      </c>
      <c r="G54" s="6">
        <f t="shared" si="1"/>
        <v>2666.6666666666665</v>
      </c>
    </row>
    <row r="55" spans="1:7" x14ac:dyDescent="0.3">
      <c r="A55" s="14">
        <v>3610</v>
      </c>
      <c r="B55" s="6">
        <v>0.97</v>
      </c>
      <c r="C55" s="3" t="s">
        <v>7</v>
      </c>
      <c r="D55" s="3" t="s">
        <v>15</v>
      </c>
      <c r="E55" s="3" t="s">
        <v>9</v>
      </c>
      <c r="F55" s="3" t="s">
        <v>25</v>
      </c>
      <c r="G55" s="6">
        <f t="shared" si="1"/>
        <v>3721.6494845360826</v>
      </c>
    </row>
    <row r="56" spans="1:7" x14ac:dyDescent="0.3">
      <c r="A56" s="14">
        <v>2600</v>
      </c>
      <c r="B56" s="6">
        <v>0.9</v>
      </c>
      <c r="C56" s="3" t="s">
        <v>7</v>
      </c>
      <c r="D56" s="3" t="s">
        <v>15</v>
      </c>
      <c r="E56" s="3" t="s">
        <v>9</v>
      </c>
      <c r="F56" s="3" t="s">
        <v>26</v>
      </c>
      <c r="G56" s="6">
        <f t="shared" si="1"/>
        <v>2888.8888888888887</v>
      </c>
    </row>
    <row r="57" spans="1:7" x14ac:dyDescent="0.3">
      <c r="A57" s="14">
        <v>2500</v>
      </c>
      <c r="B57" s="6">
        <v>0.93</v>
      </c>
      <c r="C57" s="3" t="s">
        <v>7</v>
      </c>
      <c r="D57" s="3" t="s">
        <v>15</v>
      </c>
      <c r="E57" s="3" t="s">
        <v>9</v>
      </c>
      <c r="F57" s="3" t="s">
        <v>26</v>
      </c>
      <c r="G57" s="6">
        <f t="shared" si="1"/>
        <v>2688.1720430107525</v>
      </c>
    </row>
    <row r="58" spans="1:7" x14ac:dyDescent="0.3">
      <c r="A58" s="14">
        <v>3250</v>
      </c>
      <c r="B58" s="6">
        <v>0.95</v>
      </c>
      <c r="C58" s="3" t="s">
        <v>7</v>
      </c>
      <c r="D58" s="3" t="s">
        <v>15</v>
      </c>
      <c r="E58" s="3" t="s">
        <v>9</v>
      </c>
      <c r="F58" s="3" t="s">
        <v>26</v>
      </c>
      <c r="G58" s="6">
        <f t="shared" si="1"/>
        <v>3421.0526315789475</v>
      </c>
    </row>
    <row r="59" spans="1:7" x14ac:dyDescent="0.3">
      <c r="A59" s="14">
        <v>1360</v>
      </c>
      <c r="B59" s="6">
        <v>0.9</v>
      </c>
      <c r="C59" s="3" t="s">
        <v>7</v>
      </c>
      <c r="D59" s="3" t="s">
        <v>15</v>
      </c>
      <c r="E59" s="3" t="s">
        <v>9</v>
      </c>
      <c r="F59" s="3" t="s">
        <v>33</v>
      </c>
      <c r="G59" s="6">
        <f t="shared" si="1"/>
        <v>1511.1111111111111</v>
      </c>
    </row>
    <row r="60" spans="1:7" x14ac:dyDescent="0.3">
      <c r="A60" s="14">
        <v>1290</v>
      </c>
      <c r="B60" s="3">
        <v>0.92</v>
      </c>
      <c r="C60" s="3" t="s">
        <v>7</v>
      </c>
      <c r="D60" s="3" t="s">
        <v>15</v>
      </c>
      <c r="E60" s="3" t="s">
        <v>9</v>
      </c>
      <c r="F60" s="3" t="s">
        <v>33</v>
      </c>
      <c r="G60" s="6">
        <f t="shared" si="1"/>
        <v>1402.1739130434783</v>
      </c>
    </row>
    <row r="61" spans="1:7" x14ac:dyDescent="0.3">
      <c r="A61" s="14">
        <v>1950</v>
      </c>
      <c r="B61" s="3">
        <v>0.94</v>
      </c>
      <c r="C61" s="3" t="s">
        <v>7</v>
      </c>
      <c r="D61" s="3" t="s">
        <v>15</v>
      </c>
      <c r="E61" s="3" t="s">
        <v>9</v>
      </c>
      <c r="F61" s="3" t="s">
        <v>33</v>
      </c>
      <c r="G61" s="6">
        <f t="shared" si="1"/>
        <v>2074.4680851063831</v>
      </c>
    </row>
    <row r="62" spans="1:7" x14ac:dyDescent="0.3">
      <c r="A62" s="14">
        <v>1320</v>
      </c>
      <c r="B62" s="6">
        <v>0.9</v>
      </c>
      <c r="C62" s="3" t="s">
        <v>7</v>
      </c>
      <c r="D62" s="3" t="s">
        <v>15</v>
      </c>
      <c r="E62" s="3" t="s">
        <v>9</v>
      </c>
      <c r="F62" s="3" t="s">
        <v>34</v>
      </c>
      <c r="G62" s="6">
        <f t="shared" si="1"/>
        <v>1466.6666666666667</v>
      </c>
    </row>
    <row r="63" spans="1:7" x14ac:dyDescent="0.3">
      <c r="A63" s="14">
        <v>1940</v>
      </c>
      <c r="B63" s="6">
        <v>0.92</v>
      </c>
      <c r="C63" s="3" t="s">
        <v>21</v>
      </c>
      <c r="D63" s="3" t="s">
        <v>15</v>
      </c>
      <c r="E63" s="3" t="s">
        <v>9</v>
      </c>
      <c r="F63" s="3" t="s">
        <v>34</v>
      </c>
      <c r="G63" s="6">
        <f t="shared" si="1"/>
        <v>2108.695652173913</v>
      </c>
    </row>
    <row r="64" spans="1:7" x14ac:dyDescent="0.3">
      <c r="A64" s="14">
        <v>1870</v>
      </c>
      <c r="B64" s="6">
        <v>0.96</v>
      </c>
      <c r="C64" s="3" t="s">
        <v>21</v>
      </c>
      <c r="D64" s="3" t="s">
        <v>15</v>
      </c>
      <c r="E64" s="3" t="s">
        <v>9</v>
      </c>
      <c r="F64" s="3" t="s">
        <v>34</v>
      </c>
      <c r="G64" s="6">
        <f t="shared" si="1"/>
        <v>1947.9166666666667</v>
      </c>
    </row>
    <row r="65" spans="1:7" x14ac:dyDescent="0.3">
      <c r="A65" s="14">
        <v>3480</v>
      </c>
      <c r="B65" s="6">
        <v>0.91</v>
      </c>
      <c r="C65" s="3" t="s">
        <v>13</v>
      </c>
      <c r="D65" s="3" t="s">
        <v>16</v>
      </c>
      <c r="E65" s="3" t="s">
        <v>9</v>
      </c>
      <c r="F65" s="3" t="s">
        <v>10</v>
      </c>
      <c r="G65" s="6">
        <f t="shared" si="1"/>
        <v>3824.1758241758239</v>
      </c>
    </row>
    <row r="66" spans="1:7" x14ac:dyDescent="0.3">
      <c r="A66" s="14">
        <v>3940</v>
      </c>
      <c r="B66" s="6">
        <v>0.9</v>
      </c>
      <c r="C66" s="3" t="s">
        <v>13</v>
      </c>
      <c r="D66" s="3" t="s">
        <v>16</v>
      </c>
      <c r="E66" s="3" t="s">
        <v>9</v>
      </c>
      <c r="F66" s="3" t="s">
        <v>10</v>
      </c>
      <c r="G66" s="6">
        <f t="shared" ref="G66:G97" si="2">A66/B66</f>
        <v>4377.7777777777774</v>
      </c>
    </row>
    <row r="67" spans="1:7" x14ac:dyDescent="0.3">
      <c r="A67" s="14">
        <v>5230</v>
      </c>
      <c r="B67" s="6">
        <v>0.91</v>
      </c>
      <c r="C67" s="3" t="s">
        <v>7</v>
      </c>
      <c r="D67" s="3" t="s">
        <v>16</v>
      </c>
      <c r="E67" s="3" t="s">
        <v>9</v>
      </c>
      <c r="F67" s="3" t="s">
        <v>10</v>
      </c>
      <c r="G67" s="6">
        <f t="shared" si="2"/>
        <v>5747.2527472527472</v>
      </c>
    </row>
    <row r="68" spans="1:7" x14ac:dyDescent="0.3">
      <c r="A68" s="14">
        <v>2980</v>
      </c>
      <c r="B68" s="6">
        <v>0.92</v>
      </c>
      <c r="C68" s="3" t="s">
        <v>13</v>
      </c>
      <c r="D68" s="3" t="s">
        <v>16</v>
      </c>
      <c r="E68" s="3" t="s">
        <v>9</v>
      </c>
      <c r="F68" s="3" t="s">
        <v>23</v>
      </c>
      <c r="G68" s="6">
        <f t="shared" si="2"/>
        <v>3239.1304347826085</v>
      </c>
    </row>
    <row r="69" spans="1:7" x14ac:dyDescent="0.3">
      <c r="A69" s="14">
        <v>2980</v>
      </c>
      <c r="B69" s="6">
        <v>0.9</v>
      </c>
      <c r="C69" s="3" t="s">
        <v>13</v>
      </c>
      <c r="D69" s="3" t="s">
        <v>16</v>
      </c>
      <c r="E69" s="3" t="s">
        <v>9</v>
      </c>
      <c r="F69" s="3" t="s">
        <v>23</v>
      </c>
      <c r="G69" s="6">
        <f t="shared" si="2"/>
        <v>3311.1111111111109</v>
      </c>
    </row>
    <row r="70" spans="1:7" x14ac:dyDescent="0.3">
      <c r="A70" s="14">
        <v>3200</v>
      </c>
      <c r="B70" s="6">
        <v>0.9</v>
      </c>
      <c r="C70" s="3" t="s">
        <v>13</v>
      </c>
      <c r="D70" s="3" t="s">
        <v>16</v>
      </c>
      <c r="E70" s="3" t="s">
        <v>9</v>
      </c>
      <c r="F70" s="3" t="s">
        <v>23</v>
      </c>
      <c r="G70" s="6">
        <f t="shared" si="2"/>
        <v>3555.5555555555557</v>
      </c>
    </row>
    <row r="71" spans="1:7" x14ac:dyDescent="0.3">
      <c r="A71" s="14">
        <v>2570</v>
      </c>
      <c r="B71" s="6">
        <v>0.93</v>
      </c>
      <c r="C71" s="3" t="s">
        <v>7</v>
      </c>
      <c r="D71" s="3" t="s">
        <v>16</v>
      </c>
      <c r="E71" s="3" t="s">
        <v>9</v>
      </c>
      <c r="F71" s="3" t="s">
        <v>24</v>
      </c>
      <c r="G71" s="6">
        <f t="shared" si="2"/>
        <v>2763.4408602150538</v>
      </c>
    </row>
    <row r="72" spans="1:7" x14ac:dyDescent="0.3">
      <c r="A72" s="14">
        <v>2510</v>
      </c>
      <c r="B72" s="6">
        <v>0.9</v>
      </c>
      <c r="C72" s="3" t="s">
        <v>7</v>
      </c>
      <c r="D72" s="3" t="s">
        <v>16</v>
      </c>
      <c r="E72" s="3" t="s">
        <v>9</v>
      </c>
      <c r="F72" s="3" t="s">
        <v>24</v>
      </c>
      <c r="G72" s="6">
        <f t="shared" si="2"/>
        <v>2788.8888888888887</v>
      </c>
    </row>
    <row r="73" spans="1:7" x14ac:dyDescent="0.3">
      <c r="A73" s="14">
        <v>3940</v>
      </c>
      <c r="B73" s="6">
        <v>0.95</v>
      </c>
      <c r="C73" s="3" t="s">
        <v>7</v>
      </c>
      <c r="D73" s="3" t="s">
        <v>16</v>
      </c>
      <c r="E73" s="3" t="s">
        <v>9</v>
      </c>
      <c r="F73" s="3" t="s">
        <v>24</v>
      </c>
      <c r="G73" s="6">
        <f t="shared" si="2"/>
        <v>4147.3684210526317</v>
      </c>
    </row>
    <row r="74" spans="1:7" x14ac:dyDescent="0.3">
      <c r="A74" s="14">
        <v>2990</v>
      </c>
      <c r="B74" s="6">
        <v>0.93</v>
      </c>
      <c r="C74" s="3" t="s">
        <v>13</v>
      </c>
      <c r="D74" s="3" t="s">
        <v>16</v>
      </c>
      <c r="E74" s="3" t="s">
        <v>9</v>
      </c>
      <c r="F74" s="3" t="s">
        <v>25</v>
      </c>
      <c r="G74" s="6">
        <f t="shared" si="2"/>
        <v>3215.0537634408602</v>
      </c>
    </row>
    <row r="75" spans="1:7" x14ac:dyDescent="0.3">
      <c r="A75" s="14">
        <v>3420</v>
      </c>
      <c r="B75" s="6">
        <v>0.96</v>
      </c>
      <c r="C75" s="3" t="s">
        <v>13</v>
      </c>
      <c r="D75" s="3" t="s">
        <v>16</v>
      </c>
      <c r="E75" s="3" t="s">
        <v>9</v>
      </c>
      <c r="F75" s="3" t="s">
        <v>25</v>
      </c>
      <c r="G75" s="6">
        <f t="shared" si="2"/>
        <v>3562.5</v>
      </c>
    </row>
    <row r="76" spans="1:7" x14ac:dyDescent="0.3">
      <c r="A76" s="14">
        <v>3900</v>
      </c>
      <c r="B76" s="6">
        <v>0.9</v>
      </c>
      <c r="C76" s="3" t="s">
        <v>13</v>
      </c>
      <c r="D76" s="3" t="s">
        <v>16</v>
      </c>
      <c r="E76" s="3" t="s">
        <v>9</v>
      </c>
      <c r="F76" s="3" t="s">
        <v>25</v>
      </c>
      <c r="G76" s="6">
        <f t="shared" si="2"/>
        <v>4333.333333333333</v>
      </c>
    </row>
    <row r="77" spans="1:7" x14ac:dyDescent="0.3">
      <c r="A77" s="14">
        <v>4340</v>
      </c>
      <c r="B77" s="6">
        <v>0.9</v>
      </c>
      <c r="C77" s="3" t="s">
        <v>13</v>
      </c>
      <c r="D77" s="3" t="s">
        <v>16</v>
      </c>
      <c r="E77" s="3" t="s">
        <v>9</v>
      </c>
      <c r="F77" s="3" t="s">
        <v>26</v>
      </c>
      <c r="G77" s="6">
        <f t="shared" si="2"/>
        <v>4822.2222222222217</v>
      </c>
    </row>
    <row r="78" spans="1:7" x14ac:dyDescent="0.3">
      <c r="A78" s="14">
        <v>2490</v>
      </c>
      <c r="B78" s="6">
        <v>0.92</v>
      </c>
      <c r="C78" s="3" t="s">
        <v>13</v>
      </c>
      <c r="D78" s="3" t="s">
        <v>16</v>
      </c>
      <c r="E78" s="3" t="s">
        <v>9</v>
      </c>
      <c r="F78" s="3" t="s">
        <v>26</v>
      </c>
      <c r="G78" s="6">
        <f t="shared" si="2"/>
        <v>2706.5217391304345</v>
      </c>
    </row>
    <row r="79" spans="1:7" x14ac:dyDescent="0.3">
      <c r="A79" s="14">
        <v>3990</v>
      </c>
      <c r="B79" s="6">
        <v>0.97</v>
      </c>
      <c r="C79" s="3" t="s">
        <v>13</v>
      </c>
      <c r="D79" s="3" t="s">
        <v>16</v>
      </c>
      <c r="E79" s="3" t="s">
        <v>9</v>
      </c>
      <c r="F79" s="3" t="s">
        <v>26</v>
      </c>
      <c r="G79" s="6">
        <f t="shared" si="2"/>
        <v>4113.4020618556706</v>
      </c>
    </row>
    <row r="80" spans="1:7" x14ac:dyDescent="0.3">
      <c r="A80" s="14">
        <v>1530</v>
      </c>
      <c r="B80" s="3">
        <v>0.92</v>
      </c>
      <c r="C80" s="3" t="s">
        <v>7</v>
      </c>
      <c r="D80" s="3" t="s">
        <v>16</v>
      </c>
      <c r="E80" s="3" t="s">
        <v>9</v>
      </c>
      <c r="F80" s="3" t="s">
        <v>33</v>
      </c>
      <c r="G80" s="6">
        <f t="shared" si="2"/>
        <v>1663.0434782608695</v>
      </c>
    </row>
    <row r="81" spans="1:7" x14ac:dyDescent="0.3">
      <c r="A81" s="14">
        <v>2410</v>
      </c>
      <c r="B81" s="3">
        <v>0.94</v>
      </c>
      <c r="C81" s="3" t="s">
        <v>13</v>
      </c>
      <c r="D81" s="3" t="s">
        <v>16</v>
      </c>
      <c r="E81" s="3" t="s">
        <v>9</v>
      </c>
      <c r="F81" s="3" t="s">
        <v>33</v>
      </c>
      <c r="G81" s="6">
        <f t="shared" si="2"/>
        <v>2563.8297872340427</v>
      </c>
    </row>
    <row r="82" spans="1:7" x14ac:dyDescent="0.3">
      <c r="A82" s="14">
        <v>2050</v>
      </c>
      <c r="B82" s="3">
        <v>0.96</v>
      </c>
      <c r="C82" s="3" t="s">
        <v>7</v>
      </c>
      <c r="D82" s="3" t="s">
        <v>16</v>
      </c>
      <c r="E82" s="3" t="s">
        <v>9</v>
      </c>
      <c r="F82" s="3" t="s">
        <v>33</v>
      </c>
      <c r="G82" s="6">
        <f t="shared" si="2"/>
        <v>2135.416666666667</v>
      </c>
    </row>
    <row r="83" spans="1:7" x14ac:dyDescent="0.3">
      <c r="A83" s="14">
        <v>2670</v>
      </c>
      <c r="B83" s="6">
        <v>0.9</v>
      </c>
      <c r="C83" s="3" t="s">
        <v>21</v>
      </c>
      <c r="D83" s="3" t="s">
        <v>16</v>
      </c>
      <c r="E83" s="3" t="s">
        <v>9</v>
      </c>
      <c r="F83" s="3" t="s">
        <v>34</v>
      </c>
      <c r="G83" s="6">
        <f t="shared" si="2"/>
        <v>2966.6666666666665</v>
      </c>
    </row>
    <row r="84" spans="1:7" x14ac:dyDescent="0.3">
      <c r="A84" s="14">
        <v>2630</v>
      </c>
      <c r="B84" s="6">
        <v>0.96</v>
      </c>
      <c r="C84" s="3" t="s">
        <v>21</v>
      </c>
      <c r="D84" s="3" t="s">
        <v>16</v>
      </c>
      <c r="E84" s="3" t="s">
        <v>9</v>
      </c>
      <c r="F84" s="3" t="s">
        <v>34</v>
      </c>
      <c r="G84" s="6">
        <f t="shared" si="2"/>
        <v>2739.5833333333335</v>
      </c>
    </row>
    <row r="85" spans="1:7" x14ac:dyDescent="0.3">
      <c r="A85" s="14">
        <v>2230</v>
      </c>
      <c r="B85" s="6">
        <v>0.98</v>
      </c>
      <c r="C85" s="3" t="s">
        <v>11</v>
      </c>
      <c r="D85" s="3" t="s">
        <v>16</v>
      </c>
      <c r="E85" s="3" t="s">
        <v>9</v>
      </c>
      <c r="F85" s="3" t="s">
        <v>34</v>
      </c>
      <c r="G85" s="6">
        <f t="shared" si="2"/>
        <v>2275.5102040816328</v>
      </c>
    </row>
    <row r="86" spans="1:7" x14ac:dyDescent="0.3">
      <c r="A86" s="14">
        <v>1970</v>
      </c>
      <c r="B86" s="6">
        <v>0.9</v>
      </c>
      <c r="C86" s="3" t="s">
        <v>7</v>
      </c>
      <c r="D86" s="3" t="s">
        <v>17</v>
      </c>
      <c r="E86" s="3" t="s">
        <v>9</v>
      </c>
      <c r="F86" s="3" t="s">
        <v>10</v>
      </c>
      <c r="G86" s="6">
        <f t="shared" si="2"/>
        <v>2188.8888888888887</v>
      </c>
    </row>
    <row r="87" spans="1:7" x14ac:dyDescent="0.3">
      <c r="A87" s="14">
        <v>2670</v>
      </c>
      <c r="B87" s="6">
        <v>0.91</v>
      </c>
      <c r="C87" s="3" t="s">
        <v>13</v>
      </c>
      <c r="D87" s="3" t="s">
        <v>17</v>
      </c>
      <c r="E87" s="3" t="s">
        <v>9</v>
      </c>
      <c r="F87" s="3" t="s">
        <v>10</v>
      </c>
      <c r="G87" s="6">
        <f t="shared" si="2"/>
        <v>2934.065934065934</v>
      </c>
    </row>
    <row r="88" spans="1:7" x14ac:dyDescent="0.3">
      <c r="A88" s="14">
        <v>3860</v>
      </c>
      <c r="B88" s="6">
        <v>0.93</v>
      </c>
      <c r="C88" s="3" t="s">
        <v>7</v>
      </c>
      <c r="D88" s="3" t="s">
        <v>17</v>
      </c>
      <c r="E88" s="3" t="s">
        <v>9</v>
      </c>
      <c r="F88" s="3" t="s">
        <v>10</v>
      </c>
      <c r="G88" s="6">
        <f t="shared" si="2"/>
        <v>4150.5376344086017</v>
      </c>
    </row>
    <row r="89" spans="1:7" x14ac:dyDescent="0.3">
      <c r="A89" s="14">
        <v>2810</v>
      </c>
      <c r="B89" s="6">
        <v>0.92</v>
      </c>
      <c r="C89" s="3" t="s">
        <v>13</v>
      </c>
      <c r="D89" s="3" t="s">
        <v>17</v>
      </c>
      <c r="E89" s="3" t="s">
        <v>9</v>
      </c>
      <c r="F89" s="3" t="s">
        <v>23</v>
      </c>
      <c r="G89" s="6">
        <f t="shared" si="2"/>
        <v>3054.3478260869565</v>
      </c>
    </row>
    <row r="90" spans="1:7" x14ac:dyDescent="0.3">
      <c r="A90" s="14">
        <v>2830</v>
      </c>
      <c r="B90" s="6">
        <v>0.9</v>
      </c>
      <c r="C90" s="3" t="s">
        <v>13</v>
      </c>
      <c r="D90" s="3" t="s">
        <v>17</v>
      </c>
      <c r="E90" s="3" t="s">
        <v>9</v>
      </c>
      <c r="F90" s="3" t="s">
        <v>23</v>
      </c>
      <c r="G90" s="6">
        <f t="shared" si="2"/>
        <v>3144.4444444444443</v>
      </c>
    </row>
    <row r="91" spans="1:7" x14ac:dyDescent="0.3">
      <c r="A91" s="14">
        <v>2990</v>
      </c>
      <c r="B91" s="6">
        <v>0.93</v>
      </c>
      <c r="C91" s="3" t="s">
        <v>13</v>
      </c>
      <c r="D91" s="3" t="s">
        <v>17</v>
      </c>
      <c r="E91" s="3" t="s">
        <v>9</v>
      </c>
      <c r="F91" s="3" t="s">
        <v>23</v>
      </c>
      <c r="G91" s="6">
        <f t="shared" si="2"/>
        <v>3215.0537634408602</v>
      </c>
    </row>
    <row r="92" spans="1:7" x14ac:dyDescent="0.3">
      <c r="A92" s="14">
        <v>2670</v>
      </c>
      <c r="B92" s="6">
        <v>0.93</v>
      </c>
      <c r="C92" s="3" t="s">
        <v>13</v>
      </c>
      <c r="D92" s="3" t="s">
        <v>17</v>
      </c>
      <c r="E92" s="3" t="s">
        <v>9</v>
      </c>
      <c r="F92" s="3" t="s">
        <v>24</v>
      </c>
      <c r="G92" s="6">
        <f t="shared" si="2"/>
        <v>2870.9677419354839</v>
      </c>
    </row>
    <row r="93" spans="1:7" x14ac:dyDescent="0.3">
      <c r="A93" s="14">
        <v>2740</v>
      </c>
      <c r="B93" s="6">
        <v>0.9</v>
      </c>
      <c r="C93" s="3" t="s">
        <v>13</v>
      </c>
      <c r="D93" s="3" t="s">
        <v>17</v>
      </c>
      <c r="E93" s="3" t="s">
        <v>9</v>
      </c>
      <c r="F93" s="3" t="s">
        <v>24</v>
      </c>
      <c r="G93" s="6">
        <f t="shared" si="2"/>
        <v>3044.4444444444443</v>
      </c>
    </row>
    <row r="94" spans="1:7" x14ac:dyDescent="0.3">
      <c r="A94" s="14">
        <v>3710</v>
      </c>
      <c r="B94" s="6">
        <v>0.96</v>
      </c>
      <c r="C94" s="3" t="s">
        <v>13</v>
      </c>
      <c r="D94" s="3" t="s">
        <v>17</v>
      </c>
      <c r="E94" s="3" t="s">
        <v>9</v>
      </c>
      <c r="F94" s="3" t="s">
        <v>24</v>
      </c>
      <c r="G94" s="6">
        <f t="shared" si="2"/>
        <v>3864.5833333333335</v>
      </c>
    </row>
    <row r="95" spans="1:7" x14ac:dyDescent="0.3">
      <c r="A95" s="14">
        <v>2480</v>
      </c>
      <c r="B95" s="6">
        <v>0.9</v>
      </c>
      <c r="C95" s="3" t="s">
        <v>13</v>
      </c>
      <c r="D95" s="3" t="s">
        <v>17</v>
      </c>
      <c r="E95" s="3" t="s">
        <v>9</v>
      </c>
      <c r="F95" s="3" t="s">
        <v>25</v>
      </c>
      <c r="G95" s="6">
        <f t="shared" si="2"/>
        <v>2755.5555555555557</v>
      </c>
    </row>
    <row r="96" spans="1:7" x14ac:dyDescent="0.3">
      <c r="A96" s="14">
        <v>2400</v>
      </c>
      <c r="B96" s="6">
        <v>0.91</v>
      </c>
      <c r="C96" s="3" t="s">
        <v>13</v>
      </c>
      <c r="D96" s="3" t="s">
        <v>17</v>
      </c>
      <c r="E96" s="3" t="s">
        <v>9</v>
      </c>
      <c r="F96" s="3" t="s">
        <v>25</v>
      </c>
      <c r="G96" s="6">
        <f t="shared" si="2"/>
        <v>2637.3626373626371</v>
      </c>
    </row>
    <row r="97" spans="1:7" x14ac:dyDescent="0.3">
      <c r="A97" s="14">
        <v>2450</v>
      </c>
      <c r="B97" s="6">
        <v>0.92</v>
      </c>
      <c r="C97" s="3" t="s">
        <v>13</v>
      </c>
      <c r="D97" s="3" t="s">
        <v>17</v>
      </c>
      <c r="E97" s="3" t="s">
        <v>9</v>
      </c>
      <c r="F97" s="3" t="s">
        <v>25</v>
      </c>
      <c r="G97" s="6">
        <f t="shared" si="2"/>
        <v>2663.0434782608695</v>
      </c>
    </row>
    <row r="98" spans="1:7" x14ac:dyDescent="0.3">
      <c r="A98" s="14">
        <v>3380</v>
      </c>
      <c r="B98" s="6">
        <v>0.9</v>
      </c>
      <c r="C98" s="3" t="s">
        <v>13</v>
      </c>
      <c r="D98" s="3" t="s">
        <v>17</v>
      </c>
      <c r="E98" s="3" t="s">
        <v>9</v>
      </c>
      <c r="F98" s="3" t="s">
        <v>26</v>
      </c>
      <c r="G98" s="6">
        <f t="shared" ref="G98:G129" si="3">A98/B98</f>
        <v>3755.5555555555557</v>
      </c>
    </row>
    <row r="99" spans="1:7" x14ac:dyDescent="0.3">
      <c r="A99" s="14">
        <v>2700</v>
      </c>
      <c r="B99" s="6">
        <v>0.93</v>
      </c>
      <c r="C99" s="3" t="s">
        <v>13</v>
      </c>
      <c r="D99" s="3" t="s">
        <v>17</v>
      </c>
      <c r="E99" s="3" t="s">
        <v>9</v>
      </c>
      <c r="F99" s="3" t="s">
        <v>26</v>
      </c>
      <c r="G99" s="6">
        <f t="shared" si="3"/>
        <v>2903.2258064516127</v>
      </c>
    </row>
    <row r="100" spans="1:7" x14ac:dyDescent="0.3">
      <c r="A100" s="14">
        <v>3140</v>
      </c>
      <c r="B100" s="6">
        <v>0.96</v>
      </c>
      <c r="C100" s="3" t="s">
        <v>13</v>
      </c>
      <c r="D100" s="3" t="s">
        <v>17</v>
      </c>
      <c r="E100" s="3" t="s">
        <v>9</v>
      </c>
      <c r="F100" s="3" t="s">
        <v>26</v>
      </c>
      <c r="G100" s="6">
        <f t="shared" si="3"/>
        <v>3270.8333333333335</v>
      </c>
    </row>
    <row r="101" spans="1:7" x14ac:dyDescent="0.3">
      <c r="A101" s="14">
        <v>1180</v>
      </c>
      <c r="B101" s="6">
        <v>0.9</v>
      </c>
      <c r="C101" s="3" t="s">
        <v>7</v>
      </c>
      <c r="D101" s="3" t="s">
        <v>17</v>
      </c>
      <c r="E101" s="3" t="s">
        <v>9</v>
      </c>
      <c r="F101" s="3" t="s">
        <v>33</v>
      </c>
      <c r="G101" s="6">
        <f t="shared" si="3"/>
        <v>1311.1111111111111</v>
      </c>
    </row>
    <row r="102" spans="1:7" x14ac:dyDescent="0.3">
      <c r="A102" s="14">
        <v>1330</v>
      </c>
      <c r="B102" s="3">
        <v>0.93</v>
      </c>
      <c r="C102" s="3" t="s">
        <v>7</v>
      </c>
      <c r="D102" s="3" t="s">
        <v>17</v>
      </c>
      <c r="E102" s="3" t="s">
        <v>9</v>
      </c>
      <c r="F102" s="3" t="s">
        <v>33</v>
      </c>
      <c r="G102" s="6">
        <f t="shared" si="3"/>
        <v>1430.1075268817203</v>
      </c>
    </row>
    <row r="103" spans="1:7" x14ac:dyDescent="0.3">
      <c r="A103" s="14">
        <v>2410</v>
      </c>
      <c r="B103" s="3">
        <v>0.95</v>
      </c>
      <c r="C103" s="3" t="s">
        <v>13</v>
      </c>
      <c r="D103" s="3" t="s">
        <v>17</v>
      </c>
      <c r="E103" s="3" t="s">
        <v>9</v>
      </c>
      <c r="F103" s="3" t="s">
        <v>33</v>
      </c>
      <c r="G103" s="6">
        <f t="shared" si="3"/>
        <v>2536.8421052631579</v>
      </c>
    </row>
    <row r="104" spans="1:7" x14ac:dyDescent="0.3">
      <c r="A104" s="14">
        <v>1060</v>
      </c>
      <c r="B104" s="6">
        <v>0.9</v>
      </c>
      <c r="C104" s="3" t="s">
        <v>7</v>
      </c>
      <c r="D104" s="3" t="s">
        <v>17</v>
      </c>
      <c r="E104" s="3" t="s">
        <v>9</v>
      </c>
      <c r="F104" s="3" t="s">
        <v>34</v>
      </c>
      <c r="G104" s="6">
        <f t="shared" si="3"/>
        <v>1177.7777777777778</v>
      </c>
    </row>
    <row r="105" spans="1:7" x14ac:dyDescent="0.3">
      <c r="A105" s="14">
        <v>2660</v>
      </c>
      <c r="B105" s="6">
        <v>0.99</v>
      </c>
      <c r="C105" s="3" t="s">
        <v>21</v>
      </c>
      <c r="D105" s="3" t="s">
        <v>17</v>
      </c>
      <c r="E105" s="3" t="s">
        <v>9</v>
      </c>
      <c r="F105" s="3" t="s">
        <v>34</v>
      </c>
      <c r="G105" s="6">
        <f t="shared" si="3"/>
        <v>2686.8686868686868</v>
      </c>
    </row>
    <row r="106" spans="1:7" x14ac:dyDescent="0.3">
      <c r="A106" s="14">
        <v>2820</v>
      </c>
      <c r="B106" s="6">
        <v>0.96</v>
      </c>
      <c r="C106" s="3" t="s">
        <v>12</v>
      </c>
      <c r="D106" s="3" t="s">
        <v>17</v>
      </c>
      <c r="E106" s="3" t="s">
        <v>9</v>
      </c>
      <c r="F106" s="3" t="s">
        <v>34</v>
      </c>
      <c r="G106" s="6">
        <f t="shared" si="3"/>
        <v>2937.5</v>
      </c>
    </row>
    <row r="107" spans="1:7" x14ac:dyDescent="0.3">
      <c r="A107" s="14">
        <v>1680</v>
      </c>
      <c r="B107" s="6">
        <v>0.93</v>
      </c>
      <c r="C107" s="3" t="s">
        <v>7</v>
      </c>
      <c r="D107" s="3" t="s">
        <v>18</v>
      </c>
      <c r="E107" s="3" t="s">
        <v>9</v>
      </c>
      <c r="F107" s="3" t="s">
        <v>10</v>
      </c>
      <c r="G107" s="6">
        <f t="shared" si="3"/>
        <v>1806.4516129032256</v>
      </c>
    </row>
    <row r="108" spans="1:7" x14ac:dyDescent="0.3">
      <c r="A108" s="14">
        <v>3160</v>
      </c>
      <c r="B108" s="6">
        <v>0.91</v>
      </c>
      <c r="C108" s="3" t="s">
        <v>13</v>
      </c>
      <c r="D108" s="3" t="s">
        <v>18</v>
      </c>
      <c r="E108" s="3" t="s">
        <v>9</v>
      </c>
      <c r="F108" s="3" t="s">
        <v>10</v>
      </c>
      <c r="G108" s="6">
        <f t="shared" si="3"/>
        <v>3472.5274725274726</v>
      </c>
    </row>
    <row r="109" spans="1:7" x14ac:dyDescent="0.3">
      <c r="A109" s="14">
        <v>2750</v>
      </c>
      <c r="B109" s="6">
        <v>0.9</v>
      </c>
      <c r="C109" s="3" t="s">
        <v>19</v>
      </c>
      <c r="D109" s="3" t="s">
        <v>18</v>
      </c>
      <c r="E109" s="3" t="s">
        <v>9</v>
      </c>
      <c r="F109" s="3" t="s">
        <v>10</v>
      </c>
      <c r="G109" s="6">
        <f t="shared" si="3"/>
        <v>3055.5555555555557</v>
      </c>
    </row>
    <row r="110" spans="1:7" x14ac:dyDescent="0.3">
      <c r="A110" s="14">
        <v>2360</v>
      </c>
      <c r="B110" s="6">
        <v>0.94</v>
      </c>
      <c r="C110" s="3" t="s">
        <v>13</v>
      </c>
      <c r="D110" s="3" t="s">
        <v>18</v>
      </c>
      <c r="E110" s="3" t="s">
        <v>9</v>
      </c>
      <c r="F110" s="3" t="s">
        <v>23</v>
      </c>
      <c r="G110" s="6">
        <f t="shared" si="3"/>
        <v>2510.6382978723404</v>
      </c>
    </row>
    <row r="111" spans="1:7" x14ac:dyDescent="0.3">
      <c r="A111" s="14">
        <v>2220</v>
      </c>
      <c r="B111" s="6">
        <v>0.92</v>
      </c>
      <c r="C111" s="3" t="s">
        <v>13</v>
      </c>
      <c r="D111" s="3" t="s">
        <v>18</v>
      </c>
      <c r="E111" s="3" t="s">
        <v>9</v>
      </c>
      <c r="F111" s="3" t="s">
        <v>23</v>
      </c>
      <c r="G111" s="6">
        <f t="shared" si="3"/>
        <v>2413.0434782608695</v>
      </c>
    </row>
    <row r="112" spans="1:7" x14ac:dyDescent="0.3">
      <c r="A112" s="14">
        <v>2350</v>
      </c>
      <c r="B112" s="6">
        <v>0.9</v>
      </c>
      <c r="C112" s="3" t="s">
        <v>13</v>
      </c>
      <c r="D112" s="3" t="s">
        <v>18</v>
      </c>
      <c r="E112" s="3" t="s">
        <v>9</v>
      </c>
      <c r="F112" s="3" t="s">
        <v>23</v>
      </c>
      <c r="G112" s="6">
        <f t="shared" si="3"/>
        <v>2611.1111111111109</v>
      </c>
    </row>
    <row r="113" spans="1:7" x14ac:dyDescent="0.3">
      <c r="A113" s="14">
        <v>4510</v>
      </c>
      <c r="B113" s="6">
        <v>0.96</v>
      </c>
      <c r="C113" s="3" t="s">
        <v>13</v>
      </c>
      <c r="D113" s="3" t="s">
        <v>18</v>
      </c>
      <c r="E113" s="3" t="s">
        <v>9</v>
      </c>
      <c r="F113" s="3" t="s">
        <v>24</v>
      </c>
      <c r="G113" s="6">
        <f t="shared" si="3"/>
        <v>4697.916666666667</v>
      </c>
    </row>
    <row r="114" spans="1:7" x14ac:dyDescent="0.3">
      <c r="A114" s="14">
        <v>4330</v>
      </c>
      <c r="B114" s="6">
        <v>0.92</v>
      </c>
      <c r="C114" s="3" t="s">
        <v>13</v>
      </c>
      <c r="D114" s="3" t="s">
        <v>18</v>
      </c>
      <c r="E114" s="3" t="s">
        <v>9</v>
      </c>
      <c r="F114" s="3" t="s">
        <v>24</v>
      </c>
      <c r="G114" s="6">
        <f t="shared" si="3"/>
        <v>4706.521739130435</v>
      </c>
    </row>
    <row r="115" spans="1:7" x14ac:dyDescent="0.3">
      <c r="A115" s="14">
        <v>3230</v>
      </c>
      <c r="B115" s="6">
        <v>0.93</v>
      </c>
      <c r="C115" s="3" t="s">
        <v>13</v>
      </c>
      <c r="D115" s="3" t="s">
        <v>18</v>
      </c>
      <c r="E115" s="3" t="s">
        <v>9</v>
      </c>
      <c r="F115" s="3" t="s">
        <v>24</v>
      </c>
      <c r="G115" s="6">
        <f t="shared" si="3"/>
        <v>3473.1182795698924</v>
      </c>
    </row>
    <row r="116" spans="1:7" x14ac:dyDescent="0.3">
      <c r="A116" s="14">
        <v>3880</v>
      </c>
      <c r="B116" s="6">
        <v>0.9</v>
      </c>
      <c r="C116" s="3" t="s">
        <v>13</v>
      </c>
      <c r="D116" s="3" t="s">
        <v>18</v>
      </c>
      <c r="E116" s="3" t="s">
        <v>9</v>
      </c>
      <c r="F116" s="3" t="s">
        <v>25</v>
      </c>
      <c r="G116" s="6">
        <f t="shared" si="3"/>
        <v>4311.1111111111113</v>
      </c>
    </row>
    <row r="117" spans="1:7" x14ac:dyDescent="0.3">
      <c r="A117" s="14">
        <v>2270</v>
      </c>
      <c r="B117" s="6">
        <v>0.91</v>
      </c>
      <c r="C117" s="3" t="s">
        <v>13</v>
      </c>
      <c r="D117" s="3" t="s">
        <v>18</v>
      </c>
      <c r="E117" s="3" t="s">
        <v>9</v>
      </c>
      <c r="F117" s="3" t="s">
        <v>25</v>
      </c>
      <c r="G117" s="6">
        <f t="shared" si="3"/>
        <v>2494.5054945054944</v>
      </c>
    </row>
    <row r="118" spans="1:7" x14ac:dyDescent="0.3">
      <c r="A118" s="14">
        <v>2840</v>
      </c>
      <c r="B118" s="6">
        <v>0.99</v>
      </c>
      <c r="C118" s="3" t="s">
        <v>13</v>
      </c>
      <c r="D118" s="3" t="s">
        <v>18</v>
      </c>
      <c r="E118" s="3" t="s">
        <v>9</v>
      </c>
      <c r="F118" s="3" t="s">
        <v>25</v>
      </c>
      <c r="G118" s="6">
        <f t="shared" si="3"/>
        <v>2868.6868686868688</v>
      </c>
    </row>
    <row r="119" spans="1:7" x14ac:dyDescent="0.3">
      <c r="A119" s="14">
        <v>1800</v>
      </c>
      <c r="B119" s="6">
        <v>0.9</v>
      </c>
      <c r="C119" s="3" t="s">
        <v>13</v>
      </c>
      <c r="D119" s="3" t="s">
        <v>18</v>
      </c>
      <c r="E119" s="3" t="s">
        <v>9</v>
      </c>
      <c r="F119" s="3" t="s">
        <v>26</v>
      </c>
      <c r="G119" s="6">
        <f t="shared" si="3"/>
        <v>2000</v>
      </c>
    </row>
    <row r="120" spans="1:7" x14ac:dyDescent="0.3">
      <c r="A120" s="14">
        <v>1780</v>
      </c>
      <c r="B120" s="6">
        <v>0.92</v>
      </c>
      <c r="C120" s="3" t="s">
        <v>13</v>
      </c>
      <c r="D120" s="3" t="s">
        <v>18</v>
      </c>
      <c r="E120" s="3" t="s">
        <v>9</v>
      </c>
      <c r="F120" s="3" t="s">
        <v>26</v>
      </c>
      <c r="G120" s="6">
        <f t="shared" si="3"/>
        <v>1934.782608695652</v>
      </c>
    </row>
    <row r="121" spans="1:7" x14ac:dyDescent="0.3">
      <c r="A121" s="14">
        <v>2360</v>
      </c>
      <c r="B121" s="6">
        <v>0.94</v>
      </c>
      <c r="C121" s="3" t="s">
        <v>13</v>
      </c>
      <c r="D121" s="3" t="s">
        <v>18</v>
      </c>
      <c r="E121" s="3" t="s">
        <v>9</v>
      </c>
      <c r="F121" s="3" t="s">
        <v>26</v>
      </c>
      <c r="G121" s="6">
        <f t="shared" si="3"/>
        <v>2510.6382978723404</v>
      </c>
    </row>
    <row r="122" spans="1:7" x14ac:dyDescent="0.3">
      <c r="A122" s="14">
        <v>1060</v>
      </c>
      <c r="B122" s="3">
        <v>0.91</v>
      </c>
      <c r="C122" s="3" t="s">
        <v>7</v>
      </c>
      <c r="D122" s="3" t="s">
        <v>18</v>
      </c>
      <c r="E122" s="3" t="s">
        <v>9</v>
      </c>
      <c r="F122" s="3" t="s">
        <v>33</v>
      </c>
      <c r="G122" s="6">
        <f t="shared" si="3"/>
        <v>1164.8351648351647</v>
      </c>
    </row>
    <row r="123" spans="1:7" x14ac:dyDescent="0.3">
      <c r="A123" s="14">
        <v>2320</v>
      </c>
      <c r="B123" s="3">
        <v>0.97</v>
      </c>
      <c r="C123" s="3" t="s">
        <v>13</v>
      </c>
      <c r="D123" s="3" t="s">
        <v>18</v>
      </c>
      <c r="E123" s="3" t="s">
        <v>9</v>
      </c>
      <c r="F123" s="3" t="s">
        <v>33</v>
      </c>
      <c r="G123" s="6">
        <f t="shared" si="3"/>
        <v>2391.7525773195875</v>
      </c>
    </row>
    <row r="124" spans="1:7" x14ac:dyDescent="0.3">
      <c r="A124" s="14">
        <v>2940</v>
      </c>
      <c r="B124" s="3">
        <v>0.99</v>
      </c>
      <c r="C124" s="3" t="s">
        <v>13</v>
      </c>
      <c r="D124" s="3" t="s">
        <v>18</v>
      </c>
      <c r="E124" s="3" t="s">
        <v>9</v>
      </c>
      <c r="F124" s="3" t="s">
        <v>33</v>
      </c>
      <c r="G124" s="6">
        <f t="shared" si="3"/>
        <v>2969.6969696969695</v>
      </c>
    </row>
    <row r="125" spans="1:7" x14ac:dyDescent="0.3">
      <c r="A125" s="14">
        <v>1610</v>
      </c>
      <c r="B125" s="6">
        <v>0.9</v>
      </c>
      <c r="C125" s="3" t="s">
        <v>11</v>
      </c>
      <c r="D125" s="3" t="s">
        <v>18</v>
      </c>
      <c r="E125" s="3" t="s">
        <v>9</v>
      </c>
      <c r="F125" s="3" t="s">
        <v>34</v>
      </c>
      <c r="G125" s="6">
        <f t="shared" si="3"/>
        <v>1788.8888888888889</v>
      </c>
    </row>
    <row r="126" spans="1:7" x14ac:dyDescent="0.3">
      <c r="A126" s="14">
        <v>1990</v>
      </c>
      <c r="B126" s="6">
        <v>0.96</v>
      </c>
      <c r="C126" s="3" t="s">
        <v>13</v>
      </c>
      <c r="D126" s="3" t="s">
        <v>18</v>
      </c>
      <c r="E126" s="3" t="s">
        <v>9</v>
      </c>
      <c r="F126" s="3" t="s">
        <v>34</v>
      </c>
      <c r="G126" s="6">
        <f t="shared" si="3"/>
        <v>2072.916666666667</v>
      </c>
    </row>
    <row r="127" spans="1:7" x14ac:dyDescent="0.3">
      <c r="A127" s="14">
        <v>2410</v>
      </c>
      <c r="B127" s="6">
        <v>0.91</v>
      </c>
      <c r="C127" s="3" t="s">
        <v>27</v>
      </c>
      <c r="D127" s="3" t="s">
        <v>18</v>
      </c>
      <c r="E127" s="3" t="s">
        <v>9</v>
      </c>
      <c r="F127" s="3" t="s">
        <v>34</v>
      </c>
      <c r="G127" s="6">
        <f t="shared" si="3"/>
        <v>2648.3516483516482</v>
      </c>
    </row>
    <row r="128" spans="1:7" x14ac:dyDescent="0.3">
      <c r="A128" s="14">
        <v>2820</v>
      </c>
      <c r="B128" s="6">
        <v>0.98</v>
      </c>
      <c r="C128" s="3" t="s">
        <v>13</v>
      </c>
      <c r="D128" s="3" t="s">
        <v>20</v>
      </c>
      <c r="E128" s="3" t="s">
        <v>9</v>
      </c>
      <c r="F128" s="3" t="s">
        <v>10</v>
      </c>
      <c r="G128" s="6">
        <f t="shared" si="3"/>
        <v>2877.5510204081634</v>
      </c>
    </row>
    <row r="129" spans="1:7" x14ac:dyDescent="0.3">
      <c r="A129" s="14">
        <v>3000</v>
      </c>
      <c r="B129" s="6">
        <v>0.91</v>
      </c>
      <c r="C129" s="3" t="s">
        <v>21</v>
      </c>
      <c r="D129" s="3" t="s">
        <v>20</v>
      </c>
      <c r="E129" s="3" t="s">
        <v>9</v>
      </c>
      <c r="F129" s="3" t="s">
        <v>10</v>
      </c>
      <c r="G129" s="6">
        <f t="shared" si="3"/>
        <v>3296.7032967032965</v>
      </c>
    </row>
    <row r="130" spans="1:7" x14ac:dyDescent="0.3">
      <c r="A130" s="14">
        <v>2570</v>
      </c>
      <c r="B130" s="6">
        <v>0.9</v>
      </c>
      <c r="C130" s="3" t="s">
        <v>13</v>
      </c>
      <c r="D130" s="3" t="s">
        <v>20</v>
      </c>
      <c r="E130" s="3" t="s">
        <v>9</v>
      </c>
      <c r="F130" s="3" t="s">
        <v>10</v>
      </c>
      <c r="G130" s="6">
        <f t="shared" ref="G130:G161" si="4">A130/B130</f>
        <v>2855.5555555555557</v>
      </c>
    </row>
    <row r="131" spans="1:7" x14ac:dyDescent="0.3">
      <c r="A131" s="14">
        <v>2070</v>
      </c>
      <c r="B131" s="6">
        <v>0.93</v>
      </c>
      <c r="C131" s="3" t="s">
        <v>13</v>
      </c>
      <c r="D131" s="3" t="s">
        <v>20</v>
      </c>
      <c r="E131" s="3" t="s">
        <v>9</v>
      </c>
      <c r="F131" s="3" t="s">
        <v>23</v>
      </c>
      <c r="G131" s="6">
        <f t="shared" si="4"/>
        <v>2225.8064516129029</v>
      </c>
    </row>
    <row r="132" spans="1:7" x14ac:dyDescent="0.3">
      <c r="A132" s="14">
        <v>2320</v>
      </c>
      <c r="B132" s="6">
        <v>0.96</v>
      </c>
      <c r="C132" s="3" t="s">
        <v>13</v>
      </c>
      <c r="D132" s="3" t="s">
        <v>20</v>
      </c>
      <c r="E132" s="3" t="s">
        <v>9</v>
      </c>
      <c r="F132" s="3" t="s">
        <v>23</v>
      </c>
      <c r="G132" s="6">
        <f t="shared" si="4"/>
        <v>2416.666666666667</v>
      </c>
    </row>
    <row r="133" spans="1:7" x14ac:dyDescent="0.3">
      <c r="A133" s="14">
        <v>2530</v>
      </c>
      <c r="B133" s="6">
        <v>0.9</v>
      </c>
      <c r="C133" s="3" t="s">
        <v>13</v>
      </c>
      <c r="D133" s="3" t="s">
        <v>20</v>
      </c>
      <c r="E133" s="3" t="s">
        <v>9</v>
      </c>
      <c r="F133" s="3" t="s">
        <v>23</v>
      </c>
      <c r="G133" s="6">
        <f t="shared" si="4"/>
        <v>2811.1111111111109</v>
      </c>
    </row>
    <row r="134" spans="1:7" x14ac:dyDescent="0.3">
      <c r="A134" s="14">
        <v>2590</v>
      </c>
      <c r="B134" s="6">
        <v>0.96</v>
      </c>
      <c r="C134" s="3" t="s">
        <v>13</v>
      </c>
      <c r="D134" s="3" t="s">
        <v>20</v>
      </c>
      <c r="E134" s="3" t="s">
        <v>9</v>
      </c>
      <c r="F134" s="3" t="s">
        <v>24</v>
      </c>
      <c r="G134" s="6">
        <f t="shared" si="4"/>
        <v>2697.916666666667</v>
      </c>
    </row>
    <row r="135" spans="1:7" x14ac:dyDescent="0.3">
      <c r="A135" s="14">
        <v>2500</v>
      </c>
      <c r="B135" s="6">
        <v>0.9</v>
      </c>
      <c r="C135" s="3" t="s">
        <v>13</v>
      </c>
      <c r="D135" s="3" t="s">
        <v>20</v>
      </c>
      <c r="E135" s="3" t="s">
        <v>9</v>
      </c>
      <c r="F135" s="3" t="s">
        <v>24</v>
      </c>
      <c r="G135" s="6">
        <f t="shared" si="4"/>
        <v>2777.7777777777778</v>
      </c>
    </row>
    <row r="136" spans="1:7" x14ac:dyDescent="0.3">
      <c r="A136" s="14">
        <v>2020</v>
      </c>
      <c r="B136" s="6">
        <v>0.92</v>
      </c>
      <c r="C136" s="3" t="s">
        <v>13</v>
      </c>
      <c r="D136" s="3" t="s">
        <v>20</v>
      </c>
      <c r="E136" s="3" t="s">
        <v>9</v>
      </c>
      <c r="F136" s="3" t="s">
        <v>24</v>
      </c>
      <c r="G136" s="6">
        <f t="shared" si="4"/>
        <v>2195.6521739130435</v>
      </c>
    </row>
    <row r="137" spans="1:7" x14ac:dyDescent="0.3">
      <c r="A137" s="14">
        <v>1690</v>
      </c>
      <c r="B137" s="6">
        <v>0.93</v>
      </c>
      <c r="C137" s="3" t="s">
        <v>7</v>
      </c>
      <c r="D137" s="3" t="s">
        <v>20</v>
      </c>
      <c r="E137" s="3" t="s">
        <v>9</v>
      </c>
      <c r="F137" s="3" t="s">
        <v>25</v>
      </c>
      <c r="G137" s="6">
        <f t="shared" si="4"/>
        <v>1817.2043010752686</v>
      </c>
    </row>
    <row r="138" spans="1:7" x14ac:dyDescent="0.3">
      <c r="A138" s="14">
        <v>1710</v>
      </c>
      <c r="B138" s="6">
        <v>0.95</v>
      </c>
      <c r="C138" s="3" t="s">
        <v>7</v>
      </c>
      <c r="D138" s="3" t="s">
        <v>20</v>
      </c>
      <c r="E138" s="3" t="s">
        <v>9</v>
      </c>
      <c r="F138" s="3" t="s">
        <v>25</v>
      </c>
      <c r="G138" s="6">
        <f t="shared" si="4"/>
        <v>1800</v>
      </c>
    </row>
    <row r="139" spans="1:7" x14ac:dyDescent="0.3">
      <c r="A139" s="14">
        <v>1610</v>
      </c>
      <c r="B139" s="6">
        <v>0.9</v>
      </c>
      <c r="C139" s="3" t="s">
        <v>7</v>
      </c>
      <c r="D139" s="3" t="s">
        <v>20</v>
      </c>
      <c r="E139" s="3" t="s">
        <v>9</v>
      </c>
      <c r="F139" s="3" t="s">
        <v>25</v>
      </c>
      <c r="G139" s="6">
        <f t="shared" si="4"/>
        <v>1788.8888888888889</v>
      </c>
    </row>
    <row r="140" spans="1:7" x14ac:dyDescent="0.3">
      <c r="A140" s="14">
        <v>2690</v>
      </c>
      <c r="B140" s="6">
        <v>0.9</v>
      </c>
      <c r="C140" s="3" t="s">
        <v>13</v>
      </c>
      <c r="D140" s="3" t="s">
        <v>20</v>
      </c>
      <c r="E140" s="3" t="s">
        <v>9</v>
      </c>
      <c r="F140" s="3" t="s">
        <v>26</v>
      </c>
      <c r="G140" s="6">
        <f t="shared" si="4"/>
        <v>2988.8888888888887</v>
      </c>
    </row>
    <row r="141" spans="1:7" x14ac:dyDescent="0.3">
      <c r="A141" s="14">
        <v>2670</v>
      </c>
      <c r="B141" s="6">
        <v>0.92</v>
      </c>
      <c r="C141" s="3" t="s">
        <v>13</v>
      </c>
      <c r="D141" s="3" t="s">
        <v>20</v>
      </c>
      <c r="E141" s="3" t="s">
        <v>9</v>
      </c>
      <c r="F141" s="3" t="s">
        <v>26</v>
      </c>
      <c r="G141" s="6">
        <f t="shared" si="4"/>
        <v>2902.173913043478</v>
      </c>
    </row>
    <row r="142" spans="1:7" x14ac:dyDescent="0.3">
      <c r="A142" s="14">
        <v>2220</v>
      </c>
      <c r="B142" s="6">
        <v>0.97</v>
      </c>
      <c r="C142" s="3" t="s">
        <v>13</v>
      </c>
      <c r="D142" s="3" t="s">
        <v>20</v>
      </c>
      <c r="E142" s="3" t="s">
        <v>9</v>
      </c>
      <c r="F142" s="3" t="s">
        <v>26</v>
      </c>
      <c r="G142" s="6">
        <f t="shared" si="4"/>
        <v>2288.6597938144332</v>
      </c>
    </row>
    <row r="143" spans="1:7" x14ac:dyDescent="0.3">
      <c r="A143" s="14">
        <v>1280</v>
      </c>
      <c r="B143" s="3">
        <v>0.91</v>
      </c>
      <c r="C143" s="3" t="s">
        <v>13</v>
      </c>
      <c r="D143" s="3" t="s">
        <v>20</v>
      </c>
      <c r="E143" s="3" t="s">
        <v>9</v>
      </c>
      <c r="F143" s="3" t="s">
        <v>33</v>
      </c>
      <c r="G143" s="6">
        <f t="shared" si="4"/>
        <v>1406.5934065934066</v>
      </c>
    </row>
    <row r="144" spans="1:7" x14ac:dyDescent="0.3">
      <c r="A144" s="14">
        <v>1380</v>
      </c>
      <c r="B144" s="3">
        <v>0.94</v>
      </c>
      <c r="C144" s="3" t="s">
        <v>7</v>
      </c>
      <c r="D144" s="3" t="s">
        <v>20</v>
      </c>
      <c r="E144" s="3" t="s">
        <v>9</v>
      </c>
      <c r="F144" s="3" t="s">
        <v>33</v>
      </c>
      <c r="G144" s="6">
        <f t="shared" si="4"/>
        <v>1468.0851063829789</v>
      </c>
    </row>
    <row r="145" spans="1:7" x14ac:dyDescent="0.3">
      <c r="A145" s="14">
        <v>1910</v>
      </c>
      <c r="B145" s="3">
        <v>0.96</v>
      </c>
      <c r="C145" s="3" t="s">
        <v>7</v>
      </c>
      <c r="D145" s="3" t="s">
        <v>20</v>
      </c>
      <c r="E145" s="3" t="s">
        <v>9</v>
      </c>
      <c r="F145" s="3" t="s">
        <v>33</v>
      </c>
      <c r="G145" s="6">
        <f t="shared" si="4"/>
        <v>1989.5833333333335</v>
      </c>
    </row>
    <row r="146" spans="1:7" x14ac:dyDescent="0.3">
      <c r="A146" s="14">
        <v>1700</v>
      </c>
      <c r="B146" s="6">
        <v>0.9</v>
      </c>
      <c r="C146" s="3" t="s">
        <v>11</v>
      </c>
      <c r="D146" s="3" t="s">
        <v>20</v>
      </c>
      <c r="E146" s="3" t="s">
        <v>9</v>
      </c>
      <c r="F146" s="3" t="s">
        <v>34</v>
      </c>
      <c r="G146" s="6">
        <f t="shared" si="4"/>
        <v>1888.8888888888889</v>
      </c>
    </row>
    <row r="147" spans="1:7" x14ac:dyDescent="0.3">
      <c r="A147" s="14">
        <v>1870</v>
      </c>
      <c r="B147" s="6">
        <v>0.92</v>
      </c>
      <c r="C147" s="3" t="s">
        <v>21</v>
      </c>
      <c r="D147" s="3" t="s">
        <v>20</v>
      </c>
      <c r="E147" s="3" t="s">
        <v>9</v>
      </c>
      <c r="F147" s="3" t="s">
        <v>34</v>
      </c>
      <c r="G147" s="6">
        <f t="shared" si="4"/>
        <v>2032.6086956521738</v>
      </c>
    </row>
    <row r="148" spans="1:7" x14ac:dyDescent="0.3">
      <c r="A148" s="14">
        <v>1350</v>
      </c>
      <c r="B148" s="6">
        <v>0.96</v>
      </c>
      <c r="C148" s="3" t="s">
        <v>28</v>
      </c>
      <c r="D148" s="3" t="s">
        <v>20</v>
      </c>
      <c r="E148" s="3" t="s">
        <v>9</v>
      </c>
      <c r="F148" s="3" t="s">
        <v>34</v>
      </c>
      <c r="G148" s="6">
        <f t="shared" si="4"/>
        <v>1406.25</v>
      </c>
    </row>
    <row r="149" spans="1:7" x14ac:dyDescent="0.3">
      <c r="A149" s="14">
        <v>2100</v>
      </c>
      <c r="B149" s="6">
        <v>0.9</v>
      </c>
      <c r="C149" s="3" t="s">
        <v>13</v>
      </c>
      <c r="D149" s="3" t="s">
        <v>22</v>
      </c>
      <c r="E149" s="3" t="s">
        <v>9</v>
      </c>
      <c r="F149" s="3" t="s">
        <v>10</v>
      </c>
      <c r="G149" s="6">
        <f t="shared" si="4"/>
        <v>2333.3333333333335</v>
      </c>
    </row>
    <row r="150" spans="1:7" x14ac:dyDescent="0.3">
      <c r="A150" s="14">
        <v>2220</v>
      </c>
      <c r="B150" s="6">
        <v>0.91</v>
      </c>
      <c r="C150" s="3" t="s">
        <v>13</v>
      </c>
      <c r="D150" s="3" t="s">
        <v>22</v>
      </c>
      <c r="E150" s="3" t="s">
        <v>9</v>
      </c>
      <c r="F150" s="3" t="s">
        <v>10</v>
      </c>
      <c r="G150" s="6">
        <f t="shared" si="4"/>
        <v>2439.5604395604396</v>
      </c>
    </row>
    <row r="151" spans="1:7" x14ac:dyDescent="0.3">
      <c r="A151" s="14">
        <v>2290</v>
      </c>
      <c r="B151" s="6">
        <v>0.97</v>
      </c>
      <c r="C151" s="3" t="s">
        <v>13</v>
      </c>
      <c r="D151" s="3" t="s">
        <v>22</v>
      </c>
      <c r="E151" s="3" t="s">
        <v>9</v>
      </c>
      <c r="F151" s="3" t="s">
        <v>10</v>
      </c>
      <c r="G151" s="6">
        <f t="shared" si="4"/>
        <v>2360.8247422680415</v>
      </c>
    </row>
    <row r="152" spans="1:7" x14ac:dyDescent="0.3">
      <c r="A152" s="14">
        <v>1470</v>
      </c>
      <c r="B152" s="6">
        <v>0.9</v>
      </c>
      <c r="C152" s="3" t="s">
        <v>7</v>
      </c>
      <c r="D152" s="3" t="s">
        <v>22</v>
      </c>
      <c r="E152" s="3" t="s">
        <v>9</v>
      </c>
      <c r="F152" s="3" t="s">
        <v>23</v>
      </c>
      <c r="G152" s="6">
        <f t="shared" si="4"/>
        <v>1633.3333333333333</v>
      </c>
    </row>
    <row r="153" spans="1:7" x14ac:dyDescent="0.3">
      <c r="A153" s="14">
        <v>1530</v>
      </c>
      <c r="B153" s="6">
        <v>0.94</v>
      </c>
      <c r="C153" s="3" t="s">
        <v>7</v>
      </c>
      <c r="D153" s="3" t="s">
        <v>22</v>
      </c>
      <c r="E153" s="3" t="s">
        <v>9</v>
      </c>
      <c r="F153" s="3" t="s">
        <v>23</v>
      </c>
      <c r="G153" s="6">
        <f t="shared" si="4"/>
        <v>1627.6595744680851</v>
      </c>
    </row>
    <row r="154" spans="1:7" x14ac:dyDescent="0.3">
      <c r="A154" s="14">
        <v>1380</v>
      </c>
      <c r="B154" s="6">
        <v>0.91</v>
      </c>
      <c r="C154" s="3" t="s">
        <v>7</v>
      </c>
      <c r="D154" s="3" t="s">
        <v>22</v>
      </c>
      <c r="E154" s="3" t="s">
        <v>9</v>
      </c>
      <c r="F154" s="3" t="s">
        <v>23</v>
      </c>
      <c r="G154" s="6">
        <f t="shared" si="4"/>
        <v>1516.4835164835165</v>
      </c>
    </row>
    <row r="155" spans="1:7" x14ac:dyDescent="0.3">
      <c r="A155" s="14">
        <v>2060</v>
      </c>
      <c r="B155" s="6">
        <v>0.93</v>
      </c>
      <c r="C155" s="3" t="s">
        <v>13</v>
      </c>
      <c r="D155" s="3" t="s">
        <v>22</v>
      </c>
      <c r="E155" s="3" t="s">
        <v>9</v>
      </c>
      <c r="F155" s="3" t="s">
        <v>24</v>
      </c>
      <c r="G155" s="6">
        <f t="shared" si="4"/>
        <v>2215.0537634408602</v>
      </c>
    </row>
    <row r="156" spans="1:7" x14ac:dyDescent="0.3">
      <c r="A156" s="14">
        <v>2060</v>
      </c>
      <c r="B156" s="6">
        <v>0.9</v>
      </c>
      <c r="C156" s="3" t="s">
        <v>13</v>
      </c>
      <c r="D156" s="3" t="s">
        <v>22</v>
      </c>
      <c r="E156" s="3" t="s">
        <v>9</v>
      </c>
      <c r="F156" s="3" t="s">
        <v>24</v>
      </c>
      <c r="G156" s="6">
        <f t="shared" si="4"/>
        <v>2288.8888888888887</v>
      </c>
    </row>
    <row r="157" spans="1:7" x14ac:dyDescent="0.3">
      <c r="A157" s="14">
        <v>2030</v>
      </c>
      <c r="B157" s="6">
        <v>0.91</v>
      </c>
      <c r="C157" s="3" t="s">
        <v>7</v>
      </c>
      <c r="D157" s="3" t="s">
        <v>22</v>
      </c>
      <c r="E157" s="3" t="s">
        <v>9</v>
      </c>
      <c r="F157" s="3" t="s">
        <v>24</v>
      </c>
      <c r="G157" s="6">
        <f t="shared" si="4"/>
        <v>2230.7692307692305</v>
      </c>
    </row>
    <row r="158" spans="1:7" x14ac:dyDescent="0.3">
      <c r="A158" s="14">
        <v>2200</v>
      </c>
      <c r="B158" s="6">
        <v>0.9</v>
      </c>
      <c r="C158" s="3" t="s">
        <v>13</v>
      </c>
      <c r="D158" s="3" t="s">
        <v>22</v>
      </c>
      <c r="E158" s="3" t="s">
        <v>9</v>
      </c>
      <c r="F158" s="3" t="s">
        <v>25</v>
      </c>
      <c r="G158" s="6">
        <f t="shared" si="4"/>
        <v>2444.4444444444443</v>
      </c>
    </row>
    <row r="159" spans="1:7" x14ac:dyDescent="0.3">
      <c r="A159" s="14">
        <v>1850</v>
      </c>
      <c r="B159" s="6">
        <v>0.91</v>
      </c>
      <c r="C159" s="3" t="s">
        <v>13</v>
      </c>
      <c r="D159" s="3" t="s">
        <v>22</v>
      </c>
      <c r="E159" s="3" t="s">
        <v>9</v>
      </c>
      <c r="F159" s="3" t="s">
        <v>25</v>
      </c>
      <c r="G159" s="6">
        <f t="shared" si="4"/>
        <v>2032.967032967033</v>
      </c>
    </row>
    <row r="160" spans="1:7" x14ac:dyDescent="0.3">
      <c r="A160" s="14">
        <v>2170</v>
      </c>
      <c r="B160" s="6">
        <v>0.96</v>
      </c>
      <c r="C160" s="3" t="s">
        <v>13</v>
      </c>
      <c r="D160" s="3" t="s">
        <v>22</v>
      </c>
      <c r="E160" s="3" t="s">
        <v>9</v>
      </c>
      <c r="F160" s="3" t="s">
        <v>25</v>
      </c>
      <c r="G160" s="6">
        <f t="shared" si="4"/>
        <v>2260.416666666667</v>
      </c>
    </row>
    <row r="161" spans="1:7" x14ac:dyDescent="0.3">
      <c r="A161" s="14">
        <v>1800</v>
      </c>
      <c r="B161" s="6">
        <v>0.9</v>
      </c>
      <c r="C161" s="3" t="s">
        <v>13</v>
      </c>
      <c r="D161" s="3" t="s">
        <v>22</v>
      </c>
      <c r="E161" s="3" t="s">
        <v>9</v>
      </c>
      <c r="F161" s="3" t="s">
        <v>26</v>
      </c>
      <c r="G161" s="6">
        <f t="shared" si="4"/>
        <v>2000</v>
      </c>
    </row>
    <row r="162" spans="1:7" x14ac:dyDescent="0.3">
      <c r="A162" s="14">
        <v>1660</v>
      </c>
      <c r="B162" s="6">
        <v>0.91</v>
      </c>
      <c r="C162" s="3" t="s">
        <v>13</v>
      </c>
      <c r="D162" s="3" t="s">
        <v>22</v>
      </c>
      <c r="E162" s="3" t="s">
        <v>9</v>
      </c>
      <c r="F162" s="3" t="s">
        <v>26</v>
      </c>
      <c r="G162" s="6">
        <f t="shared" ref="G162:G169" si="5">A162/B162</f>
        <v>1824.1758241758241</v>
      </c>
    </row>
    <row r="163" spans="1:7" x14ac:dyDescent="0.3">
      <c r="A163" s="14">
        <v>1960</v>
      </c>
      <c r="B163" s="6">
        <v>0.97</v>
      </c>
      <c r="C163" s="3" t="s">
        <v>13</v>
      </c>
      <c r="D163" s="3" t="s">
        <v>22</v>
      </c>
      <c r="E163" s="3" t="s">
        <v>9</v>
      </c>
      <c r="F163" s="3" t="s">
        <v>26</v>
      </c>
      <c r="G163" s="6">
        <f t="shared" si="5"/>
        <v>2020.6185567010309</v>
      </c>
    </row>
    <row r="164" spans="1:7" x14ac:dyDescent="0.3">
      <c r="A164" s="14">
        <v>1420</v>
      </c>
      <c r="B164" s="3">
        <v>0.97</v>
      </c>
      <c r="C164" s="3" t="s">
        <v>7</v>
      </c>
      <c r="D164" s="3" t="s">
        <v>22</v>
      </c>
      <c r="E164" s="3" t="s">
        <v>9</v>
      </c>
      <c r="F164" s="3" t="s">
        <v>33</v>
      </c>
      <c r="G164" s="6">
        <f t="shared" si="5"/>
        <v>1463.9175257731958</v>
      </c>
    </row>
    <row r="165" spans="1:7" x14ac:dyDescent="0.3">
      <c r="A165" s="14">
        <v>1260</v>
      </c>
      <c r="B165" s="3">
        <v>0.95</v>
      </c>
      <c r="C165" s="3" t="s">
        <v>7</v>
      </c>
      <c r="D165" s="3" t="s">
        <v>22</v>
      </c>
      <c r="E165" s="3" t="s">
        <v>9</v>
      </c>
      <c r="F165" s="3" t="s">
        <v>33</v>
      </c>
      <c r="G165" s="6">
        <f t="shared" si="5"/>
        <v>1326.3157894736842</v>
      </c>
    </row>
    <row r="166" spans="1:7" x14ac:dyDescent="0.3">
      <c r="A166" s="14">
        <v>1180</v>
      </c>
      <c r="B166" s="3">
        <v>0.92</v>
      </c>
      <c r="C166" s="3" t="s">
        <v>7</v>
      </c>
      <c r="D166" s="3" t="s">
        <v>22</v>
      </c>
      <c r="E166" s="3" t="s">
        <v>9</v>
      </c>
      <c r="F166" s="3" t="s">
        <v>33</v>
      </c>
      <c r="G166" s="6">
        <f t="shared" si="5"/>
        <v>1282.6086956521738</v>
      </c>
    </row>
    <row r="167" spans="1:7" x14ac:dyDescent="0.3">
      <c r="A167" s="14">
        <v>1480</v>
      </c>
      <c r="B167" s="6">
        <v>0.9</v>
      </c>
      <c r="C167" s="3" t="s">
        <v>7</v>
      </c>
      <c r="D167" s="3" t="s">
        <v>22</v>
      </c>
      <c r="E167" s="3" t="s">
        <v>9</v>
      </c>
      <c r="F167" s="3" t="s">
        <v>34</v>
      </c>
      <c r="G167" s="6">
        <f t="shared" si="5"/>
        <v>1644.4444444444443</v>
      </c>
    </row>
    <row r="168" spans="1:7" x14ac:dyDescent="0.3">
      <c r="A168" s="14">
        <v>1600</v>
      </c>
      <c r="B168" s="6">
        <v>0.92</v>
      </c>
      <c r="C168" s="3" t="s">
        <v>7</v>
      </c>
      <c r="D168" s="3" t="s">
        <v>22</v>
      </c>
      <c r="E168" s="3" t="s">
        <v>9</v>
      </c>
      <c r="F168" s="3" t="s">
        <v>34</v>
      </c>
      <c r="G168" s="6">
        <f t="shared" si="5"/>
        <v>1739.1304347826085</v>
      </c>
    </row>
    <row r="169" spans="1:7" x14ac:dyDescent="0.3">
      <c r="A169" s="14">
        <v>2290</v>
      </c>
      <c r="B169" s="6">
        <v>0.97</v>
      </c>
      <c r="C169" s="3" t="s">
        <v>13</v>
      </c>
      <c r="D169" s="3" t="s">
        <v>22</v>
      </c>
      <c r="E169" s="3" t="s">
        <v>9</v>
      </c>
      <c r="F169" s="3" t="s">
        <v>34</v>
      </c>
      <c r="G169" s="6">
        <f t="shared" si="5"/>
        <v>2360.8247422680415</v>
      </c>
    </row>
    <row r="173" spans="1:7" x14ac:dyDescent="0.3">
      <c r="A173" s="15" t="s">
        <v>0</v>
      </c>
      <c r="B173" s="16" t="s">
        <v>1</v>
      </c>
      <c r="C173" s="17" t="s">
        <v>2</v>
      </c>
      <c r="D173" s="17" t="s">
        <v>3</v>
      </c>
      <c r="E173" s="17" t="s">
        <v>4</v>
      </c>
      <c r="F173" s="17" t="s">
        <v>5</v>
      </c>
      <c r="G173" s="17" t="s">
        <v>6</v>
      </c>
    </row>
    <row r="175" spans="1:7" x14ac:dyDescent="0.3">
      <c r="A175" s="14"/>
      <c r="B175" s="6"/>
      <c r="D175" s="3" t="s">
        <v>8</v>
      </c>
      <c r="E175" s="3" t="s">
        <v>9</v>
      </c>
      <c r="F175" s="3" t="s">
        <v>29</v>
      </c>
    </row>
    <row r="176" spans="1:7" x14ac:dyDescent="0.3">
      <c r="A176" s="14"/>
      <c r="B176" s="6"/>
      <c r="D176" s="3" t="s">
        <v>8</v>
      </c>
      <c r="E176" s="3" t="s">
        <v>9</v>
      </c>
      <c r="F176" s="3" t="s">
        <v>29</v>
      </c>
    </row>
    <row r="177" spans="1:6" x14ac:dyDescent="0.3">
      <c r="A177" s="14"/>
      <c r="B177" s="6"/>
      <c r="D177" s="3" t="s">
        <v>8</v>
      </c>
      <c r="E177" s="3" t="s">
        <v>9</v>
      </c>
      <c r="F177" s="3" t="s">
        <v>29</v>
      </c>
    </row>
    <row r="178" spans="1:6" x14ac:dyDescent="0.3">
      <c r="A178" s="14"/>
      <c r="B178" s="6"/>
      <c r="D178" s="3" t="s">
        <v>14</v>
      </c>
      <c r="E178" s="3" t="s">
        <v>9</v>
      </c>
      <c r="F178" s="3" t="s">
        <v>29</v>
      </c>
    </row>
    <row r="179" spans="1:6" x14ac:dyDescent="0.3">
      <c r="A179" s="14"/>
      <c r="B179" s="6"/>
      <c r="D179" s="3" t="s">
        <v>14</v>
      </c>
      <c r="E179" s="3" t="s">
        <v>9</v>
      </c>
      <c r="F179" s="3" t="s">
        <v>29</v>
      </c>
    </row>
    <row r="180" spans="1:6" x14ac:dyDescent="0.3">
      <c r="A180" s="14"/>
      <c r="B180" s="6"/>
      <c r="D180" s="3" t="s">
        <v>14</v>
      </c>
      <c r="E180" s="3" t="s">
        <v>9</v>
      </c>
      <c r="F180" s="3" t="s">
        <v>29</v>
      </c>
    </row>
    <row r="181" spans="1:6" x14ac:dyDescent="0.3">
      <c r="A181" s="14"/>
      <c r="B181" s="6"/>
      <c r="D181" s="3" t="s">
        <v>15</v>
      </c>
      <c r="E181" s="3" t="s">
        <v>9</v>
      </c>
      <c r="F181" s="3" t="s">
        <v>29</v>
      </c>
    </row>
    <row r="182" spans="1:6" x14ac:dyDescent="0.3">
      <c r="A182" s="14"/>
      <c r="B182" s="6"/>
      <c r="D182" s="3" t="s">
        <v>15</v>
      </c>
      <c r="E182" s="3" t="s">
        <v>9</v>
      </c>
      <c r="F182" s="3" t="s">
        <v>29</v>
      </c>
    </row>
    <row r="183" spans="1:6" x14ac:dyDescent="0.3">
      <c r="A183" s="14"/>
      <c r="B183" s="6"/>
      <c r="D183" s="3" t="s">
        <v>15</v>
      </c>
      <c r="E183" s="3" t="s">
        <v>9</v>
      </c>
      <c r="F183" s="3" t="s">
        <v>29</v>
      </c>
    </row>
    <row r="184" spans="1:6" x14ac:dyDescent="0.3">
      <c r="A184" s="14"/>
      <c r="B184" s="6"/>
      <c r="D184" s="3" t="s">
        <v>16</v>
      </c>
      <c r="E184" s="3" t="s">
        <v>9</v>
      </c>
      <c r="F184" s="3" t="s">
        <v>29</v>
      </c>
    </row>
    <row r="185" spans="1:6" x14ac:dyDescent="0.3">
      <c r="A185" s="14"/>
      <c r="B185" s="6"/>
      <c r="D185" s="3" t="s">
        <v>16</v>
      </c>
      <c r="E185" s="3" t="s">
        <v>9</v>
      </c>
      <c r="F185" s="3" t="s">
        <v>29</v>
      </c>
    </row>
    <row r="186" spans="1:6" x14ac:dyDescent="0.3">
      <c r="A186" s="14"/>
      <c r="B186" s="6"/>
      <c r="D186" s="3" t="s">
        <v>16</v>
      </c>
      <c r="E186" s="3" t="s">
        <v>9</v>
      </c>
      <c r="F186" s="3" t="s">
        <v>29</v>
      </c>
    </row>
    <row r="187" spans="1:6" x14ac:dyDescent="0.3">
      <c r="A187" s="14"/>
      <c r="B187" s="6"/>
      <c r="D187" s="3" t="s">
        <v>17</v>
      </c>
      <c r="E187" s="3" t="s">
        <v>9</v>
      </c>
      <c r="F187" s="3" t="s">
        <v>29</v>
      </c>
    </row>
    <row r="188" spans="1:6" x14ac:dyDescent="0.3">
      <c r="A188" s="14"/>
      <c r="B188" s="6"/>
      <c r="D188" s="3" t="s">
        <v>17</v>
      </c>
      <c r="E188" s="3" t="s">
        <v>9</v>
      </c>
      <c r="F188" s="3" t="s">
        <v>29</v>
      </c>
    </row>
    <row r="189" spans="1:6" x14ac:dyDescent="0.3">
      <c r="A189" s="14"/>
      <c r="B189" s="6"/>
      <c r="D189" s="3" t="s">
        <v>17</v>
      </c>
      <c r="E189" s="3" t="s">
        <v>9</v>
      </c>
      <c r="F189" s="3" t="s">
        <v>29</v>
      </c>
    </row>
    <row r="190" spans="1:6" x14ac:dyDescent="0.3">
      <c r="A190" s="14"/>
      <c r="B190" s="6"/>
      <c r="D190" s="3" t="s">
        <v>18</v>
      </c>
      <c r="E190" s="3" t="s">
        <v>9</v>
      </c>
      <c r="F190" s="3" t="s">
        <v>29</v>
      </c>
    </row>
    <row r="191" spans="1:6" x14ac:dyDescent="0.3">
      <c r="A191" s="14"/>
      <c r="B191" s="6"/>
      <c r="D191" s="3" t="s">
        <v>18</v>
      </c>
      <c r="E191" s="3" t="s">
        <v>9</v>
      </c>
      <c r="F191" s="3" t="s">
        <v>29</v>
      </c>
    </row>
    <row r="192" spans="1:6" x14ac:dyDescent="0.3">
      <c r="A192" s="14"/>
      <c r="B192" s="6"/>
      <c r="D192" s="3" t="s">
        <v>18</v>
      </c>
      <c r="E192" s="3" t="s">
        <v>9</v>
      </c>
      <c r="F192" s="3" t="s">
        <v>29</v>
      </c>
    </row>
    <row r="193" spans="1:6" x14ac:dyDescent="0.3">
      <c r="A193" s="14"/>
      <c r="B193" s="6"/>
      <c r="D193" s="3" t="s">
        <v>20</v>
      </c>
      <c r="E193" s="3" t="s">
        <v>9</v>
      </c>
      <c r="F193" s="3" t="s">
        <v>29</v>
      </c>
    </row>
    <row r="194" spans="1:6" x14ac:dyDescent="0.3">
      <c r="A194" s="14"/>
      <c r="B194" s="6"/>
      <c r="D194" s="3" t="s">
        <v>20</v>
      </c>
      <c r="E194" s="3" t="s">
        <v>9</v>
      </c>
      <c r="F194" s="3" t="s">
        <v>29</v>
      </c>
    </row>
    <row r="195" spans="1:6" x14ac:dyDescent="0.3">
      <c r="A195" s="14"/>
      <c r="B195" s="6"/>
      <c r="D195" s="3" t="s">
        <v>20</v>
      </c>
      <c r="E195" s="3" t="s">
        <v>9</v>
      </c>
      <c r="F195" s="3" t="s">
        <v>29</v>
      </c>
    </row>
    <row r="196" spans="1:6" x14ac:dyDescent="0.3">
      <c r="A196" s="14"/>
      <c r="B196" s="6"/>
      <c r="D196" s="3" t="s">
        <v>22</v>
      </c>
      <c r="E196" s="3" t="s">
        <v>9</v>
      </c>
      <c r="F196" s="3" t="s">
        <v>29</v>
      </c>
    </row>
    <row r="197" spans="1:6" x14ac:dyDescent="0.3">
      <c r="A197" s="14"/>
      <c r="B197" s="6"/>
      <c r="D197" s="3" t="s">
        <v>22</v>
      </c>
      <c r="E197" s="3" t="s">
        <v>9</v>
      </c>
      <c r="F197" s="3" t="s">
        <v>29</v>
      </c>
    </row>
    <row r="198" spans="1:6" x14ac:dyDescent="0.3">
      <c r="A198" s="14"/>
      <c r="B198" s="6"/>
      <c r="D198" s="3" t="s">
        <v>22</v>
      </c>
      <c r="E198" s="3" t="s">
        <v>9</v>
      </c>
      <c r="F198" s="3" t="s">
        <v>29</v>
      </c>
    </row>
  </sheetData>
  <autoFilter ref="J3:R12" xr:uid="{1B28C042-7EBB-3E47-8BF2-D4325B113324}"/>
  <sortState xmlns:xlrd2="http://schemas.microsoft.com/office/spreadsheetml/2017/richdata2" ref="A2:G169">
    <sortCondition ref="D2:D169"/>
  </sortState>
  <dataValidations disablePrompts="1" count="3">
    <dataValidation type="list" allowBlank="1" showErrorMessage="1" sqref="B26:B169" xr:uid="{30405CD7-263D-9544-9187-3EAA71695493}">
      <formula1>"0.90,0.91,0.92,0.93,0.94,0.95,0.96,0.97,0.98,0.99"</formula1>
    </dataValidation>
    <dataValidation type="list" allowBlank="1" showErrorMessage="1" sqref="B2:B25" xr:uid="{EC26E2E9-74B0-4E41-9F0B-AD9A1CAE37DA}">
      <formula1>"0.95,0.96,0.91,0.93,0.90,0.98,0.97,0.92,0.94,0.99"</formula1>
    </dataValidation>
    <dataValidation type="list" allowBlank="1" showErrorMessage="1" sqref="C2:C169 C175:C198" xr:uid="{9DC10E9A-0B99-F441-852A-F73E86977420}">
      <formula1>"Cushion,Pear,Emerald,Oval ,Heart,Radiant,Princess,Asscher,Marquise"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DB597-4206-454A-93DA-2984C7C7468F}">
  <dimension ref="A1:R230"/>
  <sheetViews>
    <sheetView workbookViewId="0">
      <selection activeCell="R12" sqref="R12"/>
    </sheetView>
  </sheetViews>
  <sheetFormatPr defaultColWidth="10.796875" defaultRowHeight="15.6" x14ac:dyDescent="0.3"/>
  <cols>
    <col min="1" max="1" width="12.19921875" style="3" bestFit="1" customWidth="1"/>
    <col min="2" max="9" width="10.796875" style="3"/>
    <col min="10" max="10" width="17.296875" style="3" bestFit="1" customWidth="1"/>
    <col min="11" max="11" width="15.5" style="3" bestFit="1" customWidth="1"/>
    <col min="12" max="18" width="12.19921875" style="3" bestFit="1" customWidth="1"/>
    <col min="19" max="16384" width="10.796875" style="3"/>
  </cols>
  <sheetData>
    <row r="1" spans="1:18" ht="39" customHeight="1" x14ac:dyDescent="0.3">
      <c r="A1" s="10" t="s">
        <v>0</v>
      </c>
      <c r="B1" s="11" t="s">
        <v>1</v>
      </c>
      <c r="C1" s="12" t="s">
        <v>30</v>
      </c>
      <c r="D1" s="12" t="s">
        <v>2</v>
      </c>
      <c r="E1" s="12" t="s">
        <v>3</v>
      </c>
      <c r="F1" s="12" t="s">
        <v>5</v>
      </c>
      <c r="G1" s="12" t="s">
        <v>6</v>
      </c>
    </row>
    <row r="2" spans="1:18" x14ac:dyDescent="0.3">
      <c r="A2" s="7">
        <v>2390</v>
      </c>
      <c r="B2" s="3">
        <v>0.98</v>
      </c>
      <c r="C2" s="3" t="s">
        <v>9</v>
      </c>
      <c r="D2" s="3" t="s">
        <v>21</v>
      </c>
      <c r="E2" s="3" t="s">
        <v>8</v>
      </c>
      <c r="F2" s="3" t="s">
        <v>10</v>
      </c>
      <c r="G2" s="8">
        <f t="shared" ref="G2:G33" si="0">A2/B2</f>
        <v>2438.7755102040815</v>
      </c>
      <c r="J2" s="4" t="s">
        <v>38</v>
      </c>
      <c r="K2" s="4" t="s">
        <v>35</v>
      </c>
    </row>
    <row r="3" spans="1:18" x14ac:dyDescent="0.3">
      <c r="A3" s="7">
        <v>2240</v>
      </c>
      <c r="B3" s="3">
        <v>0.97</v>
      </c>
      <c r="C3" s="3" t="s">
        <v>9</v>
      </c>
      <c r="D3" s="3" t="s">
        <v>21</v>
      </c>
      <c r="E3" s="3" t="s">
        <v>8</v>
      </c>
      <c r="F3" s="3" t="s">
        <v>10</v>
      </c>
      <c r="G3" s="8">
        <f t="shared" si="0"/>
        <v>2309.2783505154639</v>
      </c>
      <c r="J3" s="4" t="s">
        <v>37</v>
      </c>
      <c r="K3" s="3" t="s">
        <v>10</v>
      </c>
      <c r="L3" s="3" t="s">
        <v>33</v>
      </c>
      <c r="M3" s="3" t="s">
        <v>34</v>
      </c>
      <c r="N3" s="3" t="s">
        <v>25</v>
      </c>
      <c r="O3" s="3" t="s">
        <v>26</v>
      </c>
      <c r="P3" s="3" t="s">
        <v>23</v>
      </c>
      <c r="Q3" s="3" t="s">
        <v>24</v>
      </c>
      <c r="R3" s="3" t="s">
        <v>36</v>
      </c>
    </row>
    <row r="4" spans="1:18" x14ac:dyDescent="0.3">
      <c r="A4" s="7">
        <v>2110</v>
      </c>
      <c r="B4" s="3">
        <v>0.91</v>
      </c>
      <c r="C4" s="3" t="s">
        <v>9</v>
      </c>
      <c r="D4" s="3" t="s">
        <v>21</v>
      </c>
      <c r="E4" s="3" t="s">
        <v>8</v>
      </c>
      <c r="F4" s="3" t="s">
        <v>10</v>
      </c>
      <c r="G4" s="8">
        <f t="shared" si="0"/>
        <v>2318.6813186813188</v>
      </c>
      <c r="J4" s="5" t="s">
        <v>8</v>
      </c>
      <c r="K4" s="6">
        <v>2355.5783931336214</v>
      </c>
      <c r="L4" s="6">
        <v>1171.9458140345635</v>
      </c>
      <c r="M4" s="6">
        <v>869.92753623188401</v>
      </c>
      <c r="N4" s="6">
        <v>1492.7698975571318</v>
      </c>
      <c r="O4" s="6">
        <v>1343.064063615386</v>
      </c>
      <c r="P4" s="6">
        <v>1905.1509893615155</v>
      </c>
      <c r="Q4" s="6">
        <v>1759.4608721624852</v>
      </c>
      <c r="R4" s="6">
        <v>1556.8425094423696</v>
      </c>
    </row>
    <row r="5" spans="1:18" x14ac:dyDescent="0.3">
      <c r="A5" s="7">
        <v>1890</v>
      </c>
      <c r="B5" s="3">
        <v>0.99</v>
      </c>
      <c r="C5" s="3" t="s">
        <v>9</v>
      </c>
      <c r="D5" s="3" t="s">
        <v>21</v>
      </c>
      <c r="E5" s="3" t="s">
        <v>8</v>
      </c>
      <c r="F5" s="3" t="s">
        <v>23</v>
      </c>
      <c r="G5" s="8">
        <f t="shared" si="0"/>
        <v>1909.090909090909</v>
      </c>
      <c r="J5" s="5" t="s">
        <v>14</v>
      </c>
      <c r="K5" s="6">
        <v>2301.9172956672955</v>
      </c>
      <c r="L5" s="6">
        <v>1137.0547581073897</v>
      </c>
      <c r="M5" s="6">
        <v>1018.2760878413052</v>
      </c>
      <c r="N5" s="6">
        <v>1308.541555909977</v>
      </c>
      <c r="O5" s="6">
        <v>1235.1171287341501</v>
      </c>
      <c r="P5" s="6">
        <v>1712.6534158792222</v>
      </c>
      <c r="Q5" s="6">
        <v>1571.4564188248398</v>
      </c>
      <c r="R5" s="6">
        <v>1469.2880944234544</v>
      </c>
    </row>
    <row r="6" spans="1:18" x14ac:dyDescent="0.3">
      <c r="A6" s="7">
        <v>1810</v>
      </c>
      <c r="B6" s="3">
        <v>0.95</v>
      </c>
      <c r="C6" s="3" t="s">
        <v>9</v>
      </c>
      <c r="D6" s="3" t="s">
        <v>21</v>
      </c>
      <c r="E6" s="3" t="s">
        <v>8</v>
      </c>
      <c r="F6" s="3" t="s">
        <v>23</v>
      </c>
      <c r="G6" s="8">
        <f t="shared" si="0"/>
        <v>1905.2631578947369</v>
      </c>
      <c r="J6" s="5" t="s">
        <v>15</v>
      </c>
      <c r="K6" s="6">
        <v>1779.190221674033</v>
      </c>
      <c r="L6" s="6">
        <v>1092.6167157170196</v>
      </c>
      <c r="M6" s="6">
        <v>989.28054472409303</v>
      </c>
      <c r="N6" s="6">
        <v>1234.2876039304613</v>
      </c>
      <c r="O6" s="6">
        <v>1210.2489253470296</v>
      </c>
      <c r="P6" s="6">
        <v>1469.7242337795333</v>
      </c>
      <c r="Q6" s="6">
        <v>1283.6352657004829</v>
      </c>
      <c r="R6" s="6">
        <v>1294.1405015532366</v>
      </c>
    </row>
    <row r="7" spans="1:18" x14ac:dyDescent="0.3">
      <c r="A7" s="7">
        <v>1730</v>
      </c>
      <c r="B7" s="3">
        <v>0.91</v>
      </c>
      <c r="C7" s="3" t="s">
        <v>9</v>
      </c>
      <c r="D7" s="3" t="s">
        <v>21</v>
      </c>
      <c r="E7" s="3" t="s">
        <v>8</v>
      </c>
      <c r="F7" s="3" t="s">
        <v>23</v>
      </c>
      <c r="G7" s="8">
        <f t="shared" si="0"/>
        <v>1901.098901098901</v>
      </c>
      <c r="J7" s="5" t="s">
        <v>16</v>
      </c>
      <c r="K7" s="6"/>
      <c r="L7" s="6">
        <v>1099.6050032916392</v>
      </c>
      <c r="M7" s="6">
        <v>948.7135248004812</v>
      </c>
      <c r="N7" s="6">
        <v>1205.9564189536438</v>
      </c>
      <c r="O7" s="6">
        <v>1159.8341473341472</v>
      </c>
      <c r="P7" s="6">
        <v>1368.4944411123877</v>
      </c>
      <c r="Q7" s="6">
        <v>1261.4232023400107</v>
      </c>
      <c r="R7" s="6">
        <v>1174.0044563053848</v>
      </c>
    </row>
    <row r="8" spans="1:18" x14ac:dyDescent="0.3">
      <c r="A8" s="7">
        <v>1710</v>
      </c>
      <c r="B8" s="3">
        <v>0.96</v>
      </c>
      <c r="C8" s="3" t="s">
        <v>21</v>
      </c>
      <c r="D8" s="3" t="s">
        <v>9</v>
      </c>
      <c r="E8" s="3" t="s">
        <v>8</v>
      </c>
      <c r="F8" s="3" t="s">
        <v>24</v>
      </c>
      <c r="G8" s="8">
        <f t="shared" si="0"/>
        <v>1781.25</v>
      </c>
      <c r="J8" s="5" t="s">
        <v>17</v>
      </c>
      <c r="K8" s="6"/>
      <c r="L8" s="6">
        <v>989.27174734628136</v>
      </c>
      <c r="M8" s="6">
        <v>781.48148148148141</v>
      </c>
      <c r="N8" s="6">
        <v>1074.4263285024156</v>
      </c>
      <c r="O8" s="6">
        <v>1021.1155651488676</v>
      </c>
      <c r="P8" s="6">
        <v>1239.491454989351</v>
      </c>
      <c r="Q8" s="6">
        <v>1154.5961974533402</v>
      </c>
      <c r="R8" s="6">
        <v>1043.3971291536227</v>
      </c>
    </row>
    <row r="9" spans="1:18" x14ac:dyDescent="0.3">
      <c r="A9" s="7">
        <v>1630</v>
      </c>
      <c r="B9" s="3">
        <v>0.93</v>
      </c>
      <c r="C9" s="3" t="s">
        <v>21</v>
      </c>
      <c r="D9" s="3" t="s">
        <v>9</v>
      </c>
      <c r="E9" s="3" t="s">
        <v>8</v>
      </c>
      <c r="F9" s="3" t="s">
        <v>24</v>
      </c>
      <c r="G9" s="8">
        <f t="shared" si="0"/>
        <v>1752.6881720430106</v>
      </c>
      <c r="J9" s="5" t="s">
        <v>18</v>
      </c>
      <c r="K9" s="6"/>
      <c r="L9" s="6">
        <v>720.75902762538715</v>
      </c>
      <c r="M9" s="6">
        <v>837.10144927536237</v>
      </c>
      <c r="N9" s="6">
        <v>1050.2918679549114</v>
      </c>
      <c r="O9" s="6">
        <v>1000</v>
      </c>
      <c r="P9" s="6">
        <v>1129.0322580645161</v>
      </c>
      <c r="Q9" s="6">
        <v>1097.8225478225479</v>
      </c>
      <c r="R9" s="6">
        <v>952.9348085061963</v>
      </c>
    </row>
    <row r="10" spans="1:18" x14ac:dyDescent="0.3">
      <c r="A10" s="7">
        <v>1570</v>
      </c>
      <c r="B10" s="3">
        <v>0.9</v>
      </c>
      <c r="C10" s="3" t="s">
        <v>21</v>
      </c>
      <c r="D10" s="3" t="s">
        <v>9</v>
      </c>
      <c r="E10" s="3" t="s">
        <v>8</v>
      </c>
      <c r="F10" s="3" t="s">
        <v>24</v>
      </c>
      <c r="G10" s="8">
        <f t="shared" si="0"/>
        <v>1744.4444444444443</v>
      </c>
      <c r="J10" s="5" t="s">
        <v>20</v>
      </c>
      <c r="K10" s="6"/>
      <c r="L10" s="6"/>
      <c r="M10" s="6"/>
      <c r="N10" s="6">
        <v>945.05494505494505</v>
      </c>
      <c r="O10" s="6">
        <v>745.67701304543414</v>
      </c>
      <c r="P10" s="6"/>
      <c r="Q10" s="6"/>
      <c r="R10" s="6">
        <v>795.52149604781175</v>
      </c>
    </row>
    <row r="11" spans="1:18" x14ac:dyDescent="0.3">
      <c r="A11" s="7">
        <v>1640</v>
      </c>
      <c r="B11" s="3">
        <v>0.96</v>
      </c>
      <c r="C11" s="3" t="s">
        <v>9</v>
      </c>
      <c r="D11" s="3" t="s">
        <v>21</v>
      </c>
      <c r="E11" s="3" t="s">
        <v>8</v>
      </c>
      <c r="F11" s="3" t="s">
        <v>25</v>
      </c>
      <c r="G11" s="8">
        <f t="shared" si="0"/>
        <v>1708.3333333333335</v>
      </c>
      <c r="J11" s="5" t="s">
        <v>22</v>
      </c>
      <c r="K11" s="6"/>
      <c r="L11" s="6">
        <v>720</v>
      </c>
      <c r="M11" s="6"/>
      <c r="N11" s="6"/>
      <c r="O11" s="6"/>
      <c r="P11" s="6"/>
      <c r="Q11" s="6"/>
      <c r="R11" s="6">
        <v>720</v>
      </c>
    </row>
    <row r="12" spans="1:18" x14ac:dyDescent="0.3">
      <c r="A12" s="7">
        <v>1340</v>
      </c>
      <c r="B12" s="3">
        <v>0.94</v>
      </c>
      <c r="C12" s="3" t="s">
        <v>9</v>
      </c>
      <c r="D12" s="3" t="s">
        <v>21</v>
      </c>
      <c r="E12" s="3" t="s">
        <v>8</v>
      </c>
      <c r="F12" s="3" t="s">
        <v>25</v>
      </c>
      <c r="G12" s="8">
        <f t="shared" si="0"/>
        <v>1425.5319148936171</v>
      </c>
      <c r="J12" s="5" t="s">
        <v>36</v>
      </c>
      <c r="K12" s="6">
        <v>2145.5619701583164</v>
      </c>
      <c r="L12" s="6">
        <v>1018.6189051772022</v>
      </c>
      <c r="M12" s="6">
        <v>907.46343739243457</v>
      </c>
      <c r="N12" s="6">
        <v>1212.8355770252927</v>
      </c>
      <c r="O12" s="6">
        <v>1102.1509776035734</v>
      </c>
      <c r="P12" s="6">
        <v>1513.4734914644089</v>
      </c>
      <c r="Q12" s="6">
        <v>1354.7324173839511</v>
      </c>
      <c r="R12" s="6">
        <v>1248.2330389362733</v>
      </c>
    </row>
    <row r="13" spans="1:18" x14ac:dyDescent="0.3">
      <c r="A13" s="7">
        <v>1210</v>
      </c>
      <c r="B13" s="3">
        <v>0.9</v>
      </c>
      <c r="C13" s="3" t="s">
        <v>9</v>
      </c>
      <c r="D13" s="3" t="s">
        <v>21</v>
      </c>
      <c r="E13" s="3" t="s">
        <v>8</v>
      </c>
      <c r="F13" s="3" t="s">
        <v>25</v>
      </c>
      <c r="G13" s="8">
        <f t="shared" si="0"/>
        <v>1344.4444444444443</v>
      </c>
    </row>
    <row r="14" spans="1:18" x14ac:dyDescent="0.3">
      <c r="A14" s="7">
        <v>1350</v>
      </c>
      <c r="B14" s="3">
        <v>0.97</v>
      </c>
      <c r="C14" s="3" t="s">
        <v>9</v>
      </c>
      <c r="D14" s="3" t="s">
        <v>21</v>
      </c>
      <c r="E14" s="3" t="s">
        <v>8</v>
      </c>
      <c r="F14" s="3" t="s">
        <v>26</v>
      </c>
      <c r="G14" s="8">
        <f t="shared" si="0"/>
        <v>1391.7525773195878</v>
      </c>
    </row>
    <row r="15" spans="1:18" x14ac:dyDescent="0.3">
      <c r="A15" s="7">
        <v>1210</v>
      </c>
      <c r="B15" s="3">
        <v>0.92</v>
      </c>
      <c r="C15" s="3" t="s">
        <v>9</v>
      </c>
      <c r="D15" s="3" t="s">
        <v>21</v>
      </c>
      <c r="E15" s="3" t="s">
        <v>8</v>
      </c>
      <c r="F15" s="3" t="s">
        <v>26</v>
      </c>
      <c r="G15" s="8">
        <f t="shared" si="0"/>
        <v>1315.2173913043478</v>
      </c>
    </row>
    <row r="16" spans="1:18" x14ac:dyDescent="0.3">
      <c r="A16" s="7">
        <v>1190</v>
      </c>
      <c r="B16" s="3">
        <v>0.9</v>
      </c>
      <c r="C16" s="3" t="s">
        <v>9</v>
      </c>
      <c r="D16" s="3" t="s">
        <v>21</v>
      </c>
      <c r="E16" s="3" t="s">
        <v>8</v>
      </c>
      <c r="F16" s="3" t="s">
        <v>26</v>
      </c>
      <c r="G16" s="8">
        <f t="shared" si="0"/>
        <v>1322.2222222222222</v>
      </c>
    </row>
    <row r="17" spans="1:7" x14ac:dyDescent="0.3">
      <c r="A17" s="7">
        <v>1140</v>
      </c>
      <c r="B17" s="3">
        <v>0.97</v>
      </c>
      <c r="C17" s="3" t="s">
        <v>9</v>
      </c>
      <c r="D17" s="3" t="s">
        <v>21</v>
      </c>
      <c r="E17" s="3" t="s">
        <v>8</v>
      </c>
      <c r="F17" s="3" t="s">
        <v>33</v>
      </c>
      <c r="G17" s="8">
        <f t="shared" si="0"/>
        <v>1175.2577319587629</v>
      </c>
    </row>
    <row r="18" spans="1:7" x14ac:dyDescent="0.3">
      <c r="A18" s="7">
        <v>1080</v>
      </c>
      <c r="B18" s="3">
        <v>0.92</v>
      </c>
      <c r="C18" s="3" t="s">
        <v>9</v>
      </c>
      <c r="D18" s="3" t="s">
        <v>21</v>
      </c>
      <c r="E18" s="3" t="s">
        <v>8</v>
      </c>
      <c r="F18" s="3" t="s">
        <v>33</v>
      </c>
      <c r="G18" s="8">
        <f t="shared" si="0"/>
        <v>1173.9130434782608</v>
      </c>
    </row>
    <row r="19" spans="1:7" x14ac:dyDescent="0.3">
      <c r="A19" s="7">
        <v>1050</v>
      </c>
      <c r="B19" s="3">
        <v>0.9</v>
      </c>
      <c r="C19" s="3" t="s">
        <v>9</v>
      </c>
      <c r="D19" s="3" t="s">
        <v>21</v>
      </c>
      <c r="E19" s="3" t="s">
        <v>8</v>
      </c>
      <c r="F19" s="3" t="s">
        <v>33</v>
      </c>
      <c r="G19" s="8">
        <f t="shared" si="0"/>
        <v>1166.6666666666667</v>
      </c>
    </row>
    <row r="20" spans="1:7" x14ac:dyDescent="0.3">
      <c r="A20" s="7">
        <v>826</v>
      </c>
      <c r="B20" s="3">
        <v>0.92</v>
      </c>
      <c r="C20" s="3" t="s">
        <v>9</v>
      </c>
      <c r="D20" s="3" t="s">
        <v>31</v>
      </c>
      <c r="E20" s="3" t="s">
        <v>8</v>
      </c>
      <c r="F20" s="3" t="s">
        <v>34</v>
      </c>
      <c r="G20" s="8">
        <f t="shared" si="0"/>
        <v>897.82608695652175</v>
      </c>
    </row>
    <row r="21" spans="1:7" x14ac:dyDescent="0.3">
      <c r="A21" s="7">
        <v>793</v>
      </c>
      <c r="B21" s="3">
        <v>0.92</v>
      </c>
      <c r="C21" s="3" t="s">
        <v>9</v>
      </c>
      <c r="D21" s="3" t="s">
        <v>11</v>
      </c>
      <c r="E21" s="3" t="s">
        <v>8</v>
      </c>
      <c r="F21" s="3" t="s">
        <v>34</v>
      </c>
      <c r="G21" s="8">
        <f t="shared" si="0"/>
        <v>861.95652173913038</v>
      </c>
    </row>
    <row r="22" spans="1:7" x14ac:dyDescent="0.3">
      <c r="A22" s="7">
        <v>765</v>
      </c>
      <c r="B22" s="3">
        <v>0.9</v>
      </c>
      <c r="C22" s="3" t="s">
        <v>9</v>
      </c>
      <c r="D22" s="3" t="s">
        <v>21</v>
      </c>
      <c r="E22" s="3" t="s">
        <v>8</v>
      </c>
      <c r="F22" s="3" t="s">
        <v>34</v>
      </c>
      <c r="G22" s="8">
        <f t="shared" si="0"/>
        <v>850</v>
      </c>
    </row>
    <row r="23" spans="1:7" x14ac:dyDescent="0.3">
      <c r="A23" s="7">
        <v>2510</v>
      </c>
      <c r="B23" s="3">
        <v>0.99</v>
      </c>
      <c r="C23" s="3" t="s">
        <v>9</v>
      </c>
      <c r="D23" s="3" t="s">
        <v>7</v>
      </c>
      <c r="E23" s="3" t="s">
        <v>14</v>
      </c>
      <c r="F23" s="3" t="s">
        <v>10</v>
      </c>
      <c r="G23" s="8">
        <f t="shared" si="0"/>
        <v>2535.3535353535353</v>
      </c>
    </row>
    <row r="24" spans="1:7" x14ac:dyDescent="0.3">
      <c r="A24" s="7">
        <v>2130</v>
      </c>
      <c r="B24" s="3">
        <v>0.96</v>
      </c>
      <c r="C24" s="3" t="s">
        <v>9</v>
      </c>
      <c r="D24" s="3" t="s">
        <v>21</v>
      </c>
      <c r="E24" s="3" t="s">
        <v>14</v>
      </c>
      <c r="F24" s="3" t="s">
        <v>10</v>
      </c>
      <c r="G24" s="8">
        <f t="shared" si="0"/>
        <v>2218.75</v>
      </c>
    </row>
    <row r="25" spans="1:7" x14ac:dyDescent="0.3">
      <c r="A25" s="7">
        <v>1958</v>
      </c>
      <c r="B25" s="3">
        <v>0.91</v>
      </c>
      <c r="C25" s="3" t="s">
        <v>9</v>
      </c>
      <c r="D25" s="3" t="s">
        <v>31</v>
      </c>
      <c r="E25" s="3" t="s">
        <v>14</v>
      </c>
      <c r="F25" s="3" t="s">
        <v>10</v>
      </c>
      <c r="G25" s="8">
        <f t="shared" si="0"/>
        <v>2151.6483516483518</v>
      </c>
    </row>
    <row r="26" spans="1:7" x14ac:dyDescent="0.3">
      <c r="A26" s="7">
        <v>1700</v>
      </c>
      <c r="B26" s="3">
        <v>0.99</v>
      </c>
      <c r="C26" s="3" t="s">
        <v>9</v>
      </c>
      <c r="D26" s="3" t="s">
        <v>21</v>
      </c>
      <c r="E26" s="3" t="s">
        <v>14</v>
      </c>
      <c r="F26" s="3" t="s">
        <v>23</v>
      </c>
      <c r="G26" s="8">
        <f t="shared" si="0"/>
        <v>1717.1717171717171</v>
      </c>
    </row>
    <row r="27" spans="1:7" x14ac:dyDescent="0.3">
      <c r="A27" s="7">
        <v>1590</v>
      </c>
      <c r="B27" s="3">
        <v>0.93</v>
      </c>
      <c r="C27" s="3" t="s">
        <v>9</v>
      </c>
      <c r="D27" s="3" t="s">
        <v>21</v>
      </c>
      <c r="E27" s="3" t="s">
        <v>14</v>
      </c>
      <c r="F27" s="3" t="s">
        <v>23</v>
      </c>
      <c r="G27" s="8">
        <f t="shared" si="0"/>
        <v>1709.6774193548385</v>
      </c>
    </row>
    <row r="28" spans="1:7" x14ac:dyDescent="0.3">
      <c r="A28" s="7">
        <v>1540</v>
      </c>
      <c r="B28" s="3">
        <v>0.9</v>
      </c>
      <c r="C28" s="3" t="s">
        <v>9</v>
      </c>
      <c r="D28" s="3" t="s">
        <v>21</v>
      </c>
      <c r="E28" s="3" t="s">
        <v>14</v>
      </c>
      <c r="F28" s="3" t="s">
        <v>23</v>
      </c>
      <c r="G28" s="8">
        <f t="shared" si="0"/>
        <v>1711.1111111111111</v>
      </c>
    </row>
    <row r="29" spans="1:7" x14ac:dyDescent="0.3">
      <c r="A29" s="7">
        <v>1750</v>
      </c>
      <c r="B29" s="3">
        <v>0.98</v>
      </c>
      <c r="C29" s="3" t="s">
        <v>21</v>
      </c>
      <c r="D29" s="3" t="s">
        <v>9</v>
      </c>
      <c r="E29" s="3" t="s">
        <v>14</v>
      </c>
      <c r="F29" s="3" t="s">
        <v>24</v>
      </c>
      <c r="G29" s="8">
        <f t="shared" si="0"/>
        <v>1785.7142857142858</v>
      </c>
    </row>
    <row r="30" spans="1:7" x14ac:dyDescent="0.3">
      <c r="A30" s="7">
        <v>1410</v>
      </c>
      <c r="B30" s="3">
        <v>0.95</v>
      </c>
      <c r="C30" s="3" t="s">
        <v>21</v>
      </c>
      <c r="D30" s="3" t="s">
        <v>9</v>
      </c>
      <c r="E30" s="3" t="s">
        <v>14</v>
      </c>
      <c r="F30" s="3" t="s">
        <v>24</v>
      </c>
      <c r="G30" s="8">
        <f t="shared" si="0"/>
        <v>1484.2105263157896</v>
      </c>
    </row>
    <row r="31" spans="1:7" x14ac:dyDescent="0.3">
      <c r="A31" s="7">
        <v>1300</v>
      </c>
      <c r="B31" s="3">
        <v>0.9</v>
      </c>
      <c r="C31" s="3" t="s">
        <v>21</v>
      </c>
      <c r="D31" s="3" t="s">
        <v>9</v>
      </c>
      <c r="E31" s="3" t="s">
        <v>14</v>
      </c>
      <c r="F31" s="3" t="s">
        <v>24</v>
      </c>
      <c r="G31" s="8">
        <f t="shared" si="0"/>
        <v>1444.4444444444443</v>
      </c>
    </row>
    <row r="32" spans="1:7" x14ac:dyDescent="0.3">
      <c r="A32" s="7">
        <v>1350</v>
      </c>
      <c r="B32" s="3">
        <v>0.99</v>
      </c>
      <c r="C32" s="3" t="s">
        <v>9</v>
      </c>
      <c r="D32" s="3" t="s">
        <v>21</v>
      </c>
      <c r="E32" s="3" t="s">
        <v>14</v>
      </c>
      <c r="F32" s="3" t="s">
        <v>25</v>
      </c>
      <c r="G32" s="8">
        <f t="shared" si="0"/>
        <v>1363.6363636363637</v>
      </c>
    </row>
    <row r="33" spans="1:7" x14ac:dyDescent="0.3">
      <c r="A33" s="7">
        <v>1220</v>
      </c>
      <c r="B33" s="3">
        <v>0.95</v>
      </c>
      <c r="C33" s="3" t="s">
        <v>9</v>
      </c>
      <c r="D33" s="3" t="s">
        <v>21</v>
      </c>
      <c r="E33" s="3" t="s">
        <v>14</v>
      </c>
      <c r="F33" s="3" t="s">
        <v>25</v>
      </c>
      <c r="G33" s="8">
        <f t="shared" si="0"/>
        <v>1284.2105263157896</v>
      </c>
    </row>
    <row r="34" spans="1:7" x14ac:dyDescent="0.3">
      <c r="A34" s="7">
        <v>1150</v>
      </c>
      <c r="B34" s="3">
        <v>0.9</v>
      </c>
      <c r="C34" s="3" t="s">
        <v>9</v>
      </c>
      <c r="D34" s="3" t="s">
        <v>21</v>
      </c>
      <c r="E34" s="3" t="s">
        <v>14</v>
      </c>
      <c r="F34" s="3" t="s">
        <v>25</v>
      </c>
      <c r="G34" s="8">
        <f t="shared" ref="G34:G65" si="1">A34/B34</f>
        <v>1277.7777777777778</v>
      </c>
    </row>
    <row r="35" spans="1:7" x14ac:dyDescent="0.3">
      <c r="A35" s="7">
        <v>1260</v>
      </c>
      <c r="B35" s="3">
        <v>0.99</v>
      </c>
      <c r="C35" s="3" t="s">
        <v>9</v>
      </c>
      <c r="D35" s="3" t="s">
        <v>21</v>
      </c>
      <c r="E35" s="3" t="s">
        <v>14</v>
      </c>
      <c r="F35" s="3" t="s">
        <v>26</v>
      </c>
      <c r="G35" s="8">
        <f t="shared" si="1"/>
        <v>1272.7272727272727</v>
      </c>
    </row>
    <row r="36" spans="1:7" x14ac:dyDescent="0.3">
      <c r="A36" s="7">
        <v>1190</v>
      </c>
      <c r="B36" s="3">
        <v>0.94</v>
      </c>
      <c r="C36" s="3" t="s">
        <v>9</v>
      </c>
      <c r="D36" s="3" t="s">
        <v>21</v>
      </c>
      <c r="E36" s="3" t="s">
        <v>14</v>
      </c>
      <c r="F36" s="3" t="s">
        <v>26</v>
      </c>
      <c r="G36" s="8">
        <f t="shared" si="1"/>
        <v>1265.9574468085107</v>
      </c>
    </row>
    <row r="37" spans="1:7" x14ac:dyDescent="0.3">
      <c r="A37" s="7">
        <v>1050</v>
      </c>
      <c r="B37" s="3">
        <v>0.9</v>
      </c>
      <c r="C37" s="3" t="s">
        <v>9</v>
      </c>
      <c r="D37" s="3" t="s">
        <v>21</v>
      </c>
      <c r="E37" s="3" t="s">
        <v>14</v>
      </c>
      <c r="F37" s="3" t="s">
        <v>26</v>
      </c>
      <c r="G37" s="8">
        <f t="shared" si="1"/>
        <v>1166.6666666666667</v>
      </c>
    </row>
    <row r="38" spans="1:7" x14ac:dyDescent="0.3">
      <c r="A38" s="7">
        <v>1140</v>
      </c>
      <c r="B38" s="3">
        <v>0.99</v>
      </c>
      <c r="C38" s="3" t="s">
        <v>9</v>
      </c>
      <c r="D38" s="3" t="s">
        <v>21</v>
      </c>
      <c r="E38" s="3" t="s">
        <v>14</v>
      </c>
      <c r="F38" s="3" t="s">
        <v>33</v>
      </c>
      <c r="G38" s="8">
        <f t="shared" si="1"/>
        <v>1151.5151515151515</v>
      </c>
    </row>
    <row r="39" spans="1:7" x14ac:dyDescent="0.3">
      <c r="A39" s="7">
        <v>1070</v>
      </c>
      <c r="B39" s="3">
        <v>0.95</v>
      </c>
      <c r="C39" s="3" t="s">
        <v>9</v>
      </c>
      <c r="D39" s="3" t="s">
        <v>21</v>
      </c>
      <c r="E39" s="3" t="s">
        <v>14</v>
      </c>
      <c r="F39" s="3" t="s">
        <v>33</v>
      </c>
      <c r="G39" s="8">
        <f t="shared" si="1"/>
        <v>1126.3157894736842</v>
      </c>
    </row>
    <row r="40" spans="1:7" x14ac:dyDescent="0.3">
      <c r="A40" s="7">
        <v>1020</v>
      </c>
      <c r="B40" s="3">
        <v>0.9</v>
      </c>
      <c r="C40" s="3" t="s">
        <v>9</v>
      </c>
      <c r="D40" s="3" t="s">
        <v>21</v>
      </c>
      <c r="E40" s="3" t="s">
        <v>14</v>
      </c>
      <c r="F40" s="3" t="s">
        <v>33</v>
      </c>
      <c r="G40" s="8">
        <f t="shared" si="1"/>
        <v>1133.3333333333333</v>
      </c>
    </row>
    <row r="41" spans="1:7" x14ac:dyDescent="0.3">
      <c r="A41" s="7">
        <v>940</v>
      </c>
      <c r="B41" s="3">
        <v>0.92</v>
      </c>
      <c r="C41" s="3" t="s">
        <v>9</v>
      </c>
      <c r="D41" s="3" t="s">
        <v>21</v>
      </c>
      <c r="E41" s="3" t="s">
        <v>14</v>
      </c>
      <c r="F41" s="3" t="s">
        <v>34</v>
      </c>
      <c r="G41" s="8">
        <f t="shared" si="1"/>
        <v>1021.7391304347825</v>
      </c>
    </row>
    <row r="42" spans="1:7" x14ac:dyDescent="0.3">
      <c r="A42" s="7">
        <v>930</v>
      </c>
      <c r="B42" s="3">
        <v>0.91</v>
      </c>
      <c r="C42" s="3" t="s">
        <v>9</v>
      </c>
      <c r="D42" s="3" t="s">
        <v>21</v>
      </c>
      <c r="E42" s="3" t="s">
        <v>14</v>
      </c>
      <c r="F42" s="3" t="s">
        <v>34</v>
      </c>
      <c r="G42" s="8">
        <f t="shared" si="1"/>
        <v>1021.978021978022</v>
      </c>
    </row>
    <row r="43" spans="1:7" x14ac:dyDescent="0.3">
      <c r="A43" s="7">
        <v>910</v>
      </c>
      <c r="B43" s="3">
        <v>0.9</v>
      </c>
      <c r="C43" s="3" t="s">
        <v>9</v>
      </c>
      <c r="D43" s="3" t="s">
        <v>11</v>
      </c>
      <c r="E43" s="3" t="s">
        <v>14</v>
      </c>
      <c r="F43" s="3" t="s">
        <v>34</v>
      </c>
      <c r="G43" s="8">
        <f t="shared" si="1"/>
        <v>1011.1111111111111</v>
      </c>
    </row>
    <row r="44" spans="1:7" x14ac:dyDescent="0.3">
      <c r="A44" s="7">
        <v>1890</v>
      </c>
      <c r="B44" s="3">
        <v>0.94</v>
      </c>
      <c r="C44" s="3" t="s">
        <v>9</v>
      </c>
      <c r="D44" s="3" t="s">
        <v>31</v>
      </c>
      <c r="E44" s="3" t="s">
        <v>15</v>
      </c>
      <c r="F44" s="3" t="s">
        <v>10</v>
      </c>
      <c r="G44" s="8">
        <f t="shared" si="1"/>
        <v>2010.6382978723404</v>
      </c>
    </row>
    <row r="45" spans="1:7" x14ac:dyDescent="0.3">
      <c r="A45" s="7">
        <v>1737</v>
      </c>
      <c r="B45" s="3">
        <v>0.92</v>
      </c>
      <c r="C45" s="3" t="s">
        <v>9</v>
      </c>
      <c r="D45" s="3" t="s">
        <v>28</v>
      </c>
      <c r="E45" s="3" t="s">
        <v>15</v>
      </c>
      <c r="F45" s="3" t="s">
        <v>10</v>
      </c>
      <c r="G45" s="8">
        <f t="shared" si="1"/>
        <v>1888.0434782608695</v>
      </c>
    </row>
    <row r="46" spans="1:7" x14ac:dyDescent="0.3">
      <c r="A46" s="7">
        <v>1295</v>
      </c>
      <c r="B46" s="3">
        <v>0.9</v>
      </c>
      <c r="C46" s="3" t="s">
        <v>9</v>
      </c>
      <c r="D46" s="3" t="s">
        <v>21</v>
      </c>
      <c r="E46" s="3" t="s">
        <v>15</v>
      </c>
      <c r="F46" s="3" t="s">
        <v>10</v>
      </c>
      <c r="G46" s="8">
        <f t="shared" si="1"/>
        <v>1438.8888888888889</v>
      </c>
    </row>
    <row r="47" spans="1:7" x14ac:dyDescent="0.3">
      <c r="A47" s="7">
        <v>1440</v>
      </c>
      <c r="B47" s="3">
        <v>0.98</v>
      </c>
      <c r="C47" s="3" t="s">
        <v>9</v>
      </c>
      <c r="D47" s="3" t="s">
        <v>21</v>
      </c>
      <c r="E47" s="3" t="s">
        <v>15</v>
      </c>
      <c r="F47" s="3" t="s">
        <v>23</v>
      </c>
      <c r="G47" s="8">
        <f t="shared" si="1"/>
        <v>1469.387755102041</v>
      </c>
    </row>
    <row r="48" spans="1:7" x14ac:dyDescent="0.3">
      <c r="A48" s="7">
        <v>1370</v>
      </c>
      <c r="B48" s="3">
        <v>0.93</v>
      </c>
      <c r="C48" s="3" t="s">
        <v>9</v>
      </c>
      <c r="D48" s="3" t="s">
        <v>21</v>
      </c>
      <c r="E48" s="3" t="s">
        <v>15</v>
      </c>
      <c r="F48" s="3" t="s">
        <v>23</v>
      </c>
      <c r="G48" s="8">
        <f t="shared" si="1"/>
        <v>1473.1182795698924</v>
      </c>
    </row>
    <row r="49" spans="1:7" x14ac:dyDescent="0.3">
      <c r="A49" s="7">
        <v>1320</v>
      </c>
      <c r="B49" s="3">
        <v>0.9</v>
      </c>
      <c r="C49" s="3" t="s">
        <v>9</v>
      </c>
      <c r="D49" s="3" t="s">
        <v>21</v>
      </c>
      <c r="E49" s="3" t="s">
        <v>15</v>
      </c>
      <c r="F49" s="3" t="s">
        <v>23</v>
      </c>
      <c r="G49" s="8">
        <f t="shared" si="1"/>
        <v>1466.6666666666667</v>
      </c>
    </row>
    <row r="50" spans="1:7" x14ac:dyDescent="0.3">
      <c r="A50" s="7">
        <v>1260</v>
      </c>
      <c r="B50" s="3">
        <v>0.96</v>
      </c>
      <c r="C50" s="3" t="s">
        <v>21</v>
      </c>
      <c r="D50" s="3" t="s">
        <v>9</v>
      </c>
      <c r="E50" s="3" t="s">
        <v>15</v>
      </c>
      <c r="F50" s="3" t="s">
        <v>24</v>
      </c>
      <c r="G50" s="8">
        <f t="shared" si="1"/>
        <v>1312.5</v>
      </c>
    </row>
    <row r="51" spans="1:7" x14ac:dyDescent="0.3">
      <c r="A51" s="7">
        <v>1170</v>
      </c>
      <c r="B51" s="3">
        <v>0.92</v>
      </c>
      <c r="C51" s="3" t="s">
        <v>21</v>
      </c>
      <c r="D51" s="3" t="s">
        <v>9</v>
      </c>
      <c r="E51" s="3" t="s">
        <v>15</v>
      </c>
      <c r="F51" s="3" t="s">
        <v>24</v>
      </c>
      <c r="G51" s="8">
        <f t="shared" si="1"/>
        <v>1271.7391304347825</v>
      </c>
    </row>
    <row r="52" spans="1:7" x14ac:dyDescent="0.3">
      <c r="A52" s="7">
        <v>1140</v>
      </c>
      <c r="B52" s="3">
        <v>0.9</v>
      </c>
      <c r="C52" s="3" t="s">
        <v>21</v>
      </c>
      <c r="D52" s="3" t="s">
        <v>9</v>
      </c>
      <c r="E52" s="3" t="s">
        <v>15</v>
      </c>
      <c r="F52" s="3" t="s">
        <v>24</v>
      </c>
      <c r="G52" s="8">
        <f t="shared" si="1"/>
        <v>1266.6666666666667</v>
      </c>
    </row>
    <row r="53" spans="1:7" x14ac:dyDescent="0.3">
      <c r="A53" s="7">
        <v>1270</v>
      </c>
      <c r="B53" s="3">
        <v>0.98</v>
      </c>
      <c r="C53" s="3" t="s">
        <v>9</v>
      </c>
      <c r="D53" s="3" t="s">
        <v>21</v>
      </c>
      <c r="E53" s="3" t="s">
        <v>15</v>
      </c>
      <c r="F53" s="3" t="s">
        <v>25</v>
      </c>
      <c r="G53" s="8">
        <f t="shared" si="1"/>
        <v>1295.9183673469388</v>
      </c>
    </row>
    <row r="54" spans="1:7" x14ac:dyDescent="0.3">
      <c r="A54" s="7">
        <v>1180</v>
      </c>
      <c r="B54" s="3">
        <v>0.96</v>
      </c>
      <c r="C54" s="3" t="s">
        <v>9</v>
      </c>
      <c r="D54" s="3" t="s">
        <v>21</v>
      </c>
      <c r="E54" s="3" t="s">
        <v>15</v>
      </c>
      <c r="F54" s="3" t="s">
        <v>25</v>
      </c>
      <c r="G54" s="8">
        <f t="shared" si="1"/>
        <v>1229.1666666666667</v>
      </c>
    </row>
    <row r="55" spans="1:7" x14ac:dyDescent="0.3">
      <c r="A55" s="7">
        <v>1060</v>
      </c>
      <c r="B55" s="3">
        <v>0.9</v>
      </c>
      <c r="C55" s="3" t="s">
        <v>9</v>
      </c>
      <c r="D55" s="3" t="s">
        <v>21</v>
      </c>
      <c r="E55" s="3" t="s">
        <v>15</v>
      </c>
      <c r="F55" s="3" t="s">
        <v>25</v>
      </c>
      <c r="G55" s="8">
        <f t="shared" si="1"/>
        <v>1177.7777777777778</v>
      </c>
    </row>
    <row r="56" spans="1:7" x14ac:dyDescent="0.3">
      <c r="A56" s="7">
        <v>1190</v>
      </c>
      <c r="B56" s="3">
        <v>0.97</v>
      </c>
      <c r="C56" s="3" t="s">
        <v>9</v>
      </c>
      <c r="D56" s="3" t="s">
        <v>21</v>
      </c>
      <c r="E56" s="3" t="s">
        <v>15</v>
      </c>
      <c r="F56" s="3" t="s">
        <v>26</v>
      </c>
      <c r="G56" s="8">
        <f t="shared" si="1"/>
        <v>1226.8041237113403</v>
      </c>
    </row>
    <row r="57" spans="1:7" x14ac:dyDescent="0.3">
      <c r="A57" s="7">
        <v>1130</v>
      </c>
      <c r="B57" s="3">
        <v>0.93</v>
      </c>
      <c r="C57" s="3" t="s">
        <v>9</v>
      </c>
      <c r="D57" s="3" t="s">
        <v>21</v>
      </c>
      <c r="E57" s="3" t="s">
        <v>15</v>
      </c>
      <c r="F57" s="3" t="s">
        <v>26</v>
      </c>
      <c r="G57" s="8">
        <f t="shared" si="1"/>
        <v>1215.0537634408602</v>
      </c>
    </row>
    <row r="58" spans="1:7" x14ac:dyDescent="0.3">
      <c r="A58" s="7">
        <v>1070</v>
      </c>
      <c r="B58" s="3">
        <v>0.9</v>
      </c>
      <c r="C58" s="3" t="s">
        <v>9</v>
      </c>
      <c r="D58" s="3" t="s">
        <v>21</v>
      </c>
      <c r="E58" s="3" t="s">
        <v>15</v>
      </c>
      <c r="F58" s="3" t="s">
        <v>26</v>
      </c>
      <c r="G58" s="8">
        <f t="shared" si="1"/>
        <v>1188.8888888888889</v>
      </c>
    </row>
    <row r="59" spans="1:7" x14ac:dyDescent="0.3">
      <c r="A59" s="7">
        <v>1060</v>
      </c>
      <c r="B59" s="3">
        <v>0.98</v>
      </c>
      <c r="C59" s="3" t="s">
        <v>9</v>
      </c>
      <c r="D59" s="3" t="s">
        <v>21</v>
      </c>
      <c r="E59" s="3" t="s">
        <v>15</v>
      </c>
      <c r="F59" s="3" t="s">
        <v>33</v>
      </c>
      <c r="G59" s="8">
        <f t="shared" si="1"/>
        <v>1081.6326530612246</v>
      </c>
    </row>
    <row r="60" spans="1:7" x14ac:dyDescent="0.3">
      <c r="A60" s="7">
        <v>1020</v>
      </c>
      <c r="B60" s="3">
        <v>0.94</v>
      </c>
      <c r="C60" s="3" t="s">
        <v>9</v>
      </c>
      <c r="D60" s="3" t="s">
        <v>21</v>
      </c>
      <c r="E60" s="3" t="s">
        <v>15</v>
      </c>
      <c r="F60" s="3" t="s">
        <v>33</v>
      </c>
      <c r="G60" s="8">
        <f t="shared" si="1"/>
        <v>1085.1063829787236</v>
      </c>
    </row>
    <row r="61" spans="1:7" x14ac:dyDescent="0.3">
      <c r="A61" s="7">
        <v>1000</v>
      </c>
      <c r="B61" s="3">
        <v>0.9</v>
      </c>
      <c r="C61" s="3" t="s">
        <v>9</v>
      </c>
      <c r="D61" s="3" t="s">
        <v>21</v>
      </c>
      <c r="E61" s="3" t="s">
        <v>15</v>
      </c>
      <c r="F61" s="3" t="s">
        <v>33</v>
      </c>
      <c r="G61" s="8">
        <f t="shared" si="1"/>
        <v>1111.1111111111111</v>
      </c>
    </row>
    <row r="62" spans="1:7" x14ac:dyDescent="0.3">
      <c r="A62" s="7">
        <v>950</v>
      </c>
      <c r="B62" s="3">
        <v>0.96</v>
      </c>
      <c r="C62" s="3" t="s">
        <v>9</v>
      </c>
      <c r="D62" s="3" t="s">
        <v>21</v>
      </c>
      <c r="E62" s="3" t="s">
        <v>15</v>
      </c>
      <c r="F62" s="3" t="s">
        <v>34</v>
      </c>
      <c r="G62" s="8">
        <f t="shared" si="1"/>
        <v>989.58333333333337</v>
      </c>
    </row>
    <row r="63" spans="1:7" x14ac:dyDescent="0.3">
      <c r="A63" s="7">
        <v>920</v>
      </c>
      <c r="B63" s="3">
        <v>0.93</v>
      </c>
      <c r="C63" s="3" t="s">
        <v>9</v>
      </c>
      <c r="D63" s="3" t="s">
        <v>11</v>
      </c>
      <c r="E63" s="3" t="s">
        <v>15</v>
      </c>
      <c r="F63" s="3" t="s">
        <v>34</v>
      </c>
      <c r="G63" s="8">
        <f t="shared" si="1"/>
        <v>989.24731182795699</v>
      </c>
    </row>
    <row r="64" spans="1:7" x14ac:dyDescent="0.3">
      <c r="A64" s="7">
        <v>900</v>
      </c>
      <c r="B64" s="3">
        <v>0.91</v>
      </c>
      <c r="C64" s="3" t="s">
        <v>9</v>
      </c>
      <c r="D64" s="3" t="s">
        <v>11</v>
      </c>
      <c r="E64" s="3" t="s">
        <v>15</v>
      </c>
      <c r="F64" s="3" t="s">
        <v>34</v>
      </c>
      <c r="G64" s="8">
        <f t="shared" si="1"/>
        <v>989.01098901098896</v>
      </c>
    </row>
    <row r="65" spans="1:7" x14ac:dyDescent="0.3">
      <c r="A65" s="7">
        <v>1270</v>
      </c>
      <c r="B65" s="3">
        <v>0.94</v>
      </c>
      <c r="C65" s="3" t="s">
        <v>9</v>
      </c>
      <c r="D65" s="3" t="s">
        <v>21</v>
      </c>
      <c r="E65" s="3" t="s">
        <v>16</v>
      </c>
      <c r="F65" s="3" t="s">
        <v>23</v>
      </c>
      <c r="G65" s="8">
        <f t="shared" si="1"/>
        <v>1351.0638297872342</v>
      </c>
    </row>
    <row r="66" spans="1:7" x14ac:dyDescent="0.3">
      <c r="A66" s="7">
        <v>1280</v>
      </c>
      <c r="B66" s="3">
        <v>0.91</v>
      </c>
      <c r="C66" s="3" t="s">
        <v>9</v>
      </c>
      <c r="D66" s="3" t="s">
        <v>21</v>
      </c>
      <c r="E66" s="3" t="s">
        <v>16</v>
      </c>
      <c r="F66" s="3" t="s">
        <v>23</v>
      </c>
      <c r="G66" s="8">
        <f t="shared" ref="G66:G97" si="2">A66/B66</f>
        <v>1406.5934065934066</v>
      </c>
    </row>
    <row r="67" spans="1:7" x14ac:dyDescent="0.3">
      <c r="A67" s="7">
        <v>1240</v>
      </c>
      <c r="B67" s="3">
        <v>0.92</v>
      </c>
      <c r="C67" s="3" t="s">
        <v>9</v>
      </c>
      <c r="D67" s="3" t="s">
        <v>32</v>
      </c>
      <c r="E67" s="3" t="s">
        <v>16</v>
      </c>
      <c r="F67" s="3" t="s">
        <v>23</v>
      </c>
      <c r="G67" s="8">
        <f t="shared" si="2"/>
        <v>1347.8260869565217</v>
      </c>
    </row>
    <row r="68" spans="1:7" x14ac:dyDescent="0.3">
      <c r="A68" s="7">
        <v>1220</v>
      </c>
      <c r="B68" s="3">
        <v>0.95</v>
      </c>
      <c r="C68" s="3" t="s">
        <v>21</v>
      </c>
      <c r="D68" s="3" t="s">
        <v>9</v>
      </c>
      <c r="E68" s="3" t="s">
        <v>16</v>
      </c>
      <c r="F68" s="3" t="s">
        <v>24</v>
      </c>
      <c r="G68" s="8">
        <f t="shared" si="2"/>
        <v>1284.2105263157896</v>
      </c>
    </row>
    <row r="69" spans="1:7" x14ac:dyDescent="0.3">
      <c r="A69" s="7">
        <v>1160</v>
      </c>
      <c r="B69" s="3">
        <v>0.93</v>
      </c>
      <c r="C69" s="3" t="s">
        <v>21</v>
      </c>
      <c r="D69" s="3" t="s">
        <v>9</v>
      </c>
      <c r="E69" s="3" t="s">
        <v>16</v>
      </c>
      <c r="F69" s="3" t="s">
        <v>24</v>
      </c>
      <c r="G69" s="8">
        <f t="shared" si="2"/>
        <v>1247.3118279569892</v>
      </c>
    </row>
    <row r="70" spans="1:7" x14ac:dyDescent="0.3">
      <c r="A70" s="7">
        <v>1140</v>
      </c>
      <c r="B70" s="3">
        <v>0.91</v>
      </c>
      <c r="C70" s="3" t="s">
        <v>21</v>
      </c>
      <c r="D70" s="3" t="s">
        <v>9</v>
      </c>
      <c r="E70" s="3" t="s">
        <v>16</v>
      </c>
      <c r="F70" s="3" t="s">
        <v>24</v>
      </c>
      <c r="G70" s="8">
        <f t="shared" si="2"/>
        <v>1252.7472527472528</v>
      </c>
    </row>
    <row r="71" spans="1:7" x14ac:dyDescent="0.3">
      <c r="A71" s="7">
        <v>1170</v>
      </c>
      <c r="B71" s="3">
        <v>0.94</v>
      </c>
      <c r="C71" s="3" t="s">
        <v>9</v>
      </c>
      <c r="D71" s="3" t="s">
        <v>21</v>
      </c>
      <c r="E71" s="3" t="s">
        <v>16</v>
      </c>
      <c r="F71" s="3" t="s">
        <v>25</v>
      </c>
      <c r="G71" s="8">
        <f t="shared" si="2"/>
        <v>1244.6808510638298</v>
      </c>
    </row>
    <row r="72" spans="1:7" x14ac:dyDescent="0.3">
      <c r="A72" s="7">
        <v>1110</v>
      </c>
      <c r="B72" s="3">
        <v>0.92</v>
      </c>
      <c r="C72" s="3" t="s">
        <v>9</v>
      </c>
      <c r="D72" s="3" t="s">
        <v>21</v>
      </c>
      <c r="E72" s="3" t="s">
        <v>16</v>
      </c>
      <c r="F72" s="3" t="s">
        <v>25</v>
      </c>
      <c r="G72" s="8">
        <f t="shared" si="2"/>
        <v>1206.5217391304348</v>
      </c>
    </row>
    <row r="73" spans="1:7" x14ac:dyDescent="0.3">
      <c r="A73" s="7">
        <v>1050</v>
      </c>
      <c r="B73" s="3">
        <v>0.9</v>
      </c>
      <c r="C73" s="3" t="s">
        <v>9</v>
      </c>
      <c r="D73" s="3" t="s">
        <v>21</v>
      </c>
      <c r="E73" s="3" t="s">
        <v>16</v>
      </c>
      <c r="F73" s="3" t="s">
        <v>25</v>
      </c>
      <c r="G73" s="8">
        <f t="shared" si="2"/>
        <v>1166.6666666666667</v>
      </c>
    </row>
    <row r="74" spans="1:7" x14ac:dyDescent="0.3">
      <c r="A74" s="7">
        <v>1060</v>
      </c>
      <c r="B74" s="3">
        <v>0.96</v>
      </c>
      <c r="C74" s="3" t="s">
        <v>9</v>
      </c>
      <c r="D74" s="3" t="s">
        <v>21</v>
      </c>
      <c r="E74" s="3" t="s">
        <v>16</v>
      </c>
      <c r="F74" s="3" t="s">
        <v>26</v>
      </c>
      <c r="G74" s="8">
        <f t="shared" si="2"/>
        <v>1104.1666666666667</v>
      </c>
    </row>
    <row r="75" spans="1:7" x14ac:dyDescent="0.3">
      <c r="A75" s="7">
        <v>1110</v>
      </c>
      <c r="B75" s="3">
        <v>0.91</v>
      </c>
      <c r="C75" s="3" t="s">
        <v>9</v>
      </c>
      <c r="D75" s="3" t="s">
        <v>21</v>
      </c>
      <c r="E75" s="3" t="s">
        <v>16</v>
      </c>
      <c r="F75" s="3" t="s">
        <v>26</v>
      </c>
      <c r="G75" s="8">
        <f t="shared" si="2"/>
        <v>1219.7802197802198</v>
      </c>
    </row>
    <row r="76" spans="1:7" x14ac:dyDescent="0.3">
      <c r="A76" s="7">
        <v>1040</v>
      </c>
      <c r="B76" s="3">
        <v>0.9</v>
      </c>
      <c r="C76" s="3" t="s">
        <v>9</v>
      </c>
      <c r="D76" s="3" t="s">
        <v>21</v>
      </c>
      <c r="E76" s="3" t="s">
        <v>16</v>
      </c>
      <c r="F76" s="3" t="s">
        <v>26</v>
      </c>
      <c r="G76" s="8">
        <f t="shared" si="2"/>
        <v>1155.5555555555554</v>
      </c>
    </row>
    <row r="77" spans="1:7" x14ac:dyDescent="0.3">
      <c r="A77" s="7">
        <v>1080</v>
      </c>
      <c r="B77" s="3">
        <v>0.98</v>
      </c>
      <c r="C77" s="3" t="s">
        <v>9</v>
      </c>
      <c r="D77" s="3" t="s">
        <v>21</v>
      </c>
      <c r="E77" s="3" t="s">
        <v>16</v>
      </c>
      <c r="F77" s="3" t="s">
        <v>33</v>
      </c>
      <c r="G77" s="8">
        <f t="shared" si="2"/>
        <v>1102.0408163265306</v>
      </c>
    </row>
    <row r="78" spans="1:7" x14ac:dyDescent="0.3">
      <c r="A78" s="7">
        <v>1020</v>
      </c>
      <c r="B78" s="3">
        <v>0.93</v>
      </c>
      <c r="C78" s="3" t="s">
        <v>9</v>
      </c>
      <c r="D78" s="3" t="s">
        <v>21</v>
      </c>
      <c r="E78" s="3" t="s">
        <v>16</v>
      </c>
      <c r="F78" s="3" t="s">
        <v>33</v>
      </c>
      <c r="G78" s="8">
        <f t="shared" si="2"/>
        <v>1096.7741935483871</v>
      </c>
    </row>
    <row r="79" spans="1:7" x14ac:dyDescent="0.3">
      <c r="A79" s="7">
        <v>990</v>
      </c>
      <c r="B79" s="3">
        <v>0.9</v>
      </c>
      <c r="C79" s="3" t="s">
        <v>9</v>
      </c>
      <c r="D79" s="3" t="s">
        <v>21</v>
      </c>
      <c r="E79" s="3" t="s">
        <v>16</v>
      </c>
      <c r="F79" s="3" t="s">
        <v>33</v>
      </c>
      <c r="G79" s="8">
        <f t="shared" si="2"/>
        <v>1100</v>
      </c>
    </row>
    <row r="80" spans="1:7" x14ac:dyDescent="0.3">
      <c r="A80" s="7">
        <v>870</v>
      </c>
      <c r="B80" s="3">
        <v>0.92</v>
      </c>
      <c r="C80" s="3" t="s">
        <v>9</v>
      </c>
      <c r="D80" s="3" t="s">
        <v>28</v>
      </c>
      <c r="E80" s="3" t="s">
        <v>16</v>
      </c>
      <c r="F80" s="3" t="s">
        <v>34</v>
      </c>
      <c r="G80" s="8">
        <f t="shared" si="2"/>
        <v>945.65217391304338</v>
      </c>
    </row>
    <row r="81" spans="1:7" x14ac:dyDescent="0.3">
      <c r="A81" s="7">
        <v>870</v>
      </c>
      <c r="B81" s="3">
        <v>0.91</v>
      </c>
      <c r="C81" s="3" t="s">
        <v>9</v>
      </c>
      <c r="D81" s="3" t="s">
        <v>27</v>
      </c>
      <c r="E81" s="3" t="s">
        <v>16</v>
      </c>
      <c r="F81" s="3" t="s">
        <v>34</v>
      </c>
      <c r="G81" s="8">
        <f t="shared" si="2"/>
        <v>956.04395604395597</v>
      </c>
    </row>
    <row r="82" spans="1:7" x14ac:dyDescent="0.3">
      <c r="A82" s="7">
        <v>850</v>
      </c>
      <c r="B82" s="3">
        <v>0.9</v>
      </c>
      <c r="C82" s="3" t="s">
        <v>9</v>
      </c>
      <c r="D82" s="3" t="s">
        <v>21</v>
      </c>
      <c r="E82" s="3" t="s">
        <v>16</v>
      </c>
      <c r="F82" s="3" t="s">
        <v>34</v>
      </c>
      <c r="G82" s="8">
        <f t="shared" si="2"/>
        <v>944.44444444444446</v>
      </c>
    </row>
    <row r="83" spans="1:7" x14ac:dyDescent="0.3">
      <c r="A83" s="7">
        <v>1230</v>
      </c>
      <c r="B83" s="3">
        <v>0.93</v>
      </c>
      <c r="C83" s="3" t="s">
        <v>9</v>
      </c>
      <c r="D83" s="3" t="s">
        <v>27</v>
      </c>
      <c r="E83" s="3" t="s">
        <v>17</v>
      </c>
      <c r="F83" s="3" t="s">
        <v>23</v>
      </c>
      <c r="G83" s="8">
        <f t="shared" si="2"/>
        <v>1322.5806451612902</v>
      </c>
    </row>
    <row r="84" spans="1:7" x14ac:dyDescent="0.3">
      <c r="A84" s="7">
        <v>1090</v>
      </c>
      <c r="B84" s="3">
        <v>0.92</v>
      </c>
      <c r="C84" s="3" t="s">
        <v>9</v>
      </c>
      <c r="D84" s="3" t="s">
        <v>21</v>
      </c>
      <c r="E84" s="3" t="s">
        <v>17</v>
      </c>
      <c r="F84" s="3" t="s">
        <v>23</v>
      </c>
      <c r="G84" s="8">
        <f t="shared" si="2"/>
        <v>1184.782608695652</v>
      </c>
    </row>
    <row r="85" spans="1:7" x14ac:dyDescent="0.3">
      <c r="A85" s="7">
        <v>1090</v>
      </c>
      <c r="B85" s="3">
        <v>0.9</v>
      </c>
      <c r="C85" s="3" t="s">
        <v>9</v>
      </c>
      <c r="D85" s="3" t="s">
        <v>31</v>
      </c>
      <c r="E85" s="3" t="s">
        <v>17</v>
      </c>
      <c r="F85" s="3" t="s">
        <v>23</v>
      </c>
      <c r="G85" s="8">
        <f t="shared" si="2"/>
        <v>1211.1111111111111</v>
      </c>
    </row>
    <row r="86" spans="1:7" x14ac:dyDescent="0.3">
      <c r="A86" s="7">
        <v>1110</v>
      </c>
      <c r="B86" s="3">
        <v>0.98</v>
      </c>
      <c r="C86" s="3" t="s">
        <v>21</v>
      </c>
      <c r="D86" s="3" t="s">
        <v>9</v>
      </c>
      <c r="E86" s="3" t="s">
        <v>17</v>
      </c>
      <c r="F86" s="3" t="s">
        <v>24</v>
      </c>
      <c r="G86" s="8">
        <f t="shared" si="2"/>
        <v>1132.6530612244899</v>
      </c>
    </row>
    <row r="87" spans="1:7" x14ac:dyDescent="0.3">
      <c r="A87" s="7">
        <v>1090</v>
      </c>
      <c r="B87" s="3">
        <v>0.91</v>
      </c>
      <c r="C87" s="3" t="s">
        <v>21</v>
      </c>
      <c r="D87" s="3" t="s">
        <v>9</v>
      </c>
      <c r="E87" s="3" t="s">
        <v>17</v>
      </c>
      <c r="F87" s="3" t="s">
        <v>24</v>
      </c>
      <c r="G87" s="8">
        <f t="shared" si="2"/>
        <v>1197.8021978021977</v>
      </c>
    </row>
    <row r="88" spans="1:7" x14ac:dyDescent="0.3">
      <c r="A88" s="7">
        <v>1020</v>
      </c>
      <c r="B88" s="3">
        <v>0.9</v>
      </c>
      <c r="C88" s="3" t="s">
        <v>21</v>
      </c>
      <c r="D88" s="3" t="s">
        <v>9</v>
      </c>
      <c r="E88" s="3" t="s">
        <v>17</v>
      </c>
      <c r="F88" s="3" t="s">
        <v>24</v>
      </c>
      <c r="G88" s="8">
        <f t="shared" si="2"/>
        <v>1133.3333333333333</v>
      </c>
    </row>
    <row r="89" spans="1:7" x14ac:dyDescent="0.3">
      <c r="A89" s="7">
        <v>1070</v>
      </c>
      <c r="B89" s="3">
        <v>0.96</v>
      </c>
      <c r="C89" s="3" t="s">
        <v>9</v>
      </c>
      <c r="D89" s="3" t="s">
        <v>21</v>
      </c>
      <c r="E89" s="3" t="s">
        <v>17</v>
      </c>
      <c r="F89" s="3" t="s">
        <v>25</v>
      </c>
      <c r="G89" s="8">
        <f t="shared" si="2"/>
        <v>1114.5833333333335</v>
      </c>
    </row>
    <row r="90" spans="1:7" x14ac:dyDescent="0.3">
      <c r="A90" s="7">
        <v>1020</v>
      </c>
      <c r="B90" s="3">
        <v>0.92</v>
      </c>
      <c r="C90" s="3" t="s">
        <v>9</v>
      </c>
      <c r="D90" s="3" t="s">
        <v>21</v>
      </c>
      <c r="E90" s="3" t="s">
        <v>17</v>
      </c>
      <c r="F90" s="3" t="s">
        <v>25</v>
      </c>
      <c r="G90" s="8">
        <f t="shared" si="2"/>
        <v>1108.695652173913</v>
      </c>
    </row>
    <row r="91" spans="1:7" x14ac:dyDescent="0.3">
      <c r="A91" s="7">
        <v>900</v>
      </c>
      <c r="B91" s="3">
        <v>0.9</v>
      </c>
      <c r="C91" s="3" t="s">
        <v>9</v>
      </c>
      <c r="D91" s="3" t="s">
        <v>21</v>
      </c>
      <c r="E91" s="3" t="s">
        <v>17</v>
      </c>
      <c r="F91" s="3" t="s">
        <v>25</v>
      </c>
      <c r="G91" s="8">
        <f t="shared" si="2"/>
        <v>1000</v>
      </c>
    </row>
    <row r="92" spans="1:7" x14ac:dyDescent="0.3">
      <c r="A92" s="7">
        <v>1000</v>
      </c>
      <c r="B92" s="3">
        <v>0.94</v>
      </c>
      <c r="C92" s="3" t="s">
        <v>9</v>
      </c>
      <c r="D92" s="3" t="s">
        <v>21</v>
      </c>
      <c r="E92" s="3" t="s">
        <v>17</v>
      </c>
      <c r="F92" s="3" t="s">
        <v>26</v>
      </c>
      <c r="G92" s="8">
        <f t="shared" si="2"/>
        <v>1063.8297872340427</v>
      </c>
    </row>
    <row r="93" spans="1:7" x14ac:dyDescent="0.3">
      <c r="A93" s="7">
        <v>940</v>
      </c>
      <c r="B93" s="3">
        <v>0.92</v>
      </c>
      <c r="C93" s="3" t="s">
        <v>9</v>
      </c>
      <c r="D93" s="3" t="s">
        <v>21</v>
      </c>
      <c r="E93" s="3" t="s">
        <v>17</v>
      </c>
      <c r="F93" s="3" t="s">
        <v>26</v>
      </c>
      <c r="G93" s="8">
        <f t="shared" si="2"/>
        <v>1021.7391304347825</v>
      </c>
    </row>
    <row r="94" spans="1:7" x14ac:dyDescent="0.3">
      <c r="A94" s="7">
        <v>880</v>
      </c>
      <c r="B94" s="3">
        <v>0.9</v>
      </c>
      <c r="C94" s="3" t="s">
        <v>9</v>
      </c>
      <c r="D94" s="3" t="s">
        <v>21</v>
      </c>
      <c r="E94" s="3" t="s">
        <v>17</v>
      </c>
      <c r="F94" s="3" t="s">
        <v>26</v>
      </c>
      <c r="G94" s="8">
        <f t="shared" si="2"/>
        <v>977.77777777777771</v>
      </c>
    </row>
    <row r="95" spans="1:7" x14ac:dyDescent="0.3">
      <c r="A95" s="7">
        <v>970</v>
      </c>
      <c r="B95" s="3">
        <v>0.98</v>
      </c>
      <c r="C95" s="3" t="s">
        <v>9</v>
      </c>
      <c r="D95" s="3" t="s">
        <v>28</v>
      </c>
      <c r="E95" s="3" t="s">
        <v>17</v>
      </c>
      <c r="F95" s="3" t="s">
        <v>33</v>
      </c>
      <c r="G95" s="8">
        <f t="shared" si="2"/>
        <v>989.79591836734699</v>
      </c>
    </row>
    <row r="96" spans="1:7" x14ac:dyDescent="0.3">
      <c r="A96" s="7">
        <v>910</v>
      </c>
      <c r="B96" s="3">
        <v>0.92</v>
      </c>
      <c r="C96" s="3" t="s">
        <v>9</v>
      </c>
      <c r="D96" s="3" t="s">
        <v>21</v>
      </c>
      <c r="E96" s="3" t="s">
        <v>17</v>
      </c>
      <c r="F96" s="3" t="s">
        <v>33</v>
      </c>
      <c r="G96" s="8">
        <f t="shared" si="2"/>
        <v>989.13043478260863</v>
      </c>
    </row>
    <row r="97" spans="1:7" x14ac:dyDescent="0.3">
      <c r="A97" s="7">
        <v>890</v>
      </c>
      <c r="B97" s="3">
        <v>0.9</v>
      </c>
      <c r="C97" s="3" t="s">
        <v>9</v>
      </c>
      <c r="D97" s="3" t="s">
        <v>21</v>
      </c>
      <c r="E97" s="3" t="s">
        <v>17</v>
      </c>
      <c r="F97" s="3" t="s">
        <v>33</v>
      </c>
      <c r="G97" s="8">
        <f t="shared" si="2"/>
        <v>988.88888888888891</v>
      </c>
    </row>
    <row r="98" spans="1:7" x14ac:dyDescent="0.3">
      <c r="A98" s="7">
        <v>810</v>
      </c>
      <c r="B98" s="3">
        <v>0.9</v>
      </c>
      <c r="C98" s="3" t="s">
        <v>9</v>
      </c>
      <c r="D98" s="3" t="s">
        <v>11</v>
      </c>
      <c r="E98" s="3" t="s">
        <v>17</v>
      </c>
      <c r="F98" s="3" t="s">
        <v>34</v>
      </c>
      <c r="G98" s="8">
        <f t="shared" ref="G98:G121" si="3">A98/B98</f>
        <v>900</v>
      </c>
    </row>
    <row r="99" spans="1:7" x14ac:dyDescent="0.3">
      <c r="A99" s="7">
        <v>648</v>
      </c>
      <c r="B99" s="3">
        <v>0.9</v>
      </c>
      <c r="C99" s="3" t="s">
        <v>9</v>
      </c>
      <c r="D99" s="3" t="s">
        <v>21</v>
      </c>
      <c r="E99" s="3" t="s">
        <v>17</v>
      </c>
      <c r="F99" s="3" t="s">
        <v>34</v>
      </c>
      <c r="G99" s="8">
        <f t="shared" si="3"/>
        <v>720</v>
      </c>
    </row>
    <row r="100" spans="1:7" x14ac:dyDescent="0.3">
      <c r="A100" s="7">
        <v>652</v>
      </c>
      <c r="B100" s="3">
        <v>0.9</v>
      </c>
      <c r="C100" s="3" t="s">
        <v>9</v>
      </c>
      <c r="D100" s="3" t="s">
        <v>11</v>
      </c>
      <c r="E100" s="3" t="s">
        <v>17</v>
      </c>
      <c r="F100" s="3" t="s">
        <v>34</v>
      </c>
      <c r="G100" s="8">
        <f t="shared" si="3"/>
        <v>724.44444444444446</v>
      </c>
    </row>
    <row r="101" spans="1:7" x14ac:dyDescent="0.3">
      <c r="A101" s="7">
        <v>1050</v>
      </c>
      <c r="B101" s="3">
        <v>0.93</v>
      </c>
      <c r="C101" s="3" t="s">
        <v>9</v>
      </c>
      <c r="D101" s="3" t="s">
        <v>13</v>
      </c>
      <c r="E101" s="3" t="s">
        <v>18</v>
      </c>
      <c r="F101" s="3" t="s">
        <v>23</v>
      </c>
      <c r="G101" s="8">
        <f t="shared" si="3"/>
        <v>1129.0322580645161</v>
      </c>
    </row>
    <row r="102" spans="1:7" ht="18" customHeight="1" x14ac:dyDescent="0.3">
      <c r="A102" s="7">
        <v>1040</v>
      </c>
      <c r="B102" s="3">
        <v>0.96</v>
      </c>
      <c r="C102" s="3" t="s">
        <v>11</v>
      </c>
      <c r="D102" s="3" t="s">
        <v>9</v>
      </c>
      <c r="E102" s="3" t="s">
        <v>18</v>
      </c>
      <c r="F102" s="3" t="s">
        <v>24</v>
      </c>
      <c r="G102" s="8">
        <f t="shared" si="3"/>
        <v>1083.3333333333335</v>
      </c>
    </row>
    <row r="103" spans="1:7" x14ac:dyDescent="0.3">
      <c r="A103" s="7">
        <v>990</v>
      </c>
      <c r="B103" s="3">
        <v>0.91</v>
      </c>
      <c r="C103" s="3" t="s">
        <v>11</v>
      </c>
      <c r="D103" s="3" t="s">
        <v>9</v>
      </c>
      <c r="E103" s="3" t="s">
        <v>18</v>
      </c>
      <c r="F103" s="3" t="s">
        <v>24</v>
      </c>
      <c r="G103" s="8">
        <f t="shared" si="3"/>
        <v>1087.9120879120878</v>
      </c>
    </row>
    <row r="104" spans="1:7" x14ac:dyDescent="0.3">
      <c r="A104" s="7">
        <v>1010</v>
      </c>
      <c r="B104" s="3">
        <v>0.9</v>
      </c>
      <c r="C104" s="3" t="s">
        <v>11</v>
      </c>
      <c r="D104" s="3" t="s">
        <v>9</v>
      </c>
      <c r="E104" s="3" t="s">
        <v>18</v>
      </c>
      <c r="F104" s="3" t="s">
        <v>24</v>
      </c>
      <c r="G104" s="8">
        <f t="shared" si="3"/>
        <v>1122.2222222222222</v>
      </c>
    </row>
    <row r="105" spans="1:7" x14ac:dyDescent="0.3">
      <c r="A105" s="7">
        <v>1010</v>
      </c>
      <c r="B105" s="3">
        <v>0.96</v>
      </c>
      <c r="C105" s="3" t="s">
        <v>9</v>
      </c>
      <c r="D105" s="3" t="s">
        <v>21</v>
      </c>
      <c r="E105" s="3" t="s">
        <v>18</v>
      </c>
      <c r="F105" s="3" t="s">
        <v>25</v>
      </c>
      <c r="G105" s="8">
        <f t="shared" si="3"/>
        <v>1052.0833333333335</v>
      </c>
    </row>
    <row r="106" spans="1:7" x14ac:dyDescent="0.3">
      <c r="A106" s="7">
        <v>970</v>
      </c>
      <c r="B106" s="3">
        <v>0.92</v>
      </c>
      <c r="C106" s="3" t="s">
        <v>9</v>
      </c>
      <c r="D106" s="3" t="s">
        <v>21</v>
      </c>
      <c r="E106" s="3" t="s">
        <v>18</v>
      </c>
      <c r="F106" s="3" t="s">
        <v>25</v>
      </c>
      <c r="G106" s="8">
        <f t="shared" si="3"/>
        <v>1054.3478260869565</v>
      </c>
    </row>
    <row r="107" spans="1:7" x14ac:dyDescent="0.3">
      <c r="A107" s="7">
        <v>940</v>
      </c>
      <c r="B107" s="3">
        <v>0.9</v>
      </c>
      <c r="C107" s="3" t="s">
        <v>9</v>
      </c>
      <c r="D107" s="3" t="s">
        <v>21</v>
      </c>
      <c r="E107" s="3" t="s">
        <v>18</v>
      </c>
      <c r="F107" s="3" t="s">
        <v>25</v>
      </c>
      <c r="G107" s="8">
        <f t="shared" si="3"/>
        <v>1044.4444444444443</v>
      </c>
    </row>
    <row r="108" spans="1:7" x14ac:dyDescent="0.3">
      <c r="A108" s="7">
        <v>960</v>
      </c>
      <c r="B108" s="3">
        <v>0.96</v>
      </c>
      <c r="C108" s="3" t="s">
        <v>9</v>
      </c>
      <c r="D108" s="3" t="s">
        <v>21</v>
      </c>
      <c r="E108" s="3" t="s">
        <v>18</v>
      </c>
      <c r="F108" s="3" t="s">
        <v>26</v>
      </c>
      <c r="G108" s="8">
        <f t="shared" si="3"/>
        <v>1000</v>
      </c>
    </row>
    <row r="109" spans="1:7" x14ac:dyDescent="0.3">
      <c r="A109" s="7">
        <v>930</v>
      </c>
      <c r="B109" s="3">
        <v>0.93</v>
      </c>
      <c r="C109" s="3" t="s">
        <v>9</v>
      </c>
      <c r="D109" s="3" t="s">
        <v>21</v>
      </c>
      <c r="E109" s="3" t="s">
        <v>18</v>
      </c>
      <c r="F109" s="3" t="s">
        <v>26</v>
      </c>
      <c r="G109" s="8">
        <f t="shared" si="3"/>
        <v>1000</v>
      </c>
    </row>
    <row r="110" spans="1:7" x14ac:dyDescent="0.3">
      <c r="A110" s="7">
        <v>900</v>
      </c>
      <c r="B110" s="3">
        <v>0.9</v>
      </c>
      <c r="C110" s="3" t="s">
        <v>9</v>
      </c>
      <c r="D110" s="3" t="s">
        <v>21</v>
      </c>
      <c r="E110" s="3" t="s">
        <v>18</v>
      </c>
      <c r="F110" s="3" t="s">
        <v>26</v>
      </c>
      <c r="G110" s="8">
        <f t="shared" si="3"/>
        <v>1000</v>
      </c>
    </row>
    <row r="111" spans="1:7" x14ac:dyDescent="0.3">
      <c r="A111" s="7">
        <v>685</v>
      </c>
      <c r="B111" s="3">
        <v>0.98</v>
      </c>
      <c r="C111" s="3" t="s">
        <v>9</v>
      </c>
      <c r="D111" s="3" t="s">
        <v>28</v>
      </c>
      <c r="E111" s="3" t="s">
        <v>18</v>
      </c>
      <c r="F111" s="3" t="s">
        <v>33</v>
      </c>
      <c r="G111" s="8">
        <f t="shared" si="3"/>
        <v>698.9795918367347</v>
      </c>
    </row>
    <row r="112" spans="1:7" x14ac:dyDescent="0.3">
      <c r="A112" s="7">
        <v>683</v>
      </c>
      <c r="B112" s="3">
        <v>0.93</v>
      </c>
      <c r="C112" s="3" t="s">
        <v>9</v>
      </c>
      <c r="D112" s="3" t="s">
        <v>7</v>
      </c>
      <c r="E112" s="3" t="s">
        <v>18</v>
      </c>
      <c r="F112" s="3" t="s">
        <v>33</v>
      </c>
      <c r="G112" s="8">
        <f t="shared" si="3"/>
        <v>734.4086021505376</v>
      </c>
    </row>
    <row r="113" spans="1:7" x14ac:dyDescent="0.3">
      <c r="A113" s="7">
        <v>656</v>
      </c>
      <c r="B113" s="3">
        <v>0.9</v>
      </c>
      <c r="C113" s="3" t="s">
        <v>9</v>
      </c>
      <c r="D113" s="3" t="s">
        <v>21</v>
      </c>
      <c r="E113" s="3" t="s">
        <v>18</v>
      </c>
      <c r="F113" s="3" t="s">
        <v>33</v>
      </c>
      <c r="G113" s="8">
        <f t="shared" si="3"/>
        <v>728.88888888888891</v>
      </c>
    </row>
    <row r="114" spans="1:7" x14ac:dyDescent="0.3">
      <c r="A114" s="7">
        <v>820</v>
      </c>
      <c r="B114" s="3">
        <v>0.92</v>
      </c>
      <c r="C114" s="3" t="s">
        <v>9</v>
      </c>
      <c r="D114" s="3" t="s">
        <v>21</v>
      </c>
      <c r="E114" s="3" t="s">
        <v>18</v>
      </c>
      <c r="F114" s="3" t="s">
        <v>34</v>
      </c>
      <c r="G114" s="8">
        <f t="shared" si="3"/>
        <v>891.30434782608688</v>
      </c>
    </row>
    <row r="115" spans="1:7" x14ac:dyDescent="0.3">
      <c r="A115" s="7">
        <v>810</v>
      </c>
      <c r="B115" s="3">
        <v>0.9</v>
      </c>
      <c r="C115" s="3" t="s">
        <v>9</v>
      </c>
      <c r="D115" s="3" t="s">
        <v>11</v>
      </c>
      <c r="E115" s="3" t="s">
        <v>18</v>
      </c>
      <c r="F115" s="3" t="s">
        <v>34</v>
      </c>
      <c r="G115" s="8">
        <f t="shared" si="3"/>
        <v>900</v>
      </c>
    </row>
    <row r="116" spans="1:7" x14ac:dyDescent="0.3">
      <c r="A116" s="7">
        <v>648</v>
      </c>
      <c r="B116" s="3">
        <v>0.9</v>
      </c>
      <c r="C116" s="3" t="s">
        <v>9</v>
      </c>
      <c r="D116" s="3" t="s">
        <v>21</v>
      </c>
      <c r="E116" s="3" t="s">
        <v>18</v>
      </c>
      <c r="F116" s="3" t="s">
        <v>34</v>
      </c>
      <c r="G116" s="8">
        <f t="shared" si="3"/>
        <v>720</v>
      </c>
    </row>
    <row r="117" spans="1:7" x14ac:dyDescent="0.3">
      <c r="A117" s="7">
        <v>860</v>
      </c>
      <c r="B117" s="3">
        <v>0.91</v>
      </c>
      <c r="C117" s="3" t="s">
        <v>9</v>
      </c>
      <c r="D117" s="3" t="s">
        <v>21</v>
      </c>
      <c r="E117" s="3" t="s">
        <v>20</v>
      </c>
      <c r="F117" s="3" t="s">
        <v>25</v>
      </c>
      <c r="G117" s="8">
        <f t="shared" si="3"/>
        <v>945.05494505494505</v>
      </c>
    </row>
    <row r="118" spans="1:7" x14ac:dyDescent="0.3">
      <c r="A118" s="7">
        <v>707</v>
      </c>
      <c r="B118" s="3">
        <v>0.95</v>
      </c>
      <c r="C118" s="3" t="s">
        <v>9</v>
      </c>
      <c r="D118" s="3" t="s">
        <v>13</v>
      </c>
      <c r="E118" s="3" t="s">
        <v>20</v>
      </c>
      <c r="F118" s="3" t="s">
        <v>26</v>
      </c>
      <c r="G118" s="8">
        <f t="shared" si="3"/>
        <v>744.21052631578948</v>
      </c>
    </row>
    <row r="119" spans="1:7" x14ac:dyDescent="0.3">
      <c r="A119" s="7">
        <v>679</v>
      </c>
      <c r="B119" s="3">
        <v>0.91</v>
      </c>
      <c r="C119" s="3" t="s">
        <v>9</v>
      </c>
      <c r="D119" s="3" t="s">
        <v>13</v>
      </c>
      <c r="E119" s="3" t="s">
        <v>20</v>
      </c>
      <c r="F119" s="3" t="s">
        <v>26</v>
      </c>
      <c r="G119" s="8">
        <f t="shared" si="3"/>
        <v>746.15384615384608</v>
      </c>
    </row>
    <row r="120" spans="1:7" x14ac:dyDescent="0.3">
      <c r="A120" s="7">
        <v>672</v>
      </c>
      <c r="B120" s="3">
        <v>0.9</v>
      </c>
      <c r="C120" s="3" t="s">
        <v>9</v>
      </c>
      <c r="D120" s="3" t="s">
        <v>13</v>
      </c>
      <c r="E120" s="3" t="s">
        <v>20</v>
      </c>
      <c r="F120" s="3" t="s">
        <v>26</v>
      </c>
      <c r="G120" s="8">
        <f t="shared" si="3"/>
        <v>746.66666666666663</v>
      </c>
    </row>
    <row r="121" spans="1:7" x14ac:dyDescent="0.3">
      <c r="A121" s="7">
        <v>648</v>
      </c>
      <c r="B121" s="3">
        <v>0.9</v>
      </c>
      <c r="C121" s="3" t="s">
        <v>9</v>
      </c>
      <c r="D121" s="3" t="s">
        <v>28</v>
      </c>
      <c r="E121" s="3" t="s">
        <v>22</v>
      </c>
      <c r="F121" s="3" t="s">
        <v>33</v>
      </c>
      <c r="G121" s="8">
        <f t="shared" si="3"/>
        <v>720</v>
      </c>
    </row>
    <row r="122" spans="1:7" x14ac:dyDescent="0.3">
      <c r="A122" s="7"/>
      <c r="G122" s="8"/>
    </row>
    <row r="123" spans="1:7" x14ac:dyDescent="0.3">
      <c r="A123" s="7"/>
      <c r="G123" s="8"/>
    </row>
    <row r="124" spans="1:7" x14ac:dyDescent="0.3">
      <c r="A124" s="7"/>
      <c r="G124" s="8"/>
    </row>
    <row r="125" spans="1:7" x14ac:dyDescent="0.3">
      <c r="A125" s="7"/>
      <c r="G125" s="8"/>
    </row>
    <row r="126" spans="1:7" x14ac:dyDescent="0.3">
      <c r="A126" s="7"/>
      <c r="G126" s="8"/>
    </row>
    <row r="127" spans="1:7" x14ac:dyDescent="0.3">
      <c r="A127" s="7"/>
      <c r="G127" s="8"/>
    </row>
    <row r="128" spans="1:7" x14ac:dyDescent="0.3">
      <c r="A128" s="7"/>
      <c r="G128" s="8"/>
    </row>
    <row r="129" spans="1:7" x14ac:dyDescent="0.3">
      <c r="A129" s="7"/>
      <c r="G129" s="8"/>
    </row>
    <row r="130" spans="1:7" x14ac:dyDescent="0.3">
      <c r="A130" s="7"/>
      <c r="G130" s="8"/>
    </row>
    <row r="131" spans="1:7" x14ac:dyDescent="0.3">
      <c r="A131" s="7"/>
      <c r="G131" s="8"/>
    </row>
    <row r="132" spans="1:7" x14ac:dyDescent="0.3">
      <c r="A132" s="7"/>
      <c r="G132" s="8"/>
    </row>
    <row r="133" spans="1:7" x14ac:dyDescent="0.3">
      <c r="A133" s="7"/>
      <c r="G133" s="8"/>
    </row>
    <row r="134" spans="1:7" x14ac:dyDescent="0.3">
      <c r="A134" s="7"/>
      <c r="G134" s="8"/>
    </row>
    <row r="135" spans="1:7" x14ac:dyDescent="0.3">
      <c r="A135" s="7"/>
      <c r="G135" s="8"/>
    </row>
    <row r="136" spans="1:7" x14ac:dyDescent="0.3">
      <c r="A136" s="7"/>
      <c r="G136" s="8"/>
    </row>
    <row r="137" spans="1:7" x14ac:dyDescent="0.3">
      <c r="A137" s="7"/>
      <c r="G137" s="8"/>
    </row>
    <row r="138" spans="1:7" x14ac:dyDescent="0.3">
      <c r="A138" s="7"/>
      <c r="G138" s="8"/>
    </row>
    <row r="139" spans="1:7" x14ac:dyDescent="0.3">
      <c r="A139" s="7"/>
      <c r="G139" s="8"/>
    </row>
    <row r="140" spans="1:7" x14ac:dyDescent="0.3">
      <c r="A140" s="7"/>
      <c r="G140" s="8"/>
    </row>
    <row r="141" spans="1:7" x14ac:dyDescent="0.3">
      <c r="A141" s="7"/>
      <c r="G141" s="8"/>
    </row>
    <row r="142" spans="1:7" x14ac:dyDescent="0.3">
      <c r="A142" s="7"/>
      <c r="G142" s="8"/>
    </row>
    <row r="143" spans="1:7" x14ac:dyDescent="0.3">
      <c r="A143" s="7"/>
      <c r="G143" s="8"/>
    </row>
    <row r="144" spans="1:7" x14ac:dyDescent="0.3">
      <c r="A144" s="7"/>
      <c r="G144" s="8"/>
    </row>
    <row r="145" spans="1:7" x14ac:dyDescent="0.3">
      <c r="A145" s="7"/>
      <c r="G145" s="8"/>
    </row>
    <row r="146" spans="1:7" x14ac:dyDescent="0.3">
      <c r="A146" s="7"/>
      <c r="G146" s="8"/>
    </row>
    <row r="147" spans="1:7" x14ac:dyDescent="0.3">
      <c r="A147" s="7"/>
      <c r="G147" s="8"/>
    </row>
    <row r="148" spans="1:7" x14ac:dyDescent="0.3">
      <c r="A148" s="7"/>
      <c r="G148" s="8"/>
    </row>
    <row r="149" spans="1:7" x14ac:dyDescent="0.3">
      <c r="A149" s="7"/>
      <c r="G149" s="8"/>
    </row>
    <row r="150" spans="1:7" x14ac:dyDescent="0.3">
      <c r="A150" s="7"/>
      <c r="G150" s="8"/>
    </row>
    <row r="151" spans="1:7" x14ac:dyDescent="0.3">
      <c r="A151" s="7"/>
      <c r="G151" s="8"/>
    </row>
    <row r="152" spans="1:7" x14ac:dyDescent="0.3">
      <c r="A152" s="7"/>
      <c r="G152" s="8"/>
    </row>
    <row r="153" spans="1:7" x14ac:dyDescent="0.3">
      <c r="A153" s="7"/>
      <c r="G153" s="8"/>
    </row>
    <row r="154" spans="1:7" x14ac:dyDescent="0.3">
      <c r="A154" s="7"/>
      <c r="G154" s="8"/>
    </row>
    <row r="155" spans="1:7" x14ac:dyDescent="0.3">
      <c r="A155" s="7"/>
      <c r="G155" s="8"/>
    </row>
    <row r="156" spans="1:7" x14ac:dyDescent="0.3">
      <c r="A156" s="7"/>
      <c r="G156" s="8"/>
    </row>
    <row r="157" spans="1:7" x14ac:dyDescent="0.3">
      <c r="A157" s="7"/>
      <c r="G157" s="8"/>
    </row>
    <row r="158" spans="1:7" x14ac:dyDescent="0.3">
      <c r="A158" s="18" t="s">
        <v>0</v>
      </c>
      <c r="B158" s="17" t="s">
        <v>1</v>
      </c>
      <c r="C158" s="17" t="s">
        <v>30</v>
      </c>
      <c r="D158" s="17" t="s">
        <v>2</v>
      </c>
      <c r="E158" s="17" t="s">
        <v>3</v>
      </c>
      <c r="F158" s="17" t="s">
        <v>5</v>
      </c>
      <c r="G158" s="19" t="s">
        <v>6</v>
      </c>
    </row>
    <row r="159" spans="1:7" x14ac:dyDescent="0.3">
      <c r="B159" s="3">
        <v>0.9</v>
      </c>
      <c r="C159" s="3" t="s">
        <v>9</v>
      </c>
      <c r="D159" s="3" t="s">
        <v>21</v>
      </c>
      <c r="E159" s="3" t="s">
        <v>16</v>
      </c>
      <c r="F159" s="3" t="s">
        <v>10</v>
      </c>
    </row>
    <row r="160" spans="1:7" x14ac:dyDescent="0.3">
      <c r="B160" s="3">
        <v>0.9</v>
      </c>
      <c r="C160" s="3" t="s">
        <v>9</v>
      </c>
      <c r="D160" s="3" t="s">
        <v>21</v>
      </c>
      <c r="E160" s="3" t="s">
        <v>16</v>
      </c>
      <c r="F160" s="3" t="s">
        <v>10</v>
      </c>
    </row>
    <row r="161" spans="2:6" x14ac:dyDescent="0.3">
      <c r="B161" s="3">
        <v>0.9</v>
      </c>
      <c r="C161" s="3" t="s">
        <v>9</v>
      </c>
      <c r="D161" s="3" t="s">
        <v>21</v>
      </c>
      <c r="E161" s="3" t="s">
        <v>16</v>
      </c>
      <c r="F161" s="3" t="s">
        <v>10</v>
      </c>
    </row>
    <row r="162" spans="2:6" x14ac:dyDescent="0.3">
      <c r="B162" s="3">
        <v>0.9</v>
      </c>
      <c r="C162" s="3" t="s">
        <v>9</v>
      </c>
      <c r="D162" s="3" t="s">
        <v>21</v>
      </c>
      <c r="E162" s="3" t="s">
        <v>17</v>
      </c>
      <c r="F162" s="3" t="s">
        <v>10</v>
      </c>
    </row>
    <row r="163" spans="2:6" x14ac:dyDescent="0.3">
      <c r="B163" s="3">
        <v>0.9</v>
      </c>
      <c r="C163" s="3" t="s">
        <v>9</v>
      </c>
      <c r="D163" s="3" t="s">
        <v>21</v>
      </c>
      <c r="E163" s="3" t="s">
        <v>17</v>
      </c>
      <c r="F163" s="3" t="s">
        <v>10</v>
      </c>
    </row>
    <row r="164" spans="2:6" x14ac:dyDescent="0.3">
      <c r="B164" s="3">
        <v>0.9</v>
      </c>
      <c r="C164" s="3" t="s">
        <v>9</v>
      </c>
      <c r="D164" s="3" t="s">
        <v>21</v>
      </c>
      <c r="E164" s="3" t="s">
        <v>17</v>
      </c>
      <c r="F164" s="3" t="s">
        <v>10</v>
      </c>
    </row>
    <row r="165" spans="2:6" x14ac:dyDescent="0.3">
      <c r="B165" s="3">
        <v>0.9</v>
      </c>
      <c r="C165" s="3" t="s">
        <v>9</v>
      </c>
      <c r="D165" s="3" t="s">
        <v>11</v>
      </c>
      <c r="E165" s="3" t="s">
        <v>18</v>
      </c>
      <c r="F165" s="3" t="s">
        <v>10</v>
      </c>
    </row>
    <row r="166" spans="2:6" x14ac:dyDescent="0.3">
      <c r="B166" s="3">
        <v>0.9</v>
      </c>
      <c r="C166" s="3" t="s">
        <v>9</v>
      </c>
      <c r="D166" s="3" t="s">
        <v>11</v>
      </c>
      <c r="E166" s="3" t="s">
        <v>18</v>
      </c>
      <c r="F166" s="3" t="s">
        <v>10</v>
      </c>
    </row>
    <row r="167" spans="2:6" x14ac:dyDescent="0.3">
      <c r="B167" s="3">
        <v>0.9</v>
      </c>
      <c r="C167" s="3" t="s">
        <v>9</v>
      </c>
      <c r="D167" s="3" t="s">
        <v>11</v>
      </c>
      <c r="E167" s="3" t="s">
        <v>18</v>
      </c>
      <c r="F167" s="3" t="s">
        <v>10</v>
      </c>
    </row>
    <row r="168" spans="2:6" x14ac:dyDescent="0.3">
      <c r="B168" s="3">
        <v>0.9</v>
      </c>
      <c r="C168" s="3" t="s">
        <v>9</v>
      </c>
      <c r="D168" s="3" t="s">
        <v>13</v>
      </c>
      <c r="E168" s="3" t="s">
        <v>20</v>
      </c>
      <c r="F168" s="3" t="s">
        <v>10</v>
      </c>
    </row>
    <row r="169" spans="2:6" x14ac:dyDescent="0.3">
      <c r="B169" s="3">
        <v>0.9</v>
      </c>
      <c r="C169" s="3" t="s">
        <v>9</v>
      </c>
      <c r="D169" s="3" t="s">
        <v>13</v>
      </c>
      <c r="E169" s="3" t="s">
        <v>20</v>
      </c>
      <c r="F169" s="3" t="s">
        <v>10</v>
      </c>
    </row>
    <row r="170" spans="2:6" x14ac:dyDescent="0.3">
      <c r="B170" s="3">
        <v>0.9</v>
      </c>
      <c r="C170" s="3" t="s">
        <v>9</v>
      </c>
      <c r="D170" s="3" t="s">
        <v>13</v>
      </c>
      <c r="E170" s="3" t="s">
        <v>20</v>
      </c>
      <c r="F170" s="3" t="s">
        <v>10</v>
      </c>
    </row>
    <row r="171" spans="2:6" x14ac:dyDescent="0.3">
      <c r="B171" s="3">
        <v>0.9</v>
      </c>
      <c r="C171" s="3" t="s">
        <v>9</v>
      </c>
      <c r="D171" s="3" t="s">
        <v>11</v>
      </c>
      <c r="E171" s="3" t="s">
        <v>22</v>
      </c>
      <c r="F171" s="3" t="s">
        <v>10</v>
      </c>
    </row>
    <row r="172" spans="2:6" x14ac:dyDescent="0.3">
      <c r="B172" s="3">
        <v>0.9</v>
      </c>
      <c r="C172" s="3" t="s">
        <v>9</v>
      </c>
      <c r="D172" s="3" t="s">
        <v>11</v>
      </c>
      <c r="E172" s="3" t="s">
        <v>22</v>
      </c>
      <c r="F172" s="3" t="s">
        <v>10</v>
      </c>
    </row>
    <row r="173" spans="2:6" x14ac:dyDescent="0.3">
      <c r="B173" s="3">
        <v>0.9</v>
      </c>
      <c r="C173" s="3" t="s">
        <v>9</v>
      </c>
      <c r="D173" s="3" t="s">
        <v>11</v>
      </c>
      <c r="E173" s="3" t="s">
        <v>22</v>
      </c>
      <c r="F173" s="3" t="s">
        <v>10</v>
      </c>
    </row>
    <row r="174" spans="2:6" x14ac:dyDescent="0.3">
      <c r="B174" s="3">
        <v>0.9</v>
      </c>
      <c r="C174" s="3" t="s">
        <v>9</v>
      </c>
      <c r="D174" s="3" t="s">
        <v>21</v>
      </c>
      <c r="E174" s="3" t="s">
        <v>18</v>
      </c>
      <c r="F174" s="3" t="s">
        <v>23</v>
      </c>
    </row>
    <row r="175" spans="2:6" x14ac:dyDescent="0.3">
      <c r="B175" s="3">
        <v>0.9</v>
      </c>
      <c r="C175" s="3" t="s">
        <v>9</v>
      </c>
      <c r="D175" s="3" t="s">
        <v>21</v>
      </c>
      <c r="E175" s="3" t="s">
        <v>18</v>
      </c>
      <c r="F175" s="3" t="s">
        <v>23</v>
      </c>
    </row>
    <row r="176" spans="2:6" x14ac:dyDescent="0.3">
      <c r="B176" s="3">
        <v>0.9</v>
      </c>
      <c r="C176" s="3" t="s">
        <v>9</v>
      </c>
      <c r="D176" s="3" t="s">
        <v>13</v>
      </c>
      <c r="E176" s="3" t="s">
        <v>20</v>
      </c>
      <c r="F176" s="3" t="s">
        <v>23</v>
      </c>
    </row>
    <row r="177" spans="1:6" x14ac:dyDescent="0.3">
      <c r="B177" s="3">
        <v>0.9</v>
      </c>
      <c r="C177" s="3" t="s">
        <v>9</v>
      </c>
      <c r="D177" s="3" t="s">
        <v>13</v>
      </c>
      <c r="E177" s="3" t="s">
        <v>20</v>
      </c>
      <c r="F177" s="3" t="s">
        <v>23</v>
      </c>
    </row>
    <row r="178" spans="1:6" x14ac:dyDescent="0.3">
      <c r="B178" s="3">
        <v>0.9</v>
      </c>
      <c r="C178" s="3" t="s">
        <v>9</v>
      </c>
      <c r="D178" s="3" t="s">
        <v>13</v>
      </c>
      <c r="E178" s="3" t="s">
        <v>20</v>
      </c>
      <c r="F178" s="3" t="s">
        <v>23</v>
      </c>
    </row>
    <row r="179" spans="1:6" x14ac:dyDescent="0.3">
      <c r="B179" s="3">
        <v>0.9</v>
      </c>
      <c r="C179" s="3" t="s">
        <v>9</v>
      </c>
      <c r="D179" s="3" t="s">
        <v>11</v>
      </c>
      <c r="E179" s="3" t="s">
        <v>22</v>
      </c>
      <c r="F179" s="3" t="s">
        <v>23</v>
      </c>
    </row>
    <row r="180" spans="1:6" x14ac:dyDescent="0.3">
      <c r="B180" s="3">
        <v>0.9</v>
      </c>
      <c r="C180" s="3" t="s">
        <v>9</v>
      </c>
      <c r="D180" s="3" t="s">
        <v>11</v>
      </c>
      <c r="E180" s="3" t="s">
        <v>22</v>
      </c>
      <c r="F180" s="3" t="s">
        <v>23</v>
      </c>
    </row>
    <row r="181" spans="1:6" x14ac:dyDescent="0.3">
      <c r="B181" s="3">
        <v>0.9</v>
      </c>
      <c r="C181" s="3" t="s">
        <v>9</v>
      </c>
      <c r="D181" s="3" t="s">
        <v>11</v>
      </c>
      <c r="E181" s="3" t="s">
        <v>22</v>
      </c>
      <c r="F181" s="3" t="s">
        <v>23</v>
      </c>
    </row>
    <row r="182" spans="1:6" x14ac:dyDescent="0.3">
      <c r="A182" s="20"/>
      <c r="C182" s="3" t="s">
        <v>13</v>
      </c>
      <c r="D182" s="3" t="s">
        <v>9</v>
      </c>
      <c r="E182" s="3" t="s">
        <v>20</v>
      </c>
      <c r="F182" s="3" t="s">
        <v>24</v>
      </c>
    </row>
    <row r="183" spans="1:6" x14ac:dyDescent="0.3">
      <c r="A183" s="20"/>
      <c r="C183" s="3" t="s">
        <v>13</v>
      </c>
      <c r="D183" s="3" t="s">
        <v>9</v>
      </c>
      <c r="E183" s="3" t="s">
        <v>20</v>
      </c>
      <c r="F183" s="3" t="s">
        <v>24</v>
      </c>
    </row>
    <row r="184" spans="1:6" x14ac:dyDescent="0.3">
      <c r="A184" s="20"/>
      <c r="C184" s="3" t="s">
        <v>13</v>
      </c>
      <c r="D184" s="3" t="s">
        <v>9</v>
      </c>
      <c r="E184" s="3" t="s">
        <v>20</v>
      </c>
      <c r="F184" s="3" t="s">
        <v>24</v>
      </c>
    </row>
    <row r="185" spans="1:6" x14ac:dyDescent="0.3">
      <c r="A185" s="20"/>
      <c r="C185" s="3" t="s">
        <v>11</v>
      </c>
      <c r="D185" s="3" t="s">
        <v>9</v>
      </c>
      <c r="E185" s="3" t="s">
        <v>22</v>
      </c>
      <c r="F185" s="3" t="s">
        <v>24</v>
      </c>
    </row>
    <row r="186" spans="1:6" x14ac:dyDescent="0.3">
      <c r="A186" s="20"/>
      <c r="C186" s="3" t="s">
        <v>11</v>
      </c>
      <c r="D186" s="3" t="s">
        <v>9</v>
      </c>
      <c r="E186" s="3" t="s">
        <v>22</v>
      </c>
      <c r="F186" s="3" t="s">
        <v>24</v>
      </c>
    </row>
    <row r="187" spans="1:6" x14ac:dyDescent="0.3">
      <c r="C187" s="3" t="s">
        <v>11</v>
      </c>
      <c r="D187" s="3" t="s">
        <v>9</v>
      </c>
      <c r="E187" s="3" t="s">
        <v>22</v>
      </c>
      <c r="F187" s="3" t="s">
        <v>24</v>
      </c>
    </row>
    <row r="188" spans="1:6" x14ac:dyDescent="0.3">
      <c r="A188" s="20"/>
      <c r="B188" s="3">
        <v>0.9</v>
      </c>
      <c r="C188" s="3" t="s">
        <v>9</v>
      </c>
      <c r="D188" s="3" t="s">
        <v>13</v>
      </c>
      <c r="E188" s="3" t="s">
        <v>20</v>
      </c>
      <c r="F188" s="3" t="s">
        <v>25</v>
      </c>
    </row>
    <row r="189" spans="1:6" x14ac:dyDescent="0.3">
      <c r="A189" s="20"/>
      <c r="B189" s="3">
        <v>0.9</v>
      </c>
      <c r="C189" s="3" t="s">
        <v>9</v>
      </c>
      <c r="D189" s="3" t="s">
        <v>13</v>
      </c>
      <c r="E189" s="3" t="s">
        <v>20</v>
      </c>
      <c r="F189" s="3" t="s">
        <v>25</v>
      </c>
    </row>
    <row r="190" spans="1:6" x14ac:dyDescent="0.3">
      <c r="B190" s="3">
        <v>0.9</v>
      </c>
      <c r="C190" s="3" t="s">
        <v>9</v>
      </c>
      <c r="D190" s="3" t="s">
        <v>11</v>
      </c>
      <c r="E190" s="3" t="s">
        <v>22</v>
      </c>
      <c r="F190" s="3" t="s">
        <v>25</v>
      </c>
    </row>
    <row r="191" spans="1:6" x14ac:dyDescent="0.3">
      <c r="B191" s="3">
        <v>0.9</v>
      </c>
      <c r="C191" s="3" t="s">
        <v>9</v>
      </c>
      <c r="D191" s="3" t="s">
        <v>11</v>
      </c>
      <c r="E191" s="3" t="s">
        <v>22</v>
      </c>
      <c r="F191" s="3" t="s">
        <v>25</v>
      </c>
    </row>
    <row r="192" spans="1:6" x14ac:dyDescent="0.3">
      <c r="B192" s="3">
        <v>0.9</v>
      </c>
      <c r="C192" s="3" t="s">
        <v>9</v>
      </c>
      <c r="D192" s="3" t="s">
        <v>11</v>
      </c>
      <c r="E192" s="3" t="s">
        <v>22</v>
      </c>
      <c r="F192" s="3" t="s">
        <v>25</v>
      </c>
    </row>
    <row r="193" spans="1:6" x14ac:dyDescent="0.3">
      <c r="B193" s="3">
        <v>0.9</v>
      </c>
      <c r="C193" s="3" t="s">
        <v>9</v>
      </c>
      <c r="D193" s="3" t="s">
        <v>11</v>
      </c>
      <c r="E193" s="3" t="s">
        <v>22</v>
      </c>
      <c r="F193" s="3" t="s">
        <v>26</v>
      </c>
    </row>
    <row r="194" spans="1:6" x14ac:dyDescent="0.3">
      <c r="B194" s="3">
        <v>0.9</v>
      </c>
      <c r="C194" s="3" t="s">
        <v>9</v>
      </c>
      <c r="D194" s="3" t="s">
        <v>11</v>
      </c>
      <c r="E194" s="3" t="s">
        <v>22</v>
      </c>
      <c r="F194" s="3" t="s">
        <v>26</v>
      </c>
    </row>
    <row r="195" spans="1:6" x14ac:dyDescent="0.3">
      <c r="B195" s="3">
        <v>0.9</v>
      </c>
      <c r="C195" s="3" t="s">
        <v>9</v>
      </c>
      <c r="D195" s="3" t="s">
        <v>11</v>
      </c>
      <c r="E195" s="3" t="s">
        <v>22</v>
      </c>
      <c r="F195" s="3" t="s">
        <v>26</v>
      </c>
    </row>
    <row r="196" spans="1:6" x14ac:dyDescent="0.3">
      <c r="B196" s="3">
        <v>0.9</v>
      </c>
      <c r="C196" s="3" t="s">
        <v>9</v>
      </c>
      <c r="D196" s="3" t="s">
        <v>13</v>
      </c>
      <c r="E196" s="3" t="s">
        <v>20</v>
      </c>
      <c r="F196" s="3" t="s">
        <v>33</v>
      </c>
    </row>
    <row r="197" spans="1:6" x14ac:dyDescent="0.3">
      <c r="B197" s="3">
        <v>0.9</v>
      </c>
      <c r="C197" s="3" t="s">
        <v>9</v>
      </c>
      <c r="D197" s="3" t="s">
        <v>13</v>
      </c>
      <c r="E197" s="3" t="s">
        <v>20</v>
      </c>
      <c r="F197" s="3" t="s">
        <v>33</v>
      </c>
    </row>
    <row r="198" spans="1:6" x14ac:dyDescent="0.3">
      <c r="B198" s="3">
        <v>0.9</v>
      </c>
      <c r="C198" s="3" t="s">
        <v>9</v>
      </c>
      <c r="D198" s="3" t="s">
        <v>13</v>
      </c>
      <c r="E198" s="3" t="s">
        <v>20</v>
      </c>
      <c r="F198" s="3" t="s">
        <v>33</v>
      </c>
    </row>
    <row r="199" spans="1:6" x14ac:dyDescent="0.3">
      <c r="B199" s="3">
        <v>0.9</v>
      </c>
      <c r="C199" s="3" t="s">
        <v>9</v>
      </c>
      <c r="D199" s="3" t="s">
        <v>11</v>
      </c>
      <c r="E199" s="3" t="s">
        <v>22</v>
      </c>
      <c r="F199" s="3" t="s">
        <v>33</v>
      </c>
    </row>
    <row r="200" spans="1:6" x14ac:dyDescent="0.3">
      <c r="B200" s="3">
        <v>0.9</v>
      </c>
      <c r="C200" s="3" t="s">
        <v>9</v>
      </c>
      <c r="D200" s="3" t="s">
        <v>11</v>
      </c>
      <c r="E200" s="3" t="s">
        <v>22</v>
      </c>
      <c r="F200" s="3" t="s">
        <v>33</v>
      </c>
    </row>
    <row r="201" spans="1:6" x14ac:dyDescent="0.3">
      <c r="B201" s="3">
        <v>0.9</v>
      </c>
      <c r="C201" s="3" t="s">
        <v>9</v>
      </c>
      <c r="D201" s="3" t="s">
        <v>13</v>
      </c>
      <c r="E201" s="3" t="s">
        <v>20</v>
      </c>
      <c r="F201" s="3" t="s">
        <v>34</v>
      </c>
    </row>
    <row r="202" spans="1:6" x14ac:dyDescent="0.3">
      <c r="B202" s="3">
        <v>0.9</v>
      </c>
      <c r="C202" s="3" t="s">
        <v>9</v>
      </c>
      <c r="D202" s="3" t="s">
        <v>13</v>
      </c>
      <c r="E202" s="3" t="s">
        <v>20</v>
      </c>
      <c r="F202" s="3" t="s">
        <v>34</v>
      </c>
    </row>
    <row r="203" spans="1:6" x14ac:dyDescent="0.3">
      <c r="B203" s="3">
        <v>0.9</v>
      </c>
      <c r="C203" s="3" t="s">
        <v>9</v>
      </c>
      <c r="D203" s="3" t="s">
        <v>13</v>
      </c>
      <c r="E203" s="3" t="s">
        <v>20</v>
      </c>
      <c r="F203" s="3" t="s">
        <v>34</v>
      </c>
    </row>
    <row r="204" spans="1:6" x14ac:dyDescent="0.3">
      <c r="B204" s="3">
        <v>0.9</v>
      </c>
      <c r="C204" s="3" t="s">
        <v>9</v>
      </c>
      <c r="D204" s="3" t="s">
        <v>11</v>
      </c>
      <c r="E204" s="3" t="s">
        <v>22</v>
      </c>
      <c r="F204" s="3" t="s">
        <v>34</v>
      </c>
    </row>
    <row r="205" spans="1:6" x14ac:dyDescent="0.3">
      <c r="B205" s="3">
        <v>0.9</v>
      </c>
      <c r="C205" s="3" t="s">
        <v>9</v>
      </c>
      <c r="D205" s="3" t="s">
        <v>11</v>
      </c>
      <c r="E205" s="3" t="s">
        <v>22</v>
      </c>
      <c r="F205" s="3" t="s">
        <v>34</v>
      </c>
    </row>
    <row r="206" spans="1:6" x14ac:dyDescent="0.3">
      <c r="B206" s="3">
        <v>0.9</v>
      </c>
      <c r="C206" s="3" t="s">
        <v>9</v>
      </c>
      <c r="D206" s="3" t="s">
        <v>11</v>
      </c>
      <c r="E206" s="3" t="s">
        <v>22</v>
      </c>
      <c r="F206" s="3" t="s">
        <v>34</v>
      </c>
    </row>
    <row r="207" spans="1:6" x14ac:dyDescent="0.3">
      <c r="A207" s="20"/>
      <c r="B207" s="3">
        <v>0.9</v>
      </c>
      <c r="C207" s="3" t="s">
        <v>9</v>
      </c>
      <c r="D207" s="3" t="s">
        <v>21</v>
      </c>
      <c r="E207" s="3" t="s">
        <v>8</v>
      </c>
      <c r="F207" s="3" t="s">
        <v>29</v>
      </c>
    </row>
    <row r="208" spans="1:6" x14ac:dyDescent="0.3">
      <c r="A208" s="20"/>
      <c r="B208" s="3">
        <v>0.9</v>
      </c>
      <c r="C208" s="3" t="s">
        <v>9</v>
      </c>
      <c r="D208" s="3" t="s">
        <v>21</v>
      </c>
      <c r="E208" s="3" t="s">
        <v>8</v>
      </c>
      <c r="F208" s="3" t="s">
        <v>29</v>
      </c>
    </row>
    <row r="209" spans="1:6" x14ac:dyDescent="0.3">
      <c r="A209" s="20"/>
      <c r="B209" s="3">
        <v>0.9</v>
      </c>
      <c r="C209" s="3" t="s">
        <v>9</v>
      </c>
      <c r="D209" s="3" t="s">
        <v>21</v>
      </c>
      <c r="E209" s="3" t="s">
        <v>8</v>
      </c>
      <c r="F209" s="3" t="s">
        <v>29</v>
      </c>
    </row>
    <row r="210" spans="1:6" x14ac:dyDescent="0.3">
      <c r="A210" s="20"/>
      <c r="B210" s="3">
        <v>0.9</v>
      </c>
      <c r="C210" s="3" t="s">
        <v>9</v>
      </c>
      <c r="D210" s="3" t="s">
        <v>7</v>
      </c>
      <c r="E210" s="3" t="s">
        <v>14</v>
      </c>
      <c r="F210" s="3" t="s">
        <v>29</v>
      </c>
    </row>
    <row r="211" spans="1:6" x14ac:dyDescent="0.3">
      <c r="A211" s="20"/>
      <c r="B211" s="3">
        <v>0.9</v>
      </c>
      <c r="C211" s="3" t="s">
        <v>9</v>
      </c>
      <c r="D211" s="3" t="s">
        <v>21</v>
      </c>
      <c r="E211" s="3" t="s">
        <v>14</v>
      </c>
      <c r="F211" s="3" t="s">
        <v>29</v>
      </c>
    </row>
    <row r="212" spans="1:6" x14ac:dyDescent="0.3">
      <c r="A212" s="20"/>
      <c r="B212" s="3">
        <v>0.9</v>
      </c>
      <c r="C212" s="3" t="s">
        <v>9</v>
      </c>
      <c r="D212" s="3" t="s">
        <v>31</v>
      </c>
      <c r="E212" s="3" t="s">
        <v>14</v>
      </c>
      <c r="F212" s="3" t="s">
        <v>29</v>
      </c>
    </row>
    <row r="213" spans="1:6" x14ac:dyDescent="0.3">
      <c r="A213" s="20"/>
      <c r="B213" s="3">
        <v>0.9</v>
      </c>
      <c r="C213" s="3" t="s">
        <v>9</v>
      </c>
      <c r="D213" s="3" t="s">
        <v>31</v>
      </c>
      <c r="E213" s="3" t="s">
        <v>15</v>
      </c>
      <c r="F213" s="3" t="s">
        <v>29</v>
      </c>
    </row>
    <row r="214" spans="1:6" x14ac:dyDescent="0.3">
      <c r="A214" s="20"/>
      <c r="B214" s="3">
        <v>0.9</v>
      </c>
      <c r="C214" s="3" t="s">
        <v>9</v>
      </c>
      <c r="D214" s="3" t="s">
        <v>28</v>
      </c>
      <c r="E214" s="3" t="s">
        <v>15</v>
      </c>
      <c r="F214" s="3" t="s">
        <v>29</v>
      </c>
    </row>
    <row r="215" spans="1:6" x14ac:dyDescent="0.3">
      <c r="A215" s="20"/>
      <c r="B215" s="3">
        <v>0.9</v>
      </c>
      <c r="C215" s="3" t="s">
        <v>9</v>
      </c>
      <c r="D215" s="3" t="s">
        <v>21</v>
      </c>
      <c r="E215" s="3" t="s">
        <v>15</v>
      </c>
      <c r="F215" s="3" t="s">
        <v>29</v>
      </c>
    </row>
    <row r="216" spans="1:6" x14ac:dyDescent="0.3">
      <c r="B216" s="3">
        <v>0.9</v>
      </c>
      <c r="C216" s="3" t="s">
        <v>9</v>
      </c>
      <c r="D216" s="3" t="s">
        <v>21</v>
      </c>
      <c r="E216" s="3" t="s">
        <v>16</v>
      </c>
      <c r="F216" s="3" t="s">
        <v>29</v>
      </c>
    </row>
    <row r="217" spans="1:6" x14ac:dyDescent="0.3">
      <c r="B217" s="3">
        <v>0.9</v>
      </c>
      <c r="C217" s="3" t="s">
        <v>9</v>
      </c>
      <c r="D217" s="3" t="s">
        <v>21</v>
      </c>
      <c r="E217" s="3" t="s">
        <v>16</v>
      </c>
      <c r="F217" s="3" t="s">
        <v>29</v>
      </c>
    </row>
    <row r="218" spans="1:6" x14ac:dyDescent="0.3">
      <c r="B218" s="3">
        <v>0.9</v>
      </c>
      <c r="C218" s="3" t="s">
        <v>9</v>
      </c>
      <c r="D218" s="3" t="s">
        <v>21</v>
      </c>
      <c r="E218" s="3" t="s">
        <v>16</v>
      </c>
      <c r="F218" s="3" t="s">
        <v>29</v>
      </c>
    </row>
    <row r="219" spans="1:6" x14ac:dyDescent="0.3">
      <c r="B219" s="3">
        <v>0.9</v>
      </c>
      <c r="C219" s="3" t="s">
        <v>9</v>
      </c>
      <c r="D219" s="3" t="s">
        <v>21</v>
      </c>
      <c r="E219" s="3" t="s">
        <v>17</v>
      </c>
      <c r="F219" s="3" t="s">
        <v>29</v>
      </c>
    </row>
    <row r="220" spans="1:6" x14ac:dyDescent="0.3">
      <c r="B220" s="3">
        <v>0.9</v>
      </c>
      <c r="C220" s="3" t="s">
        <v>9</v>
      </c>
      <c r="D220" s="3" t="s">
        <v>21</v>
      </c>
      <c r="E220" s="3" t="s">
        <v>17</v>
      </c>
      <c r="F220" s="3" t="s">
        <v>29</v>
      </c>
    </row>
    <row r="221" spans="1:6" x14ac:dyDescent="0.3">
      <c r="B221" s="3">
        <v>0.9</v>
      </c>
      <c r="C221" s="3" t="s">
        <v>9</v>
      </c>
      <c r="D221" s="3" t="s">
        <v>21</v>
      </c>
      <c r="E221" s="3" t="s">
        <v>17</v>
      </c>
      <c r="F221" s="3" t="s">
        <v>29</v>
      </c>
    </row>
    <row r="222" spans="1:6" x14ac:dyDescent="0.3">
      <c r="B222" s="3">
        <v>0.9</v>
      </c>
      <c r="C222" s="3" t="s">
        <v>9</v>
      </c>
      <c r="D222" s="3" t="s">
        <v>11</v>
      </c>
      <c r="E222" s="3" t="s">
        <v>18</v>
      </c>
      <c r="F222" s="3" t="s">
        <v>29</v>
      </c>
    </row>
    <row r="223" spans="1:6" x14ac:dyDescent="0.3">
      <c r="B223" s="3">
        <v>0.9</v>
      </c>
      <c r="C223" s="3" t="s">
        <v>9</v>
      </c>
      <c r="D223" s="3" t="s">
        <v>11</v>
      </c>
      <c r="E223" s="3" t="s">
        <v>18</v>
      </c>
      <c r="F223" s="3" t="s">
        <v>29</v>
      </c>
    </row>
    <row r="224" spans="1:6" x14ac:dyDescent="0.3">
      <c r="B224" s="3">
        <v>0.9</v>
      </c>
      <c r="C224" s="3" t="s">
        <v>9</v>
      </c>
      <c r="D224" s="3" t="s">
        <v>11</v>
      </c>
      <c r="E224" s="3" t="s">
        <v>18</v>
      </c>
      <c r="F224" s="3" t="s">
        <v>29</v>
      </c>
    </row>
    <row r="225" spans="2:6" x14ac:dyDescent="0.3">
      <c r="B225" s="3">
        <v>0.9</v>
      </c>
      <c r="C225" s="3" t="s">
        <v>9</v>
      </c>
      <c r="D225" s="3" t="s">
        <v>13</v>
      </c>
      <c r="E225" s="3" t="s">
        <v>20</v>
      </c>
      <c r="F225" s="3" t="s">
        <v>29</v>
      </c>
    </row>
    <row r="226" spans="2:6" x14ac:dyDescent="0.3">
      <c r="B226" s="3">
        <v>0.9</v>
      </c>
      <c r="C226" s="3" t="s">
        <v>9</v>
      </c>
      <c r="D226" s="3" t="s">
        <v>13</v>
      </c>
      <c r="E226" s="3" t="s">
        <v>20</v>
      </c>
      <c r="F226" s="3" t="s">
        <v>29</v>
      </c>
    </row>
    <row r="227" spans="2:6" x14ac:dyDescent="0.3">
      <c r="B227" s="3">
        <v>0.9</v>
      </c>
      <c r="C227" s="3" t="s">
        <v>9</v>
      </c>
      <c r="D227" s="3" t="s">
        <v>13</v>
      </c>
      <c r="E227" s="3" t="s">
        <v>20</v>
      </c>
      <c r="F227" s="3" t="s">
        <v>29</v>
      </c>
    </row>
    <row r="228" spans="2:6" x14ac:dyDescent="0.3">
      <c r="B228" s="3">
        <v>0.9</v>
      </c>
      <c r="C228" s="3" t="s">
        <v>9</v>
      </c>
      <c r="D228" s="3" t="s">
        <v>11</v>
      </c>
      <c r="E228" s="3" t="s">
        <v>22</v>
      </c>
      <c r="F228" s="3" t="s">
        <v>29</v>
      </c>
    </row>
    <row r="229" spans="2:6" x14ac:dyDescent="0.3">
      <c r="B229" s="3">
        <v>0.9</v>
      </c>
      <c r="C229" s="3" t="s">
        <v>9</v>
      </c>
      <c r="D229" s="3" t="s">
        <v>11</v>
      </c>
      <c r="E229" s="3" t="s">
        <v>22</v>
      </c>
      <c r="F229" s="3" t="s">
        <v>29</v>
      </c>
    </row>
    <row r="230" spans="2:6" x14ac:dyDescent="0.3">
      <c r="B230" s="3">
        <v>0.9</v>
      </c>
      <c r="C230" s="3" t="s">
        <v>9</v>
      </c>
      <c r="D230" s="3" t="s">
        <v>11</v>
      </c>
      <c r="E230" s="3" t="s">
        <v>22</v>
      </c>
      <c r="F230" s="3" t="s">
        <v>29</v>
      </c>
    </row>
  </sheetData>
  <sortState xmlns:xlrd2="http://schemas.microsoft.com/office/spreadsheetml/2017/richdata2" ref="A2:G121">
    <sortCondition ref="E2:E121"/>
  </sortState>
  <dataValidations count="3">
    <dataValidation type="list" allowBlank="1" showErrorMessage="1" sqref="D2:D4 D211:D230 D6:D21 C182:C187 C27:C44 D45:D100 D188:D209 D102:D121 D159:D181 D23:D26" xr:uid="{54423B44-1A6B-744E-BB66-2AE5F4BF89B7}">
      <formula1>"Cut,Ideal,Emerald,Princess,Oval,Marquise,Radiant,Pear"</formula1>
    </dataValidation>
    <dataValidation type="list" allowBlank="1" showErrorMessage="1" sqref="D5 D101 D210" xr:uid="{A1EDE1D1-C7C6-0F46-85D6-834FAD338421}">
      <formula1>"Cut,Ideal,Emerald,Princess,Oval,Marquise,Radiant,Pear,Cushion"</formula1>
    </dataValidation>
    <dataValidation type="list" allowBlank="1" showErrorMessage="1" sqref="D22" xr:uid="{1B240974-9E00-0A45-9F34-9ABE5632F358}">
      <formula1>"Cut,Ideal,Emerald,Princess,Oval,Marquise,Radiant,Pear,Heart"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0406E-84F8-6C48-87EE-1FD5A284345D}">
  <dimension ref="A2:S57"/>
  <sheetViews>
    <sheetView topLeftCell="A16" zoomScale="75" workbookViewId="0">
      <selection activeCell="A34" sqref="A34"/>
    </sheetView>
  </sheetViews>
  <sheetFormatPr defaultColWidth="10.796875" defaultRowHeight="15.6" x14ac:dyDescent="0.3"/>
  <cols>
    <col min="1" max="16384" width="10.796875" style="3"/>
  </cols>
  <sheetData>
    <row r="2" spans="1:19" x14ac:dyDescent="0.3">
      <c r="D2" s="61" t="s">
        <v>39</v>
      </c>
      <c r="E2" s="61"/>
      <c r="F2" s="61"/>
      <c r="N2" s="61" t="s">
        <v>40</v>
      </c>
      <c r="O2" s="61"/>
      <c r="P2" s="61"/>
    </row>
    <row r="3" spans="1:19" x14ac:dyDescent="0.3">
      <c r="A3" s="3" t="s">
        <v>51</v>
      </c>
      <c r="D3" s="61"/>
      <c r="E3" s="61"/>
      <c r="F3" s="61"/>
      <c r="N3" s="61"/>
      <c r="O3" s="61"/>
      <c r="P3" s="61"/>
    </row>
    <row r="6" spans="1:19" x14ac:dyDescent="0.3">
      <c r="B6" s="21"/>
      <c r="C6" s="26" t="s">
        <v>10</v>
      </c>
      <c r="D6" s="26" t="s">
        <v>33</v>
      </c>
      <c r="E6" s="26" t="s">
        <v>34</v>
      </c>
      <c r="F6" s="26" t="s">
        <v>25</v>
      </c>
      <c r="G6" s="26" t="s">
        <v>26</v>
      </c>
      <c r="H6" s="26" t="s">
        <v>23</v>
      </c>
      <c r="I6" s="26" t="s">
        <v>24</v>
      </c>
      <c r="L6" s="21"/>
      <c r="M6" s="26" t="s">
        <v>10</v>
      </c>
      <c r="N6" s="26" t="s">
        <v>33</v>
      </c>
      <c r="O6" s="26" t="s">
        <v>34</v>
      </c>
      <c r="P6" s="26" t="s">
        <v>25</v>
      </c>
      <c r="Q6" s="26" t="s">
        <v>26</v>
      </c>
      <c r="R6" s="26" t="s">
        <v>23</v>
      </c>
      <c r="S6" s="26" t="s">
        <v>24</v>
      </c>
    </row>
    <row r="7" spans="1:19" x14ac:dyDescent="0.3">
      <c r="B7" s="26" t="s">
        <v>8</v>
      </c>
      <c r="C7" s="22">
        <v>5407.6822665638456</v>
      </c>
      <c r="D7" s="22">
        <v>3141.1884411884407</v>
      </c>
      <c r="E7" s="22">
        <v>2643.3178326795351</v>
      </c>
      <c r="F7" s="22">
        <v>4583.967391304348</v>
      </c>
      <c r="G7" s="22">
        <v>4357.5866188769414</v>
      </c>
      <c r="H7" s="22">
        <v>4647.1713471713474</v>
      </c>
      <c r="I7" s="22">
        <v>5497.8474555182283</v>
      </c>
      <c r="L7" s="26" t="s">
        <v>8</v>
      </c>
      <c r="M7" s="22">
        <v>2355.5783931336214</v>
      </c>
      <c r="N7" s="22">
        <v>1171.9458140345635</v>
      </c>
      <c r="O7" s="22">
        <v>869.92753623188401</v>
      </c>
      <c r="P7" s="22">
        <v>1492.7698975571318</v>
      </c>
      <c r="Q7" s="22">
        <v>1343.064063615386</v>
      </c>
      <c r="R7" s="22">
        <v>1905.1509893615155</v>
      </c>
      <c r="S7" s="22">
        <v>1759.4608721624852</v>
      </c>
    </row>
    <row r="8" spans="1:19" x14ac:dyDescent="0.3">
      <c r="B8" s="26" t="s">
        <v>14</v>
      </c>
      <c r="C8" s="22">
        <v>5903.8231780167262</v>
      </c>
      <c r="D8" s="22">
        <v>2757.3924731182797</v>
      </c>
      <c r="E8" s="22">
        <v>2152.7243589743589</v>
      </c>
      <c r="F8" s="22">
        <v>3894.5954106280192</v>
      </c>
      <c r="G8" s="22">
        <v>2656.875093717199</v>
      </c>
      <c r="H8" s="22">
        <v>3906.8452380952381</v>
      </c>
      <c r="I8" s="22">
        <v>4332.5308347047476</v>
      </c>
      <c r="L8" s="26" t="s">
        <v>14</v>
      </c>
      <c r="M8" s="22">
        <v>2301.9172956672955</v>
      </c>
      <c r="N8" s="22">
        <v>1137.0547581073897</v>
      </c>
      <c r="O8" s="22">
        <v>1018.2760878413052</v>
      </c>
      <c r="P8" s="22">
        <v>1308.541555909977</v>
      </c>
      <c r="Q8" s="22">
        <v>1235.1171287341501</v>
      </c>
      <c r="R8" s="22">
        <v>1712.6534158792222</v>
      </c>
      <c r="S8" s="22">
        <v>1571.4564188248398</v>
      </c>
    </row>
    <row r="9" spans="1:19" x14ac:dyDescent="0.3">
      <c r="B9" s="26" t="s">
        <v>15</v>
      </c>
      <c r="C9" s="22">
        <v>6349.395161290322</v>
      </c>
      <c r="D9" s="22">
        <v>1662.5843697536575</v>
      </c>
      <c r="E9" s="22">
        <v>1841.0929951690823</v>
      </c>
      <c r="F9" s="22">
        <v>3067.8445141690322</v>
      </c>
      <c r="G9" s="22">
        <v>2999.3711878261965</v>
      </c>
      <c r="H9" s="22">
        <v>4377.2156084656081</v>
      </c>
      <c r="I9" s="22">
        <v>4580.4489391445904</v>
      </c>
      <c r="L9" s="26" t="s">
        <v>15</v>
      </c>
      <c r="M9" s="22">
        <v>1779.190221674033</v>
      </c>
      <c r="N9" s="22">
        <v>1092.6167157170196</v>
      </c>
      <c r="O9" s="22">
        <v>989.28054472409303</v>
      </c>
      <c r="P9" s="22">
        <v>1234.2876039304613</v>
      </c>
      <c r="Q9" s="22">
        <v>1210.2489253470296</v>
      </c>
      <c r="R9" s="22">
        <v>1469.7242337795333</v>
      </c>
      <c r="S9" s="22">
        <v>1283.6352657004829</v>
      </c>
    </row>
    <row r="10" spans="1:19" x14ac:dyDescent="0.3">
      <c r="B10" s="26" t="s">
        <v>16</v>
      </c>
      <c r="C10" s="22">
        <v>4649.735449735449</v>
      </c>
      <c r="D10" s="22">
        <v>2120.7633107205265</v>
      </c>
      <c r="E10" s="22">
        <v>2660.5867346938776</v>
      </c>
      <c r="F10" s="22">
        <v>3703.6290322580644</v>
      </c>
      <c r="G10" s="22">
        <v>3880.7153410694423</v>
      </c>
      <c r="H10" s="22">
        <v>3368.5990338164252</v>
      </c>
      <c r="I10" s="22">
        <v>3233.2327233855249</v>
      </c>
      <c r="L10" s="26" t="s">
        <v>16</v>
      </c>
      <c r="M10" s="22">
        <v>0</v>
      </c>
      <c r="N10" s="22">
        <v>1099.6050032916392</v>
      </c>
      <c r="O10" s="22">
        <v>948.7135248004812</v>
      </c>
      <c r="P10" s="22">
        <v>1205.9564189536438</v>
      </c>
      <c r="Q10" s="22">
        <v>1159.8341473341472</v>
      </c>
      <c r="R10" s="22">
        <v>1368.4944411123877</v>
      </c>
      <c r="S10" s="22">
        <v>1261.4232023400107</v>
      </c>
    </row>
    <row r="11" spans="1:19" x14ac:dyDescent="0.3">
      <c r="B11" s="26" t="s">
        <v>17</v>
      </c>
      <c r="C11" s="22">
        <v>3091.1641524544743</v>
      </c>
      <c r="D11" s="22">
        <v>1759.35358108533</v>
      </c>
      <c r="E11" s="22">
        <v>2267.3821548821547</v>
      </c>
      <c r="F11" s="22">
        <v>2685.3205570596874</v>
      </c>
      <c r="G11" s="22">
        <v>3309.8715651135008</v>
      </c>
      <c r="H11" s="22">
        <v>3137.9486779907543</v>
      </c>
      <c r="I11" s="22">
        <v>3259.9985065710875</v>
      </c>
      <c r="L11" s="26" t="s">
        <v>17</v>
      </c>
      <c r="M11" s="22">
        <v>0</v>
      </c>
      <c r="N11" s="22">
        <v>989.27174734628136</v>
      </c>
      <c r="O11" s="22">
        <v>781.48148148148141</v>
      </c>
      <c r="P11" s="22">
        <v>1074.4263285024156</v>
      </c>
      <c r="Q11" s="22">
        <v>1021.1155651488676</v>
      </c>
      <c r="R11" s="22">
        <v>1239.491454989351</v>
      </c>
      <c r="S11" s="22">
        <v>1154.5961974533402</v>
      </c>
    </row>
    <row r="12" spans="1:19" x14ac:dyDescent="0.3">
      <c r="B12" s="26" t="s">
        <v>18</v>
      </c>
      <c r="C12" s="22">
        <v>2778.1782136620845</v>
      </c>
      <c r="D12" s="22">
        <v>2175.4282372839075</v>
      </c>
      <c r="E12" s="22">
        <v>2170.052401302401</v>
      </c>
      <c r="F12" s="22">
        <v>3224.767824767825</v>
      </c>
      <c r="G12" s="22">
        <v>2148.4736355226642</v>
      </c>
      <c r="H12" s="22">
        <v>2511.5976290814401</v>
      </c>
      <c r="I12" s="22">
        <v>4292.5188951223317</v>
      </c>
      <c r="L12" s="26" t="s">
        <v>18</v>
      </c>
      <c r="M12" s="22">
        <v>0</v>
      </c>
      <c r="N12" s="22">
        <v>720.75902762538715</v>
      </c>
      <c r="O12" s="22">
        <v>837.10144927536237</v>
      </c>
      <c r="P12" s="22">
        <v>1050.2918679549114</v>
      </c>
      <c r="Q12" s="22">
        <v>1000</v>
      </c>
      <c r="R12" s="22">
        <v>1129.0322580645161</v>
      </c>
      <c r="S12" s="22">
        <v>1097.8225478225479</v>
      </c>
    </row>
    <row r="13" spans="1:19" x14ac:dyDescent="0.3">
      <c r="B13" s="26" t="s">
        <v>20</v>
      </c>
      <c r="C13" s="22">
        <v>3009.9366242223382</v>
      </c>
      <c r="D13" s="22">
        <v>1621.4206154365729</v>
      </c>
      <c r="E13" s="22">
        <v>1775.9158615136876</v>
      </c>
      <c r="F13" s="22">
        <v>1802.0310633213858</v>
      </c>
      <c r="G13" s="22">
        <v>2726.5741985822665</v>
      </c>
      <c r="H13" s="22">
        <v>2484.5280764635604</v>
      </c>
      <c r="I13" s="22">
        <v>2557.1155394524963</v>
      </c>
      <c r="L13" s="26" t="s">
        <v>20</v>
      </c>
      <c r="M13" s="22">
        <v>0</v>
      </c>
      <c r="N13" s="22">
        <v>0</v>
      </c>
      <c r="O13" s="22">
        <v>0</v>
      </c>
      <c r="P13" s="22">
        <v>945.05494505494505</v>
      </c>
      <c r="Q13" s="22">
        <v>745.67701304543414</v>
      </c>
      <c r="R13" s="22">
        <v>0</v>
      </c>
      <c r="S13" s="22">
        <v>0</v>
      </c>
    </row>
    <row r="14" spans="1:19" x14ac:dyDescent="0.3">
      <c r="B14" s="26" t="s">
        <v>22</v>
      </c>
      <c r="C14" s="22">
        <v>2377.9061717206046</v>
      </c>
      <c r="D14" s="22">
        <v>1357.614003633018</v>
      </c>
      <c r="E14" s="22">
        <v>1914.7998738316983</v>
      </c>
      <c r="F14" s="22">
        <v>2245.9427146927146</v>
      </c>
      <c r="G14" s="22">
        <v>1948.2647936256183</v>
      </c>
      <c r="H14" s="22">
        <v>1592.4921414283117</v>
      </c>
      <c r="I14" s="22">
        <v>2244.9039610329933</v>
      </c>
      <c r="L14" s="26" t="s">
        <v>22</v>
      </c>
      <c r="M14" s="22">
        <v>0</v>
      </c>
      <c r="N14" s="22">
        <v>720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</row>
    <row r="19" spans="1:16" x14ac:dyDescent="0.3">
      <c r="A19" s="3" t="s">
        <v>52</v>
      </c>
      <c r="G19" s="21"/>
      <c r="H19" s="25" t="s">
        <v>10</v>
      </c>
      <c r="I19" s="25" t="s">
        <v>33</v>
      </c>
      <c r="J19" s="25" t="s">
        <v>34</v>
      </c>
      <c r="K19" s="25" t="s">
        <v>25</v>
      </c>
      <c r="L19" s="25" t="s">
        <v>26</v>
      </c>
      <c r="M19" s="25" t="s">
        <v>23</v>
      </c>
      <c r="N19" s="25" t="s">
        <v>24</v>
      </c>
    </row>
    <row r="20" spans="1:16" x14ac:dyDescent="0.3">
      <c r="G20" s="24" t="s">
        <v>8</v>
      </c>
      <c r="H20" s="23">
        <f t="shared" ref="H20:N27" si="0">M7/C7</f>
        <v>0.43559852021971796</v>
      </c>
      <c r="I20" s="23">
        <f t="shared" si="0"/>
        <v>0.37308994222300401</v>
      </c>
      <c r="J20" s="23">
        <f t="shared" si="0"/>
        <v>0.32910440260982055</v>
      </c>
      <c r="K20" s="23">
        <f t="shared" si="0"/>
        <v>0.32565019995318306</v>
      </c>
      <c r="L20" s="23">
        <f t="shared" si="0"/>
        <v>0.30821282078416312</v>
      </c>
      <c r="M20" s="23">
        <f t="shared" si="0"/>
        <v>0.40995927350971206</v>
      </c>
      <c r="N20" s="23">
        <f t="shared" si="0"/>
        <v>0.32002722636411124</v>
      </c>
    </row>
    <row r="21" spans="1:16" x14ac:dyDescent="0.3">
      <c r="G21" s="24" t="s">
        <v>14</v>
      </c>
      <c r="H21" s="23">
        <f t="shared" si="0"/>
        <v>0.38990281826844608</v>
      </c>
      <c r="I21" s="23">
        <f t="shared" si="0"/>
        <v>0.41236594688369382</v>
      </c>
      <c r="J21" s="23">
        <f t="shared" si="0"/>
        <v>0.47301740401472081</v>
      </c>
      <c r="K21" s="23">
        <f t="shared" si="0"/>
        <v>0.33598908691236029</v>
      </c>
      <c r="L21" s="23">
        <f t="shared" si="0"/>
        <v>0.46487587303402889</v>
      </c>
      <c r="M21" s="23">
        <f t="shared" si="0"/>
        <v>0.43837247484986563</v>
      </c>
      <c r="N21" s="23">
        <f t="shared" si="0"/>
        <v>0.36271096012451831</v>
      </c>
    </row>
    <row r="22" spans="1:16" x14ac:dyDescent="0.3">
      <c r="G22" s="24" t="s">
        <v>15</v>
      </c>
      <c r="H22" s="23">
        <f t="shared" si="0"/>
        <v>0.28021412693307096</v>
      </c>
      <c r="I22" s="23">
        <f t="shared" si="0"/>
        <v>0.6571797110536477</v>
      </c>
      <c r="J22" s="23">
        <f t="shared" si="0"/>
        <v>0.53733328371782729</v>
      </c>
      <c r="K22" s="23">
        <f t="shared" si="0"/>
        <v>0.40233056083182395</v>
      </c>
      <c r="L22" s="23">
        <f t="shared" si="0"/>
        <v>0.40350088387164951</v>
      </c>
      <c r="M22" s="23">
        <f t="shared" si="0"/>
        <v>0.33576692702481048</v>
      </c>
      <c r="N22" s="23">
        <f t="shared" si="0"/>
        <v>0.28024223886233407</v>
      </c>
    </row>
    <row r="23" spans="1:16" x14ac:dyDescent="0.3">
      <c r="G23" s="24" t="s">
        <v>16</v>
      </c>
      <c r="H23" s="23">
        <f t="shared" si="0"/>
        <v>0</v>
      </c>
      <c r="I23" s="23">
        <f t="shared" si="0"/>
        <v>0.51849492007575793</v>
      </c>
      <c r="J23" s="23">
        <f t="shared" si="0"/>
        <v>0.35658056639511831</v>
      </c>
      <c r="K23" s="23">
        <f t="shared" si="0"/>
        <v>0.3256147979319583</v>
      </c>
      <c r="L23" s="23">
        <f t="shared" si="0"/>
        <v>0.29887122486405349</v>
      </c>
      <c r="M23" s="23">
        <f t="shared" si="0"/>
        <v>0.40625032168401581</v>
      </c>
      <c r="N23" s="23">
        <f t="shared" si="0"/>
        <v>0.39014302719884997</v>
      </c>
    </row>
    <row r="24" spans="1:16" x14ac:dyDescent="0.3">
      <c r="G24" s="24" t="s">
        <v>17</v>
      </c>
      <c r="H24" s="23">
        <f t="shared" si="0"/>
        <v>0</v>
      </c>
      <c r="I24" s="23">
        <f t="shared" si="0"/>
        <v>0.56229274091453985</v>
      </c>
      <c r="J24" s="23">
        <f t="shared" si="0"/>
        <v>0.34466244686577691</v>
      </c>
      <c r="K24" s="23">
        <f t="shared" si="0"/>
        <v>0.40011101306983887</v>
      </c>
      <c r="L24" s="23">
        <f t="shared" si="0"/>
        <v>0.30850609912226368</v>
      </c>
      <c r="M24" s="23">
        <f t="shared" si="0"/>
        <v>0.3950005504178622</v>
      </c>
      <c r="N24" s="23">
        <f t="shared" si="0"/>
        <v>0.35417077496386978</v>
      </c>
    </row>
    <row r="25" spans="1:16" x14ac:dyDescent="0.3">
      <c r="G25" s="24" t="s">
        <v>18</v>
      </c>
      <c r="H25" s="23">
        <f t="shared" si="0"/>
        <v>0</v>
      </c>
      <c r="I25" s="23">
        <f t="shared" si="0"/>
        <v>0.331318227497717</v>
      </c>
      <c r="J25" s="23">
        <f t="shared" si="0"/>
        <v>0.38575172137454328</v>
      </c>
      <c r="K25" s="23">
        <f t="shared" si="0"/>
        <v>0.32569534460377148</v>
      </c>
      <c r="L25" s="23">
        <f t="shared" si="0"/>
        <v>0.46544671689989237</v>
      </c>
      <c r="M25" s="23">
        <f t="shared" si="0"/>
        <v>0.44952752184171874</v>
      </c>
      <c r="N25" s="23">
        <f t="shared" si="0"/>
        <v>0.25575252541579346</v>
      </c>
    </row>
    <row r="26" spans="1:16" x14ac:dyDescent="0.3">
      <c r="G26" s="24" t="s">
        <v>20</v>
      </c>
      <c r="H26" s="23">
        <f t="shared" si="0"/>
        <v>0</v>
      </c>
      <c r="I26" s="23">
        <f t="shared" si="0"/>
        <v>0</v>
      </c>
      <c r="J26" s="23">
        <f t="shared" si="0"/>
        <v>0</v>
      </c>
      <c r="K26" s="23">
        <f t="shared" si="0"/>
        <v>0.52443876484186769</v>
      </c>
      <c r="L26" s="23">
        <f t="shared" si="0"/>
        <v>0.27348495171455922</v>
      </c>
      <c r="M26" s="23">
        <f t="shared" si="0"/>
        <v>0</v>
      </c>
      <c r="N26" s="23">
        <f t="shared" si="0"/>
        <v>0</v>
      </c>
    </row>
    <row r="27" spans="1:16" x14ac:dyDescent="0.3">
      <c r="G27" s="24" t="s">
        <v>22</v>
      </c>
      <c r="H27" s="23">
        <f t="shared" si="0"/>
        <v>0</v>
      </c>
      <c r="I27" s="23">
        <f t="shared" si="0"/>
        <v>0.53034220188747117</v>
      </c>
      <c r="J27" s="23">
        <f t="shared" si="0"/>
        <v>0</v>
      </c>
      <c r="K27" s="23">
        <f t="shared" si="0"/>
        <v>0</v>
      </c>
      <c r="L27" s="23">
        <f t="shared" si="0"/>
        <v>0</v>
      </c>
      <c r="M27" s="23">
        <f t="shared" si="0"/>
        <v>0</v>
      </c>
      <c r="N27" s="23">
        <f t="shared" si="0"/>
        <v>0</v>
      </c>
    </row>
    <row r="30" spans="1:16" s="28" customFormat="1" ht="16.2" thickBot="1" x14ac:dyDescent="0.35"/>
    <row r="31" spans="1:16" ht="16.2" thickTop="1" x14ac:dyDescent="0.3"/>
    <row r="32" spans="1:16" x14ac:dyDescent="0.3">
      <c r="D32" s="62" t="s">
        <v>47</v>
      </c>
      <c r="E32" s="62"/>
      <c r="F32" s="62"/>
      <c r="N32" s="62" t="s">
        <v>48</v>
      </c>
      <c r="O32" s="62"/>
      <c r="P32" s="62"/>
    </row>
    <row r="33" spans="1:19" x14ac:dyDescent="0.3">
      <c r="A33" s="3">
        <v>2.2000000000000002</v>
      </c>
      <c r="D33" s="62"/>
      <c r="E33" s="62"/>
      <c r="F33" s="62"/>
      <c r="N33" s="62"/>
      <c r="O33" s="62"/>
      <c r="P33" s="62"/>
    </row>
    <row r="36" spans="1:19" x14ac:dyDescent="0.3">
      <c r="B36" s="21"/>
      <c r="C36" s="26" t="s">
        <v>10</v>
      </c>
      <c r="D36" s="26" t="s">
        <v>33</v>
      </c>
      <c r="E36" s="26" t="s">
        <v>34</v>
      </c>
      <c r="F36" s="26" t="s">
        <v>25</v>
      </c>
      <c r="G36" s="26" t="s">
        <v>26</v>
      </c>
      <c r="H36" s="26" t="s">
        <v>23</v>
      </c>
      <c r="I36" s="26" t="s">
        <v>24</v>
      </c>
      <c r="L36" s="21"/>
      <c r="M36" s="26" t="s">
        <v>10</v>
      </c>
      <c r="N36" s="26" t="s">
        <v>33</v>
      </c>
      <c r="O36" s="26" t="s">
        <v>34</v>
      </c>
      <c r="P36" s="26" t="s">
        <v>25</v>
      </c>
      <c r="Q36" s="26" t="s">
        <v>26</v>
      </c>
      <c r="R36" s="26" t="s">
        <v>23</v>
      </c>
      <c r="S36" s="26" t="s">
        <v>24</v>
      </c>
    </row>
    <row r="37" spans="1:19" x14ac:dyDescent="0.3">
      <c r="B37" s="26" t="s">
        <v>8</v>
      </c>
      <c r="C37" s="22">
        <v>5407.6822665638456</v>
      </c>
      <c r="D37" s="22">
        <v>3141.1884411884407</v>
      </c>
      <c r="E37" s="22">
        <v>2643.3178326795351</v>
      </c>
      <c r="F37" s="22">
        <v>4583.967391304348</v>
      </c>
      <c r="G37" s="22">
        <v>4357.5866188769414</v>
      </c>
      <c r="H37" s="22">
        <v>4647.1713471713474</v>
      </c>
      <c r="I37" s="22">
        <v>5497.8474555182283</v>
      </c>
      <c r="L37" s="26" t="s">
        <v>8</v>
      </c>
      <c r="M37" s="3">
        <v>89</v>
      </c>
      <c r="N37" s="3">
        <v>45</v>
      </c>
      <c r="O37" s="3">
        <v>39</v>
      </c>
      <c r="P37" s="3">
        <v>78</v>
      </c>
      <c r="Q37" s="3">
        <v>69</v>
      </c>
      <c r="R37" s="3">
        <v>63</v>
      </c>
      <c r="S37" s="3">
        <v>55</v>
      </c>
    </row>
    <row r="38" spans="1:19" x14ac:dyDescent="0.3">
      <c r="B38" s="26" t="s">
        <v>14</v>
      </c>
      <c r="C38" s="22">
        <v>5903.8231780167262</v>
      </c>
      <c r="D38" s="22">
        <v>2757.3924731182797</v>
      </c>
      <c r="E38" s="22">
        <v>2152.7243589743589</v>
      </c>
      <c r="F38" s="22">
        <v>3894.5954106280192</v>
      </c>
      <c r="G38" s="22">
        <v>2656.875093717199</v>
      </c>
      <c r="H38" s="22">
        <v>3906.8452380952381</v>
      </c>
      <c r="I38" s="22">
        <v>4332.5308347047476</v>
      </c>
      <c r="L38" s="26" t="s">
        <v>14</v>
      </c>
      <c r="M38" s="3">
        <v>77</v>
      </c>
      <c r="N38" s="3">
        <v>43</v>
      </c>
      <c r="O38" s="3">
        <v>37</v>
      </c>
      <c r="P38" s="3">
        <v>71</v>
      </c>
      <c r="Q38" s="3">
        <v>63</v>
      </c>
      <c r="R38" s="3">
        <v>58</v>
      </c>
      <c r="S38" s="3">
        <v>52</v>
      </c>
    </row>
    <row r="39" spans="1:19" x14ac:dyDescent="0.3">
      <c r="B39" s="26" t="s">
        <v>15</v>
      </c>
      <c r="C39" s="22">
        <v>6349.395161290322</v>
      </c>
      <c r="D39" s="22">
        <v>1662.5843697536575</v>
      </c>
      <c r="E39" s="22">
        <v>1841.0929951690823</v>
      </c>
      <c r="F39" s="22">
        <v>3067.8445141690322</v>
      </c>
      <c r="G39" s="22">
        <v>2999.3711878261965</v>
      </c>
      <c r="H39" s="22">
        <v>4377.2156084656081</v>
      </c>
      <c r="I39" s="22">
        <v>4580.4489391445904</v>
      </c>
      <c r="L39" s="26" t="s">
        <v>15</v>
      </c>
      <c r="M39" s="3">
        <v>69</v>
      </c>
      <c r="N39" s="3">
        <v>41</v>
      </c>
      <c r="O39" s="3">
        <v>35</v>
      </c>
      <c r="P39" s="3">
        <v>64</v>
      </c>
      <c r="Q39" s="3">
        <v>60</v>
      </c>
      <c r="R39" s="3">
        <v>55</v>
      </c>
      <c r="S39" s="3">
        <v>50</v>
      </c>
    </row>
    <row r="40" spans="1:19" x14ac:dyDescent="0.3">
      <c r="B40" s="26" t="s">
        <v>16</v>
      </c>
      <c r="C40" s="22">
        <v>4649.735449735449</v>
      </c>
      <c r="D40" s="22">
        <v>2120.7633107205265</v>
      </c>
      <c r="E40" s="22">
        <v>2660.5867346938776</v>
      </c>
      <c r="F40" s="22">
        <v>3703.6290322580644</v>
      </c>
      <c r="G40" s="22">
        <v>3880.7153410694423</v>
      </c>
      <c r="H40" s="22">
        <v>3368.5990338164252</v>
      </c>
      <c r="I40" s="22">
        <v>3233.2327233855249</v>
      </c>
      <c r="L40" s="26" t="s">
        <v>16</v>
      </c>
      <c r="M40" s="3">
        <v>63</v>
      </c>
      <c r="N40" s="3">
        <v>39</v>
      </c>
      <c r="O40" s="3">
        <v>33</v>
      </c>
      <c r="P40" s="3">
        <v>59</v>
      </c>
      <c r="Q40" s="3">
        <v>56</v>
      </c>
      <c r="R40" s="3">
        <v>52</v>
      </c>
      <c r="S40" s="3">
        <v>48</v>
      </c>
    </row>
    <row r="41" spans="1:19" x14ac:dyDescent="0.3">
      <c r="B41" s="26" t="s">
        <v>17</v>
      </c>
      <c r="C41" s="22">
        <v>3091.1641524544743</v>
      </c>
      <c r="D41" s="22">
        <v>1759.35358108533</v>
      </c>
      <c r="E41" s="22">
        <v>2267.3821548821547</v>
      </c>
      <c r="F41" s="22">
        <v>2685.3205570596874</v>
      </c>
      <c r="G41" s="22">
        <v>3309.8715651135008</v>
      </c>
      <c r="H41" s="22">
        <v>3137.9486779907543</v>
      </c>
      <c r="I41" s="22">
        <v>3259.9985065710875</v>
      </c>
      <c r="L41" s="26" t="s">
        <v>17</v>
      </c>
      <c r="M41" s="3">
        <v>56</v>
      </c>
      <c r="N41" s="3">
        <v>36</v>
      </c>
      <c r="O41" s="3">
        <v>31</v>
      </c>
      <c r="P41" s="3">
        <v>54</v>
      </c>
      <c r="Q41" s="3">
        <v>52</v>
      </c>
      <c r="R41" s="3">
        <v>48</v>
      </c>
      <c r="S41" s="3">
        <v>44</v>
      </c>
    </row>
    <row r="42" spans="1:19" x14ac:dyDescent="0.3">
      <c r="B42" s="26" t="s">
        <v>18</v>
      </c>
      <c r="C42" s="22">
        <v>2778.1782136620845</v>
      </c>
      <c r="D42" s="22">
        <v>2175.4282372839075</v>
      </c>
      <c r="E42" s="22">
        <v>2170.052401302401</v>
      </c>
      <c r="F42" s="22">
        <v>3224.767824767825</v>
      </c>
      <c r="G42" s="22">
        <v>2148.4736355226642</v>
      </c>
      <c r="H42" s="22">
        <v>2511.5976290814401</v>
      </c>
      <c r="I42" s="22">
        <v>4292.5188951223317</v>
      </c>
      <c r="L42" s="26" t="s">
        <v>18</v>
      </c>
      <c r="M42" s="3">
        <v>48</v>
      </c>
      <c r="N42" s="3">
        <v>32</v>
      </c>
      <c r="O42" s="3">
        <v>29</v>
      </c>
      <c r="P42" s="3">
        <v>46</v>
      </c>
      <c r="Q42" s="3">
        <v>44</v>
      </c>
      <c r="R42" s="3">
        <v>41</v>
      </c>
      <c r="S42" s="3">
        <v>37</v>
      </c>
    </row>
    <row r="43" spans="1:19" x14ac:dyDescent="0.3">
      <c r="B43" s="26" t="s">
        <v>20</v>
      </c>
      <c r="C43" s="22">
        <v>3009.9366242223382</v>
      </c>
      <c r="D43" s="22">
        <v>1621.4206154365729</v>
      </c>
      <c r="E43" s="22">
        <v>1775.9158615136876</v>
      </c>
      <c r="F43" s="22">
        <v>1802.0310633213858</v>
      </c>
      <c r="G43" s="22">
        <v>2726.5741985822665</v>
      </c>
      <c r="H43" s="22">
        <v>2484.5280764635604</v>
      </c>
      <c r="I43" s="22">
        <v>2557.1155394524963</v>
      </c>
      <c r="L43" s="26" t="s">
        <v>20</v>
      </c>
      <c r="M43" s="3">
        <v>39</v>
      </c>
      <c r="N43" s="3">
        <v>28</v>
      </c>
      <c r="O43" s="3">
        <v>25</v>
      </c>
      <c r="P43" s="3">
        <v>37</v>
      </c>
      <c r="Q43" s="3">
        <v>36</v>
      </c>
      <c r="R43" s="3">
        <v>34</v>
      </c>
      <c r="S43" s="3">
        <v>31</v>
      </c>
    </row>
    <row r="44" spans="1:19" x14ac:dyDescent="0.3">
      <c r="B44" s="26" t="s">
        <v>22</v>
      </c>
      <c r="C44" s="22">
        <v>2377.9061717206046</v>
      </c>
      <c r="D44" s="22">
        <v>1357.614003633018</v>
      </c>
      <c r="E44" s="22">
        <v>1914.7998738316983</v>
      </c>
      <c r="F44" s="22">
        <v>2245.9427146927146</v>
      </c>
      <c r="G44" s="22">
        <v>1948.2647936256183</v>
      </c>
      <c r="H44" s="22">
        <v>1592.4921414283117</v>
      </c>
      <c r="I44" s="22">
        <v>2244.9039610329933</v>
      </c>
      <c r="L44" s="26" t="s">
        <v>22</v>
      </c>
      <c r="M44" s="3">
        <v>32</v>
      </c>
      <c r="N44" s="3">
        <v>24</v>
      </c>
      <c r="O44" s="3">
        <v>22</v>
      </c>
      <c r="P44" s="3">
        <v>30</v>
      </c>
      <c r="Q44" s="3">
        <v>29</v>
      </c>
      <c r="R44" s="3">
        <v>27</v>
      </c>
      <c r="S44" s="3">
        <v>26</v>
      </c>
    </row>
    <row r="49" spans="4:14" x14ac:dyDescent="0.3">
      <c r="D49" s="3" t="s">
        <v>53</v>
      </c>
      <c r="G49" s="21"/>
      <c r="H49" s="25" t="s">
        <v>10</v>
      </c>
      <c r="I49" s="25" t="s">
        <v>33</v>
      </c>
      <c r="J49" s="25" t="s">
        <v>34</v>
      </c>
      <c r="K49" s="25" t="s">
        <v>25</v>
      </c>
      <c r="L49" s="25" t="s">
        <v>26</v>
      </c>
      <c r="M49" s="25" t="s">
        <v>23</v>
      </c>
      <c r="N49" s="25" t="s">
        <v>24</v>
      </c>
    </row>
    <row r="50" spans="4:14" x14ac:dyDescent="0.3">
      <c r="G50" s="24" t="s">
        <v>8</v>
      </c>
      <c r="H50" s="23">
        <f>C37/(M37*100)</f>
        <v>0.60760474905211748</v>
      </c>
      <c r="I50" s="23">
        <f t="shared" ref="I50:N57" si="1">D37/(N37*100)</f>
        <v>0.69804187581965349</v>
      </c>
      <c r="J50" s="23">
        <f t="shared" si="1"/>
        <v>0.67777380325116288</v>
      </c>
      <c r="K50" s="23">
        <f t="shared" si="1"/>
        <v>0.58768812709030105</v>
      </c>
      <c r="L50" s="23">
        <f t="shared" si="1"/>
        <v>0.63153429259086102</v>
      </c>
      <c r="M50" s="23">
        <f t="shared" si="1"/>
        <v>0.7376462455827536</v>
      </c>
      <c r="N50" s="23">
        <f t="shared" si="1"/>
        <v>0.99960862827604147</v>
      </c>
    </row>
    <row r="51" spans="4:14" x14ac:dyDescent="0.3">
      <c r="G51" s="24" t="s">
        <v>14</v>
      </c>
      <c r="H51" s="23">
        <f t="shared" ref="H51:H57" si="2">C38/(M38*100)</f>
        <v>0.7667302828593151</v>
      </c>
      <c r="I51" s="23">
        <f t="shared" si="1"/>
        <v>0.64125406351587899</v>
      </c>
      <c r="J51" s="23">
        <f t="shared" si="1"/>
        <v>0.58181739431739432</v>
      </c>
      <c r="K51" s="23">
        <f t="shared" si="1"/>
        <v>0.54853456487718577</v>
      </c>
      <c r="L51" s="23">
        <f t="shared" si="1"/>
        <v>0.42172620535193633</v>
      </c>
      <c r="M51" s="23">
        <f t="shared" si="1"/>
        <v>0.6735940065681445</v>
      </c>
      <c r="N51" s="23">
        <f t="shared" si="1"/>
        <v>0.83317900667398992</v>
      </c>
    </row>
    <row r="52" spans="4:14" x14ac:dyDescent="0.3">
      <c r="G52" s="24" t="s">
        <v>15</v>
      </c>
      <c r="H52" s="23">
        <f t="shared" si="2"/>
        <v>0.92020219728845243</v>
      </c>
      <c r="I52" s="23">
        <f t="shared" si="1"/>
        <v>0.40550838286674573</v>
      </c>
      <c r="J52" s="23">
        <f t="shared" si="1"/>
        <v>0.52602657004830922</v>
      </c>
      <c r="K52" s="23">
        <f t="shared" si="1"/>
        <v>0.47935070533891128</v>
      </c>
      <c r="L52" s="23">
        <f t="shared" si="1"/>
        <v>0.49989519797103277</v>
      </c>
      <c r="M52" s="23">
        <f t="shared" si="1"/>
        <v>0.79585738335738332</v>
      </c>
      <c r="N52" s="23">
        <f t="shared" si="1"/>
        <v>0.91608978782891803</v>
      </c>
    </row>
    <row r="53" spans="4:14" x14ac:dyDescent="0.3">
      <c r="G53" s="24" t="s">
        <v>16</v>
      </c>
      <c r="H53" s="23">
        <f t="shared" si="2"/>
        <v>0.73805324598975386</v>
      </c>
      <c r="I53" s="23">
        <f t="shared" si="1"/>
        <v>0.54378546428731445</v>
      </c>
      <c r="J53" s="23">
        <f t="shared" si="1"/>
        <v>0.80623840445269013</v>
      </c>
      <c r="K53" s="23">
        <f t="shared" si="1"/>
        <v>0.62773373428102786</v>
      </c>
      <c r="L53" s="23">
        <f t="shared" si="1"/>
        <v>0.69298488233382893</v>
      </c>
      <c r="M53" s="23">
        <f t="shared" si="1"/>
        <v>0.64780750650315866</v>
      </c>
      <c r="N53" s="23">
        <f t="shared" si="1"/>
        <v>0.67359015070531769</v>
      </c>
    </row>
    <row r="54" spans="4:14" x14ac:dyDescent="0.3">
      <c r="G54" s="24" t="s">
        <v>17</v>
      </c>
      <c r="H54" s="23">
        <f t="shared" si="2"/>
        <v>0.55199359865258468</v>
      </c>
      <c r="I54" s="23">
        <f t="shared" si="1"/>
        <v>0.48870932807925832</v>
      </c>
      <c r="J54" s="23">
        <f t="shared" si="1"/>
        <v>0.73141359834908215</v>
      </c>
      <c r="K54" s="23">
        <f t="shared" si="1"/>
        <v>0.49728158464068284</v>
      </c>
      <c r="L54" s="23">
        <f t="shared" si="1"/>
        <v>0.63651376252182712</v>
      </c>
      <c r="M54" s="23">
        <f t="shared" si="1"/>
        <v>0.65373930791474044</v>
      </c>
      <c r="N54" s="23">
        <f t="shared" si="1"/>
        <v>0.74090875149342894</v>
      </c>
    </row>
    <row r="55" spans="4:14" x14ac:dyDescent="0.3">
      <c r="G55" s="24" t="s">
        <v>18</v>
      </c>
      <c r="H55" s="23">
        <f t="shared" si="2"/>
        <v>0.57878712784626762</v>
      </c>
      <c r="I55" s="23">
        <f t="shared" si="1"/>
        <v>0.6798213241512211</v>
      </c>
      <c r="J55" s="23">
        <f t="shared" si="1"/>
        <v>0.74829393148358658</v>
      </c>
      <c r="K55" s="23">
        <f t="shared" si="1"/>
        <v>0.70103648364517934</v>
      </c>
      <c r="L55" s="23">
        <f t="shared" si="1"/>
        <v>0.48828946261878731</v>
      </c>
      <c r="M55" s="23">
        <f t="shared" si="1"/>
        <v>0.61258478758083901</v>
      </c>
      <c r="N55" s="23">
        <f t="shared" si="1"/>
        <v>1.1601402419249545</v>
      </c>
    </row>
    <row r="56" spans="4:14" x14ac:dyDescent="0.3">
      <c r="G56" s="24" t="s">
        <v>20</v>
      </c>
      <c r="H56" s="23">
        <f t="shared" si="2"/>
        <v>0.77177862159547128</v>
      </c>
      <c r="I56" s="23">
        <f t="shared" si="1"/>
        <v>0.57907879122734751</v>
      </c>
      <c r="J56" s="23">
        <f t="shared" si="1"/>
        <v>0.71036634460547499</v>
      </c>
      <c r="K56" s="23">
        <f t="shared" si="1"/>
        <v>0.48703542251929344</v>
      </c>
      <c r="L56" s="23">
        <f t="shared" si="1"/>
        <v>0.75738172182840735</v>
      </c>
      <c r="M56" s="23">
        <f t="shared" si="1"/>
        <v>0.73074355190104723</v>
      </c>
      <c r="N56" s="23">
        <f t="shared" si="1"/>
        <v>0.82487598046854715</v>
      </c>
    </row>
    <row r="57" spans="4:14" x14ac:dyDescent="0.3">
      <c r="G57" s="24" t="s">
        <v>22</v>
      </c>
      <c r="H57" s="23">
        <f t="shared" si="2"/>
        <v>0.74309567866268889</v>
      </c>
      <c r="I57" s="23">
        <f t="shared" si="1"/>
        <v>0.56567250151375748</v>
      </c>
      <c r="J57" s="23">
        <f t="shared" si="1"/>
        <v>0.87036357901440831</v>
      </c>
      <c r="K57" s="23">
        <f t="shared" si="1"/>
        <v>0.74864757156423822</v>
      </c>
      <c r="L57" s="23">
        <f t="shared" si="1"/>
        <v>0.67181544607779942</v>
      </c>
      <c r="M57" s="23">
        <f t="shared" si="1"/>
        <v>0.58981190423270802</v>
      </c>
      <c r="N57" s="23">
        <f t="shared" si="1"/>
        <v>0.86342460039730506</v>
      </c>
    </row>
  </sheetData>
  <mergeCells count="4">
    <mergeCell ref="D2:F3"/>
    <mergeCell ref="N2:P3"/>
    <mergeCell ref="D32:F33"/>
    <mergeCell ref="N32:P33"/>
  </mergeCells>
  <conditionalFormatting sqref="G50:G57">
    <cfRule type="colorScale" priority="3">
      <colorScale>
        <cfvo type="min"/>
        <cfvo type="max"/>
        <color rgb="FFFFEF9C"/>
        <color rgb="FF63BE7B"/>
      </colorScale>
    </cfRule>
  </conditionalFormatting>
  <conditionalFormatting sqref="G19:N27">
    <cfRule type="colorScale" priority="4">
      <colorScale>
        <cfvo type="min"/>
        <cfvo type="max"/>
        <color rgb="FFFFEF9C"/>
        <color rgb="FF63BE7B"/>
      </colorScale>
    </cfRule>
  </conditionalFormatting>
  <conditionalFormatting sqref="G49:N49">
    <cfRule type="colorScale" priority="2">
      <colorScale>
        <cfvo type="min"/>
        <cfvo type="max"/>
        <color rgb="FFFFEF9C"/>
        <color rgb="FF63BE7B"/>
      </colorScale>
    </cfRule>
  </conditionalFormatting>
  <conditionalFormatting sqref="H20:N27">
    <cfRule type="colorScale" priority="5">
      <colorScale>
        <cfvo type="min"/>
        <cfvo type="max"/>
        <color rgb="FFFFEF9C"/>
        <color rgb="FF63BE7B"/>
      </colorScale>
    </cfRule>
  </conditionalFormatting>
  <conditionalFormatting sqref="H50:N5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B7F14-4FDD-0F40-BC59-F29067C4FE2A}">
  <dimension ref="A2:T17"/>
  <sheetViews>
    <sheetView topLeftCell="B9" workbookViewId="0">
      <selection activeCell="K29" sqref="K29"/>
    </sheetView>
  </sheetViews>
  <sheetFormatPr defaultColWidth="11.19921875" defaultRowHeight="15.6" x14ac:dyDescent="0.3"/>
  <cols>
    <col min="2" max="2" width="11.69921875" bestFit="1" customWidth="1"/>
  </cols>
  <sheetData>
    <row r="2" spans="1:20" x14ac:dyDescent="0.3">
      <c r="C2" s="63" t="s">
        <v>47</v>
      </c>
      <c r="D2" s="63"/>
      <c r="O2" s="63" t="s">
        <v>40</v>
      </c>
      <c r="P2" s="63"/>
    </row>
    <row r="5" spans="1:20" x14ac:dyDescent="0.3">
      <c r="A5" t="s">
        <v>49</v>
      </c>
      <c r="B5" t="s">
        <v>8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20</v>
      </c>
      <c r="I5" t="s">
        <v>22</v>
      </c>
      <c r="L5" t="s">
        <v>49</v>
      </c>
      <c r="M5" s="29" t="s">
        <v>8</v>
      </c>
      <c r="N5" s="29" t="s">
        <v>14</v>
      </c>
      <c r="O5" s="29" t="s">
        <v>15</v>
      </c>
      <c r="P5" s="29" t="s">
        <v>16</v>
      </c>
      <c r="Q5" s="29" t="s">
        <v>17</v>
      </c>
      <c r="R5" s="29" t="s">
        <v>18</v>
      </c>
      <c r="S5" s="29" t="s">
        <v>20</v>
      </c>
      <c r="T5" s="29" t="s">
        <v>22</v>
      </c>
    </row>
    <row r="6" spans="1:20" x14ac:dyDescent="0.3">
      <c r="A6" t="s">
        <v>50</v>
      </c>
      <c r="B6" s="6">
        <v>4325.5373361860984</v>
      </c>
      <c r="C6" s="6">
        <v>3657.826655322081</v>
      </c>
      <c r="D6" s="6">
        <v>3553.9932536883548</v>
      </c>
      <c r="E6" s="6">
        <v>3373.8945179541861</v>
      </c>
      <c r="F6" s="6">
        <v>2787.2913135938556</v>
      </c>
      <c r="G6" s="6">
        <v>2757.2881195346649</v>
      </c>
      <c r="H6" s="6">
        <v>2282.5031398560436</v>
      </c>
      <c r="I6" s="6">
        <v>1954.560522852137</v>
      </c>
      <c r="L6" t="s">
        <v>50</v>
      </c>
      <c r="M6" s="6">
        <v>1556.8425094423696</v>
      </c>
      <c r="N6" s="6">
        <v>1469.2880944234544</v>
      </c>
      <c r="O6" s="6">
        <v>1294.1405015532366</v>
      </c>
      <c r="P6" s="6">
        <v>1174.0044563053848</v>
      </c>
      <c r="Q6" s="6">
        <v>1043.3971291536227</v>
      </c>
      <c r="R6" s="6">
        <v>952.9348085061963</v>
      </c>
      <c r="S6" s="6">
        <v>795.52149604781175</v>
      </c>
      <c r="T6" s="6">
        <v>720</v>
      </c>
    </row>
    <row r="7" spans="1:20" x14ac:dyDescent="0.3">
      <c r="A7" t="s">
        <v>5</v>
      </c>
      <c r="B7" s="3" t="s">
        <v>10</v>
      </c>
      <c r="C7" s="3" t="s">
        <v>33</v>
      </c>
      <c r="D7" s="3" t="s">
        <v>34</v>
      </c>
      <c r="E7" s="3" t="s">
        <v>25</v>
      </c>
      <c r="F7" s="3" t="s">
        <v>26</v>
      </c>
      <c r="G7" s="3" t="s">
        <v>23</v>
      </c>
      <c r="H7" s="3" t="s">
        <v>24</v>
      </c>
      <c r="L7" t="s">
        <v>5</v>
      </c>
      <c r="M7" s="3" t="s">
        <v>10</v>
      </c>
      <c r="N7" s="3" t="s">
        <v>33</v>
      </c>
      <c r="O7" s="3" t="s">
        <v>34</v>
      </c>
      <c r="P7" s="3" t="s">
        <v>25</v>
      </c>
      <c r="Q7" s="3" t="s">
        <v>26</v>
      </c>
      <c r="R7" s="3" t="s">
        <v>23</v>
      </c>
      <c r="S7" s="3" t="s">
        <v>24</v>
      </c>
    </row>
    <row r="8" spans="1:20" x14ac:dyDescent="0.3">
      <c r="A8" t="s">
        <v>50</v>
      </c>
      <c r="B8" s="1">
        <v>4195.977652208232</v>
      </c>
      <c r="C8" s="1">
        <v>2074.4681290274671</v>
      </c>
      <c r="D8" s="1">
        <v>2178.2340266308497</v>
      </c>
      <c r="E8" s="1">
        <v>3151.0123135251347</v>
      </c>
      <c r="F8" s="1">
        <v>3003.4665542917282</v>
      </c>
      <c r="G8" s="1">
        <v>3253.2997190640854</v>
      </c>
      <c r="H8" s="1">
        <v>3749.8246068665007</v>
      </c>
      <c r="L8" t="s">
        <v>50</v>
      </c>
      <c r="M8" s="1">
        <v>2145.5619701583164</v>
      </c>
      <c r="N8" s="1">
        <v>1018.6189051772022</v>
      </c>
      <c r="O8" s="1">
        <v>907.46343739243457</v>
      </c>
      <c r="P8" s="1">
        <v>1212.8355770252927</v>
      </c>
      <c r="Q8" s="1">
        <v>1102.1509776035734</v>
      </c>
      <c r="R8" s="1">
        <v>1513.4734914644089</v>
      </c>
      <c r="S8" s="1">
        <v>1354.7324173839511</v>
      </c>
      <c r="T8" s="1"/>
    </row>
    <row r="17" spans="9:9" x14ac:dyDescent="0.3">
      <c r="I17" s="6"/>
    </row>
  </sheetData>
  <mergeCells count="2">
    <mergeCell ref="C2:D2"/>
    <mergeCell ref="O2:P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2C3D1-045C-4715-968C-28CB349E62D1}">
  <dimension ref="A1:C3"/>
  <sheetViews>
    <sheetView workbookViewId="0">
      <selection activeCell="G4" sqref="G4"/>
    </sheetView>
  </sheetViews>
  <sheetFormatPr defaultRowHeight="15.6" x14ac:dyDescent="0.3"/>
  <sheetData>
    <row r="1" spans="1:3" x14ac:dyDescent="0.3">
      <c r="A1" s="54"/>
      <c r="B1" s="54" t="s">
        <v>71</v>
      </c>
      <c r="C1" s="54" t="s">
        <v>72</v>
      </c>
    </row>
    <row r="2" spans="1:3" x14ac:dyDescent="0.3">
      <c r="A2" t="s">
        <v>71</v>
      </c>
      <c r="B2">
        <v>1</v>
      </c>
    </row>
    <row r="3" spans="1:3" ht="16.2" thickBot="1" x14ac:dyDescent="0.35">
      <c r="A3" s="53" t="s">
        <v>72</v>
      </c>
      <c r="B3" s="53">
        <v>-0.99734455131825994</v>
      </c>
      <c r="C3" s="5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0F426-FD91-F548-BC41-DE01C43FE48E}">
  <dimension ref="B6:V178"/>
  <sheetViews>
    <sheetView topLeftCell="J1" zoomScale="87" workbookViewId="0">
      <selection activeCell="T4" sqref="T4"/>
    </sheetView>
  </sheetViews>
  <sheetFormatPr defaultColWidth="11.19921875" defaultRowHeight="15.6" x14ac:dyDescent="0.3"/>
  <cols>
    <col min="3" max="3" width="13.796875" style="3" customWidth="1"/>
    <col min="6" max="6" width="18.296875" customWidth="1"/>
    <col min="8" max="8" width="17" customWidth="1"/>
    <col min="19" max="19" width="17.296875" customWidth="1"/>
    <col min="20" max="20" width="17.5" customWidth="1"/>
    <col min="22" max="22" width="20.296875" bestFit="1" customWidth="1"/>
  </cols>
  <sheetData>
    <row r="6" spans="2:22" x14ac:dyDescent="0.3">
      <c r="B6" s="12" t="s">
        <v>54</v>
      </c>
      <c r="C6" s="12" t="s">
        <v>55</v>
      </c>
      <c r="D6" s="2" t="s">
        <v>56</v>
      </c>
      <c r="E6" s="2" t="s">
        <v>57</v>
      </c>
      <c r="F6" s="2" t="s">
        <v>58</v>
      </c>
      <c r="G6" s="2" t="s">
        <v>59</v>
      </c>
      <c r="H6" s="2" t="s">
        <v>60</v>
      </c>
      <c r="P6" s="12" t="s">
        <v>54</v>
      </c>
      <c r="Q6" s="12" t="s">
        <v>55</v>
      </c>
      <c r="R6" s="2" t="s">
        <v>56</v>
      </c>
      <c r="S6" s="2" t="s">
        <v>57</v>
      </c>
      <c r="T6" s="2" t="s">
        <v>58</v>
      </c>
      <c r="U6" s="2" t="s">
        <v>59</v>
      </c>
      <c r="V6" s="2" t="s">
        <v>60</v>
      </c>
    </row>
    <row r="7" spans="2:22" x14ac:dyDescent="0.3">
      <c r="B7" s="30">
        <v>1</v>
      </c>
      <c r="C7" s="31">
        <v>4325.5373361860984</v>
      </c>
      <c r="D7" s="34">
        <f>B7-$B$15</f>
        <v>-3.5</v>
      </c>
      <c r="E7" s="33">
        <f>C7-$C$15</f>
        <v>1238.9254788126709</v>
      </c>
      <c r="F7" s="2">
        <f>D7*E7</f>
        <v>-4336.2391758443482</v>
      </c>
      <c r="G7" s="33">
        <f>D7^2</f>
        <v>12.25</v>
      </c>
      <c r="H7" s="33">
        <f>E7^2</f>
        <v>1534936.3420512059</v>
      </c>
      <c r="P7" s="30">
        <v>1</v>
      </c>
      <c r="Q7" s="6">
        <v>1556.8425094423696</v>
      </c>
      <c r="R7" s="36">
        <f>P7-$Q$18</f>
        <v>-3.5</v>
      </c>
      <c r="S7" s="1">
        <f>Q7-$R$18</f>
        <v>431.0763850133601</v>
      </c>
      <c r="T7" s="1">
        <f>R7*S7</f>
        <v>-1508.7673475467604</v>
      </c>
      <c r="U7" s="1">
        <f>R7^2</f>
        <v>12.25</v>
      </c>
      <c r="V7" s="1">
        <f>S7^2</f>
        <v>185826.84971618667</v>
      </c>
    </row>
    <row r="8" spans="2:22" x14ac:dyDescent="0.3">
      <c r="B8" s="30">
        <v>2</v>
      </c>
      <c r="C8" s="31">
        <v>3657.826655322081</v>
      </c>
      <c r="D8" s="34">
        <f t="shared" ref="D8:D14" si="0">B8-$B$15</f>
        <v>-2.5</v>
      </c>
      <c r="E8" s="33">
        <f t="shared" ref="E8:E14" si="1">C8-$C$15</f>
        <v>571.21479794865354</v>
      </c>
      <c r="F8" s="2">
        <f t="shared" ref="F8:F14" si="2">D8*E8</f>
        <v>-1428.0369948716339</v>
      </c>
      <c r="G8" s="33">
        <f t="shared" ref="G8:G14" si="3">D8^2</f>
        <v>6.25</v>
      </c>
      <c r="H8" s="33">
        <f t="shared" ref="H8:H14" si="4">E8^2</f>
        <v>326286.34539552109</v>
      </c>
      <c r="P8" s="30">
        <v>2</v>
      </c>
      <c r="Q8" s="6">
        <v>1469.2880944234544</v>
      </c>
      <c r="R8" s="36">
        <f t="shared" ref="R8:R14" si="5">P8-$P$15</f>
        <v>-2.5</v>
      </c>
      <c r="S8" s="1">
        <f>Q8-$R$18</f>
        <v>343.52196999444482</v>
      </c>
      <c r="T8" s="1">
        <f t="shared" ref="T8:T14" si="6">R8*S8</f>
        <v>-858.80492498611204</v>
      </c>
      <c r="U8" s="1">
        <f t="shared" ref="U8:U15" si="7">R8^2</f>
        <v>6.25</v>
      </c>
      <c r="V8" s="1">
        <f t="shared" ref="V8:V15" si="8">S8^2</f>
        <v>118007.34386886425</v>
      </c>
    </row>
    <row r="9" spans="2:22" x14ac:dyDescent="0.3">
      <c r="B9" s="30">
        <v>3</v>
      </c>
      <c r="C9" s="31">
        <v>3553.9932536883548</v>
      </c>
      <c r="D9" s="34">
        <f t="shared" si="0"/>
        <v>-1.5</v>
      </c>
      <c r="E9" s="33">
        <f t="shared" si="1"/>
        <v>467.38139631492731</v>
      </c>
      <c r="F9" s="2">
        <f t="shared" si="2"/>
        <v>-701.07209447239097</v>
      </c>
      <c r="G9" s="33">
        <f t="shared" si="3"/>
        <v>2.25</v>
      </c>
      <c r="H9" s="33">
        <f t="shared" si="4"/>
        <v>218445.36962129115</v>
      </c>
      <c r="P9" s="30">
        <v>3</v>
      </c>
      <c r="Q9" s="6">
        <v>1294.1405015532366</v>
      </c>
      <c r="R9" s="36">
        <f t="shared" si="5"/>
        <v>-1.5</v>
      </c>
      <c r="S9" s="1">
        <f t="shared" ref="S9:S13" si="9">Q9-$R$18</f>
        <v>168.37437712422707</v>
      </c>
      <c r="T9" s="1">
        <f t="shared" si="6"/>
        <v>-252.5615656863406</v>
      </c>
      <c r="U9" s="1">
        <f t="shared" si="7"/>
        <v>2.25</v>
      </c>
      <c r="V9" s="1">
        <f t="shared" si="8"/>
        <v>28349.930871971439</v>
      </c>
    </row>
    <row r="10" spans="2:22" x14ac:dyDescent="0.3">
      <c r="B10" s="30">
        <v>4</v>
      </c>
      <c r="C10" s="31">
        <v>3373.8945179541861</v>
      </c>
      <c r="D10" s="34">
        <f t="shared" si="0"/>
        <v>-0.5</v>
      </c>
      <c r="E10" s="33">
        <f t="shared" si="1"/>
        <v>287.2826605807586</v>
      </c>
      <c r="F10" s="2">
        <f t="shared" si="2"/>
        <v>-143.6413302903793</v>
      </c>
      <c r="G10" s="33">
        <f t="shared" si="3"/>
        <v>0.25</v>
      </c>
      <c r="H10" s="33">
        <f t="shared" si="4"/>
        <v>82531.327070359359</v>
      </c>
      <c r="P10" s="30">
        <v>4</v>
      </c>
      <c r="Q10" s="6">
        <v>1174.0044563053848</v>
      </c>
      <c r="R10" s="36">
        <f t="shared" si="5"/>
        <v>-0.5</v>
      </c>
      <c r="S10" s="1">
        <f t="shared" si="9"/>
        <v>48.238331876375241</v>
      </c>
      <c r="T10" s="1">
        <f t="shared" si="6"/>
        <v>-24.119165938187621</v>
      </c>
      <c r="U10" s="1">
        <f t="shared" si="7"/>
        <v>0.25</v>
      </c>
      <c r="V10" s="1">
        <f t="shared" si="8"/>
        <v>2326.9366622153198</v>
      </c>
    </row>
    <row r="11" spans="2:22" x14ac:dyDescent="0.3">
      <c r="B11" s="30">
        <v>5</v>
      </c>
      <c r="C11" s="31">
        <v>2787.2913135938556</v>
      </c>
      <c r="D11" s="34">
        <f t="shared" si="0"/>
        <v>0.5</v>
      </c>
      <c r="E11" s="33">
        <f t="shared" si="1"/>
        <v>-299.32054377957184</v>
      </c>
      <c r="F11" s="2">
        <f t="shared" si="2"/>
        <v>-149.66027188978592</v>
      </c>
      <c r="G11" s="33">
        <f t="shared" si="3"/>
        <v>0.25</v>
      </c>
      <c r="H11" s="33">
        <f t="shared" si="4"/>
        <v>89592.787928498583</v>
      </c>
      <c r="P11" s="30">
        <v>5</v>
      </c>
      <c r="Q11" s="6">
        <v>1043.3971291536227</v>
      </c>
      <c r="R11" s="36">
        <f t="shared" si="5"/>
        <v>0.5</v>
      </c>
      <c r="S11" s="1">
        <f t="shared" si="9"/>
        <v>-82.368995275386851</v>
      </c>
      <c r="T11" s="1">
        <f t="shared" si="6"/>
        <v>-41.184497637693426</v>
      </c>
      <c r="U11" s="1">
        <f t="shared" si="7"/>
        <v>0.25</v>
      </c>
      <c r="V11" s="1">
        <f t="shared" si="8"/>
        <v>6784.6513826767014</v>
      </c>
    </row>
    <row r="12" spans="2:22" x14ac:dyDescent="0.3">
      <c r="B12" s="30">
        <v>6</v>
      </c>
      <c r="C12" s="31">
        <v>2757.2881195346649</v>
      </c>
      <c r="D12" s="34">
        <f t="shared" si="0"/>
        <v>1.5</v>
      </c>
      <c r="E12" s="33">
        <f t="shared" si="1"/>
        <v>-329.32373783876255</v>
      </c>
      <c r="F12" s="2">
        <f t="shared" si="2"/>
        <v>-493.98560675814383</v>
      </c>
      <c r="G12" s="33">
        <f t="shared" si="3"/>
        <v>2.25</v>
      </c>
      <c r="H12" s="33">
        <f t="shared" si="4"/>
        <v>108454.124304094</v>
      </c>
      <c r="P12" s="30">
        <v>6</v>
      </c>
      <c r="Q12" s="6">
        <v>952.9348085061963</v>
      </c>
      <c r="R12" s="36">
        <f t="shared" si="5"/>
        <v>1.5</v>
      </c>
      <c r="S12" s="1">
        <f t="shared" si="9"/>
        <v>-172.83131592281325</v>
      </c>
      <c r="T12" s="1">
        <f t="shared" si="6"/>
        <v>-259.24697388421987</v>
      </c>
      <c r="U12" s="1">
        <f t="shared" si="7"/>
        <v>2.25</v>
      </c>
      <c r="V12" s="1">
        <f t="shared" si="8"/>
        <v>29870.663763611279</v>
      </c>
    </row>
    <row r="13" spans="2:22" x14ac:dyDescent="0.3">
      <c r="B13" s="30">
        <v>7</v>
      </c>
      <c r="C13" s="31">
        <v>2282.5031398560436</v>
      </c>
      <c r="D13" s="34">
        <f t="shared" si="0"/>
        <v>2.5</v>
      </c>
      <c r="E13" s="33">
        <f t="shared" si="1"/>
        <v>-804.10871751738387</v>
      </c>
      <c r="F13" s="2">
        <f t="shared" si="2"/>
        <v>-2010.2717937934597</v>
      </c>
      <c r="G13" s="33">
        <f t="shared" si="3"/>
        <v>6.25</v>
      </c>
      <c r="H13" s="33">
        <f t="shared" si="4"/>
        <v>646590.82958745188</v>
      </c>
      <c r="P13" s="30">
        <v>7</v>
      </c>
      <c r="Q13" s="6">
        <v>795.52149604781175</v>
      </c>
      <c r="R13" s="36">
        <f t="shared" si="5"/>
        <v>2.5</v>
      </c>
      <c r="S13" s="1">
        <f t="shared" si="9"/>
        <v>-330.2446283811978</v>
      </c>
      <c r="T13" s="1">
        <f t="shared" si="6"/>
        <v>-825.6115709529945</v>
      </c>
      <c r="U13" s="1">
        <f t="shared" si="7"/>
        <v>6.25</v>
      </c>
      <c r="V13" s="1">
        <f>S13^2</f>
        <v>109061.51457463544</v>
      </c>
    </row>
    <row r="14" spans="2:22" x14ac:dyDescent="0.3">
      <c r="B14" s="30">
        <v>8</v>
      </c>
      <c r="C14" s="31">
        <v>1954.560522852137</v>
      </c>
      <c r="D14" s="34">
        <f t="shared" si="0"/>
        <v>3.5</v>
      </c>
      <c r="E14" s="33">
        <f t="shared" si="1"/>
        <v>-1132.0513345212905</v>
      </c>
      <c r="F14" s="2">
        <f t="shared" si="2"/>
        <v>-3962.179670824517</v>
      </c>
      <c r="G14" s="33">
        <f t="shared" si="3"/>
        <v>12.25</v>
      </c>
      <c r="H14" s="33">
        <f t="shared" si="4"/>
        <v>1281540.2239914348</v>
      </c>
      <c r="P14" s="30">
        <v>8</v>
      </c>
      <c r="Q14" s="6">
        <v>720</v>
      </c>
      <c r="R14" s="36">
        <f t="shared" si="5"/>
        <v>3.5</v>
      </c>
      <c r="S14" s="1">
        <f>Q14-$R$18</f>
        <v>-405.76612442900955</v>
      </c>
      <c r="T14" s="1">
        <f t="shared" si="6"/>
        <v>-1420.1814355015335</v>
      </c>
      <c r="U14" s="1">
        <f t="shared" si="7"/>
        <v>12.25</v>
      </c>
      <c r="V14" s="1">
        <f t="shared" si="8"/>
        <v>164646.14773413847</v>
      </c>
    </row>
    <row r="15" spans="2:22" x14ac:dyDescent="0.3">
      <c r="B15" s="32">
        <f>AVERAGE(B7:B14)</f>
        <v>4.5</v>
      </c>
      <c r="C15" s="32">
        <f>AVERAGE(C7:C14)</f>
        <v>3086.6118573734275</v>
      </c>
      <c r="P15" s="32">
        <f>AVERAGE(P7:P14)</f>
        <v>4.5</v>
      </c>
      <c r="Q15" s="35">
        <f>AVERAGE(Q7:Q14)</f>
        <v>1125.7661244290096</v>
      </c>
      <c r="R15" s="36">
        <f>SUM(R7:R14)</f>
        <v>0</v>
      </c>
      <c r="S15" s="1">
        <f>SUM(S7:S14)</f>
        <v>0</v>
      </c>
      <c r="T15" s="1">
        <f>SUM(T7:T14)</f>
        <v>-5190.4774821338415</v>
      </c>
      <c r="U15" s="1">
        <f t="shared" si="7"/>
        <v>0</v>
      </c>
      <c r="V15" s="1">
        <f t="shared" si="8"/>
        <v>0</v>
      </c>
    </row>
    <row r="16" spans="2:22" x14ac:dyDescent="0.3">
      <c r="B16" s="6"/>
    </row>
    <row r="17" spans="2:19" ht="16.2" thickBot="1" x14ac:dyDescent="0.35">
      <c r="B17" s="6"/>
    </row>
    <row r="18" spans="2:19" x14ac:dyDescent="0.3">
      <c r="B18" s="6"/>
      <c r="P18" s="37" t="s">
        <v>61</v>
      </c>
      <c r="Q18" s="55">
        <f>AVERAGE(P7:P14)</f>
        <v>4.5</v>
      </c>
      <c r="R18" s="38">
        <f>AVERAGE(Q7:Q14)</f>
        <v>1125.7661244290096</v>
      </c>
      <c r="S18" s="60"/>
    </row>
    <row r="19" spans="2:19" ht="16.2" thickBot="1" x14ac:dyDescent="0.35">
      <c r="B19" s="6"/>
      <c r="P19" s="39" t="s">
        <v>62</v>
      </c>
      <c r="Q19" s="40">
        <f>STDEV(P7:P14)</f>
        <v>2.4494897427831779</v>
      </c>
      <c r="R19" s="41">
        <f>STDEV(Q7:Q14)</f>
        <v>303.52077796004596</v>
      </c>
      <c r="S19" s="59"/>
    </row>
    <row r="20" spans="2:19" x14ac:dyDescent="0.3">
      <c r="B20" s="6"/>
      <c r="P20" s="43"/>
      <c r="Q20" s="44"/>
      <c r="R20" s="45"/>
      <c r="S20" s="42"/>
    </row>
    <row r="21" spans="2:19" x14ac:dyDescent="0.3">
      <c r="B21" s="6"/>
      <c r="P21" s="43" t="s">
        <v>63</v>
      </c>
      <c r="Q21" s="57">
        <f>T15/7</f>
        <v>-741.49678316197731</v>
      </c>
      <c r="R21" s="56" t="s">
        <v>73</v>
      </c>
      <c r="S21" s="42"/>
    </row>
    <row r="22" spans="2:19" x14ac:dyDescent="0.3">
      <c r="B22" s="6"/>
      <c r="P22" s="43" t="s">
        <v>64</v>
      </c>
      <c r="Q22" s="58">
        <f>_xlfn.STDEV.S(P7:P14)</f>
        <v>2.4494897427831779</v>
      </c>
      <c r="R22" s="64" t="s">
        <v>65</v>
      </c>
      <c r="S22" s="65"/>
    </row>
    <row r="23" spans="2:19" x14ac:dyDescent="0.3">
      <c r="B23" s="6"/>
      <c r="P23" s="43" t="s">
        <v>66</v>
      </c>
      <c r="Q23" s="44">
        <f>_xlfn.STDEV.S(Q7:Q14)</f>
        <v>303.52077796004596</v>
      </c>
      <c r="R23" s="64" t="s">
        <v>67</v>
      </c>
      <c r="S23" s="65"/>
    </row>
    <row r="24" spans="2:19" x14ac:dyDescent="0.3">
      <c r="B24" s="6"/>
      <c r="P24" s="43"/>
      <c r="Q24" s="44"/>
      <c r="R24" s="45"/>
      <c r="S24" s="42"/>
    </row>
    <row r="25" spans="2:19" ht="16.2" x14ac:dyDescent="0.35">
      <c r="B25" s="6"/>
      <c r="P25" s="46" t="s">
        <v>68</v>
      </c>
      <c r="Q25" s="44">
        <f>Q21/(Q22*Q23)</f>
        <v>-0.99734455131825905</v>
      </c>
      <c r="R25" s="47" t="s">
        <v>69</v>
      </c>
      <c r="S25" s="42"/>
    </row>
    <row r="26" spans="2:19" x14ac:dyDescent="0.3">
      <c r="B26" s="6"/>
      <c r="P26" s="48"/>
      <c r="Q26" s="44"/>
      <c r="R26" s="45"/>
      <c r="S26" s="42"/>
    </row>
    <row r="27" spans="2:19" ht="16.2" thickBot="1" x14ac:dyDescent="0.35">
      <c r="B27" s="6"/>
      <c r="P27" s="49" t="s">
        <v>70</v>
      </c>
      <c r="Q27" s="50">
        <f>CORREL(P7:P14,Q7:Q14)</f>
        <v>-0.99734455131825994</v>
      </c>
      <c r="R27" s="51"/>
      <c r="S27" s="52"/>
    </row>
    <row r="28" spans="2:19" x14ac:dyDescent="0.3">
      <c r="B28" s="6"/>
    </row>
    <row r="29" spans="2:19" x14ac:dyDescent="0.3">
      <c r="B29" s="6"/>
    </row>
    <row r="30" spans="2:19" x14ac:dyDescent="0.3">
      <c r="B30" s="6"/>
    </row>
    <row r="31" spans="2:19" x14ac:dyDescent="0.3">
      <c r="B31" s="6"/>
    </row>
    <row r="32" spans="2:19" x14ac:dyDescent="0.3">
      <c r="B32" s="6"/>
    </row>
    <row r="33" spans="2:2" x14ac:dyDescent="0.3">
      <c r="B33" s="6"/>
    </row>
    <row r="34" spans="2:2" x14ac:dyDescent="0.3">
      <c r="B34" s="6"/>
    </row>
    <row r="35" spans="2:2" x14ac:dyDescent="0.3">
      <c r="B35" s="6"/>
    </row>
    <row r="36" spans="2:2" x14ac:dyDescent="0.3">
      <c r="B36" s="6"/>
    </row>
    <row r="37" spans="2:2" x14ac:dyDescent="0.3">
      <c r="B37" s="6"/>
    </row>
    <row r="38" spans="2:2" x14ac:dyDescent="0.3">
      <c r="B38" s="6"/>
    </row>
    <row r="39" spans="2:2" x14ac:dyDescent="0.3">
      <c r="B39" s="6"/>
    </row>
    <row r="40" spans="2:2" x14ac:dyDescent="0.3">
      <c r="B40" s="6"/>
    </row>
    <row r="41" spans="2:2" x14ac:dyDescent="0.3">
      <c r="B41" s="6"/>
    </row>
    <row r="42" spans="2:2" x14ac:dyDescent="0.3">
      <c r="B42" s="6"/>
    </row>
    <row r="43" spans="2:2" x14ac:dyDescent="0.3">
      <c r="B43" s="6"/>
    </row>
    <row r="44" spans="2:2" x14ac:dyDescent="0.3">
      <c r="B44" s="6"/>
    </row>
    <row r="45" spans="2:2" x14ac:dyDescent="0.3">
      <c r="B45" s="6"/>
    </row>
    <row r="46" spans="2:2" x14ac:dyDescent="0.3">
      <c r="B46" s="6"/>
    </row>
    <row r="47" spans="2:2" x14ac:dyDescent="0.3">
      <c r="B47" s="6"/>
    </row>
    <row r="48" spans="2:2" x14ac:dyDescent="0.3">
      <c r="B48" s="6"/>
    </row>
    <row r="49" spans="2:2" x14ac:dyDescent="0.3">
      <c r="B49" s="6"/>
    </row>
    <row r="50" spans="2:2" x14ac:dyDescent="0.3">
      <c r="B50" s="6"/>
    </row>
    <row r="51" spans="2:2" x14ac:dyDescent="0.3">
      <c r="B51" s="6"/>
    </row>
    <row r="52" spans="2:2" x14ac:dyDescent="0.3">
      <c r="B52" s="6"/>
    </row>
    <row r="53" spans="2:2" x14ac:dyDescent="0.3">
      <c r="B53" s="6"/>
    </row>
    <row r="54" spans="2:2" x14ac:dyDescent="0.3">
      <c r="B54" s="6"/>
    </row>
    <row r="55" spans="2:2" x14ac:dyDescent="0.3">
      <c r="B55" s="6"/>
    </row>
    <row r="56" spans="2:2" x14ac:dyDescent="0.3">
      <c r="B56" s="6"/>
    </row>
    <row r="57" spans="2:2" x14ac:dyDescent="0.3">
      <c r="B57" s="6"/>
    </row>
    <row r="58" spans="2:2" x14ac:dyDescent="0.3">
      <c r="B58" s="6"/>
    </row>
    <row r="59" spans="2:2" x14ac:dyDescent="0.3">
      <c r="B59" s="6"/>
    </row>
    <row r="60" spans="2:2" x14ac:dyDescent="0.3">
      <c r="B60" s="6"/>
    </row>
    <row r="61" spans="2:2" x14ac:dyDescent="0.3">
      <c r="B61" s="6"/>
    </row>
    <row r="62" spans="2:2" x14ac:dyDescent="0.3">
      <c r="B62" s="6"/>
    </row>
    <row r="63" spans="2:2" x14ac:dyDescent="0.3">
      <c r="B63" s="6"/>
    </row>
    <row r="64" spans="2:2" x14ac:dyDescent="0.3">
      <c r="B64" s="6"/>
    </row>
    <row r="65" spans="2:2" x14ac:dyDescent="0.3">
      <c r="B65" s="6"/>
    </row>
    <row r="66" spans="2:2" x14ac:dyDescent="0.3">
      <c r="B66" s="6"/>
    </row>
    <row r="67" spans="2:2" x14ac:dyDescent="0.3">
      <c r="B67" s="6"/>
    </row>
    <row r="68" spans="2:2" x14ac:dyDescent="0.3">
      <c r="B68" s="6"/>
    </row>
    <row r="69" spans="2:2" x14ac:dyDescent="0.3">
      <c r="B69" s="6"/>
    </row>
    <row r="70" spans="2:2" x14ac:dyDescent="0.3">
      <c r="B70" s="6"/>
    </row>
    <row r="71" spans="2:2" x14ac:dyDescent="0.3">
      <c r="B71" s="6"/>
    </row>
    <row r="72" spans="2:2" x14ac:dyDescent="0.3">
      <c r="B72" s="6"/>
    </row>
    <row r="73" spans="2:2" x14ac:dyDescent="0.3">
      <c r="B73" s="6"/>
    </row>
    <row r="74" spans="2:2" x14ac:dyDescent="0.3">
      <c r="B74" s="6"/>
    </row>
    <row r="75" spans="2:2" x14ac:dyDescent="0.3">
      <c r="B75" s="6"/>
    </row>
    <row r="76" spans="2:2" x14ac:dyDescent="0.3">
      <c r="B76" s="6"/>
    </row>
    <row r="77" spans="2:2" x14ac:dyDescent="0.3">
      <c r="B77" s="6"/>
    </row>
    <row r="78" spans="2:2" x14ac:dyDescent="0.3">
      <c r="B78" s="6"/>
    </row>
    <row r="79" spans="2:2" x14ac:dyDescent="0.3">
      <c r="B79" s="6"/>
    </row>
    <row r="80" spans="2:2" x14ac:dyDescent="0.3">
      <c r="B80" s="6"/>
    </row>
    <row r="81" spans="2:2" x14ac:dyDescent="0.3">
      <c r="B81" s="6"/>
    </row>
    <row r="82" spans="2:2" x14ac:dyDescent="0.3">
      <c r="B82" s="6"/>
    </row>
    <row r="83" spans="2:2" x14ac:dyDescent="0.3">
      <c r="B83" s="6"/>
    </row>
    <row r="84" spans="2:2" x14ac:dyDescent="0.3">
      <c r="B84" s="6"/>
    </row>
    <row r="85" spans="2:2" x14ac:dyDescent="0.3">
      <c r="B85" s="6"/>
    </row>
    <row r="86" spans="2:2" x14ac:dyDescent="0.3">
      <c r="B86" s="6"/>
    </row>
    <row r="87" spans="2:2" x14ac:dyDescent="0.3">
      <c r="B87" s="6"/>
    </row>
    <row r="88" spans="2:2" x14ac:dyDescent="0.3">
      <c r="B88" s="6"/>
    </row>
    <row r="89" spans="2:2" x14ac:dyDescent="0.3">
      <c r="B89" s="6"/>
    </row>
    <row r="90" spans="2:2" x14ac:dyDescent="0.3">
      <c r="B90" s="6"/>
    </row>
    <row r="91" spans="2:2" x14ac:dyDescent="0.3">
      <c r="B91" s="6"/>
    </row>
    <row r="92" spans="2:2" x14ac:dyDescent="0.3">
      <c r="B92" s="6"/>
    </row>
    <row r="93" spans="2:2" x14ac:dyDescent="0.3">
      <c r="B93" s="6"/>
    </row>
    <row r="94" spans="2:2" x14ac:dyDescent="0.3">
      <c r="B94" s="6"/>
    </row>
    <row r="95" spans="2:2" x14ac:dyDescent="0.3">
      <c r="B95" s="6"/>
    </row>
    <row r="96" spans="2:2" x14ac:dyDescent="0.3">
      <c r="B96" s="6"/>
    </row>
    <row r="97" spans="2:2" x14ac:dyDescent="0.3">
      <c r="B97" s="6"/>
    </row>
    <row r="98" spans="2:2" x14ac:dyDescent="0.3">
      <c r="B98" s="6"/>
    </row>
    <row r="99" spans="2:2" x14ac:dyDescent="0.3">
      <c r="B99" s="6"/>
    </row>
    <row r="100" spans="2:2" x14ac:dyDescent="0.3">
      <c r="B100" s="6"/>
    </row>
    <row r="101" spans="2:2" x14ac:dyDescent="0.3">
      <c r="B101" s="6"/>
    </row>
    <row r="102" spans="2:2" x14ac:dyDescent="0.3">
      <c r="B102" s="6"/>
    </row>
    <row r="103" spans="2:2" x14ac:dyDescent="0.3">
      <c r="B103" s="6"/>
    </row>
    <row r="104" spans="2:2" x14ac:dyDescent="0.3">
      <c r="B104" s="6"/>
    </row>
    <row r="105" spans="2:2" x14ac:dyDescent="0.3">
      <c r="B105" s="6"/>
    </row>
    <row r="106" spans="2:2" x14ac:dyDescent="0.3">
      <c r="B106" s="6"/>
    </row>
    <row r="107" spans="2:2" x14ac:dyDescent="0.3">
      <c r="B107" s="6"/>
    </row>
    <row r="108" spans="2:2" x14ac:dyDescent="0.3">
      <c r="B108" s="6"/>
    </row>
    <row r="109" spans="2:2" x14ac:dyDescent="0.3">
      <c r="B109" s="6"/>
    </row>
    <row r="110" spans="2:2" x14ac:dyDescent="0.3">
      <c r="B110" s="6"/>
    </row>
    <row r="111" spans="2:2" x14ac:dyDescent="0.3">
      <c r="B111" s="6"/>
    </row>
    <row r="112" spans="2:2" x14ac:dyDescent="0.3">
      <c r="B112" s="6"/>
    </row>
    <row r="113" spans="2:2" x14ac:dyDescent="0.3">
      <c r="B113" s="6"/>
    </row>
    <row r="114" spans="2:2" x14ac:dyDescent="0.3">
      <c r="B114" s="6"/>
    </row>
    <row r="115" spans="2:2" x14ac:dyDescent="0.3">
      <c r="B115" s="6"/>
    </row>
    <row r="116" spans="2:2" x14ac:dyDescent="0.3">
      <c r="B116" s="6"/>
    </row>
    <row r="117" spans="2:2" x14ac:dyDescent="0.3">
      <c r="B117" s="6"/>
    </row>
    <row r="118" spans="2:2" x14ac:dyDescent="0.3">
      <c r="B118" s="6"/>
    </row>
    <row r="119" spans="2:2" x14ac:dyDescent="0.3">
      <c r="B119" s="6"/>
    </row>
    <row r="120" spans="2:2" x14ac:dyDescent="0.3">
      <c r="B120" s="6"/>
    </row>
    <row r="121" spans="2:2" x14ac:dyDescent="0.3">
      <c r="B121" s="6"/>
    </row>
    <row r="122" spans="2:2" x14ac:dyDescent="0.3">
      <c r="B122" s="6"/>
    </row>
    <row r="123" spans="2:2" x14ac:dyDescent="0.3">
      <c r="B123" s="6"/>
    </row>
    <row r="124" spans="2:2" x14ac:dyDescent="0.3">
      <c r="B124" s="6"/>
    </row>
    <row r="125" spans="2:2" x14ac:dyDescent="0.3">
      <c r="B125" s="6"/>
    </row>
    <row r="126" spans="2:2" x14ac:dyDescent="0.3">
      <c r="B126" s="6"/>
    </row>
    <row r="127" spans="2:2" x14ac:dyDescent="0.3">
      <c r="B127" s="6"/>
    </row>
    <row r="128" spans="2:2" x14ac:dyDescent="0.3">
      <c r="B128" s="6"/>
    </row>
    <row r="129" spans="2:2" x14ac:dyDescent="0.3">
      <c r="B129" s="6"/>
    </row>
    <row r="130" spans="2:2" x14ac:dyDescent="0.3">
      <c r="B130" s="6"/>
    </row>
    <row r="131" spans="2:2" x14ac:dyDescent="0.3">
      <c r="B131" s="6"/>
    </row>
    <row r="132" spans="2:2" x14ac:dyDescent="0.3">
      <c r="B132" s="6"/>
    </row>
    <row r="133" spans="2:2" x14ac:dyDescent="0.3">
      <c r="B133" s="6"/>
    </row>
    <row r="134" spans="2:2" x14ac:dyDescent="0.3">
      <c r="B134" s="6"/>
    </row>
    <row r="135" spans="2:2" x14ac:dyDescent="0.3">
      <c r="B135" s="6"/>
    </row>
    <row r="136" spans="2:2" x14ac:dyDescent="0.3">
      <c r="B136" s="6"/>
    </row>
    <row r="137" spans="2:2" x14ac:dyDescent="0.3">
      <c r="B137" s="6"/>
    </row>
    <row r="138" spans="2:2" x14ac:dyDescent="0.3">
      <c r="B138" s="6"/>
    </row>
    <row r="139" spans="2:2" x14ac:dyDescent="0.3">
      <c r="B139" s="6"/>
    </row>
    <row r="140" spans="2:2" x14ac:dyDescent="0.3">
      <c r="B140" s="6"/>
    </row>
    <row r="141" spans="2:2" x14ac:dyDescent="0.3">
      <c r="B141" s="6"/>
    </row>
    <row r="142" spans="2:2" x14ac:dyDescent="0.3">
      <c r="B142" s="6"/>
    </row>
    <row r="143" spans="2:2" x14ac:dyDescent="0.3">
      <c r="B143" s="6"/>
    </row>
    <row r="144" spans="2:2" x14ac:dyDescent="0.3">
      <c r="B144" s="6"/>
    </row>
    <row r="145" spans="2:2" x14ac:dyDescent="0.3">
      <c r="B145" s="6"/>
    </row>
    <row r="146" spans="2:2" x14ac:dyDescent="0.3">
      <c r="B146" s="6"/>
    </row>
    <row r="147" spans="2:2" x14ac:dyDescent="0.3">
      <c r="B147" s="6"/>
    </row>
    <row r="148" spans="2:2" x14ac:dyDescent="0.3">
      <c r="B148" s="6"/>
    </row>
    <row r="149" spans="2:2" x14ac:dyDescent="0.3">
      <c r="B149" s="6"/>
    </row>
    <row r="150" spans="2:2" x14ac:dyDescent="0.3">
      <c r="B150" s="6"/>
    </row>
    <row r="151" spans="2:2" x14ac:dyDescent="0.3">
      <c r="B151" s="6"/>
    </row>
    <row r="152" spans="2:2" x14ac:dyDescent="0.3">
      <c r="B152" s="6"/>
    </row>
    <row r="153" spans="2:2" x14ac:dyDescent="0.3">
      <c r="B153" s="6"/>
    </row>
    <row r="154" spans="2:2" x14ac:dyDescent="0.3">
      <c r="B154" s="6"/>
    </row>
    <row r="155" spans="2:2" x14ac:dyDescent="0.3">
      <c r="B155" s="6"/>
    </row>
    <row r="156" spans="2:2" x14ac:dyDescent="0.3">
      <c r="B156" s="6"/>
    </row>
    <row r="157" spans="2:2" x14ac:dyDescent="0.3">
      <c r="B157" s="6"/>
    </row>
    <row r="158" spans="2:2" x14ac:dyDescent="0.3">
      <c r="B158" s="6"/>
    </row>
    <row r="159" spans="2:2" x14ac:dyDescent="0.3">
      <c r="B159" s="6"/>
    </row>
    <row r="160" spans="2:2" x14ac:dyDescent="0.3">
      <c r="B160" s="6"/>
    </row>
    <row r="161" spans="2:2" x14ac:dyDescent="0.3">
      <c r="B161" s="6"/>
    </row>
    <row r="162" spans="2:2" x14ac:dyDescent="0.3">
      <c r="B162" s="6"/>
    </row>
    <row r="163" spans="2:2" x14ac:dyDescent="0.3">
      <c r="B163" s="6"/>
    </row>
    <row r="164" spans="2:2" x14ac:dyDescent="0.3">
      <c r="B164" s="6"/>
    </row>
    <row r="165" spans="2:2" x14ac:dyDescent="0.3">
      <c r="B165" s="6"/>
    </row>
    <row r="166" spans="2:2" x14ac:dyDescent="0.3">
      <c r="B166" s="6"/>
    </row>
    <row r="167" spans="2:2" x14ac:dyDescent="0.3">
      <c r="B167" s="6"/>
    </row>
    <row r="168" spans="2:2" x14ac:dyDescent="0.3">
      <c r="B168" s="6"/>
    </row>
    <row r="169" spans="2:2" x14ac:dyDescent="0.3">
      <c r="B169" s="6"/>
    </row>
    <row r="170" spans="2:2" x14ac:dyDescent="0.3">
      <c r="B170" s="6"/>
    </row>
    <row r="171" spans="2:2" x14ac:dyDescent="0.3">
      <c r="B171" s="6"/>
    </row>
    <row r="172" spans="2:2" x14ac:dyDescent="0.3">
      <c r="B172" s="6"/>
    </row>
    <row r="173" spans="2:2" x14ac:dyDescent="0.3">
      <c r="B173" s="6"/>
    </row>
    <row r="174" spans="2:2" x14ac:dyDescent="0.3">
      <c r="B174" s="6"/>
    </row>
    <row r="178" spans="3:3" x14ac:dyDescent="0.3">
      <c r="C178" s="17"/>
    </row>
  </sheetData>
  <mergeCells count="2">
    <mergeCell ref="R22:S22"/>
    <mergeCell ref="R23:S2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2238F-D269-C34B-8C16-816CF1556D84}">
  <dimension ref="A1:L11"/>
  <sheetViews>
    <sheetView workbookViewId="0">
      <selection activeCell="I30" sqref="I30"/>
    </sheetView>
  </sheetViews>
  <sheetFormatPr defaultColWidth="11.19921875" defaultRowHeight="15.6" x14ac:dyDescent="0.3"/>
  <sheetData>
    <row r="1" spans="1:12" x14ac:dyDescent="0.3">
      <c r="A1" s="3"/>
      <c r="B1" s="27" t="s">
        <v>10</v>
      </c>
      <c r="C1" s="27" t="s">
        <v>23</v>
      </c>
      <c r="D1" s="27" t="s">
        <v>24</v>
      </c>
      <c r="E1" s="27" t="s">
        <v>25</v>
      </c>
      <c r="F1" s="27" t="s">
        <v>26</v>
      </c>
      <c r="G1" s="27" t="s">
        <v>33</v>
      </c>
      <c r="H1" s="27" t="s">
        <v>34</v>
      </c>
      <c r="I1" s="27" t="s">
        <v>43</v>
      </c>
      <c r="J1" s="27" t="s">
        <v>44</v>
      </c>
      <c r="K1" s="27" t="s">
        <v>45</v>
      </c>
      <c r="L1" s="27" t="s">
        <v>46</v>
      </c>
    </row>
    <row r="2" spans="1:12" x14ac:dyDescent="0.3">
      <c r="A2" s="27" t="s">
        <v>8</v>
      </c>
      <c r="B2" s="3">
        <v>89</v>
      </c>
      <c r="C2" s="3">
        <v>78</v>
      </c>
      <c r="D2" s="3">
        <v>69</v>
      </c>
      <c r="E2" s="3">
        <v>63</v>
      </c>
      <c r="F2" s="3">
        <v>55</v>
      </c>
      <c r="G2" s="3">
        <v>45</v>
      </c>
      <c r="H2" s="3">
        <v>39</v>
      </c>
      <c r="I2" s="3">
        <v>36</v>
      </c>
      <c r="J2" s="3">
        <v>27</v>
      </c>
      <c r="K2" s="3">
        <v>18</v>
      </c>
      <c r="L2" s="3">
        <v>11</v>
      </c>
    </row>
    <row r="3" spans="1:12" x14ac:dyDescent="0.3">
      <c r="A3" s="27" t="s">
        <v>14</v>
      </c>
      <c r="B3" s="3">
        <v>77</v>
      </c>
      <c r="C3" s="3">
        <v>71</v>
      </c>
      <c r="D3" s="3">
        <v>63</v>
      </c>
      <c r="E3" s="3">
        <v>58</v>
      </c>
      <c r="F3" s="3">
        <v>52</v>
      </c>
      <c r="G3" s="3">
        <v>43</v>
      </c>
      <c r="H3" s="3">
        <v>37</v>
      </c>
      <c r="I3" s="3">
        <v>34</v>
      </c>
      <c r="J3" s="3">
        <v>26</v>
      </c>
      <c r="K3" s="3">
        <v>17</v>
      </c>
      <c r="L3" s="3">
        <v>10</v>
      </c>
    </row>
    <row r="4" spans="1:12" x14ac:dyDescent="0.3">
      <c r="A4" s="27" t="s">
        <v>15</v>
      </c>
      <c r="B4" s="3">
        <v>69</v>
      </c>
      <c r="C4" s="3">
        <v>64</v>
      </c>
      <c r="D4" s="3">
        <v>60</v>
      </c>
      <c r="E4" s="3">
        <v>55</v>
      </c>
      <c r="F4" s="3">
        <v>50</v>
      </c>
      <c r="G4" s="3">
        <v>41</v>
      </c>
      <c r="H4" s="3">
        <v>35</v>
      </c>
      <c r="I4" s="3">
        <v>32</v>
      </c>
      <c r="J4" s="3">
        <v>25</v>
      </c>
      <c r="K4" s="3">
        <v>16</v>
      </c>
      <c r="L4" s="3">
        <v>9</v>
      </c>
    </row>
    <row r="5" spans="1:12" x14ac:dyDescent="0.3">
      <c r="A5" s="27" t="s">
        <v>16</v>
      </c>
      <c r="B5" s="3">
        <v>63</v>
      </c>
      <c r="C5" s="3">
        <v>59</v>
      </c>
      <c r="D5" s="3">
        <v>56</v>
      </c>
      <c r="E5" s="3">
        <v>52</v>
      </c>
      <c r="F5" s="3">
        <v>48</v>
      </c>
      <c r="G5" s="3">
        <v>39</v>
      </c>
      <c r="H5" s="3">
        <v>33</v>
      </c>
      <c r="I5" s="3">
        <v>30</v>
      </c>
      <c r="J5" s="3">
        <v>24</v>
      </c>
      <c r="K5" s="3">
        <v>16</v>
      </c>
      <c r="L5" s="3">
        <v>9</v>
      </c>
    </row>
    <row r="6" spans="1:12" x14ac:dyDescent="0.3">
      <c r="A6" s="27" t="s">
        <v>17</v>
      </c>
      <c r="B6" s="3">
        <v>56</v>
      </c>
      <c r="C6" s="3">
        <v>54</v>
      </c>
      <c r="D6" s="3">
        <v>52</v>
      </c>
      <c r="E6" s="3">
        <v>48</v>
      </c>
      <c r="F6" s="3">
        <v>44</v>
      </c>
      <c r="G6" s="3">
        <v>36</v>
      </c>
      <c r="H6" s="3">
        <v>31</v>
      </c>
      <c r="I6" s="3">
        <v>28</v>
      </c>
      <c r="J6" s="3">
        <v>23</v>
      </c>
      <c r="K6" s="3">
        <v>15</v>
      </c>
      <c r="L6" s="3">
        <v>9</v>
      </c>
    </row>
    <row r="7" spans="1:12" x14ac:dyDescent="0.3">
      <c r="A7" s="27" t="s">
        <v>18</v>
      </c>
      <c r="B7" s="3">
        <v>48</v>
      </c>
      <c r="C7" s="3">
        <v>46</v>
      </c>
      <c r="D7" s="3">
        <v>44</v>
      </c>
      <c r="E7" s="3">
        <v>41</v>
      </c>
      <c r="F7" s="3">
        <v>37</v>
      </c>
      <c r="G7" s="3">
        <v>32</v>
      </c>
      <c r="H7" s="3">
        <v>29</v>
      </c>
      <c r="I7" s="3">
        <v>26</v>
      </c>
      <c r="J7" s="3">
        <v>21</v>
      </c>
      <c r="K7" s="3">
        <v>15</v>
      </c>
      <c r="L7" s="3">
        <v>9</v>
      </c>
    </row>
    <row r="8" spans="1:12" x14ac:dyDescent="0.3">
      <c r="A8" s="27" t="s">
        <v>20</v>
      </c>
      <c r="B8" s="3">
        <v>39</v>
      </c>
      <c r="C8" s="3">
        <v>37</v>
      </c>
      <c r="D8" s="3">
        <v>36</v>
      </c>
      <c r="E8" s="3">
        <v>34</v>
      </c>
      <c r="F8" s="3">
        <v>31</v>
      </c>
      <c r="G8" s="3">
        <v>28</v>
      </c>
      <c r="H8" s="3">
        <v>25</v>
      </c>
      <c r="I8" s="3">
        <v>22</v>
      </c>
      <c r="J8" s="3">
        <v>19</v>
      </c>
      <c r="K8" s="3">
        <v>13</v>
      </c>
      <c r="L8" s="3">
        <v>8</v>
      </c>
    </row>
    <row r="9" spans="1:12" x14ac:dyDescent="0.3">
      <c r="A9" s="27" t="s">
        <v>22</v>
      </c>
      <c r="B9" s="3">
        <v>32</v>
      </c>
      <c r="C9" s="3">
        <v>30</v>
      </c>
      <c r="D9" s="3">
        <v>29</v>
      </c>
      <c r="E9" s="3">
        <v>27</v>
      </c>
      <c r="F9" s="3">
        <v>26</v>
      </c>
      <c r="G9" s="3">
        <v>24</v>
      </c>
      <c r="H9" s="3">
        <v>22</v>
      </c>
      <c r="I9" s="3">
        <v>20</v>
      </c>
      <c r="J9" s="3">
        <v>16</v>
      </c>
      <c r="K9" s="3">
        <v>12</v>
      </c>
      <c r="L9" s="3">
        <v>8</v>
      </c>
    </row>
    <row r="10" spans="1:12" x14ac:dyDescent="0.3">
      <c r="A10" s="27" t="s">
        <v>41</v>
      </c>
      <c r="B10" s="3">
        <v>26</v>
      </c>
      <c r="C10" s="3">
        <v>25</v>
      </c>
      <c r="D10" s="3">
        <v>24</v>
      </c>
      <c r="E10" s="3">
        <v>22</v>
      </c>
      <c r="F10" s="3">
        <v>21</v>
      </c>
      <c r="G10" s="3">
        <v>20</v>
      </c>
      <c r="H10" s="3">
        <v>18</v>
      </c>
      <c r="I10" s="3">
        <v>17</v>
      </c>
      <c r="J10" s="3">
        <v>13</v>
      </c>
      <c r="K10" s="3">
        <v>10</v>
      </c>
      <c r="L10" s="3">
        <v>7</v>
      </c>
    </row>
    <row r="11" spans="1:12" x14ac:dyDescent="0.3">
      <c r="A11" s="27" t="s">
        <v>42</v>
      </c>
      <c r="B11" s="3">
        <v>22</v>
      </c>
      <c r="C11" s="3">
        <v>21</v>
      </c>
      <c r="D11" s="3">
        <v>20</v>
      </c>
      <c r="E11" s="3">
        <v>18</v>
      </c>
      <c r="F11" s="3">
        <v>17</v>
      </c>
      <c r="G11" s="3">
        <v>16</v>
      </c>
      <c r="H11" s="3">
        <v>15</v>
      </c>
      <c r="I11" s="3">
        <v>14</v>
      </c>
      <c r="J11" s="3">
        <v>11</v>
      </c>
      <c r="K11" s="3">
        <v>9</v>
      </c>
      <c r="L11" s="3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7095-70BC-6F46-8991-752D17F936CE}">
  <dimension ref="A1:G1"/>
  <sheetViews>
    <sheetView topLeftCell="F16" workbookViewId="0">
      <selection activeCell="L45" sqref="L45"/>
    </sheetView>
  </sheetViews>
  <sheetFormatPr defaultColWidth="11.19921875" defaultRowHeight="15.6" x14ac:dyDescent="0.3"/>
  <sheetData>
    <row r="1" spans="1:7" x14ac:dyDescent="0.3">
      <c r="A1" s="10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Natural made</vt:lpstr>
      <vt:lpstr>Lab made</vt:lpstr>
      <vt:lpstr>2</vt:lpstr>
      <vt:lpstr>3 and 4</vt:lpstr>
      <vt:lpstr>Sheet1</vt:lpstr>
      <vt:lpstr>5</vt:lpstr>
      <vt:lpstr>Rapaport Report </vt:lpstr>
      <vt:lpstr>30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 Pushpaletha</dc:creator>
  <cp:lastModifiedBy>Sherwin Paul Pulikandala</cp:lastModifiedBy>
  <dcterms:created xsi:type="dcterms:W3CDTF">2023-10-16T12:28:46Z</dcterms:created>
  <dcterms:modified xsi:type="dcterms:W3CDTF">2025-01-28T01:19:57Z</dcterms:modified>
</cp:coreProperties>
</file>