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4"/>
  </bookViews>
  <sheets>
    <sheet name="Етап 1" sheetId="1" r:id="rId1"/>
    <sheet name="Етап 2" sheetId="2" r:id="rId2"/>
    <sheet name="Етап 3" sheetId="3" r:id="rId3"/>
    <sheet name="Етап 4" sheetId="4" r:id="rId4"/>
    <sheet name="Етап 5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5" l="1"/>
  <c r="F7" i="5"/>
  <c r="F8" i="5"/>
  <c r="F5" i="5"/>
  <c r="E6" i="5"/>
  <c r="E7" i="5"/>
  <c r="E8" i="5"/>
  <c r="E5" i="5"/>
  <c r="D6" i="5"/>
  <c r="D7" i="5"/>
  <c r="D8" i="5"/>
  <c r="D5" i="5"/>
  <c r="C6" i="5"/>
  <c r="C7" i="5"/>
  <c r="C8" i="5"/>
  <c r="C5" i="5"/>
  <c r="E4" i="5"/>
  <c r="D4" i="5"/>
  <c r="C4" i="5"/>
  <c r="B28" i="4" l="1"/>
  <c r="F28" i="4" s="1"/>
  <c r="C19" i="4"/>
  <c r="C18" i="4"/>
  <c r="F18" i="4" s="1"/>
  <c r="B18" i="4"/>
  <c r="B17" i="4"/>
  <c r="F17" i="4" s="1"/>
  <c r="B6" i="4"/>
  <c r="B28" i="3"/>
  <c r="B6" i="3"/>
  <c r="B18" i="3"/>
  <c r="C19" i="3"/>
  <c r="C18" i="3"/>
  <c r="B17" i="3"/>
  <c r="E31" i="4"/>
  <c r="D30" i="4"/>
  <c r="D31" i="4" s="1"/>
  <c r="C30" i="4"/>
  <c r="B30" i="4"/>
  <c r="C29" i="4"/>
  <c r="B29" i="4"/>
  <c r="F27" i="4"/>
  <c r="E20" i="4"/>
  <c r="D19" i="4"/>
  <c r="D20" i="4" s="1"/>
  <c r="B19" i="4"/>
  <c r="F19" i="4" s="1"/>
  <c r="F16" i="4"/>
  <c r="E9" i="4"/>
  <c r="D9" i="4"/>
  <c r="D8" i="4"/>
  <c r="C8" i="4"/>
  <c r="B8" i="4"/>
  <c r="F8" i="4" s="1"/>
  <c r="C7" i="4"/>
  <c r="C9" i="4" s="1"/>
  <c r="B7" i="4"/>
  <c r="F6" i="4"/>
  <c r="F5" i="4"/>
  <c r="B9" i="4" l="1"/>
  <c r="F29" i="4"/>
  <c r="C31" i="4"/>
  <c r="F30" i="4"/>
  <c r="B31" i="4"/>
  <c r="C20" i="4"/>
  <c r="B20" i="4"/>
  <c r="F7" i="4"/>
  <c r="F9" i="4" s="1"/>
  <c r="F20" i="4"/>
  <c r="G16" i="4" s="1"/>
  <c r="F31" i="4" l="1"/>
  <c r="G30" i="4" s="1"/>
  <c r="G6" i="4"/>
  <c r="G5" i="4"/>
  <c r="G8" i="4"/>
  <c r="G7" i="4"/>
  <c r="G18" i="4"/>
  <c r="G17" i="4"/>
  <c r="G19" i="4"/>
  <c r="G20" i="4" l="1"/>
  <c r="G28" i="4"/>
  <c r="G29" i="4"/>
  <c r="K7" i="4" s="1"/>
  <c r="G27" i="4"/>
  <c r="M15" i="4"/>
  <c r="M17" i="4" s="1"/>
  <c r="M19" i="4" s="1"/>
  <c r="K8" i="4"/>
  <c r="G9" i="4"/>
  <c r="K5" i="4"/>
  <c r="M4" i="4"/>
  <c r="M6" i="4" s="1"/>
  <c r="M8" i="4" s="1"/>
  <c r="M26" i="4" l="1"/>
  <c r="M28" i="4" s="1"/>
  <c r="M30" i="4" s="1"/>
  <c r="K6" i="4"/>
  <c r="G31" i="4"/>
  <c r="E31" i="3" l="1"/>
  <c r="D31" i="3"/>
  <c r="D30" i="3"/>
  <c r="C30" i="3"/>
  <c r="B30" i="3"/>
  <c r="F30" i="3" s="1"/>
  <c r="C29" i="3"/>
  <c r="B29" i="3"/>
  <c r="F29" i="3" s="1"/>
  <c r="F28" i="3"/>
  <c r="F27" i="3"/>
  <c r="E20" i="3"/>
  <c r="C20" i="3"/>
  <c r="D19" i="3"/>
  <c r="D20" i="3" s="1"/>
  <c r="B19" i="3"/>
  <c r="B20" i="3" s="1"/>
  <c r="F18" i="3"/>
  <c r="F17" i="3"/>
  <c r="F16" i="3"/>
  <c r="E9" i="3"/>
  <c r="D8" i="3"/>
  <c r="D9" i="3" s="1"/>
  <c r="C8" i="3"/>
  <c r="B8" i="3"/>
  <c r="C7" i="3"/>
  <c r="B7" i="3"/>
  <c r="F7" i="3" s="1"/>
  <c r="F6" i="3"/>
  <c r="F5" i="3"/>
  <c r="C31" i="3" l="1"/>
  <c r="B31" i="3"/>
  <c r="F31" i="3"/>
  <c r="G29" i="3" s="1"/>
  <c r="C9" i="3"/>
  <c r="F8" i="3"/>
  <c r="F9" i="3" s="1"/>
  <c r="G6" i="3" s="1"/>
  <c r="B9" i="3"/>
  <c r="F19" i="3"/>
  <c r="K8" i="2"/>
  <c r="K6" i="2"/>
  <c r="K7" i="2"/>
  <c r="K5" i="2"/>
  <c r="F5" i="2"/>
  <c r="G28" i="3" l="1"/>
  <c r="G30" i="3"/>
  <c r="G27" i="3"/>
  <c r="G31" i="3" s="1"/>
  <c r="G7" i="3"/>
  <c r="G8" i="3"/>
  <c r="F20" i="3"/>
  <c r="G5" i="3"/>
  <c r="D30" i="2"/>
  <c r="D31" i="2" s="1"/>
  <c r="C30" i="2"/>
  <c r="B30" i="2"/>
  <c r="F30" i="2" s="1"/>
  <c r="C29" i="2"/>
  <c r="C31" i="2" s="1"/>
  <c r="B29" i="2"/>
  <c r="F28" i="2"/>
  <c r="D19" i="2"/>
  <c r="D20" i="2" s="1"/>
  <c r="B19" i="2"/>
  <c r="B20" i="2"/>
  <c r="F17" i="2"/>
  <c r="D8" i="2"/>
  <c r="D9" i="2" s="1"/>
  <c r="C8" i="2"/>
  <c r="C7" i="2"/>
  <c r="B7" i="2"/>
  <c r="F6" i="2"/>
  <c r="E31" i="2"/>
  <c r="F27" i="2"/>
  <c r="E20" i="2"/>
  <c r="C20" i="2"/>
  <c r="F18" i="2"/>
  <c r="F16" i="2"/>
  <c r="E9" i="2"/>
  <c r="B8" i="2"/>
  <c r="F7" i="2"/>
  <c r="M26" i="3" l="1"/>
  <c r="M28" i="3" s="1"/>
  <c r="M30" i="3" s="1"/>
  <c r="G16" i="3"/>
  <c r="K5" i="3" s="1"/>
  <c r="G17" i="3"/>
  <c r="K6" i="3" s="1"/>
  <c r="G18" i="3"/>
  <c r="K7" i="3" s="1"/>
  <c r="M4" i="3"/>
  <c r="M6" i="3" s="1"/>
  <c r="M8" i="3" s="1"/>
  <c r="G19" i="3"/>
  <c r="K8" i="3" s="1"/>
  <c r="G9" i="3"/>
  <c r="F29" i="2"/>
  <c r="F31" i="2" s="1"/>
  <c r="G28" i="2" s="1"/>
  <c r="F19" i="2"/>
  <c r="F20" i="2" s="1"/>
  <c r="G19" i="2" s="1"/>
  <c r="C9" i="2"/>
  <c r="B9" i="2"/>
  <c r="B31" i="2"/>
  <c r="F8" i="2"/>
  <c r="F9" i="2" s="1"/>
  <c r="G5" i="2" s="1"/>
  <c r="M15" i="3" l="1"/>
  <c r="M17" i="3" s="1"/>
  <c r="M19" i="3" s="1"/>
  <c r="G20" i="3"/>
  <c r="G17" i="2"/>
  <c r="G6" i="2"/>
  <c r="G18" i="2"/>
  <c r="G16" i="2"/>
  <c r="G30" i="2"/>
  <c r="G29" i="2"/>
  <c r="G8" i="2"/>
  <c r="G7" i="2"/>
  <c r="G27" i="2"/>
  <c r="M26" i="2" l="1"/>
  <c r="M28" i="2" s="1"/>
  <c r="M30" i="2" s="1"/>
  <c r="M15" i="2"/>
  <c r="M17" i="2" s="1"/>
  <c r="M19" i="2" s="1"/>
  <c r="G9" i="2"/>
  <c r="M4" i="2"/>
  <c r="M6" i="2" s="1"/>
  <c r="M8" i="2" s="1"/>
  <c r="G31" i="2"/>
  <c r="G20" i="2"/>
  <c r="C22" i="1" l="1"/>
  <c r="C23" i="1" s="1"/>
  <c r="B22" i="1"/>
  <c r="B21" i="1"/>
  <c r="C14" i="1"/>
  <c r="C15" i="1" s="1"/>
  <c r="B14" i="1"/>
  <c r="B13" i="1"/>
  <c r="C6" i="1"/>
  <c r="C7" i="1" s="1"/>
  <c r="B6" i="1"/>
  <c r="B5" i="1"/>
  <c r="D23" i="1"/>
  <c r="E22" i="1"/>
  <c r="E20" i="1"/>
  <c r="D15" i="1"/>
  <c r="E12" i="1"/>
  <c r="E4" i="1"/>
  <c r="D7" i="1"/>
  <c r="B23" i="1" l="1"/>
  <c r="E21" i="1"/>
  <c r="E14" i="1"/>
  <c r="B15" i="1"/>
  <c r="E6" i="1"/>
  <c r="B7" i="1"/>
  <c r="E5" i="1"/>
  <c r="E13" i="1"/>
  <c r="E23" i="1" l="1"/>
  <c r="D30" i="1"/>
  <c r="C30" i="1"/>
  <c r="C31" i="1"/>
  <c r="E7" i="1"/>
  <c r="B29" i="1" s="1"/>
  <c r="E15" i="1"/>
  <c r="F14" i="1" l="1"/>
  <c r="C29" i="1"/>
  <c r="C32" i="1" s="1"/>
  <c r="D31" i="1"/>
  <c r="D29" i="1"/>
  <c r="D32" i="1" s="1"/>
  <c r="F21" i="1"/>
  <c r="L19" i="1" s="1"/>
  <c r="L21" i="1" s="1"/>
  <c r="L23" i="1" s="1"/>
  <c r="B31" i="1"/>
  <c r="E31" i="1" s="1"/>
  <c r="F20" i="1"/>
  <c r="B30" i="1"/>
  <c r="E30" i="1" s="1"/>
  <c r="F22" i="1"/>
  <c r="F4" i="1"/>
  <c r="F6" i="1"/>
  <c r="F5" i="1"/>
  <c r="F12" i="1"/>
  <c r="F13" i="1"/>
  <c r="B32" i="1" l="1"/>
  <c r="E29" i="1"/>
  <c r="E32" i="1" s="1"/>
  <c r="F23" i="1"/>
  <c r="F15" i="1"/>
  <c r="L11" i="1"/>
  <c r="L13" i="1" s="1"/>
  <c r="L15" i="1" s="1"/>
  <c r="F7" i="1"/>
  <c r="L3" i="1"/>
  <c r="L5" i="1" s="1"/>
  <c r="L7" i="1" s="1"/>
</calcChain>
</file>

<file path=xl/sharedStrings.xml><?xml version="1.0" encoding="utf-8"?>
<sst xmlns="http://schemas.openxmlformats.org/spreadsheetml/2006/main" count="211" uniqueCount="32">
  <si>
    <t>К1</t>
  </si>
  <si>
    <t>К2</t>
  </si>
  <si>
    <t>К3</t>
  </si>
  <si>
    <t>матриця порівнянь (експерт 1)</t>
  </si>
  <si>
    <t>SUM</t>
  </si>
  <si>
    <t>Wi</t>
  </si>
  <si>
    <t>Wнорм</t>
  </si>
  <si>
    <t>матриця порівнянь (експерт 2)</t>
  </si>
  <si>
    <t>λ</t>
  </si>
  <si>
    <t>СС</t>
  </si>
  <si>
    <t>ОС=ІС/СС</t>
  </si>
  <si>
    <t>ІС=(λ-n)/(n-1)</t>
  </si>
  <si>
    <t>ціна</t>
  </si>
  <si>
    <t>євроремонт</t>
  </si>
  <si>
    <t>близкість до центру</t>
  </si>
  <si>
    <t>матриця порівнянь (експерт 3)</t>
  </si>
  <si>
    <t>Х1</t>
  </si>
  <si>
    <t>Х2</t>
  </si>
  <si>
    <t>Х3</t>
  </si>
  <si>
    <t>МО</t>
  </si>
  <si>
    <t>вибір найкращої квартири</t>
  </si>
  <si>
    <t>Яка програма вигідніша зважаючи на ціну (К1)</t>
  </si>
  <si>
    <t>K1</t>
  </si>
  <si>
    <t>A</t>
  </si>
  <si>
    <t>B</t>
  </si>
  <si>
    <t>C</t>
  </si>
  <si>
    <t>D</t>
  </si>
  <si>
    <t>Яка програма вигідніша зважаючи на євроремонт (К2)</t>
  </si>
  <si>
    <t>Яка програма вигідніша зважаючи на близкість до центру (К3)</t>
  </si>
  <si>
    <t>K2</t>
  </si>
  <si>
    <t>K3</t>
  </si>
  <si>
    <t>Глобальні пріорітети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</si>
</sst>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scheme val="minor"/>
    </font>
    <font>
      <sz val="11"/>
      <color theme="9" tint="0.3999755851924192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/>
    <xf numFmtId="0" fontId="0" fillId="0" borderId="1" xfId="0" applyBorder="1"/>
    <xf numFmtId="0" fontId="2" fillId="0" borderId="1" xfId="0" applyFont="1" applyBorder="1"/>
    <xf numFmtId="0" fontId="2" fillId="2" borderId="1" xfId="0" applyFont="1" applyFill="1" applyBorder="1"/>
    <xf numFmtId="0" fontId="0" fillId="2" borderId="1" xfId="0" applyFill="1" applyBorder="1"/>
    <xf numFmtId="0" fontId="0" fillId="3" borderId="1" xfId="0" applyFill="1" applyBorder="1"/>
    <xf numFmtId="0" fontId="2" fillId="4" borderId="1" xfId="0" applyFont="1" applyFill="1" applyBorder="1"/>
    <xf numFmtId="0" fontId="0" fillId="4" borderId="1" xfId="0" applyFill="1" applyBorder="1"/>
    <xf numFmtId="0" fontId="2" fillId="5" borderId="1" xfId="0" applyFont="1" applyFill="1" applyBorder="1"/>
    <xf numFmtId="0" fontId="2" fillId="6" borderId="1" xfId="0" applyFont="1" applyFill="1" applyBorder="1"/>
    <xf numFmtId="0" fontId="3" fillId="7" borderId="1" xfId="0" applyFont="1" applyFill="1" applyBorder="1"/>
    <xf numFmtId="0" fontId="0" fillId="7" borderId="1" xfId="0" applyFill="1" applyBorder="1"/>
    <xf numFmtId="0" fontId="2" fillId="8" borderId="1" xfId="0" applyFont="1" applyFill="1" applyBorder="1"/>
    <xf numFmtId="0" fontId="0" fillId="0" borderId="1" xfId="0" applyNumberFormat="1" applyBorder="1"/>
    <xf numFmtId="10" fontId="2" fillId="5" borderId="1" xfId="0" applyNumberFormat="1" applyFont="1" applyFill="1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2" fontId="3" fillId="7" borderId="1" xfId="0" applyNumberFormat="1" applyFont="1" applyFill="1" applyBorder="1" applyAlignment="1">
      <alignment horizontal="center"/>
    </xf>
    <xf numFmtId="2" fontId="0" fillId="7" borderId="1" xfId="0" applyNumberFormat="1" applyFill="1" applyBorder="1" applyAlignment="1">
      <alignment horizontal="center"/>
    </xf>
    <xf numFmtId="2" fontId="0" fillId="0" borderId="1" xfId="0" applyNumberFormat="1" applyFon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4" fillId="0" borderId="0" xfId="0" applyFont="1"/>
    <xf numFmtId="0" fontId="0" fillId="8" borderId="1" xfId="0" applyFill="1" applyBorder="1" applyAlignment="1">
      <alignment horizontal="center"/>
    </xf>
    <xf numFmtId="0" fontId="0" fillId="6" borderId="1" xfId="0" quotePrefix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'Етап 5'!$B$5:$B$8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'Етап 5'!$F$5:$F$8</c:f>
              <c:numCache>
                <c:formatCode>General</c:formatCode>
                <c:ptCount val="4"/>
                <c:pt idx="0">
                  <c:v>0.36566591903497198</c:v>
                </c:pt>
                <c:pt idx="1">
                  <c:v>0.47515591450939348</c:v>
                </c:pt>
                <c:pt idx="2">
                  <c:v>0.23582222489778593</c:v>
                </c:pt>
                <c:pt idx="3">
                  <c:v>0.12041410123067443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1E-4B97-A9D8-D6BD23D907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1295552"/>
        <c:axId val="461295224"/>
      </c:barChart>
      <c:catAx>
        <c:axId val="461295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1295224"/>
        <c:crosses val="autoZero"/>
        <c:auto val="1"/>
        <c:lblAlgn val="ctr"/>
        <c:lblOffset val="100"/>
        <c:noMultiLvlLbl val="0"/>
      </c:catAx>
      <c:valAx>
        <c:axId val="461295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1295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'Етап 5'!$B$4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'Етап 5'!$C$3:$F$3</c:f>
              <c:strCache>
                <c:ptCount val="4"/>
                <c:pt idx="0">
                  <c:v>K1</c:v>
                </c:pt>
                <c:pt idx="1">
                  <c:v>K2</c:v>
                </c:pt>
                <c:pt idx="2">
                  <c:v>K3</c:v>
                </c:pt>
                <c:pt idx="3">
                  <c:v>Глобальні пріорітети</c:v>
                </c:pt>
              </c:strCache>
            </c:strRef>
          </c:cat>
          <c:val>
            <c:numRef>
              <c:f>'Етап 5'!$C$4:$F$4</c:f>
              <c:numCache>
                <c:formatCode>General</c:formatCode>
                <c:ptCount val="4"/>
                <c:pt idx="0">
                  <c:v>0.71107629684054752</c:v>
                </c:pt>
                <c:pt idx="1">
                  <c:v>0.19991499209237359</c:v>
                </c:pt>
                <c:pt idx="2">
                  <c:v>8.1061557589951677E-2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1E-470C-A787-6520ED278BAB}"/>
            </c:ext>
          </c:extLst>
        </c:ser>
        <c:ser>
          <c:idx val="1"/>
          <c:order val="1"/>
          <c:tx>
            <c:strRef>
              <c:f>'Етап 5'!$B$5</c:f>
              <c:strCache>
                <c:ptCount val="1"/>
                <c:pt idx="0">
                  <c:v>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'Етап 5'!$C$3:$F$3</c:f>
              <c:strCache>
                <c:ptCount val="4"/>
                <c:pt idx="0">
                  <c:v>K1</c:v>
                </c:pt>
                <c:pt idx="1">
                  <c:v>K2</c:v>
                </c:pt>
                <c:pt idx="2">
                  <c:v>K3</c:v>
                </c:pt>
                <c:pt idx="3">
                  <c:v>Глобальні пріорітети</c:v>
                </c:pt>
              </c:strCache>
            </c:strRef>
          </c:cat>
          <c:val>
            <c:numRef>
              <c:f>'Етап 5'!$C$5:$F$5</c:f>
              <c:numCache>
                <c:formatCode>General</c:formatCode>
                <c:ptCount val="4"/>
                <c:pt idx="0">
                  <c:v>0.35073094162902713</c:v>
                </c:pt>
                <c:pt idx="1">
                  <c:v>0.34338122523338027</c:v>
                </c:pt>
                <c:pt idx="2">
                  <c:v>0.58748445456354781</c:v>
                </c:pt>
                <c:pt idx="3">
                  <c:v>0.36566591903497198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1E-470C-A787-6520ED278BAB}"/>
            </c:ext>
          </c:extLst>
        </c:ser>
        <c:ser>
          <c:idx val="2"/>
          <c:order val="2"/>
          <c:tx>
            <c:strRef>
              <c:f>'Етап 5'!$B$6</c:f>
              <c:strCache>
                <c:ptCount val="1"/>
                <c:pt idx="0">
                  <c:v>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'Етап 5'!$C$3:$F$3</c:f>
              <c:strCache>
                <c:ptCount val="4"/>
                <c:pt idx="0">
                  <c:v>K1</c:v>
                </c:pt>
                <c:pt idx="1">
                  <c:v>K2</c:v>
                </c:pt>
                <c:pt idx="2">
                  <c:v>K3</c:v>
                </c:pt>
                <c:pt idx="3">
                  <c:v>Глобальні пріорітети</c:v>
                </c:pt>
              </c:strCache>
            </c:strRef>
          </c:cat>
          <c:val>
            <c:numRef>
              <c:f>'Етап 5'!$C$6:$F$6</c:f>
              <c:numCache>
                <c:formatCode>General</c:formatCode>
                <c:ptCount val="4"/>
                <c:pt idx="0">
                  <c:v>0.56543736302012726</c:v>
                </c:pt>
                <c:pt idx="1">
                  <c:v>0.15673593829792451</c:v>
                </c:pt>
                <c:pt idx="2">
                  <c:v>0.51507700682909674</c:v>
                </c:pt>
                <c:pt idx="3">
                  <c:v>0.47515591450939348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91E-470C-A787-6520ED278BAB}"/>
            </c:ext>
          </c:extLst>
        </c:ser>
        <c:ser>
          <c:idx val="3"/>
          <c:order val="3"/>
          <c:tx>
            <c:strRef>
              <c:f>'Етап 5'!$B$7</c:f>
              <c:strCache>
                <c:ptCount val="1"/>
                <c:pt idx="0">
                  <c:v>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'Етап 5'!$C$3:$F$3</c:f>
              <c:strCache>
                <c:ptCount val="4"/>
                <c:pt idx="0">
                  <c:v>K1</c:v>
                </c:pt>
                <c:pt idx="1">
                  <c:v>K2</c:v>
                </c:pt>
                <c:pt idx="2">
                  <c:v>K3</c:v>
                </c:pt>
                <c:pt idx="3">
                  <c:v>Глобальні пріорітети</c:v>
                </c:pt>
              </c:strCache>
            </c:strRef>
          </c:cat>
          <c:val>
            <c:numRef>
              <c:f>'Етап 5'!$C$7:$F$7</c:f>
              <c:numCache>
                <c:formatCode>General</c:formatCode>
                <c:ptCount val="4"/>
                <c:pt idx="0">
                  <c:v>0.12604358486371459</c:v>
                </c:pt>
                <c:pt idx="1">
                  <c:v>0.65649790358081372</c:v>
                </c:pt>
                <c:pt idx="2">
                  <c:v>0.18445051605107171</c:v>
                </c:pt>
                <c:pt idx="3">
                  <c:v>0.23582222489778593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91E-470C-A787-6520ED278BAB}"/>
            </c:ext>
          </c:extLst>
        </c:ser>
        <c:ser>
          <c:idx val="4"/>
          <c:order val="4"/>
          <c:tx>
            <c:strRef>
              <c:f>'Етап 5'!$B$8</c:f>
              <c:strCache>
                <c:ptCount val="1"/>
                <c:pt idx="0">
                  <c:v>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'Етап 5'!$C$3:$F$3</c:f>
              <c:strCache>
                <c:ptCount val="4"/>
                <c:pt idx="0">
                  <c:v>K1</c:v>
                </c:pt>
                <c:pt idx="1">
                  <c:v>K2</c:v>
                </c:pt>
                <c:pt idx="2">
                  <c:v>K3</c:v>
                </c:pt>
                <c:pt idx="3">
                  <c:v>Глобальні пріорітети</c:v>
                </c:pt>
              </c:strCache>
            </c:strRef>
          </c:cat>
          <c:val>
            <c:numRef>
              <c:f>'Етап 5'!$C$8:$F$8</c:f>
              <c:numCache>
                <c:formatCode>General</c:formatCode>
                <c:ptCount val="4"/>
                <c:pt idx="0">
                  <c:v>5.2283881819667706E-2</c:v>
                </c:pt>
                <c:pt idx="1">
                  <c:v>0.38609733806953905</c:v>
                </c:pt>
                <c:pt idx="2">
                  <c:v>7.4630022598872608E-2</c:v>
                </c:pt>
                <c:pt idx="3">
                  <c:v>0.12041410123067443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91E-470C-A787-6520ED278B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314240"/>
        <c:axId val="383314568"/>
      </c:radarChart>
      <c:catAx>
        <c:axId val="383314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3314568"/>
        <c:crosses val="autoZero"/>
        <c:auto val="1"/>
        <c:lblAlgn val="ctr"/>
        <c:lblOffset val="100"/>
        <c:noMultiLvlLbl val="0"/>
      </c:catAx>
      <c:valAx>
        <c:axId val="383314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3314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449580</xdr:colOff>
      <xdr:row>11</xdr:row>
      <xdr:rowOff>26670</xdr:rowOff>
    </xdr:from>
    <xdr:to>
      <xdr:col>5</xdr:col>
      <xdr:colOff>1120140</xdr:colOff>
      <xdr:row>26</xdr:row>
      <xdr:rowOff>26670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68580</xdr:colOff>
      <xdr:row>10</xdr:row>
      <xdr:rowOff>95250</xdr:rowOff>
    </xdr:from>
    <xdr:to>
      <xdr:col>15</xdr:col>
      <xdr:colOff>373380</xdr:colOff>
      <xdr:row>25</xdr:row>
      <xdr:rowOff>95250</xdr:rowOff>
    </xdr:to>
    <xdr:graphicFrame macro="">
      <xdr:nvGraphicFramePr>
        <xdr:cNvPr id="10" name="Диаграмма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topLeftCell="A7" zoomScaleNormal="100" workbookViewId="0">
      <selection activeCell="E29" sqref="E29"/>
    </sheetView>
  </sheetViews>
  <sheetFormatPr defaultRowHeight="14.4" x14ac:dyDescent="0.3"/>
  <cols>
    <col min="1" max="1" width="12.109375" customWidth="1"/>
    <col min="2" max="2" width="14.6640625" customWidth="1"/>
    <col min="3" max="3" width="14.21875" customWidth="1"/>
    <col min="4" max="4" width="14.88671875" customWidth="1"/>
    <col min="5" max="5" width="15.33203125" customWidth="1"/>
    <col min="6" max="6" width="15.21875" customWidth="1"/>
    <col min="9" max="9" width="17.6640625" customWidth="1"/>
    <col min="11" max="11" width="13.109375" customWidth="1"/>
    <col min="12" max="12" width="15.21875" customWidth="1"/>
  </cols>
  <sheetData>
    <row r="1" spans="1:12" x14ac:dyDescent="0.3">
      <c r="A1" s="37" t="s">
        <v>20</v>
      </c>
      <c r="B1" s="37"/>
      <c r="C1" s="37"/>
      <c r="D1" s="37"/>
      <c r="E1" s="37"/>
      <c r="F1" s="37"/>
    </row>
    <row r="2" spans="1:12" x14ac:dyDescent="0.3">
      <c r="B2" s="1" t="s">
        <v>3</v>
      </c>
    </row>
    <row r="3" spans="1:12" x14ac:dyDescent="0.3">
      <c r="A3" s="2"/>
      <c r="B3" s="3" t="s">
        <v>0</v>
      </c>
      <c r="C3" s="3" t="s">
        <v>1</v>
      </c>
      <c r="D3" s="3" t="s">
        <v>2</v>
      </c>
      <c r="E3" s="7" t="s">
        <v>5</v>
      </c>
      <c r="F3" s="10" t="s">
        <v>6</v>
      </c>
      <c r="K3" s="2" t="s">
        <v>8</v>
      </c>
      <c r="L3" s="9">
        <f>B7*F4+C7*F5+D7*F6</f>
        <v>3.1356108446580429</v>
      </c>
    </row>
    <row r="4" spans="1:12" x14ac:dyDescent="0.3">
      <c r="A4" s="3" t="s">
        <v>0</v>
      </c>
      <c r="B4" s="11">
        <v>1</v>
      </c>
      <c r="C4" s="12">
        <v>5</v>
      </c>
      <c r="D4" s="12">
        <v>5</v>
      </c>
      <c r="E4" s="8">
        <f>GEOMEAN(B4:D4)</f>
        <v>2.924017738212866</v>
      </c>
      <c r="F4" s="6">
        <f>E4/$E$7</f>
        <v>0.70071085837635982</v>
      </c>
      <c r="K4" s="2"/>
      <c r="L4" s="9"/>
    </row>
    <row r="5" spans="1:12" x14ac:dyDescent="0.3">
      <c r="A5" s="3" t="s">
        <v>1</v>
      </c>
      <c r="B5" s="14">
        <f>1/C4</f>
        <v>0.2</v>
      </c>
      <c r="C5" s="11">
        <v>1</v>
      </c>
      <c r="D5" s="12">
        <v>3</v>
      </c>
      <c r="E5" s="8">
        <f>GEOMEAN(B5:D5)</f>
        <v>0.84343266530174932</v>
      </c>
      <c r="F5" s="6">
        <f>E5/$E$7</f>
        <v>0.20211998688060809</v>
      </c>
      <c r="K5" s="2" t="s">
        <v>11</v>
      </c>
      <c r="L5" s="9">
        <f>(L3-3)/2</f>
        <v>6.7805422329021425E-2</v>
      </c>
    </row>
    <row r="6" spans="1:12" x14ac:dyDescent="0.3">
      <c r="A6" s="3" t="s">
        <v>2</v>
      </c>
      <c r="B6" s="2">
        <f>1/D4</f>
        <v>0.2</v>
      </c>
      <c r="C6" s="2">
        <f>1/D5</f>
        <v>0.33333333333333331</v>
      </c>
      <c r="D6" s="11">
        <v>1</v>
      </c>
      <c r="E6" s="8">
        <f>GEOMEAN(B6:D6)</f>
        <v>0.40548013303822666</v>
      </c>
      <c r="F6" s="6">
        <f>E6/$E$7</f>
        <v>9.7169154743032005E-2</v>
      </c>
      <c r="K6" s="2" t="s">
        <v>9</v>
      </c>
      <c r="L6" s="9">
        <v>0.57999999999999996</v>
      </c>
    </row>
    <row r="7" spans="1:12" x14ac:dyDescent="0.3">
      <c r="A7" s="4" t="s">
        <v>4</v>
      </c>
      <c r="B7" s="5">
        <f>SUM(B4:B6)</f>
        <v>1.4</v>
      </c>
      <c r="C7" s="5">
        <f>SUM(C4:C6)</f>
        <v>6.333333333333333</v>
      </c>
      <c r="D7" s="5">
        <f>SUM(D4:D6)</f>
        <v>9</v>
      </c>
      <c r="E7" s="5">
        <f>SUM(E4:E6)</f>
        <v>4.1729305365528422</v>
      </c>
      <c r="F7" s="5">
        <f>SUM(F4:F6)</f>
        <v>0.99999999999999989</v>
      </c>
      <c r="K7" s="2" t="s">
        <v>10</v>
      </c>
      <c r="L7" s="15">
        <f>L5/L6</f>
        <v>0.11690590056727833</v>
      </c>
    </row>
    <row r="10" spans="1:12" x14ac:dyDescent="0.3">
      <c r="B10" s="1" t="s">
        <v>7</v>
      </c>
    </row>
    <row r="11" spans="1:12" x14ac:dyDescent="0.3">
      <c r="A11" s="2"/>
      <c r="B11" s="3" t="s">
        <v>0</v>
      </c>
      <c r="C11" s="3" t="s">
        <v>1</v>
      </c>
      <c r="D11" s="3" t="s">
        <v>2</v>
      </c>
      <c r="E11" s="7" t="s">
        <v>5</v>
      </c>
      <c r="F11" s="10" t="s">
        <v>6</v>
      </c>
      <c r="K11" s="2" t="s">
        <v>8</v>
      </c>
      <c r="L11" s="9">
        <f>B15*F12+C15*F13+D15*F14</f>
        <v>3.029063766798437</v>
      </c>
    </row>
    <row r="12" spans="1:12" x14ac:dyDescent="0.3">
      <c r="A12" s="3" t="s">
        <v>0</v>
      </c>
      <c r="B12" s="11">
        <v>1</v>
      </c>
      <c r="C12" s="12">
        <v>3</v>
      </c>
      <c r="D12" s="12">
        <v>9</v>
      </c>
      <c r="E12" s="8">
        <f>GEOMEAN(B12:D12)</f>
        <v>3</v>
      </c>
      <c r="F12" s="6">
        <f>E12/$E$15</f>
        <v>0.67162545301424681</v>
      </c>
      <c r="K12" s="2"/>
      <c r="L12" s="9"/>
    </row>
    <row r="13" spans="1:12" x14ac:dyDescent="0.3">
      <c r="A13" s="3" t="s">
        <v>1</v>
      </c>
      <c r="B13" s="14">
        <f>1/C12</f>
        <v>0.33333333333333331</v>
      </c>
      <c r="C13" s="11">
        <v>1</v>
      </c>
      <c r="D13" s="12">
        <v>5</v>
      </c>
      <c r="E13" s="8">
        <f>GEOMEAN(B13:D13)</f>
        <v>1.1856311014966876</v>
      </c>
      <c r="F13" s="6">
        <f>E13/$E$15</f>
        <v>0.26543334188349771</v>
      </c>
      <c r="K13" s="2" t="s">
        <v>11</v>
      </c>
      <c r="L13" s="9">
        <f>(L11-3)/2</f>
        <v>1.4531883399218515E-2</v>
      </c>
    </row>
    <row r="14" spans="1:12" x14ac:dyDescent="0.3">
      <c r="A14" s="3" t="s">
        <v>2</v>
      </c>
      <c r="B14" s="2">
        <f>1/D12</f>
        <v>0.1111111111111111</v>
      </c>
      <c r="C14" s="2">
        <f>1/D13</f>
        <v>0.2</v>
      </c>
      <c r="D14" s="11">
        <v>1</v>
      </c>
      <c r="E14" s="8">
        <f>GEOMEAN(B14:D14)</f>
        <v>0.28114422176724974</v>
      </c>
      <c r="F14" s="6">
        <f>E14/$E$15</f>
        <v>6.2941205102255648E-2</v>
      </c>
      <c r="K14" s="2" t="s">
        <v>9</v>
      </c>
      <c r="L14" s="9">
        <v>0.57999999999999996</v>
      </c>
    </row>
    <row r="15" spans="1:12" x14ac:dyDescent="0.3">
      <c r="A15" s="4" t="s">
        <v>4</v>
      </c>
      <c r="B15" s="5">
        <f>SUM(B12:B14)</f>
        <v>1.4444444444444444</v>
      </c>
      <c r="C15" s="5">
        <f>SUM(C12:C14)</f>
        <v>4.2</v>
      </c>
      <c r="D15" s="5">
        <f>SUM(D12:D14)</f>
        <v>15</v>
      </c>
      <c r="E15" s="5">
        <f>SUM(E12:E14)</f>
        <v>4.4667753232639367</v>
      </c>
      <c r="F15" s="5">
        <f>SUM(F12:F14)</f>
        <v>1</v>
      </c>
      <c r="K15" s="2" t="s">
        <v>10</v>
      </c>
      <c r="L15" s="15">
        <f>L13/L14</f>
        <v>2.5054971377962958E-2</v>
      </c>
    </row>
    <row r="18" spans="1:12" x14ac:dyDescent="0.3">
      <c r="B18" s="1" t="s">
        <v>15</v>
      </c>
    </row>
    <row r="19" spans="1:12" x14ac:dyDescent="0.3">
      <c r="A19" s="2"/>
      <c r="B19" s="3" t="s">
        <v>0</v>
      </c>
      <c r="C19" s="3" t="s">
        <v>1</v>
      </c>
      <c r="D19" s="3" t="s">
        <v>2</v>
      </c>
      <c r="E19" s="7" t="s">
        <v>5</v>
      </c>
      <c r="F19" s="10" t="s">
        <v>6</v>
      </c>
      <c r="K19" s="2" t="s">
        <v>8</v>
      </c>
      <c r="L19" s="9">
        <f>B23*F20+C23*F21+D23*F22</f>
        <v>3.3244026251532857</v>
      </c>
    </row>
    <row r="20" spans="1:12" x14ac:dyDescent="0.3">
      <c r="A20" s="3" t="s">
        <v>0</v>
      </c>
      <c r="B20" s="11">
        <v>1</v>
      </c>
      <c r="C20" s="12">
        <v>9</v>
      </c>
      <c r="D20" s="12">
        <v>5</v>
      </c>
      <c r="E20" s="8">
        <f>GEOMEAN(B20:D20)</f>
        <v>3.556893304490063</v>
      </c>
      <c r="F20" s="6">
        <f>E20/$E$23</f>
        <v>0.76398109527477787</v>
      </c>
      <c r="K20" s="2"/>
      <c r="L20" s="9"/>
    </row>
    <row r="21" spans="1:12" x14ac:dyDescent="0.3">
      <c r="A21" s="3" t="s">
        <v>1</v>
      </c>
      <c r="B21" s="14">
        <f>1/C20</f>
        <v>0.1111111111111111</v>
      </c>
      <c r="C21" s="11">
        <v>1</v>
      </c>
      <c r="D21" s="12">
        <v>3</v>
      </c>
      <c r="E21" s="8">
        <f>GEOMEAN(B21:D21)</f>
        <v>0.69336127435063466</v>
      </c>
      <c r="F21" s="6">
        <f>E21/$E$23</f>
        <v>0.14892628494951626</v>
      </c>
      <c r="K21" s="2" t="s">
        <v>11</v>
      </c>
      <c r="L21" s="9">
        <f>(L19-3)/2</f>
        <v>0.16220131257664283</v>
      </c>
    </row>
    <row r="22" spans="1:12" x14ac:dyDescent="0.3">
      <c r="A22" s="3" t="s">
        <v>2</v>
      </c>
      <c r="B22" s="2">
        <f>1/D20</f>
        <v>0.2</v>
      </c>
      <c r="C22" s="2">
        <f>1/D21</f>
        <v>0.33333333333333331</v>
      </c>
      <c r="D22" s="11">
        <v>1</v>
      </c>
      <c r="E22" s="8">
        <f>GEOMEAN(B22:D22)</f>
        <v>0.40548013303822666</v>
      </c>
      <c r="F22" s="6">
        <f>E22/$E$23</f>
        <v>8.7092619775705871E-2</v>
      </c>
      <c r="K22" s="2" t="s">
        <v>9</v>
      </c>
      <c r="L22" s="9">
        <v>0.57999999999999996</v>
      </c>
    </row>
    <row r="23" spans="1:12" x14ac:dyDescent="0.3">
      <c r="A23" s="4" t="s">
        <v>4</v>
      </c>
      <c r="B23" s="5">
        <f>SUM(B20:B22)</f>
        <v>1.3111111111111111</v>
      </c>
      <c r="C23" s="5">
        <f t="shared" ref="C23" si="0">SUM(C20:C22)</f>
        <v>10.333333333333334</v>
      </c>
      <c r="D23" s="5">
        <f t="shared" ref="D23" si="1">SUM(D20:D22)</f>
        <v>9</v>
      </c>
      <c r="E23" s="5">
        <f t="shared" ref="E23" si="2">SUM(E20:E22)</f>
        <v>4.6557347118789245</v>
      </c>
      <c r="F23" s="5">
        <f t="shared" ref="F23" si="3">SUM(F20:F22)</f>
        <v>1</v>
      </c>
      <c r="K23" s="2" t="s">
        <v>10</v>
      </c>
      <c r="L23" s="15">
        <f>L21/L22</f>
        <v>0.27965743547697042</v>
      </c>
    </row>
    <row r="28" spans="1:12" x14ac:dyDescent="0.3">
      <c r="A28" s="2"/>
      <c r="B28" s="3" t="s">
        <v>16</v>
      </c>
      <c r="C28" s="3" t="s">
        <v>17</v>
      </c>
      <c r="D28" s="3" t="s">
        <v>18</v>
      </c>
      <c r="E28" s="13" t="s">
        <v>19</v>
      </c>
    </row>
    <row r="29" spans="1:12" x14ac:dyDescent="0.3">
      <c r="A29" s="3" t="s">
        <v>0</v>
      </c>
      <c r="B29" s="2">
        <f>E4/$E$7</f>
        <v>0.70071085837635982</v>
      </c>
      <c r="C29" s="2">
        <f>E12/$E$15</f>
        <v>0.67162545301424681</v>
      </c>
      <c r="D29" s="2">
        <f>E20/$E$23</f>
        <v>0.76398109527477787</v>
      </c>
      <c r="E29" s="2">
        <f>GEOMEAN(B29:D29)</f>
        <v>0.71107629684054752</v>
      </c>
    </row>
    <row r="30" spans="1:12" x14ac:dyDescent="0.3">
      <c r="A30" s="3" t="s">
        <v>1</v>
      </c>
      <c r="B30" s="2">
        <f>E5/$E$7</f>
        <v>0.20211998688060809</v>
      </c>
      <c r="C30" s="2">
        <f>E13/$E$15</f>
        <v>0.26543334188349771</v>
      </c>
      <c r="D30" s="2">
        <f>E21/$E$23</f>
        <v>0.14892628494951626</v>
      </c>
      <c r="E30" s="2">
        <f t="shared" ref="E30:E31" si="4">GEOMEAN(B30:D30)</f>
        <v>0.19991499209237359</v>
      </c>
      <c r="H30" s="2" t="s">
        <v>0</v>
      </c>
      <c r="I30" s="2" t="s">
        <v>12</v>
      </c>
    </row>
    <row r="31" spans="1:12" x14ac:dyDescent="0.3">
      <c r="A31" s="3" t="s">
        <v>2</v>
      </c>
      <c r="B31" s="2">
        <f>E6/$E$7</f>
        <v>9.7169154743032005E-2</v>
      </c>
      <c r="C31" s="2">
        <f>E14/$E$15</f>
        <v>6.2941205102255648E-2</v>
      </c>
      <c r="D31" s="2">
        <f>E22/$E$23</f>
        <v>8.7092619775705871E-2</v>
      </c>
      <c r="E31" s="2">
        <f t="shared" si="4"/>
        <v>8.1061557589951677E-2</v>
      </c>
      <c r="H31" s="2" t="s">
        <v>1</v>
      </c>
      <c r="I31" s="2" t="s">
        <v>13</v>
      </c>
    </row>
    <row r="32" spans="1:12" x14ac:dyDescent="0.3">
      <c r="A32" s="2"/>
      <c r="B32" s="3">
        <f>SUM(B29:B31)</f>
        <v>0.99999999999999989</v>
      </c>
      <c r="C32" s="3">
        <f>SUM(C29:C31)</f>
        <v>1</v>
      </c>
      <c r="D32" s="3">
        <f>SUM(D29:D31)</f>
        <v>1</v>
      </c>
      <c r="E32" s="3">
        <f>SUM(E29:E31)</f>
        <v>0.99205284652287284</v>
      </c>
      <c r="H32" s="2" t="s">
        <v>2</v>
      </c>
      <c r="I32" s="2" t="s">
        <v>14</v>
      </c>
    </row>
  </sheetData>
  <mergeCells count="1">
    <mergeCell ref="A1:F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1"/>
  <sheetViews>
    <sheetView workbookViewId="0">
      <selection activeCell="A4" sqref="A4"/>
    </sheetView>
  </sheetViews>
  <sheetFormatPr defaultRowHeight="14.4" x14ac:dyDescent="0.3"/>
  <cols>
    <col min="1" max="1" width="11.6640625" customWidth="1"/>
    <col min="2" max="2" width="12.44140625" customWidth="1"/>
    <col min="3" max="4" width="12.33203125" customWidth="1"/>
    <col min="5" max="5" width="12.44140625" customWidth="1"/>
    <col min="6" max="6" width="13" customWidth="1"/>
    <col min="7" max="7" width="12.77734375" customWidth="1"/>
    <col min="12" max="12" width="12.6640625" customWidth="1"/>
    <col min="13" max="13" width="13.88671875" customWidth="1"/>
  </cols>
  <sheetData>
    <row r="3" spans="1:13" x14ac:dyDescent="0.3">
      <c r="A3" t="s">
        <v>21</v>
      </c>
    </row>
    <row r="4" spans="1:13" x14ac:dyDescent="0.3">
      <c r="A4" s="18" t="s">
        <v>22</v>
      </c>
      <c r="B4" s="18" t="s">
        <v>23</v>
      </c>
      <c r="C4" s="18" t="s">
        <v>24</v>
      </c>
      <c r="D4" s="18" t="s">
        <v>25</v>
      </c>
      <c r="E4" s="18" t="s">
        <v>26</v>
      </c>
      <c r="F4" s="19" t="s">
        <v>5</v>
      </c>
      <c r="G4" s="20" t="s">
        <v>6</v>
      </c>
      <c r="L4" s="2" t="s">
        <v>8</v>
      </c>
      <c r="M4" s="9">
        <f>B9*G5+C9*G6+G7*D9+G8*E9</f>
        <v>4.1585410987643643</v>
      </c>
    </row>
    <row r="5" spans="1:13" x14ac:dyDescent="0.3">
      <c r="A5" s="18" t="s">
        <v>23</v>
      </c>
      <c r="B5" s="29">
        <v>1</v>
      </c>
      <c r="C5" s="30">
        <v>0.33</v>
      </c>
      <c r="D5" s="30">
        <v>3</v>
      </c>
      <c r="E5" s="30">
        <v>7</v>
      </c>
      <c r="F5" s="23">
        <f>GEOMEAN(B5:E5)</f>
        <v>1.6224947815686916</v>
      </c>
      <c r="G5" s="24">
        <f>F5/$F$9</f>
        <v>0.26914379326132254</v>
      </c>
      <c r="K5" s="33">
        <f>MAX(G5,G16,G27)</f>
        <v>0.35073094162902713</v>
      </c>
      <c r="L5" s="2"/>
      <c r="M5" s="9"/>
    </row>
    <row r="6" spans="1:13" x14ac:dyDescent="0.3">
      <c r="A6" s="18" t="s">
        <v>24</v>
      </c>
      <c r="B6" s="31">
        <v>3</v>
      </c>
      <c r="C6" s="29">
        <v>1</v>
      </c>
      <c r="D6" s="30">
        <v>5</v>
      </c>
      <c r="E6" s="30">
        <v>9</v>
      </c>
      <c r="F6" s="23">
        <f>GEOMEAN(B6:E6)</f>
        <v>3.4086580994024978</v>
      </c>
      <c r="G6" s="24">
        <f>F6/$F$9</f>
        <v>0.56543736302012726</v>
      </c>
      <c r="K6" s="33">
        <f t="shared" ref="K6:K8" si="0">MAX(G6,G17,G28)</f>
        <v>0.56543736302012726</v>
      </c>
      <c r="L6" s="2" t="s">
        <v>11</v>
      </c>
      <c r="M6" s="9">
        <f>(M4-4)/3</f>
        <v>5.2847032921454762E-2</v>
      </c>
    </row>
    <row r="7" spans="1:13" x14ac:dyDescent="0.3">
      <c r="A7" s="18" t="s">
        <v>25</v>
      </c>
      <c r="B7" s="32">
        <f>1/D5</f>
        <v>0.33333333333333331</v>
      </c>
      <c r="C7" s="31">
        <f>1/D6</f>
        <v>0.2</v>
      </c>
      <c r="D7" s="29">
        <v>1</v>
      </c>
      <c r="E7" s="30">
        <v>5</v>
      </c>
      <c r="F7" s="23">
        <f t="shared" ref="F7:F8" si="1">GEOMEAN(B7:E7)</f>
        <v>0.75983568565159254</v>
      </c>
      <c r="G7" s="24">
        <f>F7/$F$9</f>
        <v>0.12604358486371459</v>
      </c>
      <c r="K7" s="33">
        <f t="shared" si="0"/>
        <v>0.12604358486371459</v>
      </c>
      <c r="L7" s="2" t="s">
        <v>9</v>
      </c>
      <c r="M7" s="9">
        <v>0.9</v>
      </c>
    </row>
    <row r="8" spans="1:13" x14ac:dyDescent="0.3">
      <c r="A8" s="18" t="s">
        <v>26</v>
      </c>
      <c r="B8" s="32">
        <f>1/E5</f>
        <v>0.14285714285714285</v>
      </c>
      <c r="C8" s="32">
        <f>1/E6</f>
        <v>0.1111111111111111</v>
      </c>
      <c r="D8" s="32">
        <f>1/E7</f>
        <v>0.2</v>
      </c>
      <c r="E8" s="29">
        <v>1</v>
      </c>
      <c r="F8" s="23">
        <f t="shared" si="1"/>
        <v>0.23736810439041953</v>
      </c>
      <c r="G8" s="24">
        <f>F8/$F$9</f>
        <v>3.9375258854835546E-2</v>
      </c>
      <c r="K8" s="33">
        <f t="shared" si="0"/>
        <v>5.2283881819667706E-2</v>
      </c>
      <c r="L8" s="2" t="s">
        <v>10</v>
      </c>
      <c r="M8" s="15">
        <f>M6/M7</f>
        <v>5.871892546828307E-2</v>
      </c>
    </row>
    <row r="9" spans="1:13" x14ac:dyDescent="0.3">
      <c r="A9" s="26" t="s">
        <v>4</v>
      </c>
      <c r="B9" s="27">
        <f>SUM(B5:B8)</f>
        <v>4.4761904761904763</v>
      </c>
      <c r="C9" s="27">
        <f t="shared" ref="C9:G9" si="2">SUM(C5:C8)</f>
        <v>1.6411111111111112</v>
      </c>
      <c r="D9" s="27">
        <f t="shared" si="2"/>
        <v>9.1999999999999993</v>
      </c>
      <c r="E9" s="27">
        <f t="shared" si="2"/>
        <v>22</v>
      </c>
      <c r="F9" s="27">
        <f t="shared" si="2"/>
        <v>6.0283566710132019</v>
      </c>
      <c r="G9" s="27">
        <f t="shared" si="2"/>
        <v>0.99999999999999989</v>
      </c>
    </row>
    <row r="15" spans="1:13" x14ac:dyDescent="0.3">
      <c r="A15" s="18" t="s">
        <v>22</v>
      </c>
      <c r="B15" s="18" t="s">
        <v>23</v>
      </c>
      <c r="C15" s="18" t="s">
        <v>24</v>
      </c>
      <c r="D15" s="18" t="s">
        <v>25</v>
      </c>
      <c r="E15" s="18" t="s">
        <v>26</v>
      </c>
      <c r="F15" s="7" t="s">
        <v>5</v>
      </c>
      <c r="G15" s="10" t="s">
        <v>6</v>
      </c>
      <c r="L15" s="2" t="s">
        <v>8</v>
      </c>
      <c r="M15" s="9">
        <f>G16*B20+G17*C20+G18*D20+G19*E20</f>
        <v>4.2556147859159923</v>
      </c>
    </row>
    <row r="16" spans="1:13" x14ac:dyDescent="0.3">
      <c r="A16" s="18" t="s">
        <v>23</v>
      </c>
      <c r="B16" s="21">
        <v>1</v>
      </c>
      <c r="C16" s="22">
        <v>0.5</v>
      </c>
      <c r="D16" s="22">
        <v>5</v>
      </c>
      <c r="E16" s="22">
        <v>4</v>
      </c>
      <c r="F16" s="8">
        <f>GEOMEAN(B16:E16)</f>
        <v>1.778279410038923</v>
      </c>
      <c r="G16" s="6">
        <f>F16/$F$20</f>
        <v>0.2996641571827936</v>
      </c>
      <c r="L16" s="2"/>
      <c r="M16" s="9"/>
    </row>
    <row r="17" spans="1:13" x14ac:dyDescent="0.3">
      <c r="A17" s="18" t="s">
        <v>24</v>
      </c>
      <c r="B17" s="28">
        <v>2</v>
      </c>
      <c r="C17" s="21">
        <v>1</v>
      </c>
      <c r="D17" s="22">
        <v>6</v>
      </c>
      <c r="E17" s="22">
        <v>9</v>
      </c>
      <c r="F17" s="8">
        <f>GEOMEAN(B17:E17)</f>
        <v>3.2237097954706257</v>
      </c>
      <c r="G17" s="6">
        <f>F17/$F$20</f>
        <v>0.54323874718904641</v>
      </c>
      <c r="L17" s="2" t="s">
        <v>11</v>
      </c>
      <c r="M17" s="9">
        <f>(M15-4)/3</f>
        <v>8.5204928638664093E-2</v>
      </c>
    </row>
    <row r="18" spans="1:13" x14ac:dyDescent="0.3">
      <c r="A18" s="18" t="s">
        <v>25</v>
      </c>
      <c r="B18" s="25">
        <v>0.2</v>
      </c>
      <c r="C18" s="28">
        <v>0.17</v>
      </c>
      <c r="D18" s="21">
        <v>1</v>
      </c>
      <c r="E18" s="22">
        <v>6</v>
      </c>
      <c r="F18" s="8">
        <f t="shared" ref="F18:F19" si="3">GEOMEAN(B18:E18)</f>
        <v>0.67205921735026342</v>
      </c>
      <c r="G18" s="6">
        <f>F18/$F$20</f>
        <v>0.11325107730949127</v>
      </c>
      <c r="L18" s="2" t="s">
        <v>9</v>
      </c>
      <c r="M18" s="9">
        <v>0.9</v>
      </c>
    </row>
    <row r="19" spans="1:13" x14ac:dyDescent="0.3">
      <c r="A19" s="18" t="s">
        <v>26</v>
      </c>
      <c r="B19" s="17">
        <f>1/E16</f>
        <v>0.25</v>
      </c>
      <c r="C19" s="17">
        <v>0.11</v>
      </c>
      <c r="D19" s="17">
        <f>1/E18</f>
        <v>0.16666666666666666</v>
      </c>
      <c r="E19" s="21">
        <v>1</v>
      </c>
      <c r="F19" s="8">
        <f t="shared" si="3"/>
        <v>0.26019285162861988</v>
      </c>
      <c r="G19" s="6">
        <f>F19/$F$20</f>
        <v>4.3846018318668731E-2</v>
      </c>
      <c r="L19" s="2" t="s">
        <v>10</v>
      </c>
      <c r="M19" s="15">
        <f>M17/M18</f>
        <v>9.4672142931848988E-2</v>
      </c>
    </row>
    <row r="20" spans="1:13" x14ac:dyDescent="0.3">
      <c r="A20" s="4" t="s">
        <v>4</v>
      </c>
      <c r="B20" s="5">
        <f>SUM(B16:B19)</f>
        <v>3.45</v>
      </c>
      <c r="C20" s="5">
        <f t="shared" ref="C20:G20" si="4">SUM(C16:C19)</f>
        <v>1.78</v>
      </c>
      <c r="D20" s="5">
        <f t="shared" si="4"/>
        <v>12.166666666666666</v>
      </c>
      <c r="E20" s="5">
        <f t="shared" si="4"/>
        <v>20</v>
      </c>
      <c r="F20" s="5">
        <f t="shared" si="4"/>
        <v>5.9342412744884321</v>
      </c>
      <c r="G20" s="5">
        <f t="shared" si="4"/>
        <v>1</v>
      </c>
    </row>
    <row r="26" spans="1:13" x14ac:dyDescent="0.3">
      <c r="A26" s="18" t="s">
        <v>22</v>
      </c>
      <c r="B26" s="18" t="s">
        <v>23</v>
      </c>
      <c r="C26" s="18" t="s">
        <v>24</v>
      </c>
      <c r="D26" s="18" t="s">
        <v>25</v>
      </c>
      <c r="E26" s="18" t="s">
        <v>26</v>
      </c>
      <c r="F26" s="7" t="s">
        <v>5</v>
      </c>
      <c r="G26" s="10" t="s">
        <v>6</v>
      </c>
      <c r="L26" s="2" t="s">
        <v>8</v>
      </c>
      <c r="M26" s="9">
        <f>B31*G27+C31*G28+D31*G29+E31*G30</f>
        <v>4.1067226680333411</v>
      </c>
    </row>
    <row r="27" spans="1:13" x14ac:dyDescent="0.3">
      <c r="A27" s="18" t="s">
        <v>23</v>
      </c>
      <c r="B27" s="21">
        <v>1</v>
      </c>
      <c r="C27" s="22">
        <v>1</v>
      </c>
      <c r="D27" s="22">
        <v>3</v>
      </c>
      <c r="E27" s="22">
        <v>5</v>
      </c>
      <c r="F27" s="8">
        <f>GEOMEAN(B27:E27)</f>
        <v>1.9679896712654303</v>
      </c>
      <c r="G27" s="6">
        <f>F27/$F$31</f>
        <v>0.35073094162902713</v>
      </c>
      <c r="L27" s="2"/>
      <c r="M27" s="9"/>
    </row>
    <row r="28" spans="1:13" x14ac:dyDescent="0.3">
      <c r="A28" s="18" t="s">
        <v>24</v>
      </c>
      <c r="B28" s="28">
        <v>1</v>
      </c>
      <c r="C28" s="21">
        <v>1</v>
      </c>
      <c r="D28" s="22">
        <v>6</v>
      </c>
      <c r="E28" s="22">
        <v>9</v>
      </c>
      <c r="F28" s="8">
        <f>GEOMEAN(B28:E28)</f>
        <v>2.7108060108295344</v>
      </c>
      <c r="G28" s="6">
        <f>F28/$F$31</f>
        <v>0.48311409283999041</v>
      </c>
      <c r="L28" s="2" t="s">
        <v>11</v>
      </c>
      <c r="M28" s="9">
        <f>(M26-4)/3</f>
        <v>3.5574222677780355E-2</v>
      </c>
    </row>
    <row r="29" spans="1:13" x14ac:dyDescent="0.3">
      <c r="A29" s="18" t="s">
        <v>25</v>
      </c>
      <c r="B29" s="25">
        <f>1/D27</f>
        <v>0.33333333333333331</v>
      </c>
      <c r="C29" s="28">
        <f>1/D28</f>
        <v>0.16666666666666666</v>
      </c>
      <c r="D29" s="21">
        <v>1</v>
      </c>
      <c r="E29" s="22">
        <v>3</v>
      </c>
      <c r="F29" s="8">
        <f t="shared" ref="F29:F30" si="5">GEOMEAN(B29:E29)</f>
        <v>0.63894310424627243</v>
      </c>
      <c r="G29" s="6">
        <f>F29/$F$31</f>
        <v>0.11387108371131484</v>
      </c>
      <c r="L29" s="2" t="s">
        <v>9</v>
      </c>
      <c r="M29" s="9">
        <v>0.9</v>
      </c>
    </row>
    <row r="30" spans="1:13" x14ac:dyDescent="0.3">
      <c r="A30" s="18" t="s">
        <v>26</v>
      </c>
      <c r="B30" s="17">
        <f>1/E27</f>
        <v>0.2</v>
      </c>
      <c r="C30" s="17">
        <f>1/E28</f>
        <v>0.1111111111111111</v>
      </c>
      <c r="D30" s="17">
        <f>1/E29</f>
        <v>0.33333333333333331</v>
      </c>
      <c r="E30" s="21">
        <v>1</v>
      </c>
      <c r="F30" s="8">
        <f t="shared" si="5"/>
        <v>0.29337057893113117</v>
      </c>
      <c r="G30" s="6">
        <f>F30/$F$31</f>
        <v>5.2283881819667706E-2</v>
      </c>
      <c r="L30" s="2" t="s">
        <v>10</v>
      </c>
      <c r="M30" s="15">
        <f>M28/M29</f>
        <v>3.9526914086422615E-2</v>
      </c>
    </row>
    <row r="31" spans="1:13" x14ac:dyDescent="0.3">
      <c r="A31" s="4" t="s">
        <v>4</v>
      </c>
      <c r="B31" s="5">
        <f>SUM(B27:B30)</f>
        <v>2.5333333333333337</v>
      </c>
      <c r="C31" s="5">
        <f t="shared" ref="C31:G31" si="6">SUM(C27:C30)</f>
        <v>2.2777777777777777</v>
      </c>
      <c r="D31" s="5">
        <f t="shared" si="6"/>
        <v>10.333333333333334</v>
      </c>
      <c r="E31" s="5">
        <f t="shared" si="6"/>
        <v>18</v>
      </c>
      <c r="F31" s="5">
        <f t="shared" si="6"/>
        <v>5.6111093652723678</v>
      </c>
      <c r="G31" s="5">
        <f t="shared" si="6"/>
        <v>1.0000000000000002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1"/>
  <sheetViews>
    <sheetView topLeftCell="A3" workbookViewId="0">
      <selection activeCell="E28" sqref="E28"/>
    </sheetView>
  </sheetViews>
  <sheetFormatPr defaultRowHeight="14.4" x14ac:dyDescent="0.3"/>
  <cols>
    <col min="1" max="1" width="14.109375" customWidth="1"/>
    <col min="2" max="2" width="15" customWidth="1"/>
    <col min="3" max="3" width="14.88671875" customWidth="1"/>
    <col min="4" max="4" width="13.77734375" customWidth="1"/>
    <col min="5" max="5" width="14" customWidth="1"/>
    <col min="6" max="7" width="13.88671875" customWidth="1"/>
    <col min="12" max="12" width="16" customWidth="1"/>
    <col min="13" max="13" width="13" customWidth="1"/>
  </cols>
  <sheetData>
    <row r="3" spans="1:13" x14ac:dyDescent="0.3">
      <c r="A3" t="s">
        <v>27</v>
      </c>
    </row>
    <row r="4" spans="1:13" x14ac:dyDescent="0.3">
      <c r="A4" s="18" t="s">
        <v>29</v>
      </c>
      <c r="B4" s="18" t="s">
        <v>23</v>
      </c>
      <c r="C4" s="18" t="s">
        <v>24</v>
      </c>
      <c r="D4" s="18" t="s">
        <v>25</v>
      </c>
      <c r="E4" s="18" t="s">
        <v>26</v>
      </c>
      <c r="F4" s="19" t="s">
        <v>5</v>
      </c>
      <c r="G4" s="20" t="s">
        <v>6</v>
      </c>
      <c r="L4" s="2" t="s">
        <v>8</v>
      </c>
      <c r="M4" s="9">
        <f>B9*G5+C9*G6+G7*D9+G8*E9</f>
        <v>4.2816582355746267</v>
      </c>
    </row>
    <row r="5" spans="1:13" x14ac:dyDescent="0.3">
      <c r="A5" s="18" t="s">
        <v>23</v>
      </c>
      <c r="B5" s="29">
        <v>1</v>
      </c>
      <c r="C5" s="30">
        <v>2.1</v>
      </c>
      <c r="D5" s="30">
        <v>4</v>
      </c>
      <c r="E5" s="30">
        <v>0.7</v>
      </c>
      <c r="F5" s="23">
        <f>GEOMEAN(B5:E5)</f>
        <v>1.5571997722182045</v>
      </c>
      <c r="G5" s="24">
        <f>F5/$F$9</f>
        <v>0.34338122523338027</v>
      </c>
      <c r="K5" s="33">
        <f>MAX(G5,G16,G27)</f>
        <v>0.34338122523338027</v>
      </c>
      <c r="L5" s="2"/>
      <c r="M5" s="9"/>
    </row>
    <row r="6" spans="1:13" x14ac:dyDescent="0.3">
      <c r="A6" s="18" t="s">
        <v>24</v>
      </c>
      <c r="B6" s="31">
        <f>1/C5</f>
        <v>0.47619047619047616</v>
      </c>
      <c r="C6" s="29">
        <v>1</v>
      </c>
      <c r="D6" s="30">
        <v>0.67</v>
      </c>
      <c r="E6" s="30">
        <v>0.8</v>
      </c>
      <c r="F6" s="23">
        <f>GEOMEAN(B6:E6)</f>
        <v>0.71078192248295502</v>
      </c>
      <c r="G6" s="24">
        <f>F6/$F$9</f>
        <v>0.15673593829792451</v>
      </c>
      <c r="K6" s="33">
        <f t="shared" ref="K6:K8" si="0">MAX(G6,G17,G28)</f>
        <v>0.15673593829792451</v>
      </c>
      <c r="L6" s="2" t="s">
        <v>11</v>
      </c>
      <c r="M6" s="9">
        <f>(M4-4)/3</f>
        <v>9.3886078524875557E-2</v>
      </c>
    </row>
    <row r="7" spans="1:13" x14ac:dyDescent="0.3">
      <c r="A7" s="18" t="s">
        <v>25</v>
      </c>
      <c r="B7" s="32">
        <f>1/D5</f>
        <v>0.25</v>
      </c>
      <c r="C7" s="31">
        <f>1/D6</f>
        <v>1.4925373134328357</v>
      </c>
      <c r="D7" s="29">
        <v>1</v>
      </c>
      <c r="E7" s="30">
        <v>0.19</v>
      </c>
      <c r="F7" s="23">
        <f t="shared" ref="F7:F8" si="1">GEOMEAN(B7:E7)</f>
        <v>0.51600594082706541</v>
      </c>
      <c r="G7" s="24">
        <f>F7/$F$9</f>
        <v>0.11378549839915615</v>
      </c>
      <c r="K7" s="33">
        <f t="shared" si="0"/>
        <v>0.65649790358081372</v>
      </c>
      <c r="L7" s="2" t="s">
        <v>9</v>
      </c>
      <c r="M7" s="9">
        <v>0.9</v>
      </c>
    </row>
    <row r="8" spans="1:13" x14ac:dyDescent="0.3">
      <c r="A8" s="18" t="s">
        <v>26</v>
      </c>
      <c r="B8" s="32">
        <f>1/E5</f>
        <v>1.4285714285714286</v>
      </c>
      <c r="C8" s="32">
        <f>1/E6</f>
        <v>1.25</v>
      </c>
      <c r="D8" s="32">
        <f>1/E7</f>
        <v>5.2631578947368425</v>
      </c>
      <c r="E8" s="29">
        <v>1</v>
      </c>
      <c r="F8" s="23">
        <f t="shared" si="1"/>
        <v>1.7509131039045969</v>
      </c>
      <c r="G8" s="24">
        <f>F8/$F$9</f>
        <v>0.38609733806953905</v>
      </c>
      <c r="K8" s="33">
        <f t="shared" si="0"/>
        <v>0.38609733806953905</v>
      </c>
      <c r="L8" s="2" t="s">
        <v>10</v>
      </c>
      <c r="M8" s="15">
        <f>M6/M7</f>
        <v>0.10431786502763951</v>
      </c>
    </row>
    <row r="9" spans="1:13" x14ac:dyDescent="0.3">
      <c r="A9" s="26" t="s">
        <v>4</v>
      </c>
      <c r="B9" s="27">
        <f>SUM(B5:B8)</f>
        <v>3.1547619047619051</v>
      </c>
      <c r="C9" s="27">
        <f t="shared" ref="C9:G9" si="2">SUM(C5:C8)</f>
        <v>5.8425373134328353</v>
      </c>
      <c r="D9" s="27">
        <f t="shared" si="2"/>
        <v>10.933157894736842</v>
      </c>
      <c r="E9" s="27">
        <f t="shared" si="2"/>
        <v>2.69</v>
      </c>
      <c r="F9" s="27">
        <f t="shared" si="2"/>
        <v>4.534900739432822</v>
      </c>
      <c r="G9" s="27">
        <f t="shared" si="2"/>
        <v>1</v>
      </c>
    </row>
    <row r="15" spans="1:13" x14ac:dyDescent="0.3">
      <c r="A15" s="18" t="s">
        <v>29</v>
      </c>
      <c r="B15" s="18" t="s">
        <v>23</v>
      </c>
      <c r="C15" s="18" t="s">
        <v>24</v>
      </c>
      <c r="D15" s="18" t="s">
        <v>25</v>
      </c>
      <c r="E15" s="18" t="s">
        <v>26</v>
      </c>
      <c r="F15" s="7" t="s">
        <v>5</v>
      </c>
      <c r="G15" s="10" t="s">
        <v>6</v>
      </c>
      <c r="L15" s="2" t="s">
        <v>8</v>
      </c>
      <c r="M15" s="9">
        <f>G16*B20+G17*C20+G18*D20+G19*E20</f>
        <v>4.2601931444526286</v>
      </c>
    </row>
    <row r="16" spans="1:13" x14ac:dyDescent="0.3">
      <c r="A16" s="18" t="s">
        <v>23</v>
      </c>
      <c r="B16" s="21">
        <v>1</v>
      </c>
      <c r="C16" s="22">
        <v>2</v>
      </c>
      <c r="D16" s="22">
        <v>0.14000000000000001</v>
      </c>
      <c r="E16" s="22">
        <v>0.17</v>
      </c>
      <c r="F16" s="8">
        <f>GEOMEAN(B16:E16)</f>
        <v>0.46709125692172221</v>
      </c>
      <c r="G16" s="6">
        <f>F16/$F$20</f>
        <v>7.5320020174632032E-2</v>
      </c>
      <c r="L16" s="2"/>
      <c r="M16" s="9"/>
    </row>
    <row r="17" spans="1:13" x14ac:dyDescent="0.3">
      <c r="A17" s="18" t="s">
        <v>24</v>
      </c>
      <c r="B17" s="28">
        <f>1/C16</f>
        <v>0.5</v>
      </c>
      <c r="C17" s="21">
        <v>1</v>
      </c>
      <c r="D17" s="22">
        <v>0.13</v>
      </c>
      <c r="E17" s="22">
        <v>0.5</v>
      </c>
      <c r="F17" s="8">
        <f>GEOMEAN(B17:E17)</f>
        <v>0.42459105474938996</v>
      </c>
      <c r="G17" s="6">
        <f>F17/$F$20</f>
        <v>6.8466721086692842E-2</v>
      </c>
      <c r="L17" s="2" t="s">
        <v>11</v>
      </c>
      <c r="M17" s="9">
        <f>(M15-4)/3</f>
        <v>8.6731048150876219E-2</v>
      </c>
    </row>
    <row r="18" spans="1:13" x14ac:dyDescent="0.3">
      <c r="A18" s="18" t="s">
        <v>25</v>
      </c>
      <c r="B18" s="25">
        <f>1/D16</f>
        <v>7.1428571428571423</v>
      </c>
      <c r="C18" s="28">
        <f>1/D17</f>
        <v>7.6923076923076916</v>
      </c>
      <c r="D18" s="21">
        <v>1</v>
      </c>
      <c r="E18" s="22">
        <v>5</v>
      </c>
      <c r="F18" s="8">
        <f t="shared" ref="F18:F19" si="3">GEOMEAN(B18:E18)</f>
        <v>4.0712207755530647</v>
      </c>
      <c r="G18" s="6">
        <f>F18/$F$20</f>
        <v>0.65649790358081372</v>
      </c>
      <c r="L18" s="2" t="s">
        <v>9</v>
      </c>
      <c r="M18" s="9">
        <v>0.9</v>
      </c>
    </row>
    <row r="19" spans="1:13" x14ac:dyDescent="0.3">
      <c r="A19" s="18" t="s">
        <v>26</v>
      </c>
      <c r="B19" s="17">
        <f>1/E16</f>
        <v>5.8823529411764701</v>
      </c>
      <c r="C19" s="17">
        <f>1/E17</f>
        <v>2</v>
      </c>
      <c r="D19" s="17">
        <f>1/E18</f>
        <v>0.2</v>
      </c>
      <c r="E19" s="21">
        <v>1</v>
      </c>
      <c r="F19" s="8">
        <f t="shared" si="3"/>
        <v>1.2385192681968016</v>
      </c>
      <c r="G19" s="6">
        <f>F19/$F$20</f>
        <v>0.19971535515786129</v>
      </c>
      <c r="L19" s="2" t="s">
        <v>10</v>
      </c>
      <c r="M19" s="15">
        <f>M17/M18</f>
        <v>9.6367831278751356E-2</v>
      </c>
    </row>
    <row r="20" spans="1:13" x14ac:dyDescent="0.3">
      <c r="A20" s="4" t="s">
        <v>4</v>
      </c>
      <c r="B20" s="5">
        <f>SUM(B16:B19)</f>
        <v>14.525210084033613</v>
      </c>
      <c r="C20" s="5">
        <f t="shared" ref="C20:G20" si="4">SUM(C16:C19)</f>
        <v>12.692307692307692</v>
      </c>
      <c r="D20" s="5">
        <f t="shared" si="4"/>
        <v>1.47</v>
      </c>
      <c r="E20" s="5">
        <f t="shared" si="4"/>
        <v>6.67</v>
      </c>
      <c r="F20" s="5">
        <f t="shared" si="4"/>
        <v>6.2014223554209789</v>
      </c>
      <c r="G20" s="5">
        <f t="shared" si="4"/>
        <v>0.99999999999999989</v>
      </c>
    </row>
    <row r="26" spans="1:13" x14ac:dyDescent="0.3">
      <c r="A26" s="18" t="s">
        <v>29</v>
      </c>
      <c r="B26" s="18" t="s">
        <v>23</v>
      </c>
      <c r="C26" s="18" t="s">
        <v>24</v>
      </c>
      <c r="D26" s="18" t="s">
        <v>25</v>
      </c>
      <c r="E26" s="18" t="s">
        <v>26</v>
      </c>
      <c r="F26" s="7" t="s">
        <v>5</v>
      </c>
      <c r="G26" s="10" t="s">
        <v>6</v>
      </c>
      <c r="L26" s="2" t="s">
        <v>8</v>
      </c>
      <c r="M26" s="9">
        <f>B31*G27+C31*G28+D31*G29+E31*G30</f>
        <v>4.1597773211815827</v>
      </c>
    </row>
    <row r="27" spans="1:13" x14ac:dyDescent="0.3">
      <c r="A27" s="18" t="s">
        <v>23</v>
      </c>
      <c r="B27" s="21">
        <v>1</v>
      </c>
      <c r="C27" s="22">
        <v>1</v>
      </c>
      <c r="D27" s="22">
        <v>0.13</v>
      </c>
      <c r="E27" s="22">
        <v>0.113</v>
      </c>
      <c r="F27" s="8">
        <f>GEOMEAN(B27:E27)</f>
        <v>0.34814122164576478</v>
      </c>
      <c r="G27" s="6">
        <f>F27/$F$31</f>
        <v>5.4466988046492054E-2</v>
      </c>
      <c r="L27" s="2"/>
      <c r="M27" s="9"/>
    </row>
    <row r="28" spans="1:13" x14ac:dyDescent="0.3">
      <c r="A28" s="18" t="s">
        <v>24</v>
      </c>
      <c r="B28" s="28">
        <f>1/C27</f>
        <v>1</v>
      </c>
      <c r="C28" s="21">
        <v>1</v>
      </c>
      <c r="D28" s="22">
        <v>0.113</v>
      </c>
      <c r="E28" s="22">
        <v>0.25</v>
      </c>
      <c r="F28" s="8">
        <f>GEOMEAN(B28:E28)</f>
        <v>0.40997239314338729</v>
      </c>
      <c r="G28" s="6">
        <f>F28/$F$31</f>
        <v>6.4140527028578795E-2</v>
      </c>
      <c r="L28" s="2" t="s">
        <v>11</v>
      </c>
      <c r="M28" s="9">
        <f>(M26-4)/3</f>
        <v>5.3259107060527576E-2</v>
      </c>
    </row>
    <row r="29" spans="1:13" x14ac:dyDescent="0.3">
      <c r="A29" s="18" t="s">
        <v>25</v>
      </c>
      <c r="B29" s="25">
        <f>1/D27</f>
        <v>7.6923076923076916</v>
      </c>
      <c r="C29" s="28">
        <f>1/D28</f>
        <v>8.8495575221238933</v>
      </c>
      <c r="D29" s="21">
        <v>1</v>
      </c>
      <c r="E29" s="22">
        <v>3</v>
      </c>
      <c r="F29" s="8">
        <f t="shared" ref="F29:F30" si="5">GEOMEAN(B29:E29)</f>
        <v>3.780287800252518</v>
      </c>
      <c r="G29" s="6">
        <f>F29/$F$31</f>
        <v>0.59142921787687275</v>
      </c>
      <c r="L29" s="2" t="s">
        <v>9</v>
      </c>
      <c r="M29" s="9">
        <v>0.9</v>
      </c>
    </row>
    <row r="30" spans="1:13" x14ac:dyDescent="0.3">
      <c r="A30" s="18" t="s">
        <v>26</v>
      </c>
      <c r="B30" s="17">
        <f>1/E27</f>
        <v>8.8495575221238933</v>
      </c>
      <c r="C30" s="17">
        <f>1/E28</f>
        <v>4</v>
      </c>
      <c r="D30" s="17">
        <f>1/E29</f>
        <v>0.33333333333333331</v>
      </c>
      <c r="E30" s="21">
        <v>1</v>
      </c>
      <c r="F30" s="8">
        <f t="shared" si="5"/>
        <v>1.8533825651666282</v>
      </c>
      <c r="G30" s="6">
        <f>F30/$F$31</f>
        <v>0.28996326704805653</v>
      </c>
      <c r="L30" s="2" t="s">
        <v>10</v>
      </c>
      <c r="M30" s="15">
        <f>M28/M29</f>
        <v>5.9176785622808419E-2</v>
      </c>
    </row>
    <row r="31" spans="1:13" x14ac:dyDescent="0.3">
      <c r="A31" s="4" t="s">
        <v>4</v>
      </c>
      <c r="B31" s="5">
        <f>SUM(B27:B30)</f>
        <v>18.541865214431585</v>
      </c>
      <c r="C31" s="5">
        <f t="shared" ref="C31:G31" si="6">SUM(C27:C30)</f>
        <v>14.849557522123893</v>
      </c>
      <c r="D31" s="5">
        <f t="shared" si="6"/>
        <v>1.5763333333333331</v>
      </c>
      <c r="E31" s="5">
        <f t="shared" si="6"/>
        <v>4.3629999999999995</v>
      </c>
      <c r="F31" s="5">
        <f t="shared" si="6"/>
        <v>6.3917839802082979</v>
      </c>
      <c r="G31" s="5">
        <f t="shared" si="6"/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1"/>
  <sheetViews>
    <sheetView workbookViewId="0">
      <selection activeCell="C6" sqref="C6"/>
    </sheetView>
  </sheetViews>
  <sheetFormatPr defaultRowHeight="14.4" x14ac:dyDescent="0.3"/>
  <cols>
    <col min="1" max="1" width="13.88671875" customWidth="1"/>
    <col min="2" max="2" width="13" customWidth="1"/>
    <col min="3" max="3" width="13.21875" customWidth="1"/>
    <col min="4" max="4" width="13.6640625" customWidth="1"/>
    <col min="5" max="5" width="13.21875" customWidth="1"/>
    <col min="6" max="6" width="13.88671875" customWidth="1"/>
    <col min="7" max="7" width="13.21875" customWidth="1"/>
    <col min="11" max="11" width="10.21875" customWidth="1"/>
    <col min="12" max="12" width="13.88671875" customWidth="1"/>
    <col min="13" max="13" width="13.109375" customWidth="1"/>
  </cols>
  <sheetData>
    <row r="3" spans="1:13" x14ac:dyDescent="0.3">
      <c r="A3" t="s">
        <v>28</v>
      </c>
    </row>
    <row r="4" spans="1:13" x14ac:dyDescent="0.3">
      <c r="A4" s="18" t="s">
        <v>30</v>
      </c>
      <c r="B4" s="18" t="s">
        <v>23</v>
      </c>
      <c r="C4" s="18" t="s">
        <v>24</v>
      </c>
      <c r="D4" s="18" t="s">
        <v>25</v>
      </c>
      <c r="E4" s="18" t="s">
        <v>26</v>
      </c>
      <c r="F4" s="19" t="s">
        <v>5</v>
      </c>
      <c r="G4" s="20" t="s">
        <v>6</v>
      </c>
      <c r="L4" s="2" t="s">
        <v>8</v>
      </c>
      <c r="M4" s="9">
        <f>B9*G5+C9*G6+G7*D9+G8*E9</f>
        <v>4.1305318699312581</v>
      </c>
    </row>
    <row r="5" spans="1:13" x14ac:dyDescent="0.3">
      <c r="A5" s="18" t="s">
        <v>23</v>
      </c>
      <c r="B5" s="29">
        <v>1</v>
      </c>
      <c r="C5" s="30">
        <v>0.61</v>
      </c>
      <c r="D5" s="30">
        <v>3</v>
      </c>
      <c r="E5" s="30">
        <v>7</v>
      </c>
      <c r="F5" s="23">
        <f>GEOMEAN(B5:E5)</f>
        <v>1.8918525401401285</v>
      </c>
      <c r="G5" s="24">
        <f>F5/$F$9</f>
        <v>0.32486975814319385</v>
      </c>
      <c r="K5" s="33">
        <f>MAX(G5,G16,G27)</f>
        <v>0.58748445456354781</v>
      </c>
      <c r="L5" s="2"/>
      <c r="M5" s="9"/>
    </row>
    <row r="6" spans="1:13" x14ac:dyDescent="0.3">
      <c r="A6" s="18" t="s">
        <v>24</v>
      </c>
      <c r="B6" s="31">
        <f>1/C5</f>
        <v>1.639344262295082</v>
      </c>
      <c r="C6" s="29">
        <v>1</v>
      </c>
      <c r="D6" s="30">
        <v>6</v>
      </c>
      <c r="E6" s="30">
        <v>7.8</v>
      </c>
      <c r="F6" s="23">
        <f>GEOMEAN(B6:E6)</f>
        <v>2.95957264488497</v>
      </c>
      <c r="G6" s="24">
        <f>F6/$F$9</f>
        <v>0.50821912857953333</v>
      </c>
      <c r="K6" s="33">
        <f t="shared" ref="K6:K8" si="0">MAX(G6,G17,G28)</f>
        <v>0.51507700682909674</v>
      </c>
      <c r="L6" s="2" t="s">
        <v>11</v>
      </c>
      <c r="M6" s="9">
        <f>(M4-4)/3</f>
        <v>4.3510623310419362E-2</v>
      </c>
    </row>
    <row r="7" spans="1:13" x14ac:dyDescent="0.3">
      <c r="A7" s="18" t="s">
        <v>25</v>
      </c>
      <c r="B7" s="32">
        <f>1/D5</f>
        <v>0.33333333333333331</v>
      </c>
      <c r="C7" s="31">
        <f>1/D6</f>
        <v>0.16666666666666666</v>
      </c>
      <c r="D7" s="29">
        <v>1</v>
      </c>
      <c r="E7" s="30">
        <v>5</v>
      </c>
      <c r="F7" s="23">
        <f t="shared" ref="F7:F8" si="1">GEOMEAN(B7:E7)</f>
        <v>0.72597952911547714</v>
      </c>
      <c r="G7" s="24">
        <f>F7/$F$9</f>
        <v>0.12466552706226544</v>
      </c>
      <c r="K7" s="33">
        <f t="shared" si="0"/>
        <v>0.18445051605107171</v>
      </c>
      <c r="L7" s="2" t="s">
        <v>9</v>
      </c>
      <c r="M7" s="9">
        <v>0.9</v>
      </c>
    </row>
    <row r="8" spans="1:13" x14ac:dyDescent="0.3">
      <c r="A8" s="18" t="s">
        <v>26</v>
      </c>
      <c r="B8" s="32">
        <f>1/E5</f>
        <v>0.14285714285714285</v>
      </c>
      <c r="C8" s="32">
        <f>1/E6</f>
        <v>0.12820512820512822</v>
      </c>
      <c r="D8" s="32">
        <f>1/E7</f>
        <v>0.2</v>
      </c>
      <c r="E8" s="29">
        <v>1</v>
      </c>
      <c r="F8" s="23">
        <f t="shared" si="1"/>
        <v>0.24601372576927541</v>
      </c>
      <c r="G8" s="24">
        <f>F8/$F$9</f>
        <v>4.2245586215007382E-2</v>
      </c>
      <c r="K8" s="33">
        <f t="shared" si="0"/>
        <v>7.4630022598872608E-2</v>
      </c>
      <c r="L8" s="2" t="s">
        <v>10</v>
      </c>
      <c r="M8" s="15">
        <f>M6/M7</f>
        <v>4.8345137011577069E-2</v>
      </c>
    </row>
    <row r="9" spans="1:13" x14ac:dyDescent="0.3">
      <c r="A9" s="26" t="s">
        <v>4</v>
      </c>
      <c r="B9" s="27">
        <f>SUM(B5:B8)</f>
        <v>3.1155347384855583</v>
      </c>
      <c r="C9" s="27">
        <f t="shared" ref="C9:G9" si="2">SUM(C5:C8)</f>
        <v>1.9048717948717948</v>
      </c>
      <c r="D9" s="27">
        <f t="shared" si="2"/>
        <v>10.199999999999999</v>
      </c>
      <c r="E9" s="27">
        <f t="shared" si="2"/>
        <v>20.8</v>
      </c>
      <c r="F9" s="27">
        <f t="shared" si="2"/>
        <v>5.823418439909851</v>
      </c>
      <c r="G9" s="27">
        <f t="shared" si="2"/>
        <v>1</v>
      </c>
    </row>
    <row r="15" spans="1:13" x14ac:dyDescent="0.3">
      <c r="A15" s="18" t="s">
        <v>30</v>
      </c>
      <c r="B15" s="18" t="s">
        <v>23</v>
      </c>
      <c r="C15" s="18" t="s">
        <v>24</v>
      </c>
      <c r="D15" s="18" t="s">
        <v>25</v>
      </c>
      <c r="E15" s="18" t="s">
        <v>26</v>
      </c>
      <c r="F15" s="7" t="s">
        <v>5</v>
      </c>
      <c r="G15" s="10" t="s">
        <v>6</v>
      </c>
      <c r="L15" s="2" t="s">
        <v>8</v>
      </c>
      <c r="M15" s="9">
        <f>G16*B20+G17*C20+G18*D20+G19*E20</f>
        <v>4.1296956725003611</v>
      </c>
    </row>
    <row r="16" spans="1:13" x14ac:dyDescent="0.3">
      <c r="A16" s="18" t="s">
        <v>23</v>
      </c>
      <c r="B16" s="21">
        <v>1</v>
      </c>
      <c r="C16" s="22">
        <v>0.7</v>
      </c>
      <c r="D16" s="22">
        <v>5</v>
      </c>
      <c r="E16" s="22">
        <v>5</v>
      </c>
      <c r="F16" s="8">
        <f>GEOMEAN(B16:E16)</f>
        <v>2.0453117446175235</v>
      </c>
      <c r="G16" s="6">
        <f>F16/$F$20</f>
        <v>0.34203539298177005</v>
      </c>
      <c r="L16" s="2"/>
      <c r="M16" s="9"/>
    </row>
    <row r="17" spans="1:13" x14ac:dyDescent="0.3">
      <c r="A17" s="18" t="s">
        <v>24</v>
      </c>
      <c r="B17" s="28">
        <f>1/C16</f>
        <v>1.4285714285714286</v>
      </c>
      <c r="C17" s="21">
        <v>1</v>
      </c>
      <c r="D17" s="22">
        <v>7</v>
      </c>
      <c r="E17" s="22">
        <v>9</v>
      </c>
      <c r="F17" s="8">
        <f>GEOMEAN(B17:E17)</f>
        <v>3.0800702882410231</v>
      </c>
      <c r="G17" s="6">
        <f>F17/$F$20</f>
        <v>0.51507700682909674</v>
      </c>
      <c r="L17" s="2" t="s">
        <v>11</v>
      </c>
      <c r="M17" s="9">
        <f>(M15-4)/3</f>
        <v>4.323189083345369E-2</v>
      </c>
    </row>
    <row r="18" spans="1:13" x14ac:dyDescent="0.3">
      <c r="A18" s="18" t="s">
        <v>25</v>
      </c>
      <c r="B18" s="25">
        <f>1/D16</f>
        <v>0.2</v>
      </c>
      <c r="C18" s="28">
        <f>1/D17</f>
        <v>0.14285714285714285</v>
      </c>
      <c r="D18" s="21">
        <v>1</v>
      </c>
      <c r="E18" s="22">
        <v>4</v>
      </c>
      <c r="F18" s="8">
        <f t="shared" ref="F18:F19" si="3">GEOMEAN(B18:E18)</f>
        <v>0.58143073696821934</v>
      </c>
      <c r="G18" s="6">
        <f>F18/$F$20</f>
        <v>9.7232067988635165E-2</v>
      </c>
      <c r="L18" s="2" t="s">
        <v>9</v>
      </c>
      <c r="M18" s="9">
        <v>0.9</v>
      </c>
    </row>
    <row r="19" spans="1:13" x14ac:dyDescent="0.3">
      <c r="A19" s="18" t="s">
        <v>26</v>
      </c>
      <c r="B19" s="17">
        <f>1/E16</f>
        <v>0.2</v>
      </c>
      <c r="C19" s="17">
        <f>1/E17</f>
        <v>0.1111111111111111</v>
      </c>
      <c r="D19" s="17">
        <f>1/E18</f>
        <v>0.25</v>
      </c>
      <c r="E19" s="21">
        <v>1</v>
      </c>
      <c r="F19" s="8">
        <f t="shared" si="3"/>
        <v>0.27301208627090667</v>
      </c>
      <c r="G19" s="6">
        <f>F19/$F$20</f>
        <v>4.5655532200498186E-2</v>
      </c>
      <c r="L19" s="2" t="s">
        <v>10</v>
      </c>
      <c r="M19" s="15">
        <f>M17/M18</f>
        <v>4.8035434259392988E-2</v>
      </c>
    </row>
    <row r="20" spans="1:13" x14ac:dyDescent="0.3">
      <c r="A20" s="4" t="s">
        <v>4</v>
      </c>
      <c r="B20" s="5">
        <f>SUM(B16:B19)</f>
        <v>2.8285714285714292</v>
      </c>
      <c r="C20" s="5">
        <f t="shared" ref="C20:G20" si="4">SUM(C16:C19)</f>
        <v>1.9539682539682539</v>
      </c>
      <c r="D20" s="5">
        <f t="shared" si="4"/>
        <v>13.25</v>
      </c>
      <c r="E20" s="5">
        <f t="shared" si="4"/>
        <v>19</v>
      </c>
      <c r="F20" s="5">
        <f t="shared" si="4"/>
        <v>5.9798248560976717</v>
      </c>
      <c r="G20" s="5">
        <f t="shared" si="4"/>
        <v>1</v>
      </c>
    </row>
    <row r="26" spans="1:13" x14ac:dyDescent="0.3">
      <c r="A26" s="18" t="s">
        <v>30</v>
      </c>
      <c r="B26" s="18" t="s">
        <v>23</v>
      </c>
      <c r="C26" s="18" t="s">
        <v>24</v>
      </c>
      <c r="D26" s="18" t="s">
        <v>25</v>
      </c>
      <c r="E26" s="18" t="s">
        <v>26</v>
      </c>
      <c r="F26" s="7" t="s">
        <v>5</v>
      </c>
      <c r="G26" s="10" t="s">
        <v>6</v>
      </c>
      <c r="L26" s="2" t="s">
        <v>8</v>
      </c>
      <c r="M26" s="9">
        <f>B31*G27+C31*G28+D31*G29+E31*G30</f>
        <v>4.2984119219408186</v>
      </c>
    </row>
    <row r="27" spans="1:13" x14ac:dyDescent="0.3">
      <c r="A27" s="18" t="s">
        <v>23</v>
      </c>
      <c r="B27" s="21">
        <v>1</v>
      </c>
      <c r="C27" s="22">
        <v>6</v>
      </c>
      <c r="D27" s="22">
        <v>4</v>
      </c>
      <c r="E27" s="22">
        <v>4</v>
      </c>
      <c r="F27" s="8">
        <f>GEOMEAN(B27:E27)</f>
        <v>3.1301691601465746</v>
      </c>
      <c r="G27" s="6">
        <f>F27/$F$31</f>
        <v>0.58748445456354781</v>
      </c>
      <c r="L27" s="2"/>
      <c r="M27" s="9"/>
    </row>
    <row r="28" spans="1:13" x14ac:dyDescent="0.3">
      <c r="A28" s="18" t="s">
        <v>24</v>
      </c>
      <c r="B28" s="28">
        <f>1/C27</f>
        <v>0.16666666666666666</v>
      </c>
      <c r="C28" s="21">
        <v>1</v>
      </c>
      <c r="D28" s="22">
        <v>0.67</v>
      </c>
      <c r="E28" s="22">
        <v>4</v>
      </c>
      <c r="F28" s="8">
        <f>GEOMEAN(B28:E28)</f>
        <v>0.81751529355242891</v>
      </c>
      <c r="G28" s="6">
        <f>F28/$F$31</f>
        <v>0.1534350067865079</v>
      </c>
      <c r="L28" s="2" t="s">
        <v>11</v>
      </c>
      <c r="M28" s="9">
        <f>(M26-4)/3</f>
        <v>9.9470640646939515E-2</v>
      </c>
    </row>
    <row r="29" spans="1:13" x14ac:dyDescent="0.3">
      <c r="A29" s="18" t="s">
        <v>25</v>
      </c>
      <c r="B29" s="25">
        <f>1/D27</f>
        <v>0.25</v>
      </c>
      <c r="C29" s="28">
        <f>1/D28</f>
        <v>1.4925373134328357</v>
      </c>
      <c r="D29" s="21">
        <v>1</v>
      </c>
      <c r="E29" s="22">
        <v>2.5</v>
      </c>
      <c r="F29" s="8">
        <f t="shared" ref="F29:F30" si="5">GEOMEAN(B29:E29)</f>
        <v>0.98276867146232316</v>
      </c>
      <c r="G29" s="6">
        <f>F29/$F$31</f>
        <v>0.18445051605107171</v>
      </c>
      <c r="L29" s="2" t="s">
        <v>9</v>
      </c>
      <c r="M29" s="9">
        <v>0.9</v>
      </c>
    </row>
    <row r="30" spans="1:13" x14ac:dyDescent="0.3">
      <c r="A30" s="18" t="s">
        <v>26</v>
      </c>
      <c r="B30" s="17">
        <f>1/E27</f>
        <v>0.25</v>
      </c>
      <c r="C30" s="17">
        <f>1/E28</f>
        <v>0.25</v>
      </c>
      <c r="D30" s="17">
        <f>1/E29</f>
        <v>0.4</v>
      </c>
      <c r="E30" s="21">
        <v>1</v>
      </c>
      <c r="F30" s="8">
        <f t="shared" si="5"/>
        <v>0.39763536438352531</v>
      </c>
      <c r="G30" s="6">
        <f>F30/$F$31</f>
        <v>7.4630022598872608E-2</v>
      </c>
      <c r="L30" s="2" t="s">
        <v>10</v>
      </c>
      <c r="M30" s="15">
        <f>M28/M29</f>
        <v>0.11052293405215502</v>
      </c>
    </row>
    <row r="31" spans="1:13" x14ac:dyDescent="0.3">
      <c r="A31" s="4" t="s">
        <v>4</v>
      </c>
      <c r="B31" s="5">
        <f>SUM(B27:B30)</f>
        <v>1.6666666666666667</v>
      </c>
      <c r="C31" s="5">
        <f t="shared" ref="C31:G31" si="6">SUM(C27:C30)</f>
        <v>8.7425373134328357</v>
      </c>
      <c r="D31" s="5">
        <f t="shared" si="6"/>
        <v>6.07</v>
      </c>
      <c r="E31" s="5">
        <f t="shared" si="6"/>
        <v>11.5</v>
      </c>
      <c r="F31" s="5">
        <f t="shared" si="6"/>
        <v>5.3280884895448519</v>
      </c>
      <c r="G31" s="5">
        <f t="shared" si="6"/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8"/>
  <sheetViews>
    <sheetView tabSelected="1" workbookViewId="0">
      <selection activeCell="L5" sqref="L5"/>
    </sheetView>
  </sheetViews>
  <sheetFormatPr defaultRowHeight="14.4" x14ac:dyDescent="0.3"/>
  <cols>
    <col min="3" max="3" width="12.44140625" customWidth="1"/>
    <col min="4" max="4" width="13.77734375" customWidth="1"/>
    <col min="5" max="5" width="12.88671875" customWidth="1"/>
    <col min="6" max="6" width="19.109375" customWidth="1"/>
  </cols>
  <sheetData>
    <row r="3" spans="2:6" x14ac:dyDescent="0.3">
      <c r="B3" s="16"/>
      <c r="C3" s="17" t="s">
        <v>22</v>
      </c>
      <c r="D3" s="17" t="s">
        <v>29</v>
      </c>
      <c r="E3" s="17" t="s">
        <v>30</v>
      </c>
      <c r="F3" s="17" t="s">
        <v>31</v>
      </c>
    </row>
    <row r="4" spans="2:6" x14ac:dyDescent="0.3">
      <c r="B4" s="16"/>
      <c r="C4" s="35">
        <f>'Етап 1'!E29</f>
        <v>0.71107629684054752</v>
      </c>
      <c r="D4" s="36">
        <f>'Етап 1'!E30</f>
        <v>0.19991499209237359</v>
      </c>
      <c r="E4" s="36">
        <f>'Етап 1'!E31</f>
        <v>8.1061557589951677E-2</v>
      </c>
      <c r="F4" s="17"/>
    </row>
    <row r="5" spans="2:6" x14ac:dyDescent="0.3">
      <c r="B5" s="34" t="s">
        <v>23</v>
      </c>
      <c r="C5" s="17">
        <f>'Етап 2'!K5</f>
        <v>0.35073094162902713</v>
      </c>
      <c r="D5" s="17">
        <f>'Етап 3'!K5</f>
        <v>0.34338122523338027</v>
      </c>
      <c r="E5" s="17">
        <f>'Етап 4'!K5</f>
        <v>0.58748445456354781</v>
      </c>
      <c r="F5" s="17">
        <f>$C$4*C5+$D$4*D5+$E$4*E5</f>
        <v>0.36566591903497198</v>
      </c>
    </row>
    <row r="6" spans="2:6" x14ac:dyDescent="0.3">
      <c r="B6" s="34" t="s">
        <v>24</v>
      </c>
      <c r="C6" s="17">
        <f>'Етап 2'!K6</f>
        <v>0.56543736302012726</v>
      </c>
      <c r="D6" s="17">
        <f>'Етап 3'!K6</f>
        <v>0.15673593829792451</v>
      </c>
      <c r="E6" s="17">
        <f>'Етап 4'!K6</f>
        <v>0.51507700682909674</v>
      </c>
      <c r="F6" s="17">
        <f t="shared" ref="F6:F8" si="0">$C$4*C6+$D$4*D6+$E$4*E6</f>
        <v>0.47515591450939348</v>
      </c>
    </row>
    <row r="7" spans="2:6" x14ac:dyDescent="0.3">
      <c r="B7" s="34" t="s">
        <v>25</v>
      </c>
      <c r="C7" s="17">
        <f>'Етап 2'!K7</f>
        <v>0.12604358486371459</v>
      </c>
      <c r="D7" s="17">
        <f>'Етап 3'!K7</f>
        <v>0.65649790358081372</v>
      </c>
      <c r="E7" s="17">
        <f>'Етап 4'!K7</f>
        <v>0.18445051605107171</v>
      </c>
      <c r="F7" s="17">
        <f t="shared" si="0"/>
        <v>0.23582222489778593</v>
      </c>
    </row>
    <row r="8" spans="2:6" x14ac:dyDescent="0.3">
      <c r="B8" s="34" t="s">
        <v>26</v>
      </c>
      <c r="C8" s="17">
        <f>'Етап 2'!K8</f>
        <v>5.2283881819667706E-2</v>
      </c>
      <c r="D8" s="17">
        <f>'Етап 3'!K8</f>
        <v>0.38609733806953905</v>
      </c>
      <c r="E8" s="17">
        <f>'Етап 4'!K8</f>
        <v>7.4630022598872608E-2</v>
      </c>
      <c r="F8" s="17">
        <f t="shared" si="0"/>
        <v>0.12041410123067443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Етап 1</vt:lpstr>
      <vt:lpstr>Етап 2</vt:lpstr>
      <vt:lpstr>Етап 3</vt:lpstr>
      <vt:lpstr>Етап 4</vt:lpstr>
      <vt:lpstr>Етап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2023-11-09T17:54:39Z</dcterms:modified>
</cp:coreProperties>
</file>