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hidePivotFieldList="1"/>
  <mc:AlternateContent xmlns:mc="http://schemas.openxmlformats.org/markup-compatibility/2006">
    <mc:Choice Requires="x15">
      <x15ac:absPath xmlns:x15ac="http://schemas.microsoft.com/office/spreadsheetml/2010/11/ac" url="C:\Users\intel\AppData\Local\Packages\5319275A.WhatsAppDesktop_cv1g1gvanyjgm\LocalState\sessions\E270FECE0B20A8F12E9C74D23DEF24BA347B4C6E\transfers\2026-19\"/>
    </mc:Choice>
  </mc:AlternateContent>
  <xr:revisionPtr revIDLastSave="0" documentId="13_ncr:2001_{B51F356F-8B55-4CC2-BF69-4A513E98FB37}" xr6:coauthVersionLast="47" xr6:coauthVersionMax="47" xr10:uidLastSave="{00000000-0000-0000-0000-000000000000}"/>
  <bookViews>
    <workbookView xWindow="-110" yWindow="-110" windowWidth="19420" windowHeight="10300" activeTab="1" xr2:uid="{26D4546B-D2A1-4444-8EAF-A6228F96F0C1}"/>
  </bookViews>
  <sheets>
    <sheet name="Data" sheetId="2" r:id="rId1"/>
    <sheet name="Dashboard" sheetId="5" r:id="rId2"/>
    <sheet name="Pivots" sheetId="6" r:id="rId3"/>
    <sheet name="Assets" sheetId="4" r:id="rId4"/>
  </sheets>
  <definedNames>
    <definedName name="_xlnm._FilterDatabase" localSheetId="0"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83" r:id="rId8"/>
    <pivotCache cacheId="602" r:id="rId9"/>
    <pivotCache cacheId="605" r:id="rId10"/>
    <pivotCache cacheId="608" r:id="rId11"/>
    <pivotCache cacheId="611" r:id="rId12"/>
    <pivotCache cacheId="614" r:id="rId13"/>
    <pivotCache cacheId="617" r:id="rId14"/>
  </pivotCaches>
  <fileRecoveryPr repairLoad="1"/>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1" i="5" l="1"/>
  <c r="F53" i="6"/>
  <c r="F59" i="6" s="1"/>
  <c r="Q44" i="5" s="1"/>
  <c r="F52" i="6"/>
  <c r="F58" i="6" s="1"/>
  <c r="Q43" i="5" s="1"/>
  <c r="F51" i="6"/>
  <c r="Q42" i="5" s="1"/>
  <c r="U27" i="5" a="1"/>
  <c r="U27" i="5" s="1"/>
  <c r="T28" i="5" a="1"/>
  <c r="T28" i="5" s="1"/>
  <c r="E41" i="6"/>
  <c r="E42" i="6"/>
  <c r="E43" i="6"/>
  <c r="E44" i="6"/>
  <c r="E40" i="6"/>
  <c r="I37" i="6"/>
  <c r="I40" i="6" s="1"/>
  <c r="F41" i="6"/>
  <c r="G41" i="6"/>
  <c r="F42" i="6"/>
  <c r="G42" i="6"/>
  <c r="F43" i="6"/>
  <c r="G43" i="6"/>
  <c r="F44" i="6"/>
  <c r="G44" i="6"/>
  <c r="G40" i="6"/>
  <c r="F40"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0" i="6" l="1"/>
  <c r="H41" i="6"/>
  <c r="H43" i="6"/>
  <c r="H44" i="6"/>
  <c r="I41" i="6"/>
  <c r="I42" i="6"/>
  <c r="I43" i="6"/>
  <c r="I44" i="6"/>
  <c r="H4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18F7FE-0113-4FCB-A871-C70EA30AA4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FC94B1-77EB-431B-A856-8DD5A1016B8F}"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1C01FA24-0D95-42BB-BD88-3A1805BA871F}"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<sst xmlns="http://schemas.openxmlformats.org/spreadsheetml/2006/main" count="3180" uniqueCount="1084">
  <si>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</si>
  <si>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</si>
  <si>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</si>
  <si>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</si>
  <si>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</si>
  <si>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</si>
  <si>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</si>
  <si>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</si>
  <si>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</si>
  <si>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</si>
  <si>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</si>
  <si>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</si>
  <si>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</si>
  <si>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</si>
  <si>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</si>
  <si>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</si>
  <si>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</si>
  <si>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</si>
  <si>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</si>
  <si>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</si>
  <si>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</si>
  <si>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</si>
  <si>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</si>
  <si>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</si>
  <si>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</si>
  <si>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</si>
  <si>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</si>
  <si>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</si>
  <si>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</si>
  <si>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</si>
  <si>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</si>
  <si>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</si>
  <si>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</si>
  <si>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</si>
  <si>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</si>
  <si>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</si>
  <si>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</si>
  <si>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</si>
  <si>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</si>
  <si>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</si>
  <si>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</si>
  <si>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</si>
  <si>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</si>
  <si>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</si>
  <si>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</si>
  <si>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</si>
  <si>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</si>
  <si>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</si>
  <si>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</si>
  <si>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</si>
  <si>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</si>
  <si>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</si>
  <si>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</si>
  <si>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</si>
  <si>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</si>
  <si>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</si>
  <si>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</si>
  <si>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</si>
  <si>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</si>
  <si>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</si>
  <si>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</si>
  <si>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</si>
  <si>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</si>
  <si>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</si>
  <si>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</si>
  <si>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</si>
  <si>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</si>
  <si>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</si>
  <si>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</si>
  <si>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</si>
  <si>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</si>
  <si>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</si>
  <si>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</si>
  <si>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</si>
  <si>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</si>
  <si>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</si>
  <si>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</si>
  <si>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</si>
  <si>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</si>
  <si>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</si>
  <si>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</si>
  <si>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</si>
  <si>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</si>
  <si>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</si>
  <si>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</si>
  <si>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</si>
  <si>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</si>
  <si>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</si>
  <si>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</si>
  <si>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</si>
  <si>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</si>
  <si>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</si>
  <si>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</si>
  <si>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</si>
  <si>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</si>
  <si>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</si>
  <si>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</si>
  <si>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</si>
  <si>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</si>
  <si>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</si>
  <si>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</si>
  <si>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</si>
  <si>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</si>
  <si>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</si>
  <si>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</si>
  <si>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</si>
  <si>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</si>
  <si>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</si>
  <si>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</si>
  <si>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</si>
  <si>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</si>
  <si>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</si>
  <si>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</si>
  <si>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</si>
  <si>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</si>
  <si>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</si>
  <si>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</si>
  <si>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</si>
  <si>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</si>
  <si>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</si>
  <si>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</si>
  <si>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</si>
  <si>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</si>
  <si>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</si>
  <si>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</si>
  <si>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</si>
  <si>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</si>
  <si>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</si>
  <si>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</si>
  <si>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</si>
  <si>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</si>
  <si>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</si>
  <si>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</si>
  <si>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</si>
  <si>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</si>
  <si>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</si>
  <si>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</si>
  <si>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</si>
  <si>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</si>
  <si>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</si>
  <si>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</si>
  <si>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</si>
  <si>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</si>
  <si>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</si>
  <si>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</si>
  <si>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</si>
  <si>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</si>
  <si>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</si>
  <si>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</si>
  <si>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</si>
  <si>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</si>
  <si>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</si>
  <si>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</si>
  <si>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</si>
  <si>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</si>
  <si>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</si>
  <si>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</si>
  <si>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</si>
  <si>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</si>
  <si>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</si>
  <si>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</si>
  <si>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</si>
  <si>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</si>
  <si>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</si>
  <si>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</si>
  <si>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</si>
  <si>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</si>
  <si>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</si>
  <si>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</si>
  <si>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</si>
  <si>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</si>
  <si>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</si>
  <si>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</si>
  <si>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</si>
  <si>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</si>
  <si>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</si>
  <si>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</si>
  <si>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</si>
  <si>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</si>
  <si>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</si>
  <si>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</si>
  <si>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</si>
  <si>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</si>
  <si>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</si>
  <si>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</si>
  <si>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</si>
  <si>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</si>
  <si>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</si>
  <si>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</si>
  <si>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</si>
  <si>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</si>
  <si>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</si>
  <si>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</si>
  <si>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</si>
  <si>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</si>
  <si>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</si>
  <si>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</si>
  <si>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</si>
  <si>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</si>
  <si>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</si>
  <si>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</si>
  <si>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</si>
  <si>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</si>
  <si>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</si>
  <si>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</si>
  <si>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</si>
  <si>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</si>
  <si>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</si>
  <si>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</si>
  <si>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</si>
  <si>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</si>
  <si>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</si>
  <si>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</si>
  <si>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</si>
  <si>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</si>
  <si>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</si>
  <si>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</si>
  <si>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</si>
  <si>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</si>
  <si>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</si>
  <si>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</si>
  <si>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</si>
  <si>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</si>
  <si>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</si>
  <si>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</si>
  <si>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</si>
  <si>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</si>
  <si>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</si>
  <si>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</si>
  <si>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</si>
  <si>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</si>
  <si>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</si>
  <si>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</si>
  <si>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</si>
  <si>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</si>
  <si>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</si>
  <si>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</si>
  <si>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</si>
  <si>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</si>
  <si>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</si>
  <si>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</si>
  <si>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</si>
  <si>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</si>
  <si>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</si>
  <si>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</si>
  <si>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</si>
  <si>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</si>
  <si>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</si>
  <si>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</si>
  <si>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</si>
  <si>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</si>
  <si>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</si>
  <si>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</si>
  <si>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</si>
  <si>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</si>
  <si>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</si>
  <si>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</si>
  <si>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</si>
  <si>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</si>
  <si>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</si>
  <si>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</si>
  <si>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</si>
  <si>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</si>
  <si>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</si>
  <si>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</si>
  <si>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</si>
  <si>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</si>
  <si>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</si>
  <si>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</si>
  <si>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</si>
  <si>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</si>
  <si>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</si>
  <si>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</si>
  <si>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</si>
  <si>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</si>
  <si>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</si>
  <si>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</si>
  <si>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</si>
  <si>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</si>
  <si>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</si>
  <si>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</si>
  <si>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</si>
  <si>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</si>
  <si>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</si>
  <si>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</si>
  <si>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</si>
  <si>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</si>
  <si>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</si>
  <si>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</si>
  <si>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</si>
  <si>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</si>
  <si>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</si>
  <si>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</si>
  <si>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</si>
  <si>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</si>
  <si>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</si>
  <si>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</si>
  <si>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</si>
  <si>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</si>
  <si>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</si>
  <si>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</si>
  <si>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</si>
  <si>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</si>
  <si>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</si>
  <si>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</si>
  <si>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</si>
  <si>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</si>
  <si>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</si>
  <si>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</si>
  <si>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</si>
  <si>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</si>
  <si>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</si>
  <si>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</si>
  <si>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</si>
  <si>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</si>
  <si>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</si>
  <si>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</si>
  <si>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</si>
  <si>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</si>
  <si>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</si>
  <si>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</si>
  <si>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</si>
  <si>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</si>
  <si>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</si>
  <si>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</si>
  <si>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</si>
  <si>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</si>
  <si>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</si>
  <si>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</si>
  <si>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</si>
  <si>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</si>
  <si>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</si>
  <si>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</si>
  <si>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</si>
  <si>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</si>
  <si>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</si>
  <si>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</si>
  <si>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</si>
  <si>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</si>
  <si>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</si>
  <si>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</si>
  <si>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</si>
  <si>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</si>
  <si>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</si>
  <si>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</si>
  <si>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</si>
  <si>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</si>
  <si>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</si>
  <si>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</si>
  <si>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</si>
  <si>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</si>
  <si>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</si>
  <si>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</si>
  <si>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</si>
  <si>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</si>
  <si>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</si>
  <si>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</si>
  <si>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</si>
  <si>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</si>
  <si>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</si>
  <si>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</si>
  <si>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</si>
  <si>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</si>
  <si>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</si>
  <si>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</si>
  <si>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</si>
  <si>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</si>
  <si>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</si>
  <si>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</si>
  <si>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</si>
  <si>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</si>
  <si>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</si>
  <si>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</si>
  <si>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</si>
  <si>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</si>
  <si>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</si>
  <si>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</si>
  <si>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</si>
  <si>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</si>
  <si>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</si>
  <si>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</si>
  <si>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</si>
  <si>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</si>
  <si>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</si>
  <si>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</si>
  <si>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</si>
  <si>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</si>
  <si>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</si>
  <si>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</si>
  <si>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</si>
  <si>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</si>
  <si>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</si>
  <si>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</si>
  <si>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</si>
  <si>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</si>
  <si>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</si>
  <si>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</si>
  <si>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</si>
  <si>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</si>
  <si>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</si>
  <si>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</si>
  <si>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</si>
  <si>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</si>
  <si>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</si>
  <si>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</si>
  <si>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</si>
  <si>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</si>
  <si>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</si>
  <si>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</si>
  <si>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</si>
  <si>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</si>
  <si>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</si>
  <si>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</si>
  <si>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</si>
  <si>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</si>
  <si>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</si>
  <si>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</si>
  <si>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</si>
  <si>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</si>
  <si>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</si>
  <si>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</si>
  <si>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</si>
  <si>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</si>
  <si>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</si>
  <si>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</si>
  <si>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</si>
  <si>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</si>
  <si>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</si>
  <si>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</si>
  <si>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</si>
  <si>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</si>
  <si>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</si>
  <si>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</si>
  <si>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</si>
  <si>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</si>
  <si>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</si>
  <si>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</si>
  <si>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</si>
  <si>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</si>
  <si>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</si>
  <si>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</si>
  <si>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</si>
  <si>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</si>
  <si>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</si>
  <si>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</si>
  <si>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</si>
  <si>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</si>
  <si>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</si>
  <si>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</si>
  <si>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</si>
  <si>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</si>
  <si>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</si>
  <si>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</si>
  <si>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</si>
  <si>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</si>
  <si>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</si>
  <si>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</si>
  <si>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</si>
  <si>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</si>
  <si>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</si>
  <si>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</si>
  <si>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</si>
  <si>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</si>
  <si>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</si>
  <si>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</si>
  <si>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</si>
  <si>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</si>
  <si>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</si>
  <si>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</si>
  <si>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</si>
  <si>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</si>
  <si>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</si>
  <si>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</si>
  <si>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</si>
  <si>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</si>
  <si>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</si>
  <si>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</si>
  <si>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</si>
  <si>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</si>
  <si>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</si>
  <si>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</si>
  <si>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</si>
  <si>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</si>
  <si>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</si>
  <si>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</si>
  <si>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</si>
  <si>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</si>
  <si>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</si>
  <si>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</si>
  <si>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</si>
  <si>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</si>
  <si>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</si>
  <si>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</si>
  <si>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</si>
  <si>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</si>
  <si>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</si>
  <si>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</si>
  <si>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</si>
  <si>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</si>
  <si>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</si>
  <si>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</si>
  <si>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</si>
  <si>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</si>
  <si>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</si>
  <si>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</si>
  <si>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</si>
  <si>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</si>
  <si>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</si>
  <si>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</si>
  <si>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</si>
  <si>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</si>
  <si>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</si>
  <si>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</si>
  <si>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</si>
  <si>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</si>
  <si>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</si>
  <si>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</si>
  <si>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</si>
  <si>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</si>
  <si>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</si>
  <si>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</si>
  <si>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</si>
  <si>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</si>
  <si>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</si>
  <si>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</si>
  <si>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</si>
  <si>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</si>
  <si>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</si>
  <si>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</si>
  <si>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</si>
  <si>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</si>
  <si>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</si>
  <si>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</si>
  <si>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</si>
  <si>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</si>
  <si>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</si>
  <si>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</si>
  <si>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</si>
  <si>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</si>
  <si>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</si>
  <si>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</si>
  <si>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</si>
  <si>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</si>
  <si>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</si>
  <si>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</si>
  <si>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</si>
  <si>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</si>
  <si>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</si>
  <si>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</si>
  <si>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</si>
  <si>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</si>
  <si>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</si>
  <si>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</si>
  <si>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</si>
  <si>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</si>
  <si>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</si>
  <si>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</si>
  <si>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</si>
  <si>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</si>
  <si>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</si>
  <si>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</si>
  <si>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</si>
  <si>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</si>
  <si>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</si>
  <si>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</si>
  <si>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</si>
  <si>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</si>
  <si>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</si>
  <si>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</si>
  <si>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</si>
  <si>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</si>
  <si>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</si>
  <si>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</si>
  <si>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</si>
  <si>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</si>
  <si>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</si>
  <si>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</si>
  <si>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</si>
  <si>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</si>
  <si>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</si>
  <si>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</si>
  <si>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</si>
  <si>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</si>
  <si>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</si>
  <si>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</si>
  <si>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</si>
  <si>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</si>
  <si>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</si>
  <si>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</si>
  <si>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</si>
  <si>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</si>
  <si>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</si>
  <si>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</si>
  <si>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</si>
  <si>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</si>
  <si>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</si>
  <si>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</si>
  <si>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</si>
  <si>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</si>
  <si>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</si>
  <si>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</si>
  <si>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</si>
  <si>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</si>
  <si>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</si>
  <si>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</si>
  <si>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</si>
  <si>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</si>
  <si>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</si>
  <si>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</si>
  <si>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</si>
  <si>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</si>
  <si>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</si>
  <si>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</si>
  <si>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</si>
  <si>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</si>
  <si>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</si>
  <si>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</si>
  <si>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</si>
  <si>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</si>
  <si>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</si>
  <si>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</si>
  <si>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</si>
  <si>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</si>
  <si>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</si>
  <si>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</si>
  <si>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</si>
  <si>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</si>
  <si>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</si>
  <si>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</si>
  <si>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</si>
  <si>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</si>
  <si>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</si>
  <si>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</si>
  <si>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</si>
  <si>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</si>
  <si>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</si>
  <si>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</si>
  <si>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</si>
  <si>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</si>
  <si>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</si>
  <si>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</si>
  <si>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</si>
  <si>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</si>
  <si>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</si>
  <si>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</si>
  <si>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</si>
  <si>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</si>
  <si>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</si>
  <si>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</si>
  <si>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</si>
  <si>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</si>
  <si>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</si>
  <si>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</si>
  <si>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</si>
  <si>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</si>
  <si>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</si>
  <si>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</si>
  <si>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</si>
  <si>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</si>
  <si>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</si>
  <si>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</si>
  <si>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</si>
  <si>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</si>
  <si>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</si>
  <si>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</si>
  <si>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</si>
  <si>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</si>
  <si>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</si>
  <si>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</si>
  <si>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</si>
  <si>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</si>
  <si>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</si>
  <si>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</si>
  <si>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</si>
  <si>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</si>
  <si>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</si>
  <si>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</si>
  <si>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</si>
  <si>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</si>
  <si>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</si>
  <si>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</si>
  <si>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</si>
  <si>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</si>
  <si>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</si>
  <si>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</si>
  <si>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</si>
  <si>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</si>
  <si>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</si>
  <si>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</si>
  <si>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</si>
  <si>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</si>
  <si>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</si>
  <si>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</si>
  <si>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</si>
  <si>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</si>
  <si>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</si>
  <si>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</si>
  <si>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</si>
  <si>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</si>
  <si>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</si>
  <si>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</si>
  <si>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</si>
  <si>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</si>
  <si>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</si>
  <si>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</si>
  <si>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</si>
  <si>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</si>
  <si>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</si>
  <si>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</si>
  <si>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</si>
  <si>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</si>
  <si>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</si>
  <si>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</si>
  <si>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</si>
  <si>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</si>
  <si>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</si>
  <si>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</si>
  <si>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</si>
  <si>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</si>
  <si>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</si>
  <si>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</si>
  <si>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</si>
  <si>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</si>
  <si>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</si>
  <si>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</si>
  <si>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</si>
  <si>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</si>
  <si>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</si>
  <si>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</si>
  <si>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</si>
  <si>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</si>
  <si>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</si>
  <si>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</si>
  <si>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</si>
  <si>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</si>
  <si>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</si>
  <si>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</si>
  <si>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</si>
  <si>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</si>
  <si>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</si>
  <si>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</si>
  <si>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</si>
  <si>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</si>
  <si>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</si>
  <si>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</si>
  <si>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</si>
  <si>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</si>
  <si>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</si>
  <si>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</si>
  <si>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</si>
  <si>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</si>
  <si>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</si>
  <si>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</si>
  <si>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</si>
  <si>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</si>
  <si>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</si>
  <si>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</si>
  <si>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</si>
  <si>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</si>
  <si>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</si>
  <si>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</si>
  <si>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</si>
  <si>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</si>
  <si>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</si>
  <si>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</si>
  <si>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</si>
  <si>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</si>
  <si>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</si>
  <si>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</si>
  <si>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</si>
  <si>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</si>
  <si>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</si>
  <si>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</si>
  <si>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</si>
  <si>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</si>
  <si>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</si>
  <si>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</si>
  <si>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</si>
  <si>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</si>
  <si>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</si>
  <si>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</si>
  <si>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</si>
  <si>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</si>
  <si>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</si>
  <si>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</si>
  <si>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</si>
  <si>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</si>
  <si>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</si>
  <si>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</si>
  <si>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</si>
  <si>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</si>
  <si>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</si>
  <si>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</si>
  <si>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</si>
  <si>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</si>
  <si>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</si>
  <si>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</si>
  <si>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</si>
  <si>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</si>
  <si>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</si>
  <si>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</si>
  <si>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</si>
  <si>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</si>
  <si>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</si>
  <si>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</si>
  <si>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</si>
  <si>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</si>
  <si>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</si>
  <si>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</si>
  <si>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</si>
  <si>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</si>
  <si>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</si>
  <si>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</si>
  <si>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</si>
  <si>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</si>
  <si>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</si>
  <si>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</si>
  <si>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</si>
  <si>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</si>
  <si>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</si>
  <si>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</si>
  <si>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</si>
  <si>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</si>
  <si>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</si>
  <si>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</si>
  <si>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</si>
  <si>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</si>
  <si>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</si>
  <si>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</si>
  <si>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</si>
  <si>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</si>
  <si>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</si>
  <si>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</si>
  <si>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</si>
  <si>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</si>
  <si>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</si>
  <si>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</si>
  <si>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</si>
  <si>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</si>
  <si>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</si>
  <si>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</si>
  <si>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</si>
  <si>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</si>
  <si>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</si>
  <si>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</si>
  <si>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</si>
  <si>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</si>
  <si>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</si>
  <si>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</si>
  <si>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</si>
  <si>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</si>
  <si>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</si>
  <si>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</si>
  <si>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</si>
  <si>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</si>
  <si>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</si>
  <si>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</si>
  <si>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</si>
  <si>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</si>
  <si>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</si>
  <si>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</si>
  <si>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</si>
  <si>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</si>
  <si>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</si>
  <si>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</si>
  <si>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</si>
  <si>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</si>
  <si>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</si>
  <si>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</si>
  <si>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</si>
  <si>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</si>
  <si>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</si>
  <si>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</si>
  <si>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</si>
  <si>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</si>
  <si>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</si>
  <si>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</si>
  <si>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</si>
  <si>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</si>
  <si>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</si>
  <si>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</si>
  <si>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</si>
  <si>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</si>
  <si>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</si>
  <si>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</si>
  <si>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</si>
  <si>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</si>
  <si>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</si>
  <si>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</si>
  <si>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</si>
  <si>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</si>
  <si>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</si>
  <si>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</si>
  <si>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</si>
  <si>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</si>
  <si>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</si>
  <si>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</si>
  <si>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</si>
  <si>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</si>
  <si>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</si>
  <si>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</si>
  <si>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</si>
  <si>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</si>
  <si>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</si>
  <si>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</si>
  <si>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</si>
  <si>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</si>
  <si>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</si>
  <si>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</si>
  <si>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</si>
  <si>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</si>
  <si>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</si>
  <si>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</si>
  <si>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</si>
  <si>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</si>
  <si>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</si>
  <si>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</si>
  <si>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</si>
  <si>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</si>
  <si>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</si>
  <si>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</si>
  <si>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</si>
  <si>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</si>
  <si>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</si>
  <si>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</si>
  <si>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</si>
  <si>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</si>
  <si>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</si>
  <si>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</si>
  <si>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</si>
  <si>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</si>
  <si>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</si>
  <si>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</si>
  <si>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</si>
  <si>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</si>
  <si>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</si>
  <si>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</si>
  <si>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</si>
  <si>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</si>
  <si>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</si>
  <si>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</si>
  <si>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</si>
  <si>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</si>
  <si>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</si>
  <si>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</si>
  <si>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</si>
  <si>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</si>
  <si>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</si>
  <si>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</si>
  <si>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</si>
  <si>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</si>
  <si>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</si>
  <si>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</si>
  <si>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</si>
  <si>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</si>
  <si>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</si>
  <si>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</si>
  <si>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</si>
  <si>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</si>
  <si>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</si>
  <si>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</si>
  <si>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</si>
  <si>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</si>
  <si>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</si>
  <si>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</si>
  <si>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</si>
  <si>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</si>
  <si>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</si>
  <si>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</si>
  <si>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</si>
  <si>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</si>
  <si>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</si>
  <si>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</si>
  <si>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</si>
  <si>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</si>
  <si>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</si>
  <si>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</si>
  <si>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</si>
  <si>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</si>
  <si>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</si>
  <si>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</si>
  <si>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</si>
  <si>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</si>
  <si>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</si>
  <si>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</si>
  <si>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</si>
  <si>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</si>
  <si>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</si>
  <si>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</si>
  <si>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</si>
  <si>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</si>
  <si>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</si>
  <si>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</si>
  <si>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</si>
  <si>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</si>
  <si>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</si>
  <si>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</si>
  <si>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</si>
  <si>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</si>
  <si>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</si>
  <si>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</si>
  <si>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</si>
  <si>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</si>
  <si>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</si>
  <si>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</si>
  <si>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</si>
  <si>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</si>
  <si>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</si>
  <si>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</si>
  <si>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</si>
  <si>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</si>
  <si>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</si>
  <si>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</si>
  <si>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</si>
  <si>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</si>
  <si>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</si>
  <si>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</si>
  <si>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</si>
  <si>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</si>
  <si>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</si>
  <si>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</si>
  <si>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</si>
  <si>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</si>
  <si>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</si>
  <si>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</si>
  <si>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</si>
  <si>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</si>
  <si>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</si>
  <si>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</si>
  <si>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</si>
  <si>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</si>
  <si>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</si>
  <si>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</si>
  <si>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</si>
  <si>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</si>
  <si>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</si>
  <si>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</si>
  <si>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</si>
  <si>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</si>
  <si>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</si>
  <si>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</si>
  <si>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Gender</t>
  </si>
  <si>
    <t>call count</t>
  </si>
  <si>
    <t>total amount</t>
  </si>
  <si>
    <t>total duration</t>
  </si>
  <si>
    <t>avg. rating</t>
  </si>
  <si>
    <t>5 star call count</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</si>
  <si>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</si>
  <si>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</si>
  <si>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</si>
  <si>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</si>
  <si>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</si>
  <si>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</si>
  <si>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</si>
  <si>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</si>
  <si>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</si>
  <si>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</si>
  <si>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</si>
  <si>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</si>
  <si>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</si>
  <si>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</si>
  <si>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</si>
  <si>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</si>
  <si>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</si>
  <si>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</si>
  <si>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</si>
  <si>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</si>
  <si>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</si>
  <si>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</si>
  <si>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representative</t>
  </si>
  <si>
    <t>calls</t>
  </si>
  <si>
    <t>amount</t>
  </si>
  <si>
    <t>sel calls</t>
  </si>
  <si>
    <t>sel amount</t>
  </si>
  <si>
    <t xml:space="preserve">FOR GRAPH - </t>
  </si>
  <si>
    <t>Selected Rep</t>
  </si>
  <si>
    <t>Column Labels</t>
  </si>
  <si>
    <t>Total</t>
  </si>
  <si>
    <t>rep summary</t>
  </si>
  <si>
    <t>% of Calls</t>
  </si>
  <si>
    <t>Amount rank</t>
  </si>
  <si>
    <t>Call rank</t>
  </si>
  <si>
    <t>Calls</t>
  </si>
  <si>
    <t>Call Center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</si>
</sst>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409]d\-mmm\-yy;@"/>
    <numFmt numFmtId="165" formatCode="\$#,##0;\(\$#,##0\);\$#,##0"/>
    <numFmt numFmtId="166" formatCode="0.0"/>
    <numFmt numFmtId="167" formatCode="&quot;$&quot;#,###.0,&quot;k&quot;"/>
    <numFmt numFmtId="168" formatCode="&quot;$&quot;#,##0"/>
  </numFmts>
  <fonts count="10" x14ac:knownFonts="1">
    <font>
      <sz val="11"/>
      <color theme="1"/>
      <name val="Cambria"/>
      <family val="2"/>
      <scheme val="minor"/>
    </font>
    <font>
      <b/>
      <sz val="11"/>
      <color theme="1"/>
      <name val="Cambria"/>
      <family val="2"/>
      <scheme val="minor"/>
    </font>
    <font>
      <sz val="8"/>
      <name val="Cambria"/>
      <family val="2"/>
      <scheme val="minor"/>
    </font>
    <font>
      <sz val="18"/>
      <color theme="1"/>
      <name val="Aptos ExtraBold"/>
      <family val="2"/>
    </font>
    <font>
      <sz val="11"/>
      <color theme="1"/>
      <name val="Cambria"/>
      <family val="2"/>
      <scheme val="minor"/>
    </font>
    <font>
      <b/>
      <sz val="11"/>
      <color theme="1"/>
      <name val="Cambria"/>
      <family val="1"/>
      <scheme val="minor"/>
    </font>
    <font>
      <b/>
      <sz val="12"/>
      <color theme="1"/>
      <name val="Cambria"/>
      <family val="1"/>
      <scheme val="minor"/>
    </font>
    <font>
      <sz val="12"/>
      <color theme="1"/>
      <name val="Cambria"/>
      <family val="2"/>
      <scheme val="minor"/>
    </font>
    <font>
      <b/>
      <sz val="26"/>
      <color theme="9" tint="-0.499984740745262"/>
      <name val="Cambria"/>
      <family val="1"/>
      <scheme val="minor"/>
    </font>
    <font>
      <b/>
      <u/>
      <sz val="28"/>
      <color theme="9" tint="-0.499984740745262"/>
      <name val="Cambria"/>
      <family val="1"/>
      <scheme val="minor"/>
    </font>
  </fonts>
  <fills count="8">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F87228"/>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44" fontId="4" fillId="0" borderId="0" applyFont="0" applyFill="0" applyBorder="0" applyAlignment="0" applyProtection="0"/>
  </cellStyleXfs>
  <cellXfs count="6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65" fontId="0" fillId="0" borderId="0" xfId="0" applyNumberFormat="1"/>
    <xf numFmtId="166" fontId="0" fillId="0" borderId="0" xfId="0" applyNumberFormat="1"/>
    <xf numFmtId="3"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10" xfId="0" applyBorder="1"/>
    <xf numFmtId="0" fontId="0" fillId="0" borderId="11" xfId="0" applyBorder="1"/>
    <xf numFmtId="167" fontId="0" fillId="0" borderId="11" xfId="0" applyNumberFormat="1" applyBorder="1"/>
    <xf numFmtId="0" fontId="0" fillId="0" borderId="12" xfId="0" applyBorder="1"/>
    <xf numFmtId="0" fontId="0" fillId="0" borderId="13" xfId="0" applyBorder="1"/>
    <xf numFmtId="167" fontId="0" fillId="0" borderId="13" xfId="0" applyNumberFormat="1" applyBorder="1"/>
    <xf numFmtId="167" fontId="0" fillId="0" borderId="14" xfId="0" applyNumberFormat="1" applyBorder="1"/>
    <xf numFmtId="0" fontId="0" fillId="0" borderId="0" xfId="0" applyAlignment="1">
      <alignment horizontal="left" indent="1"/>
    </xf>
    <xf numFmtId="168" fontId="0" fillId="5" borderId="0" xfId="1" applyNumberFormat="1" applyFont="1" applyFill="1" applyBorder="1"/>
    <xf numFmtId="10" fontId="0" fillId="0" borderId="0" xfId="0" applyNumberFormat="1"/>
    <xf numFmtId="0" fontId="0" fillId="0" borderId="0" xfId="0" applyNumberFormat="1"/>
    <xf numFmtId="0" fontId="0" fillId="3" borderId="0" xfId="0" applyFill="1" applyAlignment="1">
      <alignment horizontal="center"/>
    </xf>
    <xf numFmtId="0" fontId="0" fillId="3" borderId="0" xfId="0" applyFill="1" applyAlignment="1"/>
    <xf numFmtId="0" fontId="6" fillId="7" borderId="3" xfId="0" applyFont="1" applyFill="1" applyBorder="1" applyAlignment="1">
      <alignment horizontal="center"/>
    </xf>
    <xf numFmtId="0" fontId="6" fillId="7" borderId="2" xfId="0" applyFont="1" applyFill="1" applyBorder="1" applyAlignment="1">
      <alignment horizontal="center"/>
    </xf>
    <xf numFmtId="0" fontId="7" fillId="6" borderId="9" xfId="0" applyFont="1" applyFill="1" applyBorder="1"/>
    <xf numFmtId="0" fontId="7" fillId="6" borderId="7" xfId="0" applyFont="1" applyFill="1" applyBorder="1"/>
    <xf numFmtId="0" fontId="7" fillId="6" borderId="15" xfId="0" applyFont="1" applyFill="1" applyBorder="1"/>
    <xf numFmtId="0" fontId="7" fillId="6" borderId="16" xfId="0" applyFont="1" applyFill="1" applyBorder="1"/>
    <xf numFmtId="0" fontId="7" fillId="6" borderId="6" xfId="0" applyFont="1" applyFill="1" applyBorder="1"/>
    <xf numFmtId="0" fontId="7" fillId="6" borderId="4" xfId="0" applyFont="1" applyFill="1" applyBorder="1"/>
    <xf numFmtId="0" fontId="8" fillId="3" borderId="0" xfId="0" applyFont="1" applyFill="1" applyAlignment="1"/>
    <xf numFmtId="0" fontId="9" fillId="3" borderId="0" xfId="0" applyFont="1" applyFill="1" applyAlignment="1">
      <alignment horizontal="center"/>
    </xf>
    <xf numFmtId="0" fontId="6" fillId="5" borderId="15" xfId="0" applyFont="1" applyFill="1" applyBorder="1"/>
    <xf numFmtId="0" fontId="0" fillId="5" borderId="0" xfId="0" applyFill="1" applyBorder="1"/>
    <xf numFmtId="0" fontId="0" fillId="5" borderId="16" xfId="0" applyFill="1" applyBorder="1"/>
    <xf numFmtId="0" fontId="0" fillId="5" borderId="15" xfId="0" applyFill="1" applyBorder="1"/>
    <xf numFmtId="168" fontId="0" fillId="5" borderId="16" xfId="1" applyNumberFormat="1" applyFont="1" applyFill="1" applyBorder="1"/>
    <xf numFmtId="0" fontId="0" fillId="5" borderId="6" xfId="0" applyFill="1" applyBorder="1"/>
    <xf numFmtId="168" fontId="0" fillId="5" borderId="17" xfId="1" applyNumberFormat="1" applyFont="1" applyFill="1" applyBorder="1"/>
    <xf numFmtId="168" fontId="0" fillId="5" borderId="4" xfId="1" applyNumberFormat="1" applyFont="1" applyFill="1" applyBorder="1"/>
    <xf numFmtId="0" fontId="0" fillId="3" borderId="0" xfId="0" applyFill="1" applyBorder="1"/>
    <xf numFmtId="0" fontId="0" fillId="5" borderId="9" xfId="0" applyFill="1" applyBorder="1"/>
    <xf numFmtId="0" fontId="5" fillId="5" borderId="18" xfId="0" applyFont="1" applyFill="1" applyBorder="1" applyAlignment="1">
      <alignment horizontal="right"/>
    </xf>
    <xf numFmtId="0" fontId="5" fillId="5" borderId="7" xfId="0" applyFont="1" applyFill="1" applyBorder="1" applyAlignment="1">
      <alignment horizontal="right"/>
    </xf>
  </cellXfs>
  <cellStyles count="2">
    <cellStyle name="Currency" xfId="1" builtinId="4"/>
    <cellStyle name="Normal" xfId="0" builtinId="0"/>
  </cellStyles>
  <dxfs count="25">
    <dxf>
      <fill>
        <patternFill patternType="solid">
          <bgColor rgb="FFF87228"/>
        </patternFill>
      </fill>
    </dxf>
    <dxf>
      <fill>
        <patternFill patternType="solid">
          <bgColor rgb="FFF87228"/>
        </patternFill>
      </fill>
    </dxf>
    <dxf>
      <fill>
        <patternFill patternType="solid">
          <bgColor rgb="FFF87228"/>
        </patternFill>
      </fill>
    </dxf>
    <dxf>
      <fill>
        <patternFill patternType="solid">
          <bgColor rgb="FFF87228"/>
        </patternFill>
      </fill>
    </dxf>
    <dxf>
      <fill>
        <patternFill patternType="solid">
          <bgColor rgb="FFF87228"/>
        </patternFill>
      </fill>
    </dxf>
    <dxf>
      <fill>
        <patternFill patternType="solid">
          <bgColor rgb="FFF87228"/>
        </patternFill>
      </fill>
    </dxf>
    <dxf>
      <fill>
        <patternFill>
          <bgColor theme="8" tint="0.39994506668294322"/>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mbria"/>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F87228"/>
        </patternFill>
      </fill>
    </dxf>
    <dxf>
      <font>
        <b/>
        <color theme="1"/>
      </font>
      <border>
        <bottom style="thin">
          <color theme="8"/>
        </bottom>
        <vertical/>
        <horizontal/>
      </border>
    </dxf>
    <dxf>
      <font>
        <color theme="1"/>
      </font>
      <border>
        <left style="thin">
          <color theme="1"/>
        </left>
        <right style="thin">
          <color theme="1"/>
        </right>
        <top style="thin">
          <color theme="1"/>
        </top>
        <bottom style="thin">
          <color theme="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4"/>
    </tableStyle>
    <tableStyle name="SlicerStyleDark5 2" pivot="0" table="0" count="10" xr9:uid="{F5EBBD9C-2958-4BBE-B8A4-1CE58AB7FAF7}">
      <tableStyleElement type="wholeTable" dxfId="23"/>
      <tableStyleElement type="headerRow" dxfId="22"/>
    </tableStyle>
  </tableStyles>
  <colors>
    <mruColors>
      <color rgb="FFF87228"/>
      <color rgb="FFF9592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dashboard.xlsx]Pivots!monthly analysis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95927"/>
                </a:solidFill>
              </a:rPr>
              <a:t>Call</a:t>
            </a:r>
            <a:r>
              <a:rPr lang="en-US" sz="1600" b="1" baseline="0">
                <a:solidFill>
                  <a:srgbClr val="F95927"/>
                </a:solidFill>
              </a:rPr>
              <a:t> Trend</a:t>
            </a:r>
            <a:endParaRPr lang="en-US" sz="1600" b="1">
              <a:solidFill>
                <a:srgbClr val="F9592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flip="none" rotWithShape="1">
            <a:gsLst>
              <a:gs pos="0">
                <a:schemeClr val="accent6"/>
              </a:gs>
              <a:gs pos="100000">
                <a:schemeClr val="accent6">
                  <a:lumMod val="60000"/>
                  <a:lumOff val="40000"/>
                </a:schemeClr>
              </a:gs>
              <a:gs pos="98000">
                <a:schemeClr val="accent6">
                  <a:lumMod val="20000"/>
                  <a:lumOff val="80000"/>
                  <a:alpha val="52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ln w="28575" cap="rnd">
            <a:solidFill>
              <a:schemeClr val="accent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97331583552048E-2"/>
          <c:y val="0.19071558763487895"/>
          <c:w val="0.80192360731603207"/>
          <c:h val="0.58518727400131865"/>
        </c:manualLayout>
      </c:layout>
      <c:areaChart>
        <c:grouping val="standard"/>
        <c:varyColors val="0"/>
        <c:ser>
          <c:idx val="1"/>
          <c:order val="1"/>
          <c:tx>
            <c:strRef>
              <c:f>Pivots!$C$21</c:f>
              <c:strCache>
                <c:ptCount val="1"/>
                <c:pt idx="0">
                  <c:v>call count2</c:v>
                </c:pt>
              </c:strCache>
            </c:strRef>
          </c:tx>
          <c:spPr>
            <a:gradFill flip="none" rotWithShape="1">
              <a:gsLst>
                <a:gs pos="0">
                  <a:schemeClr val="accent6"/>
                </a:gs>
                <a:gs pos="100000">
                  <a:schemeClr val="accent6">
                    <a:lumMod val="60000"/>
                    <a:lumOff val="40000"/>
                  </a:schemeClr>
                </a:gs>
                <a:gs pos="98000">
                  <a:schemeClr val="accent6">
                    <a:lumMod val="20000"/>
                    <a:lumOff val="80000"/>
                    <a:alpha val="52000"/>
                  </a:schemeClr>
                </a:gs>
              </a:gsLst>
              <a:lin ang="5400000" scaled="1"/>
              <a:tileRect/>
            </a:gradFill>
            <a:ln>
              <a:noFill/>
            </a:ln>
            <a:effectLst/>
          </c:spP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Pivots!$C$22:$C$34</c:f>
              <c:numCache>
                <c:formatCode>General</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4E26-491F-92B0-F87A08607C2E}"/>
            </c:ext>
          </c:extLst>
        </c:ser>
        <c:dLbls>
          <c:showLegendKey val="0"/>
          <c:showVal val="0"/>
          <c:showCatName val="0"/>
          <c:showSerName val="0"/>
          <c:showPercent val="0"/>
          <c:showBubbleSize val="0"/>
        </c:dLbls>
        <c:axId val="2032806431"/>
        <c:axId val="2032804031"/>
      </c:areaChart>
      <c:lineChart>
        <c:grouping val="standard"/>
        <c:varyColors val="0"/>
        <c:ser>
          <c:idx val="0"/>
          <c:order val="0"/>
          <c:tx>
            <c:strRef>
              <c:f>Pivots!$B$21</c:f>
              <c:strCache>
                <c:ptCount val="1"/>
                <c:pt idx="0">
                  <c:v>call count</c:v>
                </c:pt>
              </c:strCache>
            </c:strRef>
          </c:tx>
          <c:spPr>
            <a:ln w="28575" cap="rnd">
              <a:solidFill>
                <a:schemeClr val="accent6"/>
              </a:solidFill>
              <a:round/>
            </a:ln>
            <a:effectLst/>
          </c:spPr>
          <c:marker>
            <c:symbol val="circle"/>
            <c:size val="5"/>
            <c:spPr>
              <a:solidFill>
                <a:schemeClr val="accent1"/>
              </a:solidFill>
              <a:ln w="9525">
                <a:solidFill>
                  <a:schemeClr val="accent1"/>
                </a:solidFill>
              </a:ln>
              <a:effectLst/>
            </c:spPr>
          </c:marke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Pivots!$B$22:$B$34</c:f>
              <c:numCache>
                <c:formatCode>General</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4E26-491F-92B0-F87A08607C2E}"/>
            </c:ext>
          </c:extLst>
        </c:ser>
        <c:dLbls>
          <c:showLegendKey val="0"/>
          <c:showVal val="0"/>
          <c:showCatName val="0"/>
          <c:showSerName val="0"/>
          <c:showPercent val="0"/>
          <c:showBubbleSize val="0"/>
        </c:dLbls>
        <c:marker val="1"/>
        <c:smooth val="0"/>
        <c:axId val="2032806431"/>
        <c:axId val="2032804031"/>
      </c:lineChart>
      <c:catAx>
        <c:axId val="203280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804031"/>
        <c:crosses val="autoZero"/>
        <c:auto val="1"/>
        <c:lblAlgn val="ctr"/>
        <c:lblOffset val="100"/>
        <c:noMultiLvlLbl val="0"/>
      </c:catAx>
      <c:valAx>
        <c:axId val="203280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80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dashboard.xlsx]Pivots!weekly analysis</c:name>
    <c:fmtId val="2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C00000"/>
                </a:solidFill>
              </a:rPr>
              <a:t>Weekly</a:t>
            </a:r>
            <a:r>
              <a:rPr lang="en-US" b="1" baseline="0">
                <a:solidFill>
                  <a:srgbClr val="C00000"/>
                </a:solidFill>
              </a:rPr>
              <a:t> calls</a:t>
            </a:r>
            <a:endParaRPr lang="en-US" b="1">
              <a:solidFill>
                <a:srgbClr val="C00000"/>
              </a:solidFill>
            </a:endParaRPr>
          </a:p>
        </c:rich>
      </c:tx>
      <c:layout>
        <c:manualLayout>
          <c:xMode val="edge"/>
          <c:yMode val="edge"/>
          <c:x val="0.38520603995568831"/>
          <c:y val="4.416289152185497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959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959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Pivots!$F$21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Pivots!$E$22:$E$29</c:f>
              <c:strCache>
                <c:ptCount val="7"/>
                <c:pt idx="0">
                  <c:v>Sunday</c:v>
                </c:pt>
                <c:pt idx="1">
                  <c:v>Monday</c:v>
                </c:pt>
                <c:pt idx="2">
                  <c:v>Tuesday</c:v>
                </c:pt>
                <c:pt idx="3">
                  <c:v>Wednesday</c:v>
                </c:pt>
                <c:pt idx="4">
                  <c:v>Thursday</c:v>
                </c:pt>
                <c:pt idx="5">
                  <c:v>Friday</c:v>
                </c:pt>
                <c:pt idx="6">
                  <c:v>Saturday</c:v>
                </c:pt>
              </c:strCache>
            </c:strRef>
          </c:cat>
          <c:val>
            <c:numRef>
              <c:f>Pivots!$F$22:$F$29</c:f>
              <c:numCache>
                <c:formatCode>General</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B1DA-4F8C-8F01-F65D635BA9DB}"/>
            </c:ext>
          </c:extLst>
        </c:ser>
        <c:dLbls>
          <c:dLblPos val="outEnd"/>
          <c:showLegendKey val="0"/>
          <c:showVal val="1"/>
          <c:showCatName val="0"/>
          <c:showSerName val="0"/>
          <c:showPercent val="0"/>
          <c:showBubbleSize val="0"/>
        </c:dLbls>
        <c:gapWidth val="38"/>
        <c:axId val="502737263"/>
        <c:axId val="502726703"/>
      </c:barChart>
      <c:catAx>
        <c:axId val="5027372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726703"/>
        <c:crosses val="autoZero"/>
        <c:auto val="1"/>
        <c:lblAlgn val="ctr"/>
        <c:lblOffset val="100"/>
        <c:noMultiLvlLbl val="0"/>
      </c:catAx>
      <c:valAx>
        <c:axId val="50272670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0273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Amount</a:t>
            </a:r>
          </a:p>
        </c:rich>
      </c:tx>
      <c:layout>
        <c:manualLayout>
          <c:xMode val="edge"/>
          <c:yMode val="edge"/>
          <c:x val="0.10947991020266749"/>
          <c:y val="2.51726718932995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Pivots!$E$40:$E$44</c:f>
              <c:strCache>
                <c:ptCount val="5"/>
                <c:pt idx="0">
                  <c:v>R01</c:v>
                </c:pt>
                <c:pt idx="1">
                  <c:v>R02</c:v>
                </c:pt>
                <c:pt idx="2">
                  <c:v>R03</c:v>
                </c:pt>
                <c:pt idx="3">
                  <c:v>R04</c:v>
                </c:pt>
                <c:pt idx="4">
                  <c:v>R05</c:v>
                </c:pt>
              </c:strCache>
            </c:strRef>
          </c:cat>
          <c:val>
            <c:numRef>
              <c:f>Pivots!$G$40:$G$44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EDB-46B4-A388-0EE546CFC31F}"/>
            </c:ext>
          </c:extLst>
        </c:ser>
        <c:ser>
          <c:idx val="1"/>
          <c:order val="1"/>
          <c:tx>
            <c:strRef>
              <c:f>Pivots!$I$39</c:f>
              <c:strCache>
                <c:ptCount val="1"/>
                <c:pt idx="0">
                  <c:v>sel amount</c:v>
                </c:pt>
              </c:strCache>
            </c:strRef>
          </c:tx>
          <c:spPr>
            <a:gradFill>
              <a:gsLst>
                <a:gs pos="0">
                  <a:schemeClr val="accent6">
                    <a:lumMod val="40000"/>
                    <a:lumOff val="60000"/>
                  </a:schemeClr>
                </a:gs>
                <a:gs pos="13000">
                  <a:schemeClr val="accent6">
                    <a:lumMod val="40000"/>
                    <a:lumOff val="60000"/>
                  </a:schemeClr>
                </a:gs>
                <a:gs pos="86000">
                  <a:schemeClr val="accent6"/>
                </a:gs>
                <a:gs pos="100000">
                  <a:schemeClr val="accent6"/>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Pivots!$I$40:$I$44</c:f>
              <c:numCache>
                <c:formatCode>"$"#,###.0,"k"</c:formatCode>
                <c:ptCount val="5"/>
                <c:pt idx="0">
                  <c:v>#N/A</c:v>
                </c:pt>
                <c:pt idx="1">
                  <c:v>20581</c:v>
                </c:pt>
                <c:pt idx="2">
                  <c:v>#N/A</c:v>
                </c:pt>
                <c:pt idx="3">
                  <c:v>#N/A</c:v>
                </c:pt>
                <c:pt idx="4">
                  <c:v>#N/A</c:v>
                </c:pt>
              </c:numCache>
            </c:numRef>
          </c:val>
          <c:extLst>
            <c:ext xmlns:c16="http://schemas.microsoft.com/office/drawing/2014/chart" uri="{C3380CC4-5D6E-409C-BE32-E72D297353CC}">
              <c16:uniqueId val="{00000001-FEDB-46B4-A388-0EE546CFC31F}"/>
            </c:ext>
          </c:extLst>
        </c:ser>
        <c:dLbls>
          <c:dLblPos val="outEnd"/>
          <c:showLegendKey val="0"/>
          <c:showVal val="1"/>
          <c:showCatName val="0"/>
          <c:showSerName val="0"/>
          <c:showPercent val="0"/>
          <c:showBubbleSize val="0"/>
        </c:dLbls>
        <c:gapWidth val="38"/>
        <c:overlap val="100"/>
        <c:axId val="1288672895"/>
        <c:axId val="1288679615"/>
      </c:barChart>
      <c:catAx>
        <c:axId val="128867289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679615"/>
        <c:crosses val="autoZero"/>
        <c:auto val="1"/>
        <c:lblAlgn val="ctr"/>
        <c:lblOffset val="100"/>
        <c:noMultiLvlLbl val="0"/>
      </c:catAx>
      <c:valAx>
        <c:axId val="1288679615"/>
        <c:scaling>
          <c:orientation val="minMax"/>
        </c:scaling>
        <c:delete val="1"/>
        <c:axPos val="t"/>
        <c:numFmt formatCode="&quot;$&quot;#,###.0,&quot;k&quot;" sourceLinked="1"/>
        <c:majorTickMark val="out"/>
        <c:minorTickMark val="none"/>
        <c:tickLblPos val="nextTo"/>
        <c:crossAx val="128867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Calls</a:t>
            </a:r>
          </a:p>
        </c:rich>
      </c:tx>
      <c:layout>
        <c:manualLayout>
          <c:xMode val="edge"/>
          <c:yMode val="edge"/>
          <c:x val="0.11209402456615813"/>
          <c:y val="2.20830336971196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Pivots!$E$40:$E$44</c:f>
              <c:strCache>
                <c:ptCount val="5"/>
                <c:pt idx="0">
                  <c:v>R01</c:v>
                </c:pt>
                <c:pt idx="1">
                  <c:v>R02</c:v>
                </c:pt>
                <c:pt idx="2">
                  <c:v>R03</c:v>
                </c:pt>
                <c:pt idx="3">
                  <c:v>R04</c:v>
                </c:pt>
                <c:pt idx="4">
                  <c:v>R05</c:v>
                </c:pt>
              </c:strCache>
            </c:strRef>
          </c:cat>
          <c:val>
            <c:numRef>
              <c:f>Pivots!$F$40:$F$44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013-4FBA-94D2-6752B77AF92C}"/>
            </c:ext>
          </c:extLst>
        </c:ser>
        <c:ser>
          <c:idx val="1"/>
          <c:order val="1"/>
          <c:tx>
            <c:strRef>
              <c:f>Pivots!$H$40:$H$44</c:f>
              <c:strCache>
                <c:ptCount val="5"/>
                <c:pt idx="0">
                  <c:v>#N/A</c:v>
                </c:pt>
                <c:pt idx="1">
                  <c:v>218</c:v>
                </c:pt>
                <c:pt idx="2">
                  <c:v>#N/A</c:v>
                </c:pt>
                <c:pt idx="3">
                  <c:v>#N/A</c:v>
                </c:pt>
                <c:pt idx="4">
                  <c:v>#N/A</c:v>
                </c:pt>
              </c:strCache>
            </c:strRef>
          </c:tx>
          <c:spPr>
            <a:gradFill flip="none" rotWithShape="1">
              <a:gsLst>
                <a:gs pos="0">
                  <a:schemeClr val="accent5">
                    <a:lumMod val="60000"/>
                    <a:lumOff val="40000"/>
                  </a:schemeClr>
                </a:gs>
                <a:gs pos="6000">
                  <a:schemeClr val="accent5">
                    <a:lumMod val="60000"/>
                    <a:lumOff val="40000"/>
                  </a:schemeClr>
                </a:gs>
                <a:gs pos="93000">
                  <a:srgbClr val="F87228"/>
                </a:gs>
                <a:gs pos="100000">
                  <a:srgbClr val="F87228"/>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Pivots!$H$40:$H$44</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9013-4FBA-94D2-6752B77AF92C}"/>
            </c:ext>
          </c:extLst>
        </c:ser>
        <c:dLbls>
          <c:dLblPos val="outEnd"/>
          <c:showLegendKey val="0"/>
          <c:showVal val="1"/>
          <c:showCatName val="0"/>
          <c:showSerName val="0"/>
          <c:showPercent val="0"/>
          <c:showBubbleSize val="0"/>
        </c:dLbls>
        <c:gapWidth val="32"/>
        <c:overlap val="100"/>
        <c:axId val="541817871"/>
        <c:axId val="541817391"/>
      </c:barChart>
      <c:catAx>
        <c:axId val="5418178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17391"/>
        <c:crosses val="autoZero"/>
        <c:auto val="1"/>
        <c:lblAlgn val="ctr"/>
        <c:lblOffset val="100"/>
        <c:noMultiLvlLbl val="0"/>
      </c:catAx>
      <c:valAx>
        <c:axId val="541817391"/>
        <c:scaling>
          <c:orientation val="minMax"/>
          <c:min val="0"/>
        </c:scaling>
        <c:delete val="1"/>
        <c:axPos val="t"/>
        <c:numFmt formatCode="General" sourceLinked="1"/>
        <c:majorTickMark val="none"/>
        <c:minorTickMark val="none"/>
        <c:tickLblPos val="nextTo"/>
        <c:crossAx val="54181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dashboard.xlsx]Pivots!customers city</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solidFill>
                  <a:srgbClr val="F95927"/>
                </a:solidFill>
              </a:rPr>
              <a:t>Female</a:t>
            </a:r>
            <a:r>
              <a:rPr lang="en-US" sz="1600" baseline="0">
                <a:solidFill>
                  <a:schemeClr val="accent6"/>
                </a:solidFill>
              </a:rPr>
              <a:t> </a:t>
            </a:r>
            <a:r>
              <a:rPr lang="en-US" sz="1600" baseline="0">
                <a:solidFill>
                  <a:schemeClr val="tx1"/>
                </a:solidFill>
              </a:rPr>
              <a:t>vs</a:t>
            </a:r>
            <a:r>
              <a:rPr lang="en-US" sz="1600" baseline="0">
                <a:solidFill>
                  <a:schemeClr val="accent6"/>
                </a:solidFill>
              </a:rPr>
              <a:t> Male </a:t>
            </a:r>
            <a:r>
              <a:rPr lang="en-US" sz="1600" baseline="0">
                <a:solidFill>
                  <a:schemeClr val="tx1"/>
                </a:solidFill>
              </a:rPr>
              <a:t>callers   </a:t>
            </a:r>
            <a:r>
              <a:rPr lang="en-US" sz="1600" baseline="0">
                <a:solidFill>
                  <a:schemeClr val="accent6"/>
                </a:solidFill>
              </a:rPr>
              <a:t> </a:t>
            </a:r>
            <a:endParaRPr lang="en-US" sz="1600">
              <a:solidFill>
                <a:schemeClr val="accent6"/>
              </a:solidFill>
            </a:endParaRPr>
          </a:p>
        </c:rich>
      </c:tx>
      <c:layout>
        <c:manualLayout>
          <c:xMode val="edge"/>
          <c:yMode val="edge"/>
          <c:x val="0.26333833378080768"/>
          <c:y val="2.3757304406511828E-2"/>
        </c:manualLayout>
      </c:layout>
      <c:overlay val="0"/>
      <c:spPr>
        <a:solidFill>
          <a:sysClr val="window" lastClr="FFFFFF"/>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87228"/>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87228"/>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87228"/>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Pivots!$B$56:$B$57</c:f>
              <c:strCache>
                <c:ptCount val="1"/>
                <c:pt idx="0">
                  <c:v>Female</c:v>
                </c:pt>
              </c:strCache>
            </c:strRef>
          </c:tx>
          <c:spPr>
            <a:solidFill>
              <a:srgbClr val="F87228"/>
            </a:solidFill>
            <a:ln>
              <a:noFill/>
            </a:ln>
            <a:effectLst/>
          </c:spPr>
          <c:invertIfNegative val="0"/>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Pivots!$A$58:$A$61</c:f>
              <c:strCache>
                <c:ptCount val="3"/>
                <c:pt idx="0">
                  <c:v>Cincinnati</c:v>
                </c:pt>
                <c:pt idx="1">
                  <c:v>Cleveland</c:v>
                </c:pt>
                <c:pt idx="2">
                  <c:v>Columbus</c:v>
                </c:pt>
              </c:strCache>
            </c:strRef>
          </c:cat>
          <c:val>
            <c:numRef>
              <c:f>Pivots!$B$58:$B$61</c:f>
              <c:numCache>
                <c:formatCode>General</c:formatCode>
                <c:ptCount val="3"/>
                <c:pt idx="0">
                  <c:v>27</c:v>
                </c:pt>
                <c:pt idx="1">
                  <c:v>76</c:v>
                </c:pt>
                <c:pt idx="2">
                  <c:v>27</c:v>
                </c:pt>
              </c:numCache>
            </c:numRef>
          </c:val>
          <c:extLst>
            <c:ext xmlns:c16="http://schemas.microsoft.com/office/drawing/2014/chart" uri="{C3380CC4-5D6E-409C-BE32-E72D297353CC}">
              <c16:uniqueId val="{00000000-162C-419A-904B-8C39C176C733}"/>
            </c:ext>
          </c:extLst>
        </c:ser>
        <c:ser>
          <c:idx val="1"/>
          <c:order val="1"/>
          <c:tx>
            <c:strRef>
              <c:f>Pivots!$C$56:$C$57</c:f>
              <c:strCache>
                <c:ptCount val="1"/>
                <c:pt idx="0">
                  <c:v>Male</c:v>
                </c:pt>
              </c:strCache>
            </c:strRef>
          </c:tx>
          <c:spPr>
            <a:solidFill>
              <a:srgbClr val="FF0000"/>
            </a:solidFill>
            <a:ln>
              <a:noFill/>
            </a:ln>
            <a:effectLst/>
          </c:spPr>
          <c:invertIfNegative val="0"/>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Pivots!$A$58:$A$61</c:f>
              <c:strCache>
                <c:ptCount val="3"/>
                <c:pt idx="0">
                  <c:v>Cincinnati</c:v>
                </c:pt>
                <c:pt idx="1">
                  <c:v>Cleveland</c:v>
                </c:pt>
                <c:pt idx="2">
                  <c:v>Columbus</c:v>
                </c:pt>
              </c:strCache>
            </c:strRef>
          </c:cat>
          <c:val>
            <c:numRef>
              <c:f>Pivots!$C$58:$C$61</c:f>
              <c:numCache>
                <c:formatCode>General</c:formatCode>
                <c:ptCount val="3"/>
                <c:pt idx="0">
                  <c:v>35</c:v>
                </c:pt>
                <c:pt idx="1">
                  <c:v>5</c:v>
                </c:pt>
                <c:pt idx="2">
                  <c:v>48</c:v>
                </c:pt>
              </c:numCache>
            </c:numRef>
          </c:val>
          <c:extLst>
            <c:ext xmlns:c16="http://schemas.microsoft.com/office/drawing/2014/chart" uri="{C3380CC4-5D6E-409C-BE32-E72D297353CC}">
              <c16:uniqueId val="{00000001-162C-419A-904B-8C39C176C733}"/>
            </c:ext>
          </c:extLst>
        </c:ser>
        <c:dLbls>
          <c:dLblPos val="outEnd"/>
          <c:showLegendKey val="0"/>
          <c:showVal val="1"/>
          <c:showCatName val="0"/>
          <c:showSerName val="0"/>
          <c:showPercent val="0"/>
          <c:showBubbleSize val="0"/>
        </c:dLbls>
        <c:gapWidth val="219"/>
        <c:overlap val="-27"/>
        <c:axId val="672280176"/>
        <c:axId val="672282576"/>
      </c:barChart>
      <c:catAx>
        <c:axId val="67228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82576"/>
        <c:crosses val="autoZero"/>
        <c:auto val="1"/>
        <c:lblAlgn val="ctr"/>
        <c:lblOffset val="100"/>
        <c:noMultiLvlLbl val="0"/>
      </c:catAx>
      <c:valAx>
        <c:axId val="672282576"/>
        <c:scaling>
          <c:orientation val="minMax"/>
        </c:scaling>
        <c:delete val="1"/>
        <c:axPos val="l"/>
        <c:numFmt formatCode="General" sourceLinked="1"/>
        <c:majorTickMark val="out"/>
        <c:minorTickMark val="none"/>
        <c:tickLblPos val="nextTo"/>
        <c:crossAx val="67228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dashboard.xlsx]Pivots!rep satisfaction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Ratings</a:t>
            </a:r>
          </a:p>
        </c:rich>
      </c:tx>
      <c:layout>
        <c:manualLayout>
          <c:xMode val="edge"/>
          <c:yMode val="edge"/>
          <c:x val="0.40428115939781151"/>
          <c:y val="1.27188153675337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6">
                  <a:lumMod val="40000"/>
                  <a:lumOff val="60000"/>
                </a:schemeClr>
              </a:gs>
              <a:gs pos="13000">
                <a:schemeClr val="accent6">
                  <a:lumMod val="40000"/>
                  <a:lumOff val="60000"/>
                </a:schemeClr>
              </a:gs>
              <a:gs pos="86000">
                <a:schemeClr val="accent6"/>
              </a:gs>
              <a:gs pos="100000">
                <a:schemeClr val="accent6"/>
              </a:gs>
            </a:gsLst>
            <a:lin ang="2700000" scaled="1"/>
          </a:gra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lumMod val="40000"/>
                  <a:lumOff val="60000"/>
                </a:schemeClr>
              </a:gs>
              <a:gs pos="13000">
                <a:schemeClr val="accent6">
                  <a:lumMod val="40000"/>
                  <a:lumOff val="60000"/>
                </a:schemeClr>
              </a:gs>
              <a:gs pos="86000">
                <a:schemeClr val="accent6"/>
              </a:gs>
              <a:gs pos="100000">
                <a:schemeClr val="accent6"/>
              </a:gs>
            </a:gsLst>
            <a:lin ang="2700000" scaled="1"/>
          </a:gra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40000"/>
                  <a:lumOff val="60000"/>
                </a:schemeClr>
              </a:gs>
              <a:gs pos="13000">
                <a:schemeClr val="accent6">
                  <a:lumMod val="40000"/>
                  <a:lumOff val="60000"/>
                </a:schemeClr>
              </a:gs>
              <a:gs pos="86000">
                <a:schemeClr val="accent6"/>
              </a:gs>
              <a:gs pos="100000">
                <a:schemeClr val="accent6"/>
              </a:gs>
            </a:gsLst>
            <a:lin ang="2700000" scaled="1"/>
          </a:gra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60937519467632E-2"/>
          <c:y val="9.4665202256954309E-2"/>
          <c:w val="0.88028921969542639"/>
          <c:h val="0.79078703703703701"/>
        </c:manualLayout>
      </c:layout>
      <c:barChart>
        <c:barDir val="col"/>
        <c:grouping val="clustered"/>
        <c:varyColors val="0"/>
        <c:ser>
          <c:idx val="0"/>
          <c:order val="0"/>
          <c:tx>
            <c:strRef>
              <c:f>Pivots!$B$66</c:f>
              <c:strCache>
                <c:ptCount val="1"/>
                <c:pt idx="0">
                  <c:v>Total</c:v>
                </c:pt>
              </c:strCache>
            </c:strRef>
          </c:tx>
          <c:spPr>
            <a:gradFill>
              <a:gsLst>
                <a:gs pos="0">
                  <a:schemeClr val="accent6">
                    <a:lumMod val="40000"/>
                    <a:lumOff val="60000"/>
                  </a:schemeClr>
                </a:gs>
                <a:gs pos="13000">
                  <a:schemeClr val="accent6">
                    <a:lumMod val="40000"/>
                    <a:lumOff val="60000"/>
                  </a:schemeClr>
                </a:gs>
                <a:gs pos="86000">
                  <a:schemeClr val="accent6"/>
                </a:gs>
                <a:gs pos="100000">
                  <a:schemeClr val="accent6"/>
                </a:gs>
              </a:gsLst>
              <a:lin ang="2700000" scaled="1"/>
            </a:gradFill>
            <a:ln>
              <a:solidFill>
                <a:schemeClr val="tx1">
                  <a:lumMod val="85000"/>
                  <a:lumOff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Pivots!$A$67:$A$72</c:f>
              <c:strCache>
                <c:ptCount val="5"/>
                <c:pt idx="0">
                  <c:v>1</c:v>
                </c:pt>
                <c:pt idx="1">
                  <c:v>2</c:v>
                </c:pt>
                <c:pt idx="2">
                  <c:v>3</c:v>
                </c:pt>
                <c:pt idx="3">
                  <c:v>4</c:v>
                </c:pt>
                <c:pt idx="4">
                  <c:v>5</c:v>
                </c:pt>
              </c:strCache>
            </c:strRef>
          </c:cat>
          <c:val>
            <c:numRef>
              <c:f>Pivots!$B$67:$B$72</c:f>
              <c:numCache>
                <c:formatCode>General</c:formatCode>
                <c:ptCount val="5"/>
                <c:pt idx="0">
                  <c:v>3</c:v>
                </c:pt>
                <c:pt idx="1">
                  <c:v>19</c:v>
                </c:pt>
                <c:pt idx="2">
                  <c:v>35</c:v>
                </c:pt>
                <c:pt idx="3">
                  <c:v>87</c:v>
                </c:pt>
                <c:pt idx="4">
                  <c:v>74</c:v>
                </c:pt>
              </c:numCache>
            </c:numRef>
          </c:val>
          <c:extLst>
            <c:ext xmlns:c16="http://schemas.microsoft.com/office/drawing/2014/chart" uri="{C3380CC4-5D6E-409C-BE32-E72D297353CC}">
              <c16:uniqueId val="{00000000-BB93-4600-8DB2-8F33C693FB8A}"/>
            </c:ext>
          </c:extLst>
        </c:ser>
        <c:dLbls>
          <c:showLegendKey val="0"/>
          <c:showVal val="0"/>
          <c:showCatName val="0"/>
          <c:showSerName val="0"/>
          <c:showPercent val="0"/>
          <c:showBubbleSize val="0"/>
        </c:dLbls>
        <c:gapWidth val="65"/>
        <c:overlap val="-27"/>
        <c:axId val="641798096"/>
        <c:axId val="641805296"/>
      </c:barChart>
      <c:catAx>
        <c:axId val="64179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05296"/>
        <c:crosses val="autoZero"/>
        <c:auto val="1"/>
        <c:lblAlgn val="ctr"/>
        <c:lblOffset val="100"/>
        <c:noMultiLvlLbl val="0"/>
      </c:catAx>
      <c:valAx>
        <c:axId val="64180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79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1</xdr:col>
      <xdr:colOff>279715</xdr:colOff>
      <xdr:row>4</xdr:row>
      <xdr:rowOff>145786</xdr:rowOff>
    </xdr:from>
    <xdr:to>
      <xdr:col>4</xdr:col>
      <xdr:colOff>487941</xdr:colOff>
      <xdr:row>11</xdr:row>
      <xdr:rowOff>44186</xdr:rowOff>
    </xdr:to>
    <xdr:sp macro="" textlink="Pivots!A4">
      <xdr:nvSpPr>
        <xdr:cNvPr id="2" name="Rectangle 1">
          <a:extLst>
            <a:ext uri="{FF2B5EF4-FFF2-40B4-BE49-F238E27FC236}">
              <a16:creationId xmlns:a16="http://schemas.microsoft.com/office/drawing/2014/main" id="{EAF76CAA-872D-C71B-9399-5A3A744C94C9}"/>
            </a:ext>
          </a:extLst>
        </xdr:cNvPr>
        <xdr:cNvSpPr/>
      </xdr:nvSpPr>
      <xdr:spPr>
        <a:xfrm>
          <a:off x="567680" y="322995"/>
          <a:ext cx="1862180" cy="1138865"/>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F36B96-3496-4080-9379-5CCB6204F486}" type="TxLink">
            <a:rPr lang="en-US" sz="4000" b="0" i="0" u="none" strike="noStrike">
              <a:solidFill>
                <a:schemeClr val="bg1"/>
              </a:solidFill>
              <a:latin typeface="Britannic Bold" panose="020B0903060703020204" pitchFamily="34" charset="0"/>
              <a:ea typeface="Cambria"/>
            </a:rPr>
            <a:pPr algn="ctr"/>
            <a:t>1000</a:t>
          </a:fld>
          <a:endParaRPr lang="en-US" sz="4000">
            <a:solidFill>
              <a:schemeClr val="bg1"/>
            </a:solidFill>
            <a:latin typeface="Britannic Bold" panose="020B0903060703020204" pitchFamily="34" charset="0"/>
          </a:endParaRPr>
        </a:p>
      </xdr:txBody>
    </xdr:sp>
    <xdr:clientData/>
  </xdr:twoCellAnchor>
  <xdr:twoCellAnchor>
    <xdr:from>
      <xdr:col>2</xdr:col>
      <xdr:colOff>258429</xdr:colOff>
      <xdr:row>5</xdr:row>
      <xdr:rowOff>9537</xdr:rowOff>
    </xdr:from>
    <xdr:to>
      <xdr:col>4</xdr:col>
      <xdr:colOff>300073</xdr:colOff>
      <xdr:row>6</xdr:row>
      <xdr:rowOff>147060</xdr:rowOff>
    </xdr:to>
    <xdr:sp macro="" textlink="">
      <xdr:nvSpPr>
        <xdr:cNvPr id="3" name="TextBox 2">
          <a:extLst>
            <a:ext uri="{FF2B5EF4-FFF2-40B4-BE49-F238E27FC236}">
              <a16:creationId xmlns:a16="http://schemas.microsoft.com/office/drawing/2014/main" id="{A087D8C5-ED26-A314-9355-BAC1526E1230}"/>
            </a:ext>
          </a:extLst>
        </xdr:cNvPr>
        <xdr:cNvSpPr txBox="1"/>
      </xdr:nvSpPr>
      <xdr:spPr>
        <a:xfrm>
          <a:off x="886045" y="363956"/>
          <a:ext cx="1355947" cy="31473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Calls</a:t>
          </a:r>
        </a:p>
        <a:p>
          <a:endParaRPr lang="en-US" sz="1100"/>
        </a:p>
      </xdr:txBody>
    </xdr:sp>
    <xdr:clientData/>
  </xdr:twoCellAnchor>
  <xdr:twoCellAnchor editAs="oneCell">
    <xdr:from>
      <xdr:col>2</xdr:col>
      <xdr:colOff>145520</xdr:colOff>
      <xdr:row>5</xdr:row>
      <xdr:rowOff>52915</xdr:rowOff>
    </xdr:from>
    <xdr:to>
      <xdr:col>2</xdr:col>
      <xdr:colOff>390396</xdr:colOff>
      <xdr:row>6</xdr:row>
      <xdr:rowOff>110245</xdr:rowOff>
    </xdr:to>
    <xdr:pic>
      <xdr:nvPicPr>
        <xdr:cNvPr id="4" name="Graphic 3" descr="Receiver with solid fill">
          <a:extLst>
            <a:ext uri="{FF2B5EF4-FFF2-40B4-BE49-F238E27FC236}">
              <a16:creationId xmlns:a16="http://schemas.microsoft.com/office/drawing/2014/main" id="{87E0266B-3C2A-4F93-87A0-7B05E3186B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1322840">
          <a:off x="767291" y="410103"/>
          <a:ext cx="244876" cy="235923"/>
        </a:xfrm>
        <a:prstGeom prst="rect">
          <a:avLst/>
        </a:prstGeom>
      </xdr:spPr>
    </xdr:pic>
    <xdr:clientData/>
  </xdr:twoCellAnchor>
  <xdr:twoCellAnchor>
    <xdr:from>
      <xdr:col>2</xdr:col>
      <xdr:colOff>211667</xdr:colOff>
      <xdr:row>9</xdr:row>
      <xdr:rowOff>58615</xdr:rowOff>
    </xdr:from>
    <xdr:to>
      <xdr:col>4</xdr:col>
      <xdr:colOff>277812</xdr:colOff>
      <xdr:row>11</xdr:row>
      <xdr:rowOff>46302</xdr:rowOff>
    </xdr:to>
    <xdr:sp macro="" textlink="Pivots!A9">
      <xdr:nvSpPr>
        <xdr:cNvPr id="10" name="TextBox 9">
          <a:extLst>
            <a:ext uri="{FF2B5EF4-FFF2-40B4-BE49-F238E27FC236}">
              <a16:creationId xmlns:a16="http://schemas.microsoft.com/office/drawing/2014/main" id="{8CBC8107-D958-A6F3-7F36-4C4CE8B68657}"/>
            </a:ext>
          </a:extLst>
        </xdr:cNvPr>
        <xdr:cNvSpPr txBox="1"/>
      </xdr:nvSpPr>
      <xdr:spPr>
        <a:xfrm>
          <a:off x="827129" y="1113692"/>
          <a:ext cx="1394760" cy="339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6AED80-8668-4F5E-9A36-6332CF5517F9}" type="TxLink">
            <a:rPr lang="en-US" sz="1600" b="0" i="0" u="none" strike="noStrike">
              <a:solidFill>
                <a:schemeClr val="bg1"/>
              </a:solidFill>
              <a:latin typeface="Cambria"/>
              <a:ea typeface="Cambria"/>
            </a:rPr>
            <a:pPr algn="ctr"/>
            <a:t>218</a:t>
          </a:fld>
          <a:endParaRPr lang="en-US" sz="1600">
            <a:solidFill>
              <a:schemeClr val="bg1"/>
            </a:solidFill>
          </a:endParaRPr>
        </a:p>
      </xdr:txBody>
    </xdr:sp>
    <xdr:clientData/>
  </xdr:twoCellAnchor>
  <xdr:twoCellAnchor>
    <xdr:from>
      <xdr:col>2</xdr:col>
      <xdr:colOff>0</xdr:colOff>
      <xdr:row>22</xdr:row>
      <xdr:rowOff>0</xdr:rowOff>
    </xdr:from>
    <xdr:to>
      <xdr:col>4</xdr:col>
      <xdr:colOff>545570</xdr:colOff>
      <xdr:row>28</xdr:row>
      <xdr:rowOff>76993</xdr:rowOff>
    </xdr:to>
    <xdr:sp macro="" textlink="Pivots!C4">
      <xdr:nvSpPr>
        <xdr:cNvPr id="28" name="Rectangle 27">
          <a:extLst>
            <a:ext uri="{FF2B5EF4-FFF2-40B4-BE49-F238E27FC236}">
              <a16:creationId xmlns:a16="http://schemas.microsoft.com/office/drawing/2014/main" id="{1DDB00F4-3F5F-4CB8-9C79-862848E47D63}"/>
            </a:ext>
          </a:extLst>
        </xdr:cNvPr>
        <xdr:cNvSpPr/>
      </xdr:nvSpPr>
      <xdr:spPr>
        <a:xfrm>
          <a:off x="627616" y="3366977"/>
          <a:ext cx="1859873" cy="1140249"/>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6840F87-8E7D-4F26-898D-9E8A38CE9613}" type="TxLink">
            <a:rPr lang="en-US" sz="3200" b="0" i="0" u="none" strike="noStrike">
              <a:solidFill>
                <a:schemeClr val="bg1"/>
              </a:solidFill>
              <a:latin typeface="Britannic Bold" panose="020B0903060703020204" pitchFamily="34" charset="0"/>
              <a:ea typeface="Cambria"/>
              <a:cs typeface="+mn-cs"/>
            </a:rPr>
            <a:pPr marL="0" indent="0" algn="ctr"/>
            <a:t>89,850</a:t>
          </a:fld>
          <a:endParaRPr lang="en-US" sz="3200" b="0" i="0" u="none" strike="noStrike">
            <a:solidFill>
              <a:schemeClr val="bg1"/>
            </a:solidFill>
            <a:latin typeface="Britannic Bold" panose="020B0903060703020204" pitchFamily="34" charset="0"/>
            <a:ea typeface="Cambria"/>
            <a:cs typeface="+mn-cs"/>
          </a:endParaRPr>
        </a:p>
      </xdr:txBody>
    </xdr:sp>
    <xdr:clientData/>
  </xdr:twoCellAnchor>
  <xdr:twoCellAnchor>
    <xdr:from>
      <xdr:col>2</xdr:col>
      <xdr:colOff>287603</xdr:colOff>
      <xdr:row>22</xdr:row>
      <xdr:rowOff>26194</xdr:rowOff>
    </xdr:from>
    <xdr:to>
      <xdr:col>4</xdr:col>
      <xdr:colOff>369186</xdr:colOff>
      <xdr:row>23</xdr:row>
      <xdr:rowOff>165100</xdr:rowOff>
    </xdr:to>
    <xdr:sp macro="" textlink="">
      <xdr:nvSpPr>
        <xdr:cNvPr id="29" name="TextBox 28">
          <a:extLst>
            <a:ext uri="{FF2B5EF4-FFF2-40B4-BE49-F238E27FC236}">
              <a16:creationId xmlns:a16="http://schemas.microsoft.com/office/drawing/2014/main" id="{4085B8FF-6A30-4F69-8EAE-362F87B31795}"/>
            </a:ext>
          </a:extLst>
        </xdr:cNvPr>
        <xdr:cNvSpPr txBox="1"/>
      </xdr:nvSpPr>
      <xdr:spPr>
        <a:xfrm>
          <a:off x="915219" y="3393171"/>
          <a:ext cx="1395886" cy="31611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chemeClr val="bg1"/>
              </a:solidFill>
              <a:effectLst/>
              <a:latin typeface="+mn-lt"/>
              <a:ea typeface="+mn-ea"/>
              <a:cs typeface="+mn-cs"/>
            </a:rPr>
            <a:t>Total duration</a:t>
          </a:r>
          <a:endParaRPr lang="en-US" sz="1200">
            <a:solidFill>
              <a:schemeClr val="bg1"/>
            </a:solidFill>
          </a:endParaRPr>
        </a:p>
      </xdr:txBody>
    </xdr:sp>
    <xdr:clientData/>
  </xdr:twoCellAnchor>
  <xdr:twoCellAnchor editAs="oneCell">
    <xdr:from>
      <xdr:col>2</xdr:col>
      <xdr:colOff>162479</xdr:colOff>
      <xdr:row>22</xdr:row>
      <xdr:rowOff>79108</xdr:rowOff>
    </xdr:from>
    <xdr:to>
      <xdr:col>2</xdr:col>
      <xdr:colOff>397017</xdr:colOff>
      <xdr:row>23</xdr:row>
      <xdr:rowOff>136436</xdr:rowOff>
    </xdr:to>
    <xdr:pic>
      <xdr:nvPicPr>
        <xdr:cNvPr id="30" name="Graphic 29">
          <a:extLst>
            <a:ext uri="{FF2B5EF4-FFF2-40B4-BE49-F238E27FC236}">
              <a16:creationId xmlns:a16="http://schemas.microsoft.com/office/drawing/2014/main" id="{041838FB-4719-4F81-8CD5-C30419BD38A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90095" y="3446085"/>
          <a:ext cx="234538" cy="234538"/>
        </a:xfrm>
        <a:prstGeom prst="rect">
          <a:avLst/>
        </a:prstGeom>
      </xdr:spPr>
    </xdr:pic>
    <xdr:clientData/>
  </xdr:twoCellAnchor>
  <xdr:twoCellAnchor>
    <xdr:from>
      <xdr:col>2</xdr:col>
      <xdr:colOff>532341</xdr:colOff>
      <xdr:row>26</xdr:row>
      <xdr:rowOff>145255</xdr:rowOff>
    </xdr:from>
    <xdr:to>
      <xdr:col>4</xdr:col>
      <xdr:colOff>69320</xdr:colOff>
      <xdr:row>28</xdr:row>
      <xdr:rowOff>58615</xdr:rowOff>
    </xdr:to>
    <xdr:sp macro="" textlink="Pivots!C9">
      <xdr:nvSpPr>
        <xdr:cNvPr id="31" name="TextBox 30">
          <a:extLst>
            <a:ext uri="{FF2B5EF4-FFF2-40B4-BE49-F238E27FC236}">
              <a16:creationId xmlns:a16="http://schemas.microsoft.com/office/drawing/2014/main" id="{ADF84928-C83C-4433-B239-545F8929E273}"/>
            </a:ext>
          </a:extLst>
        </xdr:cNvPr>
        <xdr:cNvSpPr txBox="1"/>
      </xdr:nvSpPr>
      <xdr:spPr>
        <a:xfrm>
          <a:off x="1147803" y="4189717"/>
          <a:ext cx="865594" cy="265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200BF9C-00CB-4183-844F-EACBB470BA03}" type="TxLink">
            <a:rPr lang="en-US" sz="1400" b="0" i="0" u="none" strike="noStrike">
              <a:solidFill>
                <a:schemeClr val="bg1"/>
              </a:solidFill>
              <a:latin typeface="Cambria"/>
              <a:ea typeface="Cambria"/>
              <a:cs typeface="+mn-cs"/>
            </a:rPr>
            <a:pPr marL="0" indent="0" algn="ctr"/>
            <a:t>19,300</a:t>
          </a:fld>
          <a:endParaRPr lang="en-US" sz="1400" b="0" i="0" u="none" strike="noStrike">
            <a:solidFill>
              <a:schemeClr val="bg1"/>
            </a:solidFill>
            <a:latin typeface="Cambria"/>
            <a:ea typeface="Cambria"/>
            <a:cs typeface="+mn-cs"/>
          </a:endParaRPr>
        </a:p>
      </xdr:txBody>
    </xdr:sp>
    <xdr:clientData/>
  </xdr:twoCellAnchor>
  <xdr:twoCellAnchor>
    <xdr:from>
      <xdr:col>2</xdr:col>
      <xdr:colOff>0</xdr:colOff>
      <xdr:row>31</xdr:row>
      <xdr:rowOff>0</xdr:rowOff>
    </xdr:from>
    <xdr:to>
      <xdr:col>4</xdr:col>
      <xdr:colOff>545570</xdr:colOff>
      <xdr:row>37</xdr:row>
      <xdr:rowOff>76993</xdr:rowOff>
    </xdr:to>
    <xdr:sp macro="" textlink="Pivots!D4">
      <xdr:nvSpPr>
        <xdr:cNvPr id="32" name="Rectangle 31">
          <a:extLst>
            <a:ext uri="{FF2B5EF4-FFF2-40B4-BE49-F238E27FC236}">
              <a16:creationId xmlns:a16="http://schemas.microsoft.com/office/drawing/2014/main" id="{C8CD1633-B953-47CE-BB0E-8E7E97C8898D}"/>
            </a:ext>
          </a:extLst>
        </xdr:cNvPr>
        <xdr:cNvSpPr/>
      </xdr:nvSpPr>
      <xdr:spPr>
        <a:xfrm>
          <a:off x="621771" y="5000625"/>
          <a:ext cx="1868487" cy="1148556"/>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1EA04FB-CB50-418F-8A6E-41DD032FD1DC}" type="TxLink">
            <a:rPr lang="en-US" sz="4000" b="0" i="0" u="none" strike="noStrike">
              <a:solidFill>
                <a:schemeClr val="bg1"/>
              </a:solidFill>
              <a:latin typeface="Britannic Bold" panose="020B0903060703020204" pitchFamily="34" charset="0"/>
              <a:ea typeface="Cambria"/>
              <a:cs typeface="+mn-cs"/>
            </a:rPr>
            <a:pPr marL="0" indent="0" algn="ctr"/>
            <a:t>3.9</a:t>
          </a:fld>
          <a:endParaRPr lang="en-US" sz="4000" b="0" i="0" u="none" strike="noStrike">
            <a:solidFill>
              <a:schemeClr val="bg1"/>
            </a:solidFill>
            <a:latin typeface="Britannic Bold" panose="020B0903060703020204" pitchFamily="34" charset="0"/>
            <a:ea typeface="Cambria"/>
            <a:cs typeface="+mn-cs"/>
          </a:endParaRPr>
        </a:p>
      </xdr:txBody>
    </xdr:sp>
    <xdr:clientData/>
  </xdr:twoCellAnchor>
  <xdr:twoCellAnchor>
    <xdr:from>
      <xdr:col>2</xdr:col>
      <xdr:colOff>487326</xdr:colOff>
      <xdr:row>31</xdr:row>
      <xdr:rowOff>26194</xdr:rowOff>
    </xdr:from>
    <xdr:to>
      <xdr:col>4</xdr:col>
      <xdr:colOff>465174</xdr:colOff>
      <xdr:row>32</xdr:row>
      <xdr:rowOff>165100</xdr:rowOff>
    </xdr:to>
    <xdr:sp macro="" textlink="">
      <xdr:nvSpPr>
        <xdr:cNvPr id="33" name="TextBox 32">
          <a:extLst>
            <a:ext uri="{FF2B5EF4-FFF2-40B4-BE49-F238E27FC236}">
              <a16:creationId xmlns:a16="http://schemas.microsoft.com/office/drawing/2014/main" id="{918F15CE-F5D7-4007-AC37-07170E902431}"/>
            </a:ext>
          </a:extLst>
        </xdr:cNvPr>
        <xdr:cNvSpPr txBox="1"/>
      </xdr:nvSpPr>
      <xdr:spPr>
        <a:xfrm>
          <a:off x="1114942" y="4988054"/>
          <a:ext cx="1292151" cy="31611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Average</a:t>
          </a:r>
          <a:r>
            <a:rPr lang="en-US" sz="1200" b="1" baseline="0">
              <a:solidFill>
                <a:schemeClr val="bg1"/>
              </a:solidFill>
            </a:rPr>
            <a:t> rating</a:t>
          </a:r>
          <a:endParaRPr lang="en-US" sz="1200" b="1">
            <a:solidFill>
              <a:schemeClr val="bg1"/>
            </a:solidFill>
          </a:endParaRPr>
        </a:p>
      </xdr:txBody>
    </xdr:sp>
    <xdr:clientData/>
  </xdr:twoCellAnchor>
  <xdr:twoCellAnchor editAs="oneCell">
    <xdr:from>
      <xdr:col>2</xdr:col>
      <xdr:colOff>132941</xdr:colOff>
      <xdr:row>31</xdr:row>
      <xdr:rowOff>20037</xdr:rowOff>
    </xdr:from>
    <xdr:to>
      <xdr:col>2</xdr:col>
      <xdr:colOff>498701</xdr:colOff>
      <xdr:row>33</xdr:row>
      <xdr:rowOff>22305</xdr:rowOff>
    </xdr:to>
    <xdr:pic>
      <xdr:nvPicPr>
        <xdr:cNvPr id="34" name="Graphic 33">
          <a:extLst>
            <a:ext uri="{FF2B5EF4-FFF2-40B4-BE49-F238E27FC236}">
              <a16:creationId xmlns:a16="http://schemas.microsoft.com/office/drawing/2014/main" id="{7E0301DA-0518-45AF-A583-6D9A9AC81A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760557" y="4981897"/>
          <a:ext cx="365760" cy="365760"/>
        </a:xfrm>
        <a:prstGeom prst="rect">
          <a:avLst/>
        </a:prstGeom>
      </xdr:spPr>
    </xdr:pic>
    <xdr:clientData/>
  </xdr:twoCellAnchor>
  <xdr:twoCellAnchor>
    <xdr:from>
      <xdr:col>2</xdr:col>
      <xdr:colOff>532341</xdr:colOff>
      <xdr:row>35</xdr:row>
      <xdr:rowOff>145255</xdr:rowOff>
    </xdr:from>
    <xdr:to>
      <xdr:col>4</xdr:col>
      <xdr:colOff>69320</xdr:colOff>
      <xdr:row>36</xdr:row>
      <xdr:rowOff>178328</xdr:rowOff>
    </xdr:to>
    <xdr:sp macro="" textlink="Pivots!D9">
      <xdr:nvSpPr>
        <xdr:cNvPr id="35" name="TextBox 34">
          <a:extLst>
            <a:ext uri="{FF2B5EF4-FFF2-40B4-BE49-F238E27FC236}">
              <a16:creationId xmlns:a16="http://schemas.microsoft.com/office/drawing/2014/main" id="{EDF883F9-9925-4CB0-BB47-FCA697DFAECF}"/>
            </a:ext>
          </a:extLst>
        </xdr:cNvPr>
        <xdr:cNvSpPr txBox="1"/>
      </xdr:nvSpPr>
      <xdr:spPr>
        <a:xfrm>
          <a:off x="1154112" y="5860255"/>
          <a:ext cx="859896"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E6CFD24-A9F4-40C8-B03D-028EB3EF05B1}" type="TxLink">
            <a:rPr lang="en-US" sz="1400" b="0" i="0" u="none" strike="noStrike">
              <a:solidFill>
                <a:schemeClr val="bg1"/>
              </a:solidFill>
              <a:latin typeface="Cambria"/>
              <a:ea typeface="Cambria"/>
              <a:cs typeface="+mn-cs"/>
            </a:rPr>
            <a:pPr marL="0" indent="0" algn="ctr"/>
            <a:t>3.9</a:t>
          </a:fld>
          <a:endParaRPr lang="en-US" sz="1400" b="0" i="0" u="none" strike="noStrike">
            <a:solidFill>
              <a:schemeClr val="bg1"/>
            </a:solidFill>
            <a:latin typeface="Cambria"/>
            <a:ea typeface="Cambria"/>
            <a:cs typeface="+mn-cs"/>
          </a:endParaRPr>
        </a:p>
      </xdr:txBody>
    </xdr:sp>
    <xdr:clientData/>
  </xdr:twoCellAnchor>
  <xdr:twoCellAnchor>
    <xdr:from>
      <xdr:col>2</xdr:col>
      <xdr:colOff>0</xdr:colOff>
      <xdr:row>39</xdr:row>
      <xdr:rowOff>0</xdr:rowOff>
    </xdr:from>
    <xdr:to>
      <xdr:col>4</xdr:col>
      <xdr:colOff>545570</xdr:colOff>
      <xdr:row>45</xdr:row>
      <xdr:rowOff>76993</xdr:rowOff>
    </xdr:to>
    <xdr:sp macro="" textlink="Pivots!E4">
      <xdr:nvSpPr>
        <xdr:cNvPr id="36" name="Rectangle 35">
          <a:extLst>
            <a:ext uri="{FF2B5EF4-FFF2-40B4-BE49-F238E27FC236}">
              <a16:creationId xmlns:a16="http://schemas.microsoft.com/office/drawing/2014/main" id="{66A3F274-1A6E-4501-AED4-6A0B7F5E7162}"/>
            </a:ext>
          </a:extLst>
        </xdr:cNvPr>
        <xdr:cNvSpPr/>
      </xdr:nvSpPr>
      <xdr:spPr>
        <a:xfrm>
          <a:off x="621771" y="6429375"/>
          <a:ext cx="1868487" cy="1148556"/>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0A56238-A0A8-405A-8D59-095C00419D58}" type="TxLink">
            <a:rPr lang="en-US" sz="3200" b="0" i="0" u="none" strike="noStrike">
              <a:solidFill>
                <a:schemeClr val="bg1"/>
              </a:solidFill>
              <a:latin typeface="Britannic Bold" panose="020B0903060703020204" pitchFamily="34" charset="0"/>
              <a:ea typeface="Cambria"/>
              <a:cs typeface="+mn-cs"/>
            </a:rPr>
            <a:pPr marL="0" indent="0" algn="ctr"/>
            <a:t>307</a:t>
          </a:fld>
          <a:endParaRPr lang="en-US" sz="3200" b="0" i="0" u="none" strike="noStrike">
            <a:solidFill>
              <a:schemeClr val="bg1"/>
            </a:solidFill>
            <a:latin typeface="Britannic Bold" panose="020B0903060703020204" pitchFamily="34" charset="0"/>
            <a:ea typeface="Cambria"/>
            <a:cs typeface="+mn-cs"/>
          </a:endParaRPr>
        </a:p>
      </xdr:txBody>
    </xdr:sp>
    <xdr:clientData/>
  </xdr:twoCellAnchor>
  <xdr:twoCellAnchor>
    <xdr:from>
      <xdr:col>2</xdr:col>
      <xdr:colOff>287603</xdr:colOff>
      <xdr:row>39</xdr:row>
      <xdr:rowOff>26194</xdr:rowOff>
    </xdr:from>
    <xdr:to>
      <xdr:col>4</xdr:col>
      <xdr:colOff>472558</xdr:colOff>
      <xdr:row>40</xdr:row>
      <xdr:rowOff>165100</xdr:rowOff>
    </xdr:to>
    <xdr:sp macro="" textlink="">
      <xdr:nvSpPr>
        <xdr:cNvPr id="37" name="TextBox 36">
          <a:extLst>
            <a:ext uri="{FF2B5EF4-FFF2-40B4-BE49-F238E27FC236}">
              <a16:creationId xmlns:a16="http://schemas.microsoft.com/office/drawing/2014/main" id="{62EFDAB4-C4B5-4195-BED3-BD61CFC25DE4}"/>
            </a:ext>
          </a:extLst>
        </xdr:cNvPr>
        <xdr:cNvSpPr txBox="1"/>
      </xdr:nvSpPr>
      <xdr:spPr>
        <a:xfrm>
          <a:off x="915219" y="6405729"/>
          <a:ext cx="1499258" cy="31611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chemeClr val="bg1"/>
              </a:solidFill>
              <a:effectLst/>
              <a:latin typeface="+mn-lt"/>
              <a:ea typeface="+mn-ea"/>
              <a:cs typeface="+mn-cs"/>
            </a:rPr>
            <a:t>Happy</a:t>
          </a:r>
          <a:r>
            <a:rPr lang="en-US" sz="1200" b="0" i="0" u="none" strike="noStrike" baseline="0">
              <a:solidFill>
                <a:schemeClr val="dk1"/>
              </a:solidFill>
              <a:effectLst/>
              <a:latin typeface="+mn-lt"/>
              <a:ea typeface="+mn-ea"/>
              <a:cs typeface="+mn-cs"/>
            </a:rPr>
            <a:t> </a:t>
          </a:r>
          <a:r>
            <a:rPr lang="en-US" sz="1600" b="0" i="0" u="none" strike="noStrike" baseline="0">
              <a:solidFill>
                <a:schemeClr val="bg1"/>
              </a:solidFill>
              <a:effectLst/>
              <a:latin typeface="+mn-lt"/>
              <a:ea typeface="+mn-ea"/>
              <a:cs typeface="+mn-cs"/>
            </a:rPr>
            <a:t>callers</a:t>
          </a:r>
          <a:endParaRPr lang="en-US" sz="1600" b="0">
            <a:solidFill>
              <a:schemeClr val="bg1"/>
            </a:solidFill>
          </a:endParaRPr>
        </a:p>
      </xdr:txBody>
    </xdr:sp>
    <xdr:clientData/>
  </xdr:twoCellAnchor>
  <xdr:twoCellAnchor editAs="oneCell">
    <xdr:from>
      <xdr:col>2</xdr:col>
      <xdr:colOff>110756</xdr:colOff>
      <xdr:row>39</xdr:row>
      <xdr:rowOff>81221</xdr:rowOff>
    </xdr:from>
    <xdr:to>
      <xdr:col>2</xdr:col>
      <xdr:colOff>406105</xdr:colOff>
      <xdr:row>40</xdr:row>
      <xdr:rowOff>172358</xdr:rowOff>
    </xdr:to>
    <xdr:pic>
      <xdr:nvPicPr>
        <xdr:cNvPr id="38" name="Graphic 37">
          <a:extLst>
            <a:ext uri="{FF2B5EF4-FFF2-40B4-BE49-F238E27FC236}">
              <a16:creationId xmlns:a16="http://schemas.microsoft.com/office/drawing/2014/main" id="{489D7212-D5FE-4B2B-B2A6-39C7216D65D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38372" y="6460756"/>
          <a:ext cx="295349" cy="273198"/>
        </a:xfrm>
        <a:prstGeom prst="rect">
          <a:avLst/>
        </a:prstGeom>
      </xdr:spPr>
    </xdr:pic>
    <xdr:clientData/>
  </xdr:twoCellAnchor>
  <xdr:twoCellAnchor>
    <xdr:from>
      <xdr:col>2</xdr:col>
      <xdr:colOff>532341</xdr:colOff>
      <xdr:row>43</xdr:row>
      <xdr:rowOff>48847</xdr:rowOff>
    </xdr:from>
    <xdr:to>
      <xdr:col>4</xdr:col>
      <xdr:colOff>69320</xdr:colOff>
      <xdr:row>45</xdr:row>
      <xdr:rowOff>2483</xdr:rowOff>
    </xdr:to>
    <xdr:sp macro="" textlink="Pivots!E9">
      <xdr:nvSpPr>
        <xdr:cNvPr id="39" name="TextBox 38">
          <a:extLst>
            <a:ext uri="{FF2B5EF4-FFF2-40B4-BE49-F238E27FC236}">
              <a16:creationId xmlns:a16="http://schemas.microsoft.com/office/drawing/2014/main" id="{599D85F2-55EE-4BCF-AEE4-881D5AD2C3E0}"/>
            </a:ext>
          </a:extLst>
        </xdr:cNvPr>
        <xdr:cNvSpPr txBox="1"/>
      </xdr:nvSpPr>
      <xdr:spPr>
        <a:xfrm>
          <a:off x="1147803" y="7082693"/>
          <a:ext cx="865594" cy="305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7B666A0-3167-4AA4-90D0-568DFC5C39A8}" type="TxLink">
            <a:rPr lang="en-US" sz="1600" b="0" i="0" u="none" strike="noStrike">
              <a:solidFill>
                <a:schemeClr val="bg1"/>
              </a:solidFill>
              <a:latin typeface="Cambria"/>
              <a:ea typeface="Cambria"/>
              <a:cs typeface="+mn-cs"/>
            </a:rPr>
            <a:pPr marL="0" indent="0" algn="ctr"/>
            <a:t>74</a:t>
          </a:fld>
          <a:endParaRPr lang="en-US" sz="1600" b="0" i="0" u="none" strike="noStrike">
            <a:solidFill>
              <a:schemeClr val="bg1"/>
            </a:solidFill>
            <a:latin typeface="Cambria"/>
            <a:ea typeface="Cambria"/>
            <a:cs typeface="+mn-cs"/>
          </a:endParaRPr>
        </a:p>
      </xdr:txBody>
    </xdr:sp>
    <xdr:clientData/>
  </xdr:twoCellAnchor>
  <xdr:twoCellAnchor>
    <xdr:from>
      <xdr:col>1</xdr:col>
      <xdr:colOff>286156</xdr:colOff>
      <xdr:row>13</xdr:row>
      <xdr:rowOff>101414</xdr:rowOff>
    </xdr:from>
    <xdr:to>
      <xdr:col>4</xdr:col>
      <xdr:colOff>492075</xdr:colOff>
      <xdr:row>20</xdr:row>
      <xdr:rowOff>1198</xdr:rowOff>
    </xdr:to>
    <xdr:sp macro="" textlink="Pivots!B4">
      <xdr:nvSpPr>
        <xdr:cNvPr id="44" name="Rectangle 43">
          <a:extLst>
            <a:ext uri="{FF2B5EF4-FFF2-40B4-BE49-F238E27FC236}">
              <a16:creationId xmlns:a16="http://schemas.microsoft.com/office/drawing/2014/main" id="{379A9418-E3B1-4C6A-B546-8D7FA2ED4B87}"/>
            </a:ext>
          </a:extLst>
        </xdr:cNvPr>
        <xdr:cNvSpPr/>
      </xdr:nvSpPr>
      <xdr:spPr>
        <a:xfrm>
          <a:off x="571258" y="1915700"/>
          <a:ext cx="1864695" cy="1169784"/>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9FBEF82-9775-4FB8-B2E4-C777616E2B23}" type="TxLink">
            <a:rPr lang="en-US" sz="2800" b="0" i="0" u="none" strike="noStrike">
              <a:solidFill>
                <a:schemeClr val="bg1"/>
              </a:solidFill>
              <a:latin typeface="Britannic Bold" panose="020B0903060703020204" pitchFamily="34" charset="0"/>
              <a:ea typeface="Cambria"/>
              <a:cs typeface="+mn-cs"/>
            </a:rPr>
            <a:pPr marL="0" indent="0" algn="ctr"/>
            <a:t>$96,623</a:t>
          </a:fld>
          <a:endParaRPr lang="en-US" sz="2800" b="0" i="0" u="none" strike="noStrike">
            <a:solidFill>
              <a:schemeClr val="bg1"/>
            </a:solidFill>
            <a:latin typeface="Britannic Bold" panose="020B0903060703020204" pitchFamily="34" charset="0"/>
            <a:ea typeface="Cambria"/>
            <a:cs typeface="+mn-cs"/>
          </a:endParaRPr>
        </a:p>
      </xdr:txBody>
    </xdr:sp>
    <xdr:clientData/>
  </xdr:twoCellAnchor>
  <xdr:twoCellAnchor>
    <xdr:from>
      <xdr:col>2</xdr:col>
      <xdr:colOff>199361</xdr:colOff>
      <xdr:row>14</xdr:row>
      <xdr:rowOff>26194</xdr:rowOff>
    </xdr:from>
    <xdr:to>
      <xdr:col>4</xdr:col>
      <xdr:colOff>606136</xdr:colOff>
      <xdr:row>15</xdr:row>
      <xdr:rowOff>153939</xdr:rowOff>
    </xdr:to>
    <xdr:sp macro="" textlink="">
      <xdr:nvSpPr>
        <xdr:cNvPr id="45" name="TextBox 44">
          <a:extLst>
            <a:ext uri="{FF2B5EF4-FFF2-40B4-BE49-F238E27FC236}">
              <a16:creationId xmlns:a16="http://schemas.microsoft.com/office/drawing/2014/main" id="{AE223B2D-B24D-4E4D-8D5C-0206E4561282}"/>
            </a:ext>
          </a:extLst>
        </xdr:cNvPr>
        <xdr:cNvSpPr txBox="1"/>
      </xdr:nvSpPr>
      <xdr:spPr>
        <a:xfrm>
          <a:off x="826977" y="1975496"/>
          <a:ext cx="1721078" cy="30495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Total</a:t>
          </a:r>
          <a:r>
            <a:rPr lang="en-US" sz="1400" b="1" baseline="0">
              <a:solidFill>
                <a:schemeClr val="bg1"/>
              </a:solidFill>
            </a:rPr>
            <a:t> Amount</a:t>
          </a:r>
          <a:endParaRPr lang="en-US" sz="1400" b="1">
            <a:solidFill>
              <a:schemeClr val="bg1"/>
            </a:solidFill>
          </a:endParaRPr>
        </a:p>
        <a:p>
          <a:endParaRPr lang="en-US" sz="1100"/>
        </a:p>
      </xdr:txBody>
    </xdr:sp>
    <xdr:clientData/>
  </xdr:twoCellAnchor>
  <xdr:twoCellAnchor>
    <xdr:from>
      <xdr:col>2</xdr:col>
      <xdr:colOff>532341</xdr:colOff>
      <xdr:row>18</xdr:row>
      <xdr:rowOff>68385</xdr:rowOff>
    </xdr:from>
    <xdr:to>
      <xdr:col>4</xdr:col>
      <xdr:colOff>69320</xdr:colOff>
      <xdr:row>20</xdr:row>
      <xdr:rowOff>2481</xdr:rowOff>
    </xdr:to>
    <xdr:sp macro="" textlink="Pivots!B9">
      <xdr:nvSpPr>
        <xdr:cNvPr id="47" name="TextBox 46">
          <a:extLst>
            <a:ext uri="{FF2B5EF4-FFF2-40B4-BE49-F238E27FC236}">
              <a16:creationId xmlns:a16="http://schemas.microsoft.com/office/drawing/2014/main" id="{B25DDD99-E579-4F8D-A4EF-E49BB428B014}"/>
            </a:ext>
          </a:extLst>
        </xdr:cNvPr>
        <xdr:cNvSpPr txBox="1"/>
      </xdr:nvSpPr>
      <xdr:spPr>
        <a:xfrm>
          <a:off x="1147803" y="2706077"/>
          <a:ext cx="865594" cy="285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C99E45E-D77F-4EE9-9EC9-2772A2218DA2}" type="TxLink">
            <a:rPr lang="en-US" sz="1400" b="0" i="0" u="none" strike="noStrike">
              <a:solidFill>
                <a:schemeClr val="bg1"/>
              </a:solidFill>
              <a:latin typeface="Cambria"/>
              <a:ea typeface="Cambria"/>
              <a:cs typeface="+mn-cs"/>
            </a:rPr>
            <a:pPr marL="0" indent="0" algn="ctr"/>
            <a:t>$20,581</a:t>
          </a:fld>
          <a:endParaRPr lang="en-US" sz="1400" b="0" i="0" u="none" strike="noStrike">
            <a:solidFill>
              <a:schemeClr val="bg1"/>
            </a:solidFill>
            <a:latin typeface="Cambria"/>
            <a:ea typeface="Cambria"/>
            <a:cs typeface="+mn-cs"/>
          </a:endParaRPr>
        </a:p>
      </xdr:txBody>
    </xdr:sp>
    <xdr:clientData/>
  </xdr:twoCellAnchor>
  <xdr:twoCellAnchor editAs="oneCell">
    <xdr:from>
      <xdr:col>2</xdr:col>
      <xdr:colOff>66452</xdr:colOff>
      <xdr:row>14</xdr:row>
      <xdr:rowOff>44303</xdr:rowOff>
    </xdr:from>
    <xdr:to>
      <xdr:col>2</xdr:col>
      <xdr:colOff>413488</xdr:colOff>
      <xdr:row>15</xdr:row>
      <xdr:rowOff>111602</xdr:rowOff>
    </xdr:to>
    <xdr:pic>
      <xdr:nvPicPr>
        <xdr:cNvPr id="49" name="Graphic 48" descr="Shopping cart with solid fill">
          <a:extLst>
            <a:ext uri="{FF2B5EF4-FFF2-40B4-BE49-F238E27FC236}">
              <a16:creationId xmlns:a16="http://schemas.microsoft.com/office/drawing/2014/main" id="{0C3CC88E-F3AC-4E98-957B-91B481FFFD4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94068" y="1993605"/>
          <a:ext cx="347036" cy="244510"/>
        </a:xfrm>
        <a:prstGeom prst="rect">
          <a:avLst/>
        </a:prstGeom>
      </xdr:spPr>
    </xdr:pic>
    <xdr:clientData/>
  </xdr:twoCellAnchor>
  <xdr:twoCellAnchor editAs="oneCell">
    <xdr:from>
      <xdr:col>15</xdr:col>
      <xdr:colOff>95270</xdr:colOff>
      <xdr:row>26</xdr:row>
      <xdr:rowOff>24326</xdr:rowOff>
    </xdr:from>
    <xdr:to>
      <xdr:col>18</xdr:col>
      <xdr:colOff>258328</xdr:colOff>
      <xdr:row>39</xdr:row>
      <xdr:rowOff>13345</xdr:rowOff>
    </xdr:to>
    <mc:AlternateContent xmlns:mc="http://schemas.openxmlformats.org/markup-compatibility/2006">
      <mc:Choice xmlns:a14="http://schemas.microsoft.com/office/drawing/2010/main" Requires="a14">
        <xdr:graphicFrame macro="">
          <xdr:nvGraphicFramePr>
            <xdr:cNvPr id="51" name="Representative">
              <a:extLst>
                <a:ext uri="{FF2B5EF4-FFF2-40B4-BE49-F238E27FC236}">
                  <a16:creationId xmlns:a16="http://schemas.microsoft.com/office/drawing/2014/main" id="{D3562E96-897F-4D02-B00C-276990C3703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9391670" y="4863026"/>
              <a:ext cx="1902958" cy="2325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448991</xdr:colOff>
      <xdr:row>4</xdr:row>
      <xdr:rowOff>127257</xdr:rowOff>
    </xdr:from>
    <xdr:to>
      <xdr:col>13</xdr:col>
      <xdr:colOff>618291</xdr:colOff>
      <xdr:row>20</xdr:row>
      <xdr:rowOff>25657</xdr:rowOff>
    </xdr:to>
    <xdr:graphicFrame macro="">
      <xdr:nvGraphicFramePr>
        <xdr:cNvPr id="5" name="Chart 4">
          <a:extLst>
            <a:ext uri="{FF2B5EF4-FFF2-40B4-BE49-F238E27FC236}">
              <a16:creationId xmlns:a16="http://schemas.microsoft.com/office/drawing/2014/main" id="{84E8CACC-36D2-49D6-8592-375BBFFD7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124697</xdr:colOff>
      <xdr:row>6</xdr:row>
      <xdr:rowOff>14290</xdr:rowOff>
    </xdr:from>
    <xdr:to>
      <xdr:col>18</xdr:col>
      <xdr:colOff>460316</xdr:colOff>
      <xdr:row>19</xdr:row>
      <xdr:rowOff>14291</xdr:rowOff>
    </xdr:to>
    <xdr:graphicFrame macro="">
      <xdr:nvGraphicFramePr>
        <xdr:cNvPr id="6" name="Chart 5">
          <a:extLst>
            <a:ext uri="{FF2B5EF4-FFF2-40B4-BE49-F238E27FC236}">
              <a16:creationId xmlns:a16="http://schemas.microsoft.com/office/drawing/2014/main" id="{61A6DB02-0080-481D-855B-EA41627AE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343524</xdr:colOff>
      <xdr:row>22</xdr:row>
      <xdr:rowOff>135328</xdr:rowOff>
    </xdr:from>
    <xdr:to>
      <xdr:col>14</xdr:col>
      <xdr:colOff>520492</xdr:colOff>
      <xdr:row>45</xdr:row>
      <xdr:rowOff>114507</xdr:rowOff>
    </xdr:to>
    <xdr:graphicFrame macro="">
      <xdr:nvGraphicFramePr>
        <xdr:cNvPr id="8" name="Chart 7">
          <a:extLst>
            <a:ext uri="{FF2B5EF4-FFF2-40B4-BE49-F238E27FC236}">
              <a16:creationId xmlns:a16="http://schemas.microsoft.com/office/drawing/2014/main" id="{343CEAB7-38DB-4403-9FBD-37F5229B4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491446</xdr:colOff>
      <xdr:row>22</xdr:row>
      <xdr:rowOff>135327</xdr:rowOff>
    </xdr:from>
    <xdr:to>
      <xdr:col>11</xdr:col>
      <xdr:colOff>0</xdr:colOff>
      <xdr:row>45</xdr:row>
      <xdr:rowOff>104098</xdr:rowOff>
    </xdr:to>
    <xdr:graphicFrame macro="">
      <xdr:nvGraphicFramePr>
        <xdr:cNvPr id="7" name="Chart 6">
          <a:extLst>
            <a:ext uri="{FF2B5EF4-FFF2-40B4-BE49-F238E27FC236}">
              <a16:creationId xmlns:a16="http://schemas.microsoft.com/office/drawing/2014/main" id="{53DE568C-3E59-4C64-9C5C-B01914273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12213</xdr:colOff>
      <xdr:row>3</xdr:row>
      <xdr:rowOff>162143</xdr:rowOff>
    </xdr:from>
    <xdr:to>
      <xdr:col>23</xdr:col>
      <xdr:colOff>647212</xdr:colOff>
      <xdr:row>20</xdr:row>
      <xdr:rowOff>144504</xdr:rowOff>
    </xdr:to>
    <xdr:graphicFrame macro="">
      <xdr:nvGraphicFramePr>
        <xdr:cNvPr id="9" name="Chart 8">
          <a:extLst>
            <a:ext uri="{FF2B5EF4-FFF2-40B4-BE49-F238E27FC236}">
              <a16:creationId xmlns:a16="http://schemas.microsoft.com/office/drawing/2014/main" id="{6B735CB7-6CB2-4483-8446-1D7F29733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818173</xdr:colOff>
      <xdr:row>4</xdr:row>
      <xdr:rowOff>24888</xdr:rowOff>
    </xdr:from>
    <xdr:to>
      <xdr:col>29</xdr:col>
      <xdr:colOff>73269</xdr:colOff>
      <xdr:row>20</xdr:row>
      <xdr:rowOff>159528</xdr:rowOff>
    </xdr:to>
    <xdr:graphicFrame macro="">
      <xdr:nvGraphicFramePr>
        <xdr:cNvPr id="11" name="Chart 10">
          <a:extLst>
            <a:ext uri="{FF2B5EF4-FFF2-40B4-BE49-F238E27FC236}">
              <a16:creationId xmlns:a16="http://schemas.microsoft.com/office/drawing/2014/main" id="{1F46575D-D813-4248-9377-0D879E6DA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479490</xdr:colOff>
      <xdr:row>22</xdr:row>
      <xdr:rowOff>142551</xdr:rowOff>
    </xdr:from>
    <xdr:to>
      <xdr:col>14</xdr:col>
      <xdr:colOff>533769</xdr:colOff>
      <xdr:row>45</xdr:row>
      <xdr:rowOff>116633</xdr:rowOff>
    </xdr:to>
    <xdr:sp macro="" textlink="">
      <xdr:nvSpPr>
        <xdr:cNvPr id="12" name="Rectangle 11">
          <a:extLst>
            <a:ext uri="{FF2B5EF4-FFF2-40B4-BE49-F238E27FC236}">
              <a16:creationId xmlns:a16="http://schemas.microsoft.com/office/drawing/2014/main" id="{7DDFEB28-27D0-10FD-0C72-65D6AC0EF503}"/>
            </a:ext>
          </a:extLst>
        </xdr:cNvPr>
        <xdr:cNvSpPr/>
      </xdr:nvSpPr>
      <xdr:spPr>
        <a:xfrm>
          <a:off x="3093113" y="3464797"/>
          <a:ext cx="6017757" cy="39957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417762</xdr:colOff>
      <xdr:row>27</xdr:row>
      <xdr:rowOff>122670</xdr:rowOff>
    </xdr:from>
    <xdr:to>
      <xdr:col>29</xdr:col>
      <xdr:colOff>483466</xdr:colOff>
      <xdr:row>45</xdr:row>
      <xdr:rowOff>0</xdr:rowOff>
    </xdr:to>
    <xdr:sp macro="" textlink="">
      <xdr:nvSpPr>
        <xdr:cNvPr id="14" name="TextBox 13">
          <a:extLst>
            <a:ext uri="{FF2B5EF4-FFF2-40B4-BE49-F238E27FC236}">
              <a16:creationId xmlns:a16="http://schemas.microsoft.com/office/drawing/2014/main" id="{70157504-DD6C-B56C-9E8E-29D20E90B926}"/>
            </a:ext>
          </a:extLst>
        </xdr:cNvPr>
        <xdr:cNvSpPr txBox="1"/>
      </xdr:nvSpPr>
      <xdr:spPr>
        <a:xfrm>
          <a:off x="18233842" y="5217102"/>
          <a:ext cx="2057294" cy="3182216"/>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none"/>
            <a:t>1. Max calls</a:t>
          </a:r>
          <a:r>
            <a:rPr lang="en-US" sz="1200" b="1" u="none" baseline="0"/>
            <a:t> :</a:t>
          </a:r>
        </a:p>
        <a:p>
          <a:r>
            <a:rPr lang="en-US" sz="1200" b="0" u="none"/>
            <a:t>• </a:t>
          </a:r>
          <a:r>
            <a:rPr lang="en-US" sz="1050" b="0" u="none"/>
            <a:t>O</a:t>
          </a:r>
          <a:r>
            <a:rPr lang="en-US" sz="1050" b="0" u="none" baseline="0"/>
            <a:t>n saturday</a:t>
          </a: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 Count</a:t>
          </a:r>
          <a:r>
            <a:rPr lang="en-US" sz="1100" b="0" baseline="0">
              <a:solidFill>
                <a:schemeClr val="dk1"/>
              </a:solidFill>
              <a:effectLst/>
              <a:latin typeface="+mn-lt"/>
              <a:ea typeface="+mn-ea"/>
              <a:cs typeface="+mn-cs"/>
            </a:rPr>
            <a:t> - 161</a:t>
          </a:r>
        </a:p>
        <a:p>
          <a:pPr marL="0" marR="0" lvl="0" indent="0" defTabSz="914400" eaLnBrk="1" fontAlgn="auto" latinLnBrk="0" hangingPunct="1">
            <a:lnSpc>
              <a:spcPct val="100000"/>
            </a:lnSpc>
            <a:spcBef>
              <a:spcPts val="0"/>
            </a:spcBef>
            <a:spcAft>
              <a:spcPts val="0"/>
            </a:spcAft>
            <a:buClrTx/>
            <a:buSzTx/>
            <a:buFontTx/>
            <a:buNone/>
            <a:tabLst/>
            <a:defRPr/>
          </a:pPr>
          <a:endParaRPr lang="en-US" sz="1050">
            <a:effectLst/>
          </a:endParaRPr>
        </a:p>
        <a:p>
          <a:r>
            <a:rPr lang="en-US" sz="1200" b="1" u="none" baseline="0"/>
            <a:t>2. Highest revenue contribution : </a:t>
          </a: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 By</a:t>
          </a:r>
          <a:r>
            <a:rPr lang="en-US" sz="1100" b="0" baseline="0">
              <a:solidFill>
                <a:schemeClr val="dk1"/>
              </a:solidFill>
              <a:effectLst/>
              <a:latin typeface="+mn-lt"/>
              <a:ea typeface="+mn-ea"/>
              <a:cs typeface="+mn-cs"/>
            </a:rPr>
            <a:t> - R03</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baseline="0">
              <a:solidFill>
                <a:schemeClr val="dk1"/>
              </a:solidFill>
              <a:effectLst/>
              <a:latin typeface="+mn-lt"/>
              <a:ea typeface="+mn-ea"/>
              <a:cs typeface="+mn-cs"/>
            </a:rPr>
            <a:t>3. Highest calls:</a:t>
          </a: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 By</a:t>
          </a:r>
          <a:r>
            <a:rPr lang="en-US" sz="1100" b="0" baseline="0">
              <a:solidFill>
                <a:schemeClr val="dk1"/>
              </a:solidFill>
              <a:effectLst/>
              <a:latin typeface="+mn-lt"/>
              <a:ea typeface="+mn-ea"/>
              <a:cs typeface="+mn-cs"/>
            </a:rPr>
            <a:t> - R02</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baseline="0">
              <a:solidFill>
                <a:schemeClr val="dk1"/>
              </a:solidFill>
              <a:effectLst/>
              <a:latin typeface="+mn-lt"/>
              <a:ea typeface="+mn-ea"/>
              <a:cs typeface="+mn-cs"/>
            </a:rPr>
            <a:t>4. Highest female callers attended :</a:t>
          </a:r>
          <a:endParaRPr lang="en-US" sz="11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 76</a:t>
          </a: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 By</a:t>
          </a:r>
          <a:r>
            <a:rPr lang="en-US" sz="1100" b="0" baseline="0">
              <a:solidFill>
                <a:schemeClr val="dk1"/>
              </a:solidFill>
              <a:effectLst/>
              <a:latin typeface="+mn-lt"/>
              <a:ea typeface="+mn-ea"/>
              <a:cs typeface="+mn-cs"/>
            </a:rPr>
            <a:t> - R02</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baseline="0">
              <a:solidFill>
                <a:schemeClr val="dk1"/>
              </a:solidFill>
              <a:effectLst/>
              <a:latin typeface="+mn-lt"/>
              <a:ea typeface="+mn-ea"/>
              <a:cs typeface="+mn-cs"/>
            </a:rPr>
            <a:t>5. Highest 5 star ratings:</a:t>
          </a: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•R02</a:t>
          </a:r>
          <a:endParaRPr lang="en-US" sz="1050" b="0" u="none" baseline="0"/>
        </a:p>
        <a:p>
          <a:endParaRPr lang="en-US" sz="1200" b="1" u="none"/>
        </a:p>
      </xdr:txBody>
    </xdr:sp>
    <xdr:clientData/>
  </xdr:twoCellAnchor>
  <xdr:twoCellAnchor>
    <xdr:from>
      <xdr:col>26</xdr:col>
      <xdr:colOff>425738</xdr:colOff>
      <xdr:row>25</xdr:row>
      <xdr:rowOff>144320</xdr:rowOff>
    </xdr:from>
    <xdr:to>
      <xdr:col>29</xdr:col>
      <xdr:colOff>447387</xdr:colOff>
      <xdr:row>27</xdr:row>
      <xdr:rowOff>79376</xdr:rowOff>
    </xdr:to>
    <xdr:sp macro="" textlink="">
      <xdr:nvSpPr>
        <xdr:cNvPr id="15" name="TextBox 14">
          <a:extLst>
            <a:ext uri="{FF2B5EF4-FFF2-40B4-BE49-F238E27FC236}">
              <a16:creationId xmlns:a16="http://schemas.microsoft.com/office/drawing/2014/main" id="{173CD3B8-09FD-8588-9EE9-ACBED3C26D2D}"/>
            </a:ext>
          </a:extLst>
        </xdr:cNvPr>
        <xdr:cNvSpPr txBox="1"/>
      </xdr:nvSpPr>
      <xdr:spPr>
        <a:xfrm>
          <a:off x="18244223" y="4695153"/>
          <a:ext cx="2013240" cy="281420"/>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u="none">
              <a:solidFill>
                <a:schemeClr val="dk1"/>
              </a:solidFill>
              <a:effectLst/>
              <a:latin typeface="+mn-lt"/>
              <a:ea typeface="+mn-ea"/>
              <a:cs typeface="+mn-cs"/>
            </a:rPr>
            <a:t>INSIGHTS</a:t>
          </a:r>
          <a:endParaRPr lang="en-US" sz="1400" b="1" u="none">
            <a:effectLst/>
          </a:endParaRP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159880</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303198</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16565</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184036</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4016</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167672</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7</xdr:col>
      <xdr:colOff>486172</xdr:colOff>
      <xdr:row>2</xdr:row>
      <xdr:rowOff>238125</xdr:rowOff>
    </xdr:from>
    <xdr:to>
      <xdr:col>12</xdr:col>
      <xdr:colOff>158751</xdr:colOff>
      <xdr:row>14</xdr:row>
      <xdr:rowOff>37483</xdr:rowOff>
    </xdr:to>
    <xdr:pic>
      <xdr:nvPicPr>
        <xdr:cNvPr id="9" name="Picture 8" descr="Businesswoman sitting with hands on lap">
          <a:extLst>
            <a:ext uri="{FF2B5EF4-FFF2-40B4-BE49-F238E27FC236}">
              <a16:creationId xmlns:a16="http://schemas.microsoft.com/office/drawing/2014/main" id="{E46DD79E-E74F-C74A-EC7C-4E9A3E98B648}"/>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6269" t="-3512" r="15881" b="68749"/>
        <a:stretch>
          <a:fillRect/>
        </a:stretch>
      </xdr:blipFill>
      <xdr:spPr>
        <a:xfrm>
          <a:off x="5387578" y="595313"/>
          <a:ext cx="2996407" cy="2686623"/>
        </a:xfrm>
        <a:prstGeom prst="ellipse">
          <a:avLst/>
        </a:prstGeom>
        <a:ln w="63500" cap="rnd">
          <a:solidFill>
            <a:srgbClr val="333333"/>
          </a:solidFill>
        </a:ln>
        <a:effectLst>
          <a:outerShdw blurRad="381000" dist="292100" dir="5400000" sx="-80000" sy="-18000" rotWithShape="0">
            <a:srgbClr val="000000">
              <a:alpha val="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2.419679282408" backgroundQuery="1" createdVersion="8" refreshedVersion="8" minRefreshableVersion="3" recordCount="0" supportSubquery="1" supportAdvancedDrill="1" xr:uid="{B6FE5632-172B-48CE-A4CA-FFBCC3794E0E}">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star call count]" caption="5 star call count"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call count]" caption="5 star call count"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2.485747453706" backgroundQuery="1" createdVersion="8" refreshedVersion="8" minRefreshableVersion="3" recordCount="0" supportSubquery="1" supportAdvancedDrill="1" xr:uid="{45703B0D-5EDE-4B89-BC06-E106E874D198}">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 count]" caption="5 star call c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3.573157407409" backgroundQuery="1" createdVersion="8" refreshedVersion="8" minRefreshableVersion="3" recordCount="0" supportSubquery="1" supportAdvancedDrill="1" xr:uid="{1FF3DD34-18D6-4702-A723-06A25A567FC5}">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 count]" caption="5 star call c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3.671010416663" backgroundQuery="1" createdVersion="8" refreshedVersion="8" minRefreshableVersion="3" recordCount="0" supportSubquery="1" supportAdvancedDrill="1" xr:uid="{0F2FEBAB-8FCA-4CFA-AC3C-50EDC03B3EA6}">
  <cacheSource type="external" connectionId="1"/>
  <cacheFields count="2">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 count]" caption="5 star call c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3.679882060183" backgroundQuery="1" createdVersion="8" refreshedVersion="8" minRefreshableVersion="3" recordCount="0" supportSubquery="1" supportAdvancedDrill="1" xr:uid="{A85D0E1F-C5C0-4BEC-A085-923C489CB92E}">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star call count]" caption="5 star call count"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call count]" caption="5 star call count"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3.679882870369" backgroundQuery="1" createdVersion="8" refreshedVersion="8" minRefreshableVersion="3" recordCount="0" supportSubquery="1" supportAdvancedDrill="1" xr:uid="{25949B24-DADD-4104-8F28-6555261F5566}">
  <cacheSource type="external" connectionId="1"/>
  <cacheFields count="4">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 count]" caption="5 star call c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3.679883449076" backgroundQuery="1" createdVersion="8" refreshedVersion="8" minRefreshableVersion="3" recordCount="0" supportSubquery="1" supportAdvancedDrill="1" xr:uid="{050D91F9-F7B5-4354-B4B8-CD6B072EEC78}">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 count]" caption="5 star call c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3.679884027777" backgroundQuery="1" createdVersion="8" refreshedVersion="8" minRefreshableVersion="3" recordCount="0" supportSubquery="1" supportAdvancedDrill="1" xr:uid="{5469EAD0-D0AC-47F3-AD29-ECC3C12F1CF0}">
  <cacheSource type="external" connectionId="1"/>
  <cacheFields count="1">
    <cacheField name="[calls].[Representative].[Representative]" caption="Representative" numFmtId="0" hierarchy="3" level="1">
      <sharedItems count="1">
        <s v="R02"/>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 count]" caption="5 star call c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3.679884953701" backgroundQuery="1" createdVersion="8" refreshedVersion="8" minRefreshableVersion="3" recordCount="0" supportSubquery="1" supportAdvancedDrill="1" xr:uid="{62C1453B-74ED-4B9F-9448-FB41822CB035}">
  <cacheSource type="external" connectionId="1"/>
  <cacheFields count="4">
    <cacheField name="[Measures].[call count]" caption="call count" numFmtId="0" hierarchy="17" level="32767"/>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 count]" caption="5 star call c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3.679885648147" backgroundQuery="1" createdVersion="8" refreshedVersion="8" minRefreshableVersion="3" recordCount="0" supportSubquery="1" supportAdvancedDrill="1" xr:uid="{B3B2CC95-A822-468E-999E-6AAA91143F5B}">
  <cacheSource type="external" connectionId="1"/>
  <cacheFields count="3">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 count]" caption="5 star call c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tel" refreshedDate="46152.419664583336" backgroundQuery="1" createdVersion="3" refreshedVersion="8" minRefreshableVersion="3" recordCount="0" supportSubquery="1" supportAdvancedDrill="1" xr:uid="{589E7B1A-99C5-4DD9-9EA7-BE2A1D3C02A3}">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 count]" caption="5 star call c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21583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1B4B4C-191A-4FAB-AA7D-06B1F8C840D9}" name="PivotTable4" cacheId="3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C450E-5281-4671-B662-2CBC92D33214}" name="monthly analysis" cacheId="6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21:C34" firstHeaderRow="0" firstDataRow="1" firstDataCol="1"/>
  <pivotFields count="4">
    <pivotField allDrilled="1" subtotalTop="0" showAll="0" dataSourceSort="1" defaultSubtotal="0" defaultAttributeDrillState="1"/>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3" subtotal="count" baseField="0" baseItem="0">
      <extLst>
        <ext xmlns:x14="http://schemas.microsoft.com/office/spreadsheetml/2009/9/main" uri="{E15A36E0-9728-4e99-A89B-3F7291B0FE68}">
          <x14:dataField sourceField="2" uniqueName="[__Xl2].[Measures].[call count]"/>
        </ext>
      </extLst>
    </dataField>
  </dataFields>
  <chartFormats count="8">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45" series="1">
      <pivotArea type="data" outline="0" fieldPosition="0">
        <references count="1">
          <reference field="4294967294" count="1" selected="0">
            <x v="1"/>
          </reference>
        </references>
      </pivotArea>
    </chartFormat>
    <chartFormat chart="5" format="145" series="1">
      <pivotArea type="data" outline="0" fieldPosition="0">
        <references count="1">
          <reference field="4294967294" count="1" selected="0">
            <x v="1"/>
          </reference>
        </references>
      </pivotArea>
    </chartFormat>
    <chartFormat chart="2" format="145" series="1">
      <pivotArea type="data" outline="0" fieldPosition="0">
        <references count="1">
          <reference field="4294967294" count="1" selected="0">
            <x v="1"/>
          </reference>
        </references>
      </pivotArea>
    </chartFormat>
    <chartFormat chart="18" format="148" series="1">
      <pivotArea type="data" outline="0" fieldPosition="0">
        <references count="1">
          <reference field="4294967294" count="1" selected="0">
            <x v="1"/>
          </reference>
        </references>
      </pivotArea>
    </chartFormat>
    <chartFormat chart="18" format="149"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FD52E4-79E7-4A53-9EE5-CA6FC373EA49}" name="revenue table"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77:G96"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578696-0967-4CCB-BB6A-B77C0E408859}" name="individual" cacheId="6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2" numFmtId="3"/>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DC85E0-7C2D-4E75-A83C-D010B48CFF36}" name="rep satisfaction" cacheId="6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66:B7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fld="2"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9EB912-A040-4094-B3E1-45337E585C0A}" name="summary"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2" numFmtId="3"/>
    <dataField fld="3" subtotal="count" baseField="0" baseItem="0"/>
    <dataField fld="4"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B5AB12-A05C-4C84-B3FA-881BE046240F}" name="selected rep pivot" cacheId="6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0:A5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1">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9951D-03DA-449C-BE70-9153DB130E60}" name="customers city" cacheId="6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6:D61"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3">
    <i>
      <x/>
    </i>
    <i>
      <x v="1"/>
    </i>
    <i t="grand">
      <x/>
    </i>
  </colItems>
  <dataFields count="1">
    <dataField fld="0"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228849-1145-4A44-A0FE-45774B601892}" name="representativ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C4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DE9E47-F05C-4C19-A976-CA92C4C5D6A5}" name="weekly analysis" cacheId="6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E21:F2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25"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7798839-3EE1-407C-9DF8-53DBC5BA76BF}" sourceName="[calls].[Representative]">
  <pivotTables>
    <pivotTable tabId="6" name="individual"/>
    <pivotTable tabId="6" name="monthly analysis"/>
    <pivotTable tabId="6" name="weekly analysis"/>
    <pivotTable tabId="6" name="selected rep pivot"/>
    <pivotTable tabId="6" name="customers city"/>
    <pivotTable tabId="6" name="rep satisfaction"/>
  </pivotTables>
  <data>
    <olap pivotCacheId="178215836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9F1EE48-0267-4945-A266-47E953A1EBDE}" cache="Slicer_Representative" caption="Representative" level="1" style="SlicerStyleDark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0"/>
    <tableColumn id="5" xr3:uid="{5A35565E-8707-4DED-AD15-A0669D67B382}" name="Date of Call" dataDxfId="19"/>
    <tableColumn id="6" xr3:uid="{F2E4F158-B41F-47BC-8DF8-DFCADFEE4E40}" name="Purchase Amount"/>
    <tableColumn id="7" xr3:uid="{04B291B5-47BD-4F78-8FD8-D1551CCA6BD9}" name="Satisfaction Rating"/>
    <tableColumn id="8" xr3:uid="{6E4123C0-0B17-43B8-A142-A1E540CE974C}" name="FY" dataDxfId="18">
      <calculatedColumnFormula>IF(MONTH(calls[[#This Row],[Date of Call]])&lt;=6, YEAR(calls[[#This Row],[Date of Call]]), YEAR(calls[[#This Row],[Date of Call]])+1)</calculatedColumnFormula>
    </tableColumn>
    <tableColumn id="9" xr3:uid="{199FA271-5E9B-46CE-9BC6-2801F92CD17E}" name="Day of week" dataDxfId="17">
      <calculatedColumnFormula>TEXT(calls[[#This Row],[Date of Call]],"DDDD")</calculatedColumnFormula>
    </tableColumn>
    <tableColumn id="10" xr3:uid="{328CDB09-95B8-4D5E-9ED9-EF0D363735A1}" name="Duration Bucket" dataDxfId="1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4" headerRowBorderDxfId="13" tableBorderDxfId="12" totalsRowBorderDxfId="11">
  <autoFilter ref="Q3:T18" xr:uid="{27158F51-A707-4171-8A04-81FB0AABCBA5}"/>
  <tableColumns count="4">
    <tableColumn id="1" xr3:uid="{02688061-6A8C-4E23-B7FF-D00CD8B58CAC}" name="Customer ID" dataDxfId="10"/>
    <tableColumn id="2" xr3:uid="{771678B6-DB44-426B-9874-B4E421A440D5}" name="Gender" dataDxfId="9"/>
    <tableColumn id="3" xr3:uid="{B0D41C62-587E-494D-B49A-603F2C05F8D3}" name="Age" dataDxfId="8"/>
    <tableColumn id="4" xr3:uid="{663F92D6-FE31-4D81-9E01-8D066DDC8A88}" name="City"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999" zoomScale="55" zoomScaleNormal="115" workbookViewId="0">
      <selection activeCell="C42" sqref="C42"/>
    </sheetView>
  </sheetViews>
  <sheetFormatPr defaultRowHeight="14" x14ac:dyDescent="0.3"/>
  <cols>
    <col min="1" max="1" width="3.25" customWidth="1"/>
    <col min="2" max="2" width="14.58203125" customWidth="1"/>
    <col min="3" max="3" width="16.4140625" customWidth="1"/>
    <col min="4" max="4" width="16.83203125" customWidth="1"/>
    <col min="5" max="5" width="14.9140625" customWidth="1"/>
    <col min="6" max="6" width="16" customWidth="1"/>
    <col min="7" max="7" width="17.25" customWidth="1"/>
    <col min="8" max="8" width="18.33203125" customWidth="1"/>
    <col min="9" max="9" width="17.25" customWidth="1"/>
    <col min="10" max="10" width="15.4140625" customWidth="1"/>
    <col min="11" max="11" width="20.75" customWidth="1"/>
    <col min="12" max="12" width="17.58203125" customWidth="1"/>
    <col min="13" max="16" width="7.4140625" customWidth="1"/>
    <col min="17" max="17" width="14.58203125" customWidth="1"/>
    <col min="20" max="20" width="10.58203125" customWidth="1"/>
  </cols>
  <sheetData>
    <row r="1" spans="2:20" s="4" customFormat="1" ht="48" customHeight="1" x14ac:dyDescent="0.3">
      <c r="B1" s="5" t="s">
        <v>1002</v>
      </c>
    </row>
    <row r="2" spans="2:20" x14ac:dyDescent="0.3">
      <c r="R2" s="1"/>
    </row>
    <row r="3" spans="2:20" x14ac:dyDescent="0.3">
      <c r="B3" s="14" t="s">
        <v>25</v>
      </c>
      <c r="C3" s="14" t="s">
        <v>0</v>
      </c>
      <c r="D3" s="15" t="s">
        <v>1</v>
      </c>
      <c r="E3" s="16" t="s">
        <v>3</v>
      </c>
      <c r="F3" s="16" t="s">
        <v>4</v>
      </c>
      <c r="G3" s="14" t="s">
        <v>2</v>
      </c>
      <c r="H3" s="14" t="s">
        <v>994</v>
      </c>
      <c r="I3" t="s">
        <v>1035</v>
      </c>
      <c r="J3" t="s">
        <v>1036</v>
      </c>
      <c r="K3" t="s">
        <v>1037</v>
      </c>
      <c r="L3" t="s">
        <v>1038</v>
      </c>
      <c r="Q3" s="8" t="s">
        <v>0</v>
      </c>
      <c r="R3" s="9" t="s">
        <v>1041</v>
      </c>
      <c r="S3" s="9" t="s">
        <v>995</v>
      </c>
      <c r="T3" s="10" t="s">
        <v>996</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999</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998</v>
      </c>
      <c r="S18" s="12">
        <v>43</v>
      </c>
      <c r="T18" s="13" t="s">
        <v>1000</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BD2D-7AF6-4586-906A-DEADFFAEAF55}">
  <dimension ref="A1:AR45"/>
  <sheetViews>
    <sheetView tabSelected="1" zoomScale="50" zoomScaleNormal="50" workbookViewId="0">
      <selection activeCell="AF13" sqref="AF13"/>
    </sheetView>
  </sheetViews>
  <sheetFormatPr defaultRowHeight="14" x14ac:dyDescent="0.3"/>
  <cols>
    <col min="1" max="1" width="3.75" style="20" customWidth="1"/>
    <col min="2" max="2" width="4.4140625" style="20" customWidth="1"/>
    <col min="3" max="14" width="8.6640625" style="20"/>
    <col min="15" max="15" width="9.58203125" style="20" customWidth="1"/>
    <col min="16" max="16" width="6.25" style="20" customWidth="1"/>
    <col min="17" max="17" width="5.08203125" style="20" customWidth="1"/>
    <col min="18" max="18" width="11.33203125" style="20" customWidth="1"/>
    <col min="19" max="19" width="8.6640625" style="20"/>
    <col min="20" max="20" width="12" style="20" customWidth="1"/>
    <col min="21" max="21" width="8.83203125" style="20" customWidth="1"/>
    <col min="22" max="22" width="12" style="20" customWidth="1"/>
    <col min="23" max="24" width="11.83203125" style="20" customWidth="1"/>
    <col min="25" max="25" width="11.33203125" style="20" customWidth="1"/>
    <col min="26" max="26" width="12.08203125" style="20" customWidth="1"/>
    <col min="27" max="16384" width="8.6640625" style="20"/>
  </cols>
  <sheetData>
    <row r="1" spans="1:44" s="40" customFormat="1" ht="31" customHeight="1" x14ac:dyDescent="0.65">
      <c r="A1" s="50" t="s">
        <v>1083</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49"/>
      <c r="AH1" s="49"/>
      <c r="AI1" s="49"/>
      <c r="AJ1" s="49"/>
      <c r="AK1" s="49"/>
      <c r="AL1" s="49"/>
      <c r="AM1" s="49"/>
      <c r="AN1" s="49"/>
      <c r="AO1" s="49"/>
      <c r="AP1" s="49"/>
      <c r="AQ1" s="49"/>
      <c r="AR1" s="49"/>
    </row>
    <row r="2" spans="1:44" s="40" customFormat="1" ht="14" customHeight="1" x14ac:dyDescent="0.6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49"/>
      <c r="AH2" s="49"/>
      <c r="AI2" s="49"/>
      <c r="AJ2" s="49"/>
      <c r="AK2" s="49"/>
      <c r="AL2" s="49"/>
      <c r="AM2" s="49"/>
      <c r="AN2" s="49"/>
      <c r="AO2" s="49"/>
      <c r="AP2" s="49"/>
      <c r="AQ2" s="49"/>
      <c r="AR2" s="49"/>
    </row>
    <row r="25" spans="20:26" x14ac:dyDescent="0.3">
      <c r="T25" s="59"/>
      <c r="U25" s="59"/>
      <c r="V25" s="59"/>
      <c r="W25" s="59"/>
      <c r="X25" s="59"/>
      <c r="Y25" s="59"/>
      <c r="Z25" s="59"/>
    </row>
    <row r="26" spans="20:26" x14ac:dyDescent="0.3">
      <c r="T26" s="59"/>
      <c r="U26" s="59"/>
      <c r="V26" s="59"/>
      <c r="W26" s="59"/>
      <c r="X26" s="59"/>
      <c r="Y26" s="59"/>
      <c r="Z26" s="59"/>
    </row>
    <row r="27" spans="20:26" x14ac:dyDescent="0.3">
      <c r="T27" s="60"/>
      <c r="U27" s="61" t="str" cm="1">
        <f t="array" ref="U27:Y27">Pivots!B78:F78</f>
        <v>R01</v>
      </c>
      <c r="V27" s="61" t="str">
        <v>R02</v>
      </c>
      <c r="W27" s="61" t="str">
        <v>R03</v>
      </c>
      <c r="X27" s="61" t="str">
        <v>R04</v>
      </c>
      <c r="Y27" s="61" t="str">
        <v>R05</v>
      </c>
      <c r="Z27" s="62" t="s">
        <v>1077</v>
      </c>
    </row>
    <row r="28" spans="20:26" ht="15" x14ac:dyDescent="0.3">
      <c r="T28" s="51" t="str" cm="1">
        <f t="array" ref="T28:Z45">IF(Pivots!A79:G96="","",Pivots!A79:G96)</f>
        <v>Cincinnati</v>
      </c>
      <c r="U28" s="52" t="str">
        <v/>
      </c>
      <c r="V28" s="52" t="str">
        <v/>
      </c>
      <c r="W28" s="52" t="str">
        <v/>
      </c>
      <c r="X28" s="52" t="str">
        <v/>
      </c>
      <c r="Y28" s="52" t="str">
        <v/>
      </c>
      <c r="Z28" s="53" t="str">
        <v/>
      </c>
    </row>
    <row r="29" spans="20:26" x14ac:dyDescent="0.3">
      <c r="T29" s="54" t="str">
        <v>C0003</v>
      </c>
      <c r="U29" s="36">
        <v>891</v>
      </c>
      <c r="V29" s="36">
        <v>1332</v>
      </c>
      <c r="W29" s="36">
        <v>1282</v>
      </c>
      <c r="X29" s="36">
        <v>739</v>
      </c>
      <c r="Y29" s="36">
        <v>560</v>
      </c>
      <c r="Z29" s="55">
        <v>4804</v>
      </c>
    </row>
    <row r="30" spans="20:26" x14ac:dyDescent="0.3">
      <c r="T30" s="54" t="str">
        <v>C0004</v>
      </c>
      <c r="U30" s="36">
        <v>1991</v>
      </c>
      <c r="V30" s="36">
        <v>1886</v>
      </c>
      <c r="W30" s="36">
        <v>1206</v>
      </c>
      <c r="X30" s="36">
        <v>884</v>
      </c>
      <c r="Y30" s="36">
        <v>1722</v>
      </c>
      <c r="Z30" s="55">
        <v>7689</v>
      </c>
    </row>
    <row r="31" spans="20:26" x14ac:dyDescent="0.3">
      <c r="T31" s="54" t="str">
        <v>C0011</v>
      </c>
      <c r="U31" s="36">
        <v>1163</v>
      </c>
      <c r="V31" s="36">
        <v>1180</v>
      </c>
      <c r="W31" s="36">
        <v>1616</v>
      </c>
      <c r="X31" s="36">
        <v>1043</v>
      </c>
      <c r="Y31" s="36">
        <v>1747</v>
      </c>
      <c r="Z31" s="55">
        <v>6749</v>
      </c>
    </row>
    <row r="32" spans="20:26" x14ac:dyDescent="0.3">
      <c r="T32" s="54" t="str">
        <v>C0012</v>
      </c>
      <c r="U32" s="36">
        <v>1438</v>
      </c>
      <c r="V32" s="36">
        <v>1616</v>
      </c>
      <c r="W32" s="36">
        <v>866</v>
      </c>
      <c r="X32" s="36">
        <v>829</v>
      </c>
      <c r="Y32" s="36">
        <v>2070</v>
      </c>
      <c r="Z32" s="55">
        <v>6819</v>
      </c>
    </row>
    <row r="33" spans="17:26" ht="15" x14ac:dyDescent="0.3">
      <c r="T33" s="51" t="str">
        <v>Cleveland</v>
      </c>
      <c r="U33" s="36" t="str">
        <v/>
      </c>
      <c r="V33" s="36" t="str">
        <v/>
      </c>
      <c r="W33" s="36" t="str">
        <v/>
      </c>
      <c r="X33" s="36" t="str">
        <v/>
      </c>
      <c r="Y33" s="36" t="str">
        <v/>
      </c>
      <c r="Z33" s="55" t="str">
        <v/>
      </c>
    </row>
    <row r="34" spans="17:26" x14ac:dyDescent="0.3">
      <c r="T34" s="54" t="str">
        <v>C0002</v>
      </c>
      <c r="U34" s="36">
        <v>1233</v>
      </c>
      <c r="V34" s="36">
        <v>223</v>
      </c>
      <c r="W34" s="36">
        <v>1680</v>
      </c>
      <c r="X34" s="36">
        <v>990</v>
      </c>
      <c r="Y34" s="36">
        <v>1508</v>
      </c>
      <c r="Z34" s="55">
        <v>5634</v>
      </c>
    </row>
    <row r="35" spans="17:26" x14ac:dyDescent="0.3">
      <c r="T35" s="54" t="str">
        <v>C0007</v>
      </c>
      <c r="U35" s="36">
        <v>1598</v>
      </c>
      <c r="V35" s="36">
        <v>1907</v>
      </c>
      <c r="W35" s="36">
        <v>869</v>
      </c>
      <c r="X35" s="36">
        <v>1426</v>
      </c>
      <c r="Y35" s="36">
        <v>1416</v>
      </c>
      <c r="Z35" s="55">
        <v>7216</v>
      </c>
    </row>
    <row r="36" spans="17:26" x14ac:dyDescent="0.3">
      <c r="T36" s="54" t="str">
        <v>C0008</v>
      </c>
      <c r="U36" s="36">
        <v>900</v>
      </c>
      <c r="V36" s="36">
        <v>1016</v>
      </c>
      <c r="W36" s="36">
        <v>960</v>
      </c>
      <c r="X36" s="36">
        <v>940</v>
      </c>
      <c r="Y36" s="36">
        <v>1193</v>
      </c>
      <c r="Z36" s="55">
        <v>5009</v>
      </c>
    </row>
    <row r="37" spans="17:26" x14ac:dyDescent="0.3">
      <c r="T37" s="54" t="str">
        <v>C0010</v>
      </c>
      <c r="U37" s="36">
        <v>900</v>
      </c>
      <c r="V37" s="36">
        <v>1470</v>
      </c>
      <c r="W37" s="36">
        <v>1617</v>
      </c>
      <c r="X37" s="36">
        <v>1314</v>
      </c>
      <c r="Y37" s="36">
        <v>941</v>
      </c>
      <c r="Z37" s="55">
        <v>6242</v>
      </c>
    </row>
    <row r="38" spans="17:26" x14ac:dyDescent="0.3">
      <c r="T38" s="54" t="str">
        <v>C0013</v>
      </c>
      <c r="U38" s="36">
        <v>1255</v>
      </c>
      <c r="V38" s="36">
        <v>516</v>
      </c>
      <c r="W38" s="36">
        <v>1874</v>
      </c>
      <c r="X38" s="36">
        <v>1863</v>
      </c>
      <c r="Y38" s="36">
        <v>1722</v>
      </c>
      <c r="Z38" s="55">
        <v>7230</v>
      </c>
    </row>
    <row r="39" spans="17:26" x14ac:dyDescent="0.3">
      <c r="T39" s="54" t="str">
        <v>C0015</v>
      </c>
      <c r="U39" s="36">
        <v>1138</v>
      </c>
      <c r="V39" s="36">
        <v>1898</v>
      </c>
      <c r="W39" s="36">
        <v>1482</v>
      </c>
      <c r="X39" s="36">
        <v>846</v>
      </c>
      <c r="Y39" s="36">
        <v>1154</v>
      </c>
      <c r="Z39" s="55">
        <v>6518</v>
      </c>
    </row>
    <row r="40" spans="17:26" ht="15" x14ac:dyDescent="0.3">
      <c r="Q40" s="39"/>
      <c r="R40" s="39"/>
      <c r="T40" s="51" t="str">
        <v>Columbus</v>
      </c>
      <c r="U40" s="36" t="str">
        <v/>
      </c>
      <c r="V40" s="36" t="str">
        <v/>
      </c>
      <c r="W40" s="36" t="str">
        <v/>
      </c>
      <c r="X40" s="36" t="str">
        <v/>
      </c>
      <c r="Y40" s="36" t="str">
        <v/>
      </c>
      <c r="Z40" s="55" t="str">
        <v/>
      </c>
    </row>
    <row r="41" spans="17:26" ht="15" x14ac:dyDescent="0.3">
      <c r="Q41" s="41" t="str">
        <f>Pivots!A51</f>
        <v>R02</v>
      </c>
      <c r="R41" s="42"/>
      <c r="T41" s="54" t="str">
        <v>C0001</v>
      </c>
      <c r="U41" s="36">
        <v>1655</v>
      </c>
      <c r="V41" s="36">
        <v>805</v>
      </c>
      <c r="W41" s="36">
        <v>2263</v>
      </c>
      <c r="X41" s="36">
        <v>987</v>
      </c>
      <c r="Y41" s="36">
        <v>1075</v>
      </c>
      <c r="Z41" s="55">
        <v>6785</v>
      </c>
    </row>
    <row r="42" spans="17:26" ht="15" x14ac:dyDescent="0.3">
      <c r="Q42" s="43" t="str">
        <f>"% of calls : "&amp;TEXT(Pivots!F51,".0%")</f>
        <v>% of calls : 21.8%</v>
      </c>
      <c r="R42" s="44"/>
      <c r="T42" s="54" t="str">
        <v>C0005</v>
      </c>
      <c r="U42" s="36">
        <v>1104</v>
      </c>
      <c r="V42" s="36">
        <v>2280</v>
      </c>
      <c r="W42" s="36">
        <v>1445</v>
      </c>
      <c r="X42" s="36">
        <v>1722</v>
      </c>
      <c r="Y42" s="36">
        <v>1196</v>
      </c>
      <c r="Z42" s="55">
        <v>7747</v>
      </c>
    </row>
    <row r="43" spans="17:26" ht="15" x14ac:dyDescent="0.3">
      <c r="Q43" s="45" t="str">
        <f>"Call rank : "&amp; Pivots!F58</f>
        <v>Call rank : 1</v>
      </c>
      <c r="R43" s="46"/>
      <c r="T43" s="54" t="str">
        <v>C0006</v>
      </c>
      <c r="U43" s="36">
        <v>372</v>
      </c>
      <c r="V43" s="36">
        <v>1818</v>
      </c>
      <c r="W43" s="36">
        <v>1346</v>
      </c>
      <c r="X43" s="36">
        <v>1156</v>
      </c>
      <c r="Y43" s="36">
        <v>1484</v>
      </c>
      <c r="Z43" s="55">
        <v>6176</v>
      </c>
    </row>
    <row r="44" spans="17:26" ht="15" x14ac:dyDescent="0.3">
      <c r="Q44" s="47" t="str">
        <f>"Amount rank : "&amp;Pivots!F59</f>
        <v>Amount rank : 2</v>
      </c>
      <c r="R44" s="48"/>
      <c r="T44" s="54" t="str">
        <v>C0009</v>
      </c>
      <c r="U44" s="36">
        <v>1415</v>
      </c>
      <c r="V44" s="36">
        <v>1271</v>
      </c>
      <c r="W44" s="36">
        <v>1214</v>
      </c>
      <c r="X44" s="36">
        <v>1135</v>
      </c>
      <c r="Y44" s="36">
        <v>1566</v>
      </c>
      <c r="Z44" s="55">
        <v>6601</v>
      </c>
    </row>
    <row r="45" spans="17:26" x14ac:dyDescent="0.3">
      <c r="T45" s="56" t="str">
        <v>C0014</v>
      </c>
      <c r="U45" s="57">
        <v>1362</v>
      </c>
      <c r="V45" s="57">
        <v>1363</v>
      </c>
      <c r="W45" s="57">
        <v>1152</v>
      </c>
      <c r="X45" s="57">
        <v>777</v>
      </c>
      <c r="Y45" s="57">
        <v>750</v>
      </c>
      <c r="Z45" s="58">
        <v>5404</v>
      </c>
    </row>
  </sheetData>
  <mergeCells count="3">
    <mergeCell ref="Q40:R40"/>
    <mergeCell ref="Q41:R41"/>
    <mergeCell ref="A1:AF2"/>
  </mergeCells>
  <conditionalFormatting sqref="U29:Y45">
    <cfRule type="dataBar" priority="2">
      <dataBar>
        <cfvo type="num" val="0"/>
        <cfvo type="formula" val="MAX($U$29:$Y$45)*2"/>
        <color theme="1" tint="0.249977111117893"/>
      </dataBar>
      <extLst>
        <ext xmlns:x14="http://schemas.microsoft.com/office/spreadsheetml/2009/9/main" uri="{B025F937-C7B1-47D3-B67F-A62EFF666E3E}">
          <x14:id>{198E3EE7-E49A-47AE-8055-6363C0540FB5}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4DA3C1FD-1552-478A-901D-D933D35F9737}">
            <xm:f>U$27=Pivots!$A$51</xm:f>
            <x14:dxf>
              <fill>
                <patternFill>
                  <bgColor theme="8" tint="0.39994506668294322"/>
                </patternFill>
              </fill>
            </x14:dxf>
          </x14:cfRule>
          <xm:sqref>U27:Y45</xm:sqref>
        </x14:conditionalFormatting>
        <x14:conditionalFormatting xmlns:xm="http://schemas.microsoft.com/office/excel/2006/main">
          <x14:cfRule type="dataBar" id="{198E3EE7-E49A-47AE-8055-6363C0540FB5}">
            <x14:dataBar minLength="0" maxLength="100">
              <x14:cfvo type="num">
                <xm:f>0</xm:f>
              </x14:cfvo>
              <x14:cfvo type="formula">
                <xm:f>MAX($U$29:$Y$45)*2</xm:f>
              </x14:cfvo>
              <x14:negativeFillColor rgb="FFFF0000"/>
              <x14:axisColor auto="1"/>
            </x14:dataBar>
          </x14:cfRule>
          <xm:sqref>U29:Y45</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9F0A-0DAB-4870-A9CE-508CF74A5A4F}">
  <dimension ref="A3:I96"/>
  <sheetViews>
    <sheetView zoomScale="64" workbookViewId="0">
      <selection activeCell="R19" sqref="R19"/>
    </sheetView>
  </sheetViews>
  <sheetFormatPr defaultRowHeight="14" x14ac:dyDescent="0.3"/>
  <cols>
    <col min="1" max="1" width="13.33203125" bestFit="1" customWidth="1"/>
    <col min="2" max="2" width="9.08203125" bestFit="1" customWidth="1"/>
    <col min="3" max="3" width="5.08203125" bestFit="1" customWidth="1"/>
    <col min="4" max="4" width="11" bestFit="1" customWidth="1"/>
    <col min="5" max="5" width="13.33203125" bestFit="1" customWidth="1"/>
    <col min="6" max="6" width="9.08203125" bestFit="1" customWidth="1"/>
    <col min="7" max="7" width="11" bestFit="1" customWidth="1"/>
    <col min="8" max="8" width="13.33203125" bestFit="1" customWidth="1"/>
    <col min="9" max="9" width="9.08203125" bestFit="1" customWidth="1"/>
    <col min="10" max="16" width="6.33203125" bestFit="1" customWidth="1"/>
    <col min="17" max="17" width="11" bestFit="1" customWidth="1"/>
    <col min="18" max="18" width="8.08203125" bestFit="1" customWidth="1"/>
    <col min="19" max="19" width="10.75" bestFit="1" customWidth="1"/>
    <col min="20" max="20" width="14.08203125" bestFit="1" customWidth="1"/>
    <col min="21" max="21" width="15.1640625" bestFit="1" customWidth="1"/>
    <col min="22" max="29" width="10.4140625" bestFit="1" customWidth="1"/>
    <col min="30" max="37" width="9.33203125" bestFit="1" customWidth="1"/>
    <col min="38" max="50" width="10.4140625" bestFit="1" customWidth="1"/>
    <col min="51" max="54" width="9.33203125" bestFit="1" customWidth="1"/>
    <col min="55" max="64" width="10.4140625" bestFit="1" customWidth="1"/>
    <col min="65" max="67" width="9.33203125" bestFit="1" customWidth="1"/>
    <col min="68" max="77" width="10.4140625" bestFit="1" customWidth="1"/>
    <col min="78" max="80" width="9.33203125" bestFit="1" customWidth="1"/>
    <col min="81" max="90" width="10.4140625" bestFit="1" customWidth="1"/>
    <col min="91" max="93" width="9.33203125" bestFit="1" customWidth="1"/>
    <col min="94" max="102" width="10.4140625" bestFit="1" customWidth="1"/>
    <col min="103" max="103" width="9.33203125" bestFit="1" customWidth="1"/>
    <col min="104" max="107" width="10.4140625" bestFit="1" customWidth="1"/>
    <col min="108" max="110" width="9.33203125" bestFit="1" customWidth="1"/>
    <col min="111" max="121" width="10.4140625" bestFit="1" customWidth="1"/>
    <col min="122" max="131" width="11.4140625" bestFit="1" customWidth="1"/>
    <col min="132" max="133" width="10.4140625" bestFit="1" customWidth="1"/>
    <col min="134" max="140" width="11.4140625" bestFit="1" customWidth="1"/>
    <col min="141" max="141" width="10.4140625" bestFit="1" customWidth="1"/>
    <col min="142" max="146" width="11.4140625" bestFit="1" customWidth="1"/>
    <col min="147" max="148" width="11" bestFit="1" customWidth="1"/>
  </cols>
  <sheetData>
    <row r="3" spans="1:9" x14ac:dyDescent="0.3">
      <c r="A3" t="s">
        <v>1042</v>
      </c>
      <c r="B3" t="s">
        <v>1043</v>
      </c>
      <c r="C3" t="s">
        <v>1044</v>
      </c>
      <c r="D3" t="s">
        <v>1045</v>
      </c>
      <c r="E3" t="s">
        <v>1046</v>
      </c>
      <c r="H3" s="24" t="s">
        <v>1060</v>
      </c>
      <c r="I3" t="s">
        <v>1042</v>
      </c>
    </row>
    <row r="4" spans="1:9" x14ac:dyDescent="0.3">
      <c r="A4">
        <v>1000</v>
      </c>
      <c r="B4" s="21">
        <v>96623</v>
      </c>
      <c r="C4" s="23">
        <v>89850</v>
      </c>
      <c r="D4" s="22">
        <v>3.8854000000000033</v>
      </c>
      <c r="E4" s="23">
        <v>307</v>
      </c>
      <c r="H4" s="25" t="s">
        <v>1062</v>
      </c>
      <c r="I4" s="38">
        <v>141</v>
      </c>
    </row>
    <row r="5" spans="1:9" x14ac:dyDescent="0.3">
      <c r="H5" s="25" t="s">
        <v>1063</v>
      </c>
      <c r="I5" s="38">
        <v>133</v>
      </c>
    </row>
    <row r="6" spans="1:9" x14ac:dyDescent="0.3">
      <c r="H6" s="25" t="s">
        <v>1064</v>
      </c>
      <c r="I6" s="38">
        <v>161</v>
      </c>
    </row>
    <row r="7" spans="1:9" x14ac:dyDescent="0.3">
      <c r="H7" s="25" t="s">
        <v>1065</v>
      </c>
      <c r="I7" s="38">
        <v>146</v>
      </c>
    </row>
    <row r="8" spans="1:9" x14ac:dyDescent="0.3">
      <c r="A8" t="s">
        <v>1042</v>
      </c>
      <c r="B8" t="s">
        <v>1043</v>
      </c>
      <c r="C8" t="s">
        <v>1044</v>
      </c>
      <c r="D8" t="s">
        <v>1045</v>
      </c>
      <c r="E8" t="s">
        <v>1046</v>
      </c>
      <c r="H8" s="25" t="s">
        <v>1066</v>
      </c>
      <c r="I8" s="38">
        <v>128</v>
      </c>
    </row>
    <row r="9" spans="1:9" x14ac:dyDescent="0.3">
      <c r="A9" s="38">
        <v>218</v>
      </c>
      <c r="B9" s="21">
        <v>20581</v>
      </c>
      <c r="C9" s="23">
        <v>19300</v>
      </c>
      <c r="D9" s="22">
        <v>3.8706422018348627</v>
      </c>
      <c r="E9" s="23">
        <v>74</v>
      </c>
      <c r="H9" s="25" t="s">
        <v>1067</v>
      </c>
      <c r="I9" s="38">
        <v>138</v>
      </c>
    </row>
    <row r="10" spans="1:9" x14ac:dyDescent="0.3">
      <c r="H10" s="25" t="s">
        <v>1068</v>
      </c>
      <c r="I10" s="38">
        <v>153</v>
      </c>
    </row>
    <row r="11" spans="1:9" x14ac:dyDescent="0.3">
      <c r="H11" s="25" t="s">
        <v>1047</v>
      </c>
      <c r="I11" s="38">
        <v>1000</v>
      </c>
    </row>
    <row r="21" spans="1:6" x14ac:dyDescent="0.3">
      <c r="A21" s="24" t="s">
        <v>1060</v>
      </c>
      <c r="B21" t="s">
        <v>1042</v>
      </c>
      <c r="C21" t="s">
        <v>1061</v>
      </c>
      <c r="E21" s="24" t="s">
        <v>1060</v>
      </c>
      <c r="F21" t="s">
        <v>1042</v>
      </c>
    </row>
    <row r="22" spans="1:6" x14ac:dyDescent="0.3">
      <c r="A22" s="25" t="s">
        <v>1048</v>
      </c>
      <c r="B22" s="38">
        <v>19</v>
      </c>
      <c r="C22" s="38">
        <v>19</v>
      </c>
      <c r="E22" s="25" t="s">
        <v>1065</v>
      </c>
      <c r="F22" s="38">
        <v>28</v>
      </c>
    </row>
    <row r="23" spans="1:6" x14ac:dyDescent="0.3">
      <c r="A23" s="25" t="s">
        <v>1049</v>
      </c>
      <c r="B23" s="38">
        <v>10</v>
      </c>
      <c r="C23" s="38">
        <v>10</v>
      </c>
      <c r="E23" s="25" t="s">
        <v>1063</v>
      </c>
      <c r="F23" s="38">
        <v>24</v>
      </c>
    </row>
    <row r="24" spans="1:6" x14ac:dyDescent="0.3">
      <c r="A24" s="25" t="s">
        <v>1050</v>
      </c>
      <c r="B24" s="38">
        <v>40</v>
      </c>
      <c r="C24" s="38">
        <v>40</v>
      </c>
      <c r="E24" s="25" t="s">
        <v>1067</v>
      </c>
      <c r="F24" s="38">
        <v>44</v>
      </c>
    </row>
    <row r="25" spans="1:6" x14ac:dyDescent="0.3">
      <c r="A25" s="25" t="s">
        <v>1051</v>
      </c>
      <c r="B25" s="38">
        <v>40</v>
      </c>
      <c r="C25" s="38">
        <v>40</v>
      </c>
      <c r="E25" s="25" t="s">
        <v>1068</v>
      </c>
      <c r="F25" s="38">
        <v>36</v>
      </c>
    </row>
    <row r="26" spans="1:6" x14ac:dyDescent="0.3">
      <c r="A26" s="25" t="s">
        <v>1052</v>
      </c>
      <c r="B26" s="38">
        <v>13</v>
      </c>
      <c r="C26" s="38">
        <v>13</v>
      </c>
      <c r="E26" s="25" t="s">
        <v>1066</v>
      </c>
      <c r="F26" s="38">
        <v>33</v>
      </c>
    </row>
    <row r="27" spans="1:6" x14ac:dyDescent="0.3">
      <c r="A27" s="25" t="s">
        <v>1053</v>
      </c>
      <c r="B27" s="38">
        <v>12</v>
      </c>
      <c r="C27" s="38">
        <v>12</v>
      </c>
      <c r="E27" s="25" t="s">
        <v>1062</v>
      </c>
      <c r="F27" s="38">
        <v>29</v>
      </c>
    </row>
    <row r="28" spans="1:6" x14ac:dyDescent="0.3">
      <c r="A28" s="25" t="s">
        <v>1054</v>
      </c>
      <c r="B28" s="38">
        <v>9</v>
      </c>
      <c r="C28" s="38">
        <v>9</v>
      </c>
      <c r="E28" s="25" t="s">
        <v>1064</v>
      </c>
      <c r="F28" s="38">
        <v>24</v>
      </c>
    </row>
    <row r="29" spans="1:6" x14ac:dyDescent="0.3">
      <c r="A29" s="25" t="s">
        <v>1055</v>
      </c>
      <c r="B29" s="38">
        <v>13</v>
      </c>
      <c r="C29" s="38">
        <v>13</v>
      </c>
      <c r="E29" s="25" t="s">
        <v>1047</v>
      </c>
      <c r="F29" s="38">
        <v>218</v>
      </c>
    </row>
    <row r="30" spans="1:6" x14ac:dyDescent="0.3">
      <c r="A30" s="25" t="s">
        <v>1056</v>
      </c>
      <c r="B30" s="38">
        <v>18</v>
      </c>
      <c r="C30" s="38">
        <v>18</v>
      </c>
    </row>
    <row r="31" spans="1:6" x14ac:dyDescent="0.3">
      <c r="A31" s="25" t="s">
        <v>1057</v>
      </c>
      <c r="B31" s="38">
        <v>21</v>
      </c>
      <c r="C31" s="38">
        <v>21</v>
      </c>
    </row>
    <row r="32" spans="1:6" x14ac:dyDescent="0.3">
      <c r="A32" s="25" t="s">
        <v>1058</v>
      </c>
      <c r="B32" s="38">
        <v>14</v>
      </c>
      <c r="C32" s="38">
        <v>14</v>
      </c>
    </row>
    <row r="33" spans="1:9" x14ac:dyDescent="0.3">
      <c r="A33" s="25" t="s">
        <v>1059</v>
      </c>
      <c r="B33" s="38">
        <v>9</v>
      </c>
      <c r="C33" s="38">
        <v>9</v>
      </c>
    </row>
    <row r="34" spans="1:9" x14ac:dyDescent="0.3">
      <c r="A34" s="25" t="s">
        <v>1047</v>
      </c>
      <c r="B34" s="38">
        <v>218</v>
      </c>
      <c r="C34" s="38">
        <v>218</v>
      </c>
    </row>
    <row r="37" spans="1:9" x14ac:dyDescent="0.3">
      <c r="E37" s="2" t="s">
        <v>1074</v>
      </c>
      <c r="F37" s="2"/>
      <c r="G37" s="2"/>
      <c r="H37" s="2" t="s">
        <v>1075</v>
      </c>
      <c r="I37" s="2" t="str">
        <f>A51</f>
        <v>R02</v>
      </c>
    </row>
    <row r="38" spans="1:9" x14ac:dyDescent="0.3">
      <c r="E38" s="28"/>
      <c r="I38" s="29"/>
    </row>
    <row r="39" spans="1:9" x14ac:dyDescent="0.3">
      <c r="A39" s="24" t="s">
        <v>1060</v>
      </c>
      <c r="B39" t="s">
        <v>1042</v>
      </c>
      <c r="C39" t="s">
        <v>1043</v>
      </c>
      <c r="E39" s="28" t="s">
        <v>1069</v>
      </c>
      <c r="F39" t="s">
        <v>1070</v>
      </c>
      <c r="G39" t="s">
        <v>1071</v>
      </c>
      <c r="H39" t="s">
        <v>1072</v>
      </c>
      <c r="I39" s="29" t="s">
        <v>1073</v>
      </c>
    </row>
    <row r="40" spans="1:9" x14ac:dyDescent="0.3">
      <c r="A40" s="25" t="s">
        <v>11</v>
      </c>
      <c r="B40">
        <v>189</v>
      </c>
      <c r="C40" s="21">
        <v>18415</v>
      </c>
      <c r="E40" s="28" t="str">
        <f t="shared" ref="E40:G44" si="0">A40</f>
        <v>R01</v>
      </c>
      <c r="F40">
        <f t="shared" si="0"/>
        <v>189</v>
      </c>
      <c r="G40" s="26">
        <f t="shared" si="0"/>
        <v>18415</v>
      </c>
      <c r="H40" t="e">
        <f>IF(TRIM(E40)=TRIM(I37),F40,NA())</f>
        <v>#N/A</v>
      </c>
      <c r="I40" s="30" t="e">
        <f>IF(E40=I37,G40,NA())</f>
        <v>#N/A</v>
      </c>
    </row>
    <row r="41" spans="1:9" x14ac:dyDescent="0.3">
      <c r="A41" s="25" t="s">
        <v>9</v>
      </c>
      <c r="B41">
        <v>218</v>
      </c>
      <c r="C41" s="21">
        <v>20581</v>
      </c>
      <c r="E41" s="28" t="str">
        <f t="shared" si="0"/>
        <v>R02</v>
      </c>
      <c r="F41">
        <f t="shared" si="0"/>
        <v>218</v>
      </c>
      <c r="G41" s="26">
        <f t="shared" si="0"/>
        <v>20581</v>
      </c>
      <c r="H41">
        <f>IF(TRIM(E41)=TRIM(I37),F41,NA())</f>
        <v>218</v>
      </c>
      <c r="I41" s="30">
        <f>IF(E41=I37,G41,NA())</f>
        <v>20581</v>
      </c>
    </row>
    <row r="42" spans="1:9" x14ac:dyDescent="0.3">
      <c r="A42" s="25" t="s">
        <v>6</v>
      </c>
      <c r="B42">
        <v>207</v>
      </c>
      <c r="C42" s="21">
        <v>20872</v>
      </c>
      <c r="E42" s="28" t="str">
        <f t="shared" si="0"/>
        <v>R03</v>
      </c>
      <c r="F42">
        <f t="shared" si="0"/>
        <v>207</v>
      </c>
      <c r="G42" s="26">
        <f t="shared" si="0"/>
        <v>20872</v>
      </c>
      <c r="H42" t="e">
        <f>IF(TRIM(E42)=TRIM(I37),F42,NA())</f>
        <v>#N/A</v>
      </c>
      <c r="I42" s="30" t="e">
        <f>IF(E42=I37,G42,NA())</f>
        <v>#N/A</v>
      </c>
    </row>
    <row r="43" spans="1:9" x14ac:dyDescent="0.3">
      <c r="A43" s="25" t="s">
        <v>13</v>
      </c>
      <c r="B43">
        <v>186</v>
      </c>
      <c r="C43" s="21">
        <v>16651</v>
      </c>
      <c r="E43" s="28" t="str">
        <f t="shared" si="0"/>
        <v>R04</v>
      </c>
      <c r="F43">
        <f t="shared" si="0"/>
        <v>186</v>
      </c>
      <c r="G43" s="26">
        <f t="shared" si="0"/>
        <v>16651</v>
      </c>
      <c r="H43" t="e">
        <f>IF(TRIM(E43)=TRIM(I37),F43,NA())</f>
        <v>#N/A</v>
      </c>
      <c r="I43" s="30" t="e">
        <f>IF(E43=I37,G43,NA())</f>
        <v>#N/A</v>
      </c>
    </row>
    <row r="44" spans="1:9" ht="14.5" thickBot="1" x14ac:dyDescent="0.35">
      <c r="A44" s="25" t="s">
        <v>10</v>
      </c>
      <c r="B44">
        <v>200</v>
      </c>
      <c r="C44" s="21">
        <v>20104</v>
      </c>
      <c r="E44" s="31" t="str">
        <f t="shared" si="0"/>
        <v>R05</v>
      </c>
      <c r="F44" s="32">
        <f t="shared" si="0"/>
        <v>200</v>
      </c>
      <c r="G44" s="33">
        <f t="shared" si="0"/>
        <v>20104</v>
      </c>
      <c r="H44" s="32" t="e">
        <f>IF(TRIM(E44)=TRIM(I37),F44,NA())</f>
        <v>#N/A</v>
      </c>
      <c r="I44" s="34" t="e">
        <f>IF(E44=I37,G44,NA())</f>
        <v>#N/A</v>
      </c>
    </row>
    <row r="45" spans="1:9" x14ac:dyDescent="0.3">
      <c r="A45" s="25" t="s">
        <v>1047</v>
      </c>
      <c r="B45">
        <v>1000</v>
      </c>
      <c r="C45" s="21">
        <v>96623</v>
      </c>
      <c r="I45" s="26"/>
    </row>
    <row r="49" spans="1:6" x14ac:dyDescent="0.3">
      <c r="E49" t="s">
        <v>1078</v>
      </c>
    </row>
    <row r="50" spans="1:6" x14ac:dyDescent="0.3">
      <c r="A50" s="24" t="s">
        <v>1060</v>
      </c>
    </row>
    <row r="51" spans="1:6" x14ac:dyDescent="0.3">
      <c r="A51" s="27" t="s">
        <v>9</v>
      </c>
      <c r="E51" t="s">
        <v>1079</v>
      </c>
      <c r="F51" s="37">
        <f>A9/A4</f>
        <v>0.218</v>
      </c>
    </row>
    <row r="52" spans="1:6" x14ac:dyDescent="0.3">
      <c r="E52" t="s">
        <v>1082</v>
      </c>
      <c r="F52">
        <f>_xlfn.XLOOKUP(A51,E40:E44,F40:F44)</f>
        <v>218</v>
      </c>
    </row>
    <row r="53" spans="1:6" x14ac:dyDescent="0.3">
      <c r="E53" t="s">
        <v>1071</v>
      </c>
      <c r="F53">
        <f>_xlfn.XLOOKUP(A51,E40:E44,G40:G44)</f>
        <v>20581</v>
      </c>
    </row>
    <row r="56" spans="1:6" x14ac:dyDescent="0.3">
      <c r="A56" s="24" t="s">
        <v>1042</v>
      </c>
      <c r="B56" s="24" t="s">
        <v>1076</v>
      </c>
    </row>
    <row r="57" spans="1:6" x14ac:dyDescent="0.3">
      <c r="A57" s="24" t="s">
        <v>1060</v>
      </c>
      <c r="B57" t="s">
        <v>998</v>
      </c>
      <c r="C57" t="s">
        <v>997</v>
      </c>
      <c r="D57" t="s">
        <v>1047</v>
      </c>
    </row>
    <row r="58" spans="1:6" x14ac:dyDescent="0.3">
      <c r="A58" s="25" t="s">
        <v>1001</v>
      </c>
      <c r="B58" s="38">
        <v>27</v>
      </c>
      <c r="C58" s="38">
        <v>35</v>
      </c>
      <c r="D58" s="38">
        <v>62</v>
      </c>
      <c r="E58" t="s">
        <v>1081</v>
      </c>
      <c r="F58">
        <f>_xlfn.RANK.AVG(F52,F40:F44)</f>
        <v>1</v>
      </c>
    </row>
    <row r="59" spans="1:6" x14ac:dyDescent="0.3">
      <c r="A59" s="25" t="s">
        <v>1000</v>
      </c>
      <c r="B59" s="38">
        <v>76</v>
      </c>
      <c r="C59" s="38">
        <v>5</v>
      </c>
      <c r="D59" s="38">
        <v>81</v>
      </c>
      <c r="E59" t="s">
        <v>1080</v>
      </c>
      <c r="F59">
        <f>_xlfn.RANK.AVG(F53,G40:G44)</f>
        <v>2</v>
      </c>
    </row>
    <row r="60" spans="1:6" x14ac:dyDescent="0.3">
      <c r="A60" s="25" t="s">
        <v>999</v>
      </c>
      <c r="B60" s="38">
        <v>27</v>
      </c>
      <c r="C60" s="38">
        <v>48</v>
      </c>
      <c r="D60" s="38">
        <v>75</v>
      </c>
    </row>
    <row r="61" spans="1:6" x14ac:dyDescent="0.3">
      <c r="A61" s="25" t="s">
        <v>1047</v>
      </c>
      <c r="B61" s="38">
        <v>130</v>
      </c>
      <c r="C61" s="38">
        <v>88</v>
      </c>
      <c r="D61" s="38">
        <v>218</v>
      </c>
    </row>
    <row r="66" spans="1:7" x14ac:dyDescent="0.3">
      <c r="A66" s="24" t="s">
        <v>1060</v>
      </c>
      <c r="B66" t="s">
        <v>1042</v>
      </c>
    </row>
    <row r="67" spans="1:7" x14ac:dyDescent="0.3">
      <c r="A67" s="25">
        <v>1</v>
      </c>
      <c r="B67" s="38">
        <v>3</v>
      </c>
    </row>
    <row r="68" spans="1:7" x14ac:dyDescent="0.3">
      <c r="A68" s="25">
        <v>2</v>
      </c>
      <c r="B68" s="38">
        <v>19</v>
      </c>
    </row>
    <row r="69" spans="1:7" x14ac:dyDescent="0.3">
      <c r="A69" s="25">
        <v>3</v>
      </c>
      <c r="B69" s="38">
        <v>35</v>
      </c>
    </row>
    <row r="70" spans="1:7" x14ac:dyDescent="0.3">
      <c r="A70" s="25">
        <v>4</v>
      </c>
      <c r="B70" s="38">
        <v>87</v>
      </c>
    </row>
    <row r="71" spans="1:7" x14ac:dyDescent="0.3">
      <c r="A71" s="25">
        <v>5</v>
      </c>
      <c r="B71" s="38">
        <v>74</v>
      </c>
    </row>
    <row r="72" spans="1:7" x14ac:dyDescent="0.3">
      <c r="A72" s="25" t="s">
        <v>1047</v>
      </c>
      <c r="B72" s="38">
        <v>218</v>
      </c>
    </row>
    <row r="77" spans="1:7" x14ac:dyDescent="0.3">
      <c r="A77" s="24" t="s">
        <v>1043</v>
      </c>
      <c r="B77" s="24" t="s">
        <v>1076</v>
      </c>
    </row>
    <row r="78" spans="1:7" x14ac:dyDescent="0.3">
      <c r="A78" s="24" t="s">
        <v>1060</v>
      </c>
      <c r="B78" t="s">
        <v>11</v>
      </c>
      <c r="C78" t="s">
        <v>9</v>
      </c>
      <c r="D78" t="s">
        <v>6</v>
      </c>
      <c r="E78" t="s">
        <v>13</v>
      </c>
      <c r="F78" t="s">
        <v>10</v>
      </c>
      <c r="G78" t="s">
        <v>1047</v>
      </c>
    </row>
    <row r="79" spans="1:7" x14ac:dyDescent="0.3">
      <c r="A79" s="25" t="s">
        <v>1001</v>
      </c>
    </row>
    <row r="80" spans="1:7" x14ac:dyDescent="0.3">
      <c r="A80" s="35" t="s">
        <v>20</v>
      </c>
      <c r="B80" s="21">
        <v>891</v>
      </c>
      <c r="C80" s="21">
        <v>1332</v>
      </c>
      <c r="D80" s="21">
        <v>1282</v>
      </c>
      <c r="E80" s="21">
        <v>739</v>
      </c>
      <c r="F80" s="21">
        <v>560</v>
      </c>
      <c r="G80" s="21">
        <v>4804</v>
      </c>
    </row>
    <row r="81" spans="1:7" x14ac:dyDescent="0.3">
      <c r="A81" s="35" t="s">
        <v>12</v>
      </c>
      <c r="B81" s="21">
        <v>1991</v>
      </c>
      <c r="C81" s="21">
        <v>1886</v>
      </c>
      <c r="D81" s="21">
        <v>1206</v>
      </c>
      <c r="E81" s="21">
        <v>884</v>
      </c>
      <c r="F81" s="21">
        <v>1722</v>
      </c>
      <c r="G81" s="21">
        <v>7689</v>
      </c>
    </row>
    <row r="82" spans="1:7" x14ac:dyDescent="0.3">
      <c r="A82" s="35" t="s">
        <v>8</v>
      </c>
      <c r="B82" s="21">
        <v>1163</v>
      </c>
      <c r="C82" s="21">
        <v>1180</v>
      </c>
      <c r="D82" s="21">
        <v>1616</v>
      </c>
      <c r="E82" s="21">
        <v>1043</v>
      </c>
      <c r="F82" s="21">
        <v>1747</v>
      </c>
      <c r="G82" s="21">
        <v>6749</v>
      </c>
    </row>
    <row r="83" spans="1:7" x14ac:dyDescent="0.3">
      <c r="A83" s="35" t="s">
        <v>16</v>
      </c>
      <c r="B83" s="21">
        <v>1438</v>
      </c>
      <c r="C83" s="21">
        <v>1616</v>
      </c>
      <c r="D83" s="21">
        <v>866</v>
      </c>
      <c r="E83" s="21">
        <v>829</v>
      </c>
      <c r="F83" s="21">
        <v>2070</v>
      </c>
      <c r="G83" s="21">
        <v>6819</v>
      </c>
    </row>
    <row r="84" spans="1:7" x14ac:dyDescent="0.3">
      <c r="A84" s="25" t="s">
        <v>1000</v>
      </c>
    </row>
    <row r="85" spans="1:7" x14ac:dyDescent="0.3">
      <c r="A85" s="35" t="s">
        <v>24</v>
      </c>
      <c r="B85" s="21">
        <v>1233</v>
      </c>
      <c r="C85" s="21">
        <v>223</v>
      </c>
      <c r="D85" s="21">
        <v>1680</v>
      </c>
      <c r="E85" s="21">
        <v>990</v>
      </c>
      <c r="F85" s="21">
        <v>1508</v>
      </c>
      <c r="G85" s="21">
        <v>5634</v>
      </c>
    </row>
    <row r="86" spans="1:7" x14ac:dyDescent="0.3">
      <c r="A86" s="35" t="s">
        <v>15</v>
      </c>
      <c r="B86" s="21">
        <v>1598</v>
      </c>
      <c r="C86" s="21">
        <v>1907</v>
      </c>
      <c r="D86" s="21">
        <v>869</v>
      </c>
      <c r="E86" s="21">
        <v>1426</v>
      </c>
      <c r="F86" s="21">
        <v>1416</v>
      </c>
      <c r="G86" s="21">
        <v>7216</v>
      </c>
    </row>
    <row r="87" spans="1:7" x14ac:dyDescent="0.3">
      <c r="A87" s="35" t="s">
        <v>5</v>
      </c>
      <c r="B87" s="21">
        <v>900</v>
      </c>
      <c r="C87" s="21">
        <v>1016</v>
      </c>
      <c r="D87" s="21">
        <v>960</v>
      </c>
      <c r="E87" s="21">
        <v>940</v>
      </c>
      <c r="F87" s="21">
        <v>1193</v>
      </c>
      <c r="G87" s="21">
        <v>5009</v>
      </c>
    </row>
    <row r="88" spans="1:7" x14ac:dyDescent="0.3">
      <c r="A88" s="35" t="s">
        <v>18</v>
      </c>
      <c r="B88" s="21">
        <v>900</v>
      </c>
      <c r="C88" s="21">
        <v>1470</v>
      </c>
      <c r="D88" s="21">
        <v>1617</v>
      </c>
      <c r="E88" s="21">
        <v>1314</v>
      </c>
      <c r="F88" s="21">
        <v>941</v>
      </c>
      <c r="G88" s="21">
        <v>6242</v>
      </c>
    </row>
    <row r="89" spans="1:7" x14ac:dyDescent="0.3">
      <c r="A89" s="35" t="s">
        <v>14</v>
      </c>
      <c r="B89" s="21">
        <v>1255</v>
      </c>
      <c r="C89" s="21">
        <v>516</v>
      </c>
      <c r="D89" s="21">
        <v>1874</v>
      </c>
      <c r="E89" s="21">
        <v>1863</v>
      </c>
      <c r="F89" s="21">
        <v>1722</v>
      </c>
      <c r="G89" s="21">
        <v>7230</v>
      </c>
    </row>
    <row r="90" spans="1:7" x14ac:dyDescent="0.3">
      <c r="A90" s="35" t="s">
        <v>19</v>
      </c>
      <c r="B90" s="21">
        <v>1138</v>
      </c>
      <c r="C90" s="21">
        <v>1898</v>
      </c>
      <c r="D90" s="21">
        <v>1482</v>
      </c>
      <c r="E90" s="21">
        <v>846</v>
      </c>
      <c r="F90" s="21">
        <v>1154</v>
      </c>
      <c r="G90" s="21">
        <v>6518</v>
      </c>
    </row>
    <row r="91" spans="1:7" x14ac:dyDescent="0.3">
      <c r="A91" s="25" t="s">
        <v>999</v>
      </c>
    </row>
    <row r="92" spans="1:7" x14ac:dyDescent="0.3">
      <c r="A92" s="35" t="s">
        <v>17</v>
      </c>
      <c r="B92" s="21">
        <v>1655</v>
      </c>
      <c r="C92" s="21">
        <v>805</v>
      </c>
      <c r="D92" s="21">
        <v>2263</v>
      </c>
      <c r="E92" s="21">
        <v>987</v>
      </c>
      <c r="F92" s="21">
        <v>1075</v>
      </c>
      <c r="G92" s="21">
        <v>6785</v>
      </c>
    </row>
    <row r="93" spans="1:7" x14ac:dyDescent="0.3">
      <c r="A93" s="35" t="s">
        <v>23</v>
      </c>
      <c r="B93" s="21">
        <v>1104</v>
      </c>
      <c r="C93" s="21">
        <v>2280</v>
      </c>
      <c r="D93" s="21">
        <v>1445</v>
      </c>
      <c r="E93" s="21">
        <v>1722</v>
      </c>
      <c r="F93" s="21">
        <v>1196</v>
      </c>
      <c r="G93" s="21">
        <v>7747</v>
      </c>
    </row>
    <row r="94" spans="1:7" x14ac:dyDescent="0.3">
      <c r="A94" s="35" t="s">
        <v>7</v>
      </c>
      <c r="B94" s="21">
        <v>372</v>
      </c>
      <c r="C94" s="21">
        <v>1818</v>
      </c>
      <c r="D94" s="21">
        <v>1346</v>
      </c>
      <c r="E94" s="21">
        <v>1156</v>
      </c>
      <c r="F94" s="21">
        <v>1484</v>
      </c>
      <c r="G94" s="21">
        <v>6176</v>
      </c>
    </row>
    <row r="95" spans="1:7" x14ac:dyDescent="0.3">
      <c r="A95" s="35" t="s">
        <v>22</v>
      </c>
      <c r="B95" s="21">
        <v>1415</v>
      </c>
      <c r="C95" s="21">
        <v>1271</v>
      </c>
      <c r="D95" s="21">
        <v>1214</v>
      </c>
      <c r="E95" s="21">
        <v>1135</v>
      </c>
      <c r="F95" s="21">
        <v>1566</v>
      </c>
      <c r="G95" s="21">
        <v>6601</v>
      </c>
    </row>
    <row r="96" spans="1:7" x14ac:dyDescent="0.3">
      <c r="A96" s="35" t="s">
        <v>21</v>
      </c>
      <c r="B96" s="21">
        <v>1362</v>
      </c>
      <c r="C96" s="21">
        <v>1363</v>
      </c>
      <c r="D96" s="21">
        <v>1152</v>
      </c>
      <c r="E96" s="21">
        <v>777</v>
      </c>
      <c r="F96" s="21">
        <v>750</v>
      </c>
      <c r="G96" s="21">
        <v>5404</v>
      </c>
    </row>
  </sheetData>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64" zoomScaleNormal="115" workbookViewId="0">
      <selection activeCell="R21" sqref="R21"/>
    </sheetView>
  </sheetViews>
  <sheetFormatPr defaultRowHeight="14" x14ac:dyDescent="0.3"/>
  <cols>
    <col min="5" max="5" width="10.83203125" customWidth="1"/>
    <col min="6" max="6" width="9.83203125" customWidth="1"/>
  </cols>
  <sheetData>
    <row r="2" spans="5:6" x14ac:dyDescent="0.3">
      <c r="E2" t="s">
        <v>1039</v>
      </c>
      <c r="F2" t="s">
        <v>1040</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Shevya Goyal</cp:lastModifiedBy>
  <dcterms:created xsi:type="dcterms:W3CDTF">2021-03-14T20:21:32Z</dcterms:created>
  <dcterms:modified xsi:type="dcterms:W3CDTF">2026-05-11T11:03:22Z</dcterms:modified>
</cp:coreProperties>
</file>