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3"/>
  <workbookPr/>
  <mc:AlternateContent xmlns:mc="http://schemas.openxmlformats.org/markup-compatibility/2006">
    <mc:Choice Requires="x15">
      <x15ac:absPath xmlns:x15ac="http://schemas.microsoft.com/office/spreadsheetml/2010/11/ac" url="C:\Users\fuads\StudioProjects\green_raiders\assets\"/>
    </mc:Choice>
  </mc:AlternateContent>
  <xr:revisionPtr revIDLastSave="0" documentId="13_ncr:1_{F3EBCFC1-1210-4565-8409-5C06969D62C5}" xr6:coauthVersionLast="36" xr6:coauthVersionMax="36" xr10:uidLastSave="{00000000-0000-0000-0000-000000000000}"/>
  <bookViews>
    <workbookView xWindow="0" yWindow="0" windowWidth="28800" windowHeight="1233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1" i="1" l="1"/>
  <c r="P21" i="1" s="1"/>
  <c r="O21" i="1" l="1"/>
  <c r="Q21" i="1"/>
  <c r="N9" i="1"/>
  <c r="Q9" i="1" s="1"/>
  <c r="N10" i="1"/>
  <c r="Q10" i="1" s="1"/>
  <c r="N11" i="1"/>
  <c r="P11" i="1" s="1"/>
  <c r="O11" i="1"/>
  <c r="Q11" i="1"/>
  <c r="N12" i="1"/>
  <c r="O12" i="1" s="1"/>
  <c r="N13" i="1"/>
  <c r="O13" i="1" s="1"/>
  <c r="N14" i="1"/>
  <c r="O14" i="1" s="1"/>
  <c r="R14" i="1" s="1"/>
  <c r="S14" i="1" s="1"/>
  <c r="P14" i="1"/>
  <c r="Q14" i="1"/>
  <c r="N15" i="1"/>
  <c r="O15" i="1" s="1"/>
  <c r="N16" i="1"/>
  <c r="P16" i="1" s="1"/>
  <c r="N17" i="1"/>
  <c r="O17" i="1" s="1"/>
  <c r="N18" i="1"/>
  <c r="O18" i="1" s="1"/>
  <c r="N19" i="1"/>
  <c r="O19" i="1" s="1"/>
  <c r="N20" i="1"/>
  <c r="P20" i="1" s="1"/>
  <c r="O20" i="1"/>
  <c r="N22" i="1"/>
  <c r="O22" i="1" s="1"/>
  <c r="N23" i="1"/>
  <c r="P23" i="1" s="1"/>
  <c r="Q23" i="1"/>
  <c r="N24" i="1"/>
  <c r="O24" i="1" s="1"/>
  <c r="N25" i="1"/>
  <c r="P25" i="1" s="1"/>
  <c r="N26" i="1"/>
  <c r="O26" i="1" s="1"/>
  <c r="N27" i="1"/>
  <c r="Q27" i="1" s="1"/>
  <c r="N28" i="1"/>
  <c r="O28" i="1" s="1"/>
  <c r="R21" i="1" l="1"/>
  <c r="S21" i="1" s="1"/>
  <c r="Q26" i="1"/>
  <c r="P26" i="1"/>
  <c r="R26" i="1" s="1"/>
  <c r="S26" i="1" s="1"/>
  <c r="O16" i="1"/>
  <c r="Q19" i="1"/>
  <c r="P19" i="1"/>
  <c r="Q22" i="1"/>
  <c r="R11" i="1"/>
  <c r="S11" i="1" s="1"/>
  <c r="P27" i="1"/>
  <c r="P22" i="1"/>
  <c r="R22" i="1" s="1"/>
  <c r="S22" i="1" s="1"/>
  <c r="O27" i="1"/>
  <c r="R27" i="1" s="1"/>
  <c r="S27" i="1" s="1"/>
  <c r="O25" i="1"/>
  <c r="R25" i="1" s="1"/>
  <c r="S25" i="1" s="1"/>
  <c r="P10" i="1"/>
  <c r="O10" i="1"/>
  <c r="R10" i="1" s="1"/>
  <c r="S10" i="1" s="1"/>
  <c r="Q13" i="1"/>
  <c r="O23" i="1"/>
  <c r="R23" i="1" s="1"/>
  <c r="S23" i="1" s="1"/>
  <c r="P24" i="1"/>
  <c r="Q16" i="1"/>
  <c r="R16" i="1" s="1"/>
  <c r="S16" i="1" s="1"/>
  <c r="P13" i="1"/>
  <c r="Q24" i="1"/>
  <c r="P9" i="1"/>
  <c r="O9" i="1"/>
  <c r="Q17" i="1"/>
  <c r="P17" i="1"/>
  <c r="Q28" i="1"/>
  <c r="P28" i="1"/>
  <c r="Q25" i="1"/>
  <c r="Q20" i="1"/>
  <c r="R20" i="1" s="1"/>
  <c r="S20" i="1" s="1"/>
  <c r="Q18" i="1"/>
  <c r="Q15" i="1"/>
  <c r="Q12" i="1"/>
  <c r="P18" i="1"/>
  <c r="P15" i="1"/>
  <c r="R15" i="1" s="1"/>
  <c r="S15" i="1" s="1"/>
  <c r="P12" i="1"/>
  <c r="R19" i="1" l="1"/>
  <c r="S19" i="1" s="1"/>
  <c r="R24" i="1"/>
  <c r="S24" i="1" s="1"/>
  <c r="R12" i="1"/>
  <c r="S12" i="1" s="1"/>
  <c r="R17" i="1"/>
  <c r="S17" i="1" s="1"/>
  <c r="R13" i="1"/>
  <c r="S13" i="1" s="1"/>
  <c r="R18" i="1"/>
  <c r="S18" i="1" s="1"/>
  <c r="R28" i="1"/>
  <c r="S28" i="1" s="1"/>
  <c r="R9" i="1"/>
  <c r="S9" i="1" s="1"/>
  <c r="H5" i="1" l="1"/>
  <c r="H6" i="1" s="1"/>
  <c r="T12" i="1" l="1"/>
  <c r="T21" i="1"/>
  <c r="T10" i="1"/>
  <c r="T26" i="1"/>
  <c r="T27" i="1"/>
  <c r="T24" i="1"/>
  <c r="T9" i="1"/>
  <c r="T13" i="1"/>
  <c r="T20" i="1"/>
  <c r="T23" i="1"/>
  <c r="T11" i="1"/>
  <c r="T16" i="1"/>
  <c r="T14" i="1"/>
  <c r="T28" i="1"/>
  <c r="T19" i="1"/>
  <c r="T18" i="1"/>
  <c r="T17" i="1"/>
  <c r="T22" i="1"/>
  <c r="T15" i="1"/>
  <c r="T25" i="1"/>
</calcChain>
</file>

<file path=xl/sharedStrings.xml><?xml version="1.0" encoding="utf-8"?>
<sst xmlns="http://schemas.openxmlformats.org/spreadsheetml/2006/main" count="58" uniqueCount="58">
  <si>
    <t>General Bulk Shipping cargo g CO2/metric ton/km</t>
  </si>
  <si>
    <t>Mass of wheat per packet (g)</t>
  </si>
  <si>
    <t>Aus - Kor Shipping (km) (Darwin - Busan) (wheat)</t>
  </si>
  <si>
    <t>USA - Kor Shipping (km) (Busan - NY) (oil)</t>
  </si>
  <si>
    <t>Mass of oil per packet (g)</t>
  </si>
  <si>
    <t>Remaining mass per packet (g)</t>
  </si>
  <si>
    <t>Plastic per packet (g)</t>
  </si>
  <si>
    <t>Carbon emissions per g of plastic (g)</t>
  </si>
  <si>
    <t>Estimated no. of packets sold per year;</t>
  </si>
  <si>
    <t>Carbon emissions from wheat transport (kg)</t>
  </si>
  <si>
    <t>Carbon emissions from oil transport (kg)</t>
  </si>
  <si>
    <t>Carbon emissions from plastic production (kg)</t>
  </si>
  <si>
    <t>Factors not included;</t>
  </si>
  <si>
    <t>carbon emissions from courier shipping within Korea</t>
  </si>
  <si>
    <t>Ingredient manufacturing cost (not responsibility of ramen company)</t>
  </si>
  <si>
    <t>Factory manufacturing cost (unknown)</t>
  </si>
  <si>
    <t>Overheads carbon emissions (unknown)</t>
  </si>
  <si>
    <t>Assumptions</t>
  </si>
  <si>
    <t>Shipping -Kor to Malaysia (km)</t>
  </si>
  <si>
    <t>Wheat and oil is shipped with regular freight, from US and Aus equally</t>
  </si>
  <si>
    <t>Used average shipping lane distance</t>
  </si>
  <si>
    <t>Assumed all other ingredients were acquired within Korea</t>
  </si>
  <si>
    <t>Only transport and factory manufactoring were considered</t>
  </si>
  <si>
    <t>Estimated jin ramen market value and net korean ramen sales</t>
  </si>
  <si>
    <t xml:space="preserve"> Market Value (estimate) (%)</t>
  </si>
  <si>
    <t>Cost per packet (KRW)</t>
  </si>
  <si>
    <t>Shin Ramen</t>
  </si>
  <si>
    <t>Jin Jjambong</t>
  </si>
  <si>
    <t>Neoguri</t>
  </si>
  <si>
    <t>짜파게티 (Jjapageti)</t>
  </si>
  <si>
    <t>열라면 (Yeol Ramen)</t>
  </si>
  <si>
    <t>Net Carbon Dioxide emissions per year  (kg)</t>
  </si>
  <si>
    <t>Jin Ramen (mild)</t>
  </si>
  <si>
    <t>Jin Ramen (Spicy)</t>
  </si>
  <si>
    <t>안성탕면 (Anseong Tangmyeon)</t>
  </si>
  <si>
    <t>Baek Jjambong</t>
  </si>
  <si>
    <t>Net Korea Ramyeon Sales, KRW</t>
  </si>
  <si>
    <t>불닭볶음 (Bul Dak Ramyeon)</t>
  </si>
  <si>
    <t>김치라면 (Kimchi Ramen)</t>
  </si>
  <si>
    <t xml:space="preserve">오동통 </t>
  </si>
  <si>
    <t>Jin Bibim Myeon</t>
  </si>
  <si>
    <t>Ssam Yang Ramyeon</t>
  </si>
  <si>
    <t>Ottogi Jjajang Myeon</t>
  </si>
  <si>
    <t>육게장 (Yook Gye Jang)</t>
  </si>
  <si>
    <t xml:space="preserve"> </t>
  </si>
  <si>
    <t>참깨라면 (Cham Ggye Ramyeon)</t>
  </si>
  <si>
    <t>Nongshim Squid Jjambong</t>
  </si>
  <si>
    <t>짜왕 (Jja Wang Ramyeon)</t>
  </si>
  <si>
    <t>Carbon Emissions Per Packet</t>
  </si>
  <si>
    <t>맛짬뽕 (Mat Jjam bong)</t>
  </si>
  <si>
    <t>Rating /100</t>
  </si>
  <si>
    <t>Rating Shown on App</t>
  </si>
  <si>
    <t>Baseline</t>
  </si>
  <si>
    <t>Baseline_STD</t>
  </si>
  <si>
    <t>2.5% lowered to minimum</t>
  </si>
  <si>
    <t>Barcode</t>
  </si>
  <si>
    <t>name</t>
  </si>
  <si>
    <t>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</si>
</sst>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0" fillId="0" borderId="0" xfId="0" applyBorder="1" applyAlignment="1">
      <alignment wrapText="1"/>
    </xf>
    <xf numFmtId="0" fontId="0" fillId="0" borderId="1" xfId="0" applyBorder="1"/>
    <xf numFmtId="0" fontId="0" fillId="0" borderId="2" xfId="0" applyBorder="1"/>
    <xf numFmtId="0" fontId="1" fillId="0" borderId="1" xfId="0" applyFont="1" applyBorder="1"/>
    <xf numFmtId="0" fontId="0" fillId="0" borderId="3" xfId="0" applyBorder="1"/>
    <xf numFmtId="0" fontId="0" fillId="3" borderId="0" xfId="0" applyFill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45"/>
  <sheetViews>
    <sheetView tabSelected="1" topLeftCell="M3" zoomScale="85" zoomScaleNormal="85" workbookViewId="0">
      <selection activeCell="V12" sqref="V12"/>
    </sheetView>
  </sheetViews>
  <sheetFormatPr defaultRowHeight="14.4" x14ac:dyDescent="0.3"/>
  <cols>
    <col min="1" max="1" width="29.88671875" customWidth="1"/>
    <col min="2" max="2" width="25.5546875" style="1" customWidth="1"/>
    <col min="3" max="3" width="23.44140625" style="1" customWidth="1"/>
    <col min="4" max="4" width="19" style="1" customWidth="1"/>
    <col min="5" max="5" width="29.44140625" style="1" customWidth="1"/>
    <col min="6" max="7" width="25.109375" style="1" customWidth="1"/>
    <col min="8" max="8" width="24.44140625" style="1" customWidth="1"/>
    <col min="9" max="9" width="18.33203125" style="1" customWidth="1"/>
    <col min="10" max="10" width="19.5546875" style="1" customWidth="1"/>
    <col min="11" max="11" width="10.88671875" style="1" customWidth="1"/>
    <col min="12" max="12" width="14.109375" style="1" customWidth="1"/>
    <col min="13" max="13" width="20.44140625" customWidth="1"/>
    <col min="14" max="14" width="24" customWidth="1"/>
    <col min="15" max="15" width="27.5546875" customWidth="1"/>
    <col min="16" max="16" width="24.109375" customWidth="1"/>
    <col min="17" max="17" width="24.6640625" customWidth="1"/>
    <col min="18" max="18" width="25.6640625" customWidth="1"/>
    <col min="19" max="19" width="22.6640625" customWidth="1"/>
    <col min="20" max="20" width="21.109375" customWidth="1"/>
    <col min="21" max="21" width="22.109375" customWidth="1"/>
    <col min="22" max="22" width="20.33203125" customWidth="1"/>
  </cols>
  <sheetData>
    <row r="1" spans="1:26" x14ac:dyDescent="0.3">
      <c r="B1" t="s">
        <v>12</v>
      </c>
      <c r="C1" t="s">
        <v>17</v>
      </c>
      <c r="D1"/>
      <c r="E1"/>
      <c r="F1"/>
      <c r="G1"/>
      <c r="H1"/>
      <c r="I1"/>
      <c r="J1"/>
      <c r="K1"/>
      <c r="L1"/>
    </row>
    <row r="2" spans="1:26" s="1" customFormat="1" x14ac:dyDescent="0.3">
      <c r="A2"/>
      <c r="B2" t="s">
        <v>13</v>
      </c>
      <c r="C2" t="s">
        <v>19</v>
      </c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</row>
    <row r="3" spans="1:26" x14ac:dyDescent="0.3">
      <c r="B3" t="s">
        <v>15</v>
      </c>
      <c r="C3" t="s">
        <v>20</v>
      </c>
      <c r="D3"/>
      <c r="E3"/>
      <c r="F3"/>
      <c r="G3"/>
      <c r="H3"/>
      <c r="I3"/>
      <c r="J3"/>
      <c r="K3"/>
      <c r="L3"/>
    </row>
    <row r="4" spans="1:26" x14ac:dyDescent="0.3">
      <c r="B4" t="s">
        <v>14</v>
      </c>
      <c r="C4" t="s">
        <v>21</v>
      </c>
      <c r="D4"/>
      <c r="E4"/>
      <c r="F4"/>
      <c r="G4"/>
      <c r="H4"/>
      <c r="I4"/>
      <c r="J4"/>
      <c r="K4"/>
      <c r="L4"/>
    </row>
    <row r="5" spans="1:26" x14ac:dyDescent="0.3">
      <c r="B5" t="s">
        <v>16</v>
      </c>
      <c r="C5" t="s">
        <v>22</v>
      </c>
      <c r="D5"/>
      <c r="E5"/>
      <c r="F5"/>
      <c r="G5" t="s">
        <v>53</v>
      </c>
      <c r="H5">
        <f>MIN(S9,S10,S11,S12,S13,S14,S15,S16,S17,S18,S19,S20,S21,S22,S23,S24,S25,S26,S27,S28)</f>
        <v>3.1133679479999996E-2</v>
      </c>
      <c r="I5"/>
      <c r="J5"/>
      <c r="K5"/>
      <c r="L5"/>
    </row>
    <row r="6" spans="1:26" x14ac:dyDescent="0.3">
      <c r="B6"/>
      <c r="C6" t="s">
        <v>23</v>
      </c>
      <c r="D6"/>
      <c r="E6"/>
      <c r="F6"/>
      <c r="G6" t="s">
        <v>52</v>
      </c>
      <c r="H6">
        <f>0.95*H5</f>
        <v>2.9576995505999994E-2</v>
      </c>
      <c r="I6" t="s">
        <v>54</v>
      </c>
      <c r="J6"/>
      <c r="K6"/>
      <c r="L6"/>
    </row>
    <row r="7" spans="1:26" s="8" customFormat="1" x14ac:dyDescent="0.3">
      <c r="A7"/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</row>
    <row r="8" spans="1:26" x14ac:dyDescent="0.3">
      <c r="A8" t="s">
        <v>56</v>
      </c>
      <c r="B8" t="s">
        <v>0</v>
      </c>
      <c r="C8" t="s">
        <v>2</v>
      </c>
      <c r="D8" t="s">
        <v>3</v>
      </c>
      <c r="E8" t="s">
        <v>24</v>
      </c>
      <c r="F8" t="s">
        <v>25</v>
      </c>
      <c r="G8" t="s">
        <v>36</v>
      </c>
      <c r="H8" t="s">
        <v>1</v>
      </c>
      <c r="I8" t="s">
        <v>4</v>
      </c>
      <c r="J8" t="s">
        <v>5</v>
      </c>
      <c r="K8" t="s">
        <v>6</v>
      </c>
      <c r="L8" t="s">
        <v>7</v>
      </c>
      <c r="M8" t="s">
        <v>18</v>
      </c>
      <c r="N8" t="s">
        <v>8</v>
      </c>
      <c r="O8" t="s">
        <v>9</v>
      </c>
      <c r="P8" t="s">
        <v>10</v>
      </c>
      <c r="Q8" t="s">
        <v>11</v>
      </c>
      <c r="R8" t="s">
        <v>31</v>
      </c>
      <c r="S8" t="s">
        <v>48</v>
      </c>
      <c r="T8" t="s">
        <v>50</v>
      </c>
      <c r="U8" t="s">
        <v>51</v>
      </c>
      <c r="V8" t="s">
        <v>55</v>
      </c>
    </row>
    <row r="9" spans="1:26" x14ac:dyDescent="0.3">
      <c r="A9" t="s">
        <v>32</v>
      </c>
      <c r="B9">
        <v>16.14</v>
      </c>
      <c r="C9">
        <v>5647</v>
      </c>
      <c r="D9">
        <v>26626</v>
      </c>
      <c r="E9">
        <v>9</v>
      </c>
      <c r="F9">
        <v>770</v>
      </c>
      <c r="G9">
        <v>2150000000000</v>
      </c>
      <c r="H9">
        <v>79</v>
      </c>
      <c r="I9">
        <v>15</v>
      </c>
      <c r="J9">
        <v>24</v>
      </c>
      <c r="K9">
        <v>2</v>
      </c>
      <c r="L9">
        <v>6</v>
      </c>
      <c r="M9">
        <v>6300</v>
      </c>
      <c r="N9">
        <f t="shared" ref="N9:N21" si="0">((E9/100)*G9)/F9</f>
        <v>251298701.29870129</v>
      </c>
      <c r="O9">
        <f t="shared" ref="O9:O21" si="1">((B9*((C9+D9)/2))*(((N9*H9))/1000000))/1000</f>
        <v>5170472.2091103885</v>
      </c>
      <c r="P9">
        <f t="shared" ref="P9:P21" si="2">((B9*M9)*(((N9*I9))/1000000))/1000</f>
        <v>383288.31818181818</v>
      </c>
      <c r="Q9">
        <f t="shared" ref="Q9:Q21" si="3">(L9*K9*N9)/1000</f>
        <v>3015584.4155844157</v>
      </c>
      <c r="R9">
        <f t="shared" ref="R9:R21" si="4">SUM(O9:Q9)</f>
        <v>8569344.9428766221</v>
      </c>
      <c r="S9">
        <f t="shared" ref="S9:S21" si="5">R9/N9</f>
        <v>3.4100235689999994E-2</v>
      </c>
      <c r="T9">
        <f t="shared" ref="T9:T21" si="6">($H$6/S9)*100</f>
        <v>86.735457710263105</v>
      </c>
      <c r="U9">
        <v>87</v>
      </c>
      <c r="V9" s="9">
        <v>645175920137</v>
      </c>
    </row>
    <row r="10" spans="1:26" x14ac:dyDescent="0.3">
      <c r="A10" t="s">
        <v>26</v>
      </c>
      <c r="B10">
        <v>16.14</v>
      </c>
      <c r="C10">
        <v>5647</v>
      </c>
      <c r="D10">
        <v>26626</v>
      </c>
      <c r="E10">
        <v>18</v>
      </c>
      <c r="F10">
        <v>736</v>
      </c>
      <c r="G10">
        <v>2150000000000</v>
      </c>
      <c r="H10">
        <v>70</v>
      </c>
      <c r="I10">
        <v>19</v>
      </c>
      <c r="J10">
        <v>24</v>
      </c>
      <c r="K10">
        <v>2</v>
      </c>
      <c r="L10">
        <v>6</v>
      </c>
      <c r="M10">
        <v>6300</v>
      </c>
      <c r="N10">
        <f t="shared" si="0"/>
        <v>525815217.39130437</v>
      </c>
      <c r="O10">
        <f t="shared" si="1"/>
        <v>9586146.5351902172</v>
      </c>
      <c r="P10">
        <f t="shared" si="2"/>
        <v>1015852.9157608697</v>
      </c>
      <c r="Q10">
        <f t="shared" si="3"/>
        <v>6309782.6086956523</v>
      </c>
      <c r="R10">
        <f t="shared" si="4"/>
        <v>16911782.059646741</v>
      </c>
      <c r="S10">
        <f t="shared" si="5"/>
        <v>3.2162975699999999E-2</v>
      </c>
      <c r="T10">
        <f t="shared" si="6"/>
        <v>91.959760756838165</v>
      </c>
      <c r="U10">
        <v>92</v>
      </c>
      <c r="V10" s="9">
        <v>31146013524</v>
      </c>
    </row>
    <row r="11" spans="1:26" x14ac:dyDescent="0.3">
      <c r="A11" t="s">
        <v>27</v>
      </c>
      <c r="B11">
        <v>16.14</v>
      </c>
      <c r="C11">
        <v>5647</v>
      </c>
      <c r="D11">
        <v>26626</v>
      </c>
      <c r="E11">
        <v>4</v>
      </c>
      <c r="F11">
        <v>1370</v>
      </c>
      <c r="G11">
        <v>2150000000000</v>
      </c>
      <c r="H11">
        <v>100</v>
      </c>
      <c r="I11">
        <v>10</v>
      </c>
      <c r="J11">
        <v>24</v>
      </c>
      <c r="K11">
        <v>2</v>
      </c>
      <c r="L11">
        <v>6</v>
      </c>
      <c r="M11">
        <v>6300</v>
      </c>
      <c r="N11">
        <f t="shared" si="0"/>
        <v>62773722.627737224</v>
      </c>
      <c r="O11">
        <f t="shared" si="1"/>
        <v>1634898.3547445256</v>
      </c>
      <c r="P11">
        <f t="shared" si="2"/>
        <v>63829.576642335756</v>
      </c>
      <c r="Q11">
        <f t="shared" si="3"/>
        <v>753284.67153284664</v>
      </c>
      <c r="R11">
        <f t="shared" si="4"/>
        <v>2452012.602919708</v>
      </c>
      <c r="S11">
        <f t="shared" si="5"/>
        <v>3.9061130999999999E-2</v>
      </c>
      <c r="T11">
        <f t="shared" si="6"/>
        <v>75.719762200433976</v>
      </c>
      <c r="U11">
        <v>76</v>
      </c>
      <c r="V11" s="9">
        <v>8801045522838</v>
      </c>
    </row>
    <row r="12" spans="1:26" x14ac:dyDescent="0.3">
      <c r="A12" t="s">
        <v>28</v>
      </c>
      <c r="B12">
        <v>16.14</v>
      </c>
      <c r="C12">
        <v>5647</v>
      </c>
      <c r="D12">
        <v>26626</v>
      </c>
      <c r="E12">
        <v>5</v>
      </c>
      <c r="F12">
        <v>740</v>
      </c>
      <c r="G12">
        <v>2150000000000</v>
      </c>
      <c r="H12">
        <v>75</v>
      </c>
      <c r="I12">
        <v>20</v>
      </c>
      <c r="J12">
        <v>24</v>
      </c>
      <c r="K12">
        <v>2</v>
      </c>
      <c r="L12">
        <v>6</v>
      </c>
      <c r="M12">
        <v>6300</v>
      </c>
      <c r="N12">
        <f t="shared" si="0"/>
        <v>145270270.27027026</v>
      </c>
      <c r="O12">
        <f t="shared" si="1"/>
        <v>2837598.0734797297</v>
      </c>
      <c r="P12">
        <f t="shared" si="2"/>
        <v>295427.43243243243</v>
      </c>
      <c r="Q12">
        <f t="shared" si="3"/>
        <v>1743243.2432432433</v>
      </c>
      <c r="R12">
        <f t="shared" si="4"/>
        <v>4876268.7491554059</v>
      </c>
      <c r="S12">
        <f t="shared" si="5"/>
        <v>3.3566873250000004E-2</v>
      </c>
      <c r="T12">
        <f t="shared" si="6"/>
        <v>88.113644919250831</v>
      </c>
      <c r="U12">
        <v>89</v>
      </c>
      <c r="V12" s="9">
        <v>8801043157711</v>
      </c>
    </row>
    <row r="13" spans="1:26" x14ac:dyDescent="0.3">
      <c r="A13" t="s">
        <v>29</v>
      </c>
      <c r="B13">
        <v>16.14</v>
      </c>
      <c r="C13">
        <v>5647</v>
      </c>
      <c r="D13">
        <v>26626</v>
      </c>
      <c r="E13">
        <v>8</v>
      </c>
      <c r="F13">
        <v>800</v>
      </c>
      <c r="G13">
        <v>2150000000000</v>
      </c>
      <c r="H13">
        <v>80</v>
      </c>
      <c r="I13">
        <v>20</v>
      </c>
      <c r="J13">
        <v>10</v>
      </c>
      <c r="K13">
        <v>2</v>
      </c>
      <c r="L13">
        <v>6</v>
      </c>
      <c r="M13">
        <v>6300</v>
      </c>
      <c r="N13">
        <f t="shared" si="0"/>
        <v>215000000</v>
      </c>
      <c r="O13">
        <f t="shared" si="1"/>
        <v>4479621.4919999996</v>
      </c>
      <c r="P13">
        <f t="shared" si="2"/>
        <v>437232.6</v>
      </c>
      <c r="Q13">
        <f t="shared" si="3"/>
        <v>2580000</v>
      </c>
      <c r="R13">
        <f t="shared" si="4"/>
        <v>7496854.0919999992</v>
      </c>
      <c r="S13">
        <f t="shared" si="5"/>
        <v>3.4869088799999996E-2</v>
      </c>
      <c r="T13">
        <f t="shared" si="6"/>
        <v>84.822966483712634</v>
      </c>
      <c r="U13">
        <v>85</v>
      </c>
      <c r="V13" s="9">
        <v>8801043015226</v>
      </c>
    </row>
    <row r="14" spans="1:26" x14ac:dyDescent="0.3">
      <c r="A14" t="s">
        <v>30</v>
      </c>
      <c r="B14">
        <v>16.14</v>
      </c>
      <c r="C14">
        <v>5647</v>
      </c>
      <c r="D14">
        <v>26626</v>
      </c>
      <c r="E14">
        <v>9</v>
      </c>
      <c r="F14">
        <v>560</v>
      </c>
      <c r="G14">
        <v>2150000000000</v>
      </c>
      <c r="H14">
        <v>90</v>
      </c>
      <c r="I14">
        <v>10</v>
      </c>
      <c r="J14">
        <v>24</v>
      </c>
      <c r="K14">
        <v>2</v>
      </c>
      <c r="L14">
        <v>6</v>
      </c>
      <c r="M14">
        <v>6300</v>
      </c>
      <c r="N14">
        <f t="shared" si="0"/>
        <v>345535714.28571427</v>
      </c>
      <c r="O14">
        <f t="shared" si="1"/>
        <v>8099315.6440178566</v>
      </c>
      <c r="P14">
        <f t="shared" si="2"/>
        <v>351347.625</v>
      </c>
      <c r="Q14">
        <f t="shared" si="3"/>
        <v>4146428.5714285714</v>
      </c>
      <c r="R14">
        <f t="shared" si="4"/>
        <v>12597091.840446427</v>
      </c>
      <c r="S14">
        <f t="shared" si="5"/>
        <v>3.64566999E-2</v>
      </c>
      <c r="T14">
        <f t="shared" si="6"/>
        <v>81.129108194458368</v>
      </c>
      <c r="U14">
        <v>82</v>
      </c>
      <c r="V14" s="9">
        <v>8801045521015</v>
      </c>
    </row>
    <row r="15" spans="1:26" x14ac:dyDescent="0.3">
      <c r="A15" t="s">
        <v>33</v>
      </c>
      <c r="B15">
        <v>16.14</v>
      </c>
      <c r="C15">
        <v>5647</v>
      </c>
      <c r="D15">
        <v>26626</v>
      </c>
      <c r="E15">
        <v>9</v>
      </c>
      <c r="F15">
        <v>770</v>
      </c>
      <c r="G15">
        <v>2150000000000</v>
      </c>
      <c r="H15">
        <v>70</v>
      </c>
      <c r="I15">
        <v>19</v>
      </c>
      <c r="J15">
        <v>24</v>
      </c>
      <c r="K15">
        <v>2</v>
      </c>
      <c r="L15">
        <v>6</v>
      </c>
      <c r="M15">
        <v>6300</v>
      </c>
      <c r="N15">
        <f t="shared" si="0"/>
        <v>251298701.29870129</v>
      </c>
      <c r="O15">
        <f t="shared" si="1"/>
        <v>4581431.0713636363</v>
      </c>
      <c r="P15">
        <f t="shared" si="2"/>
        <v>485498.53636363632</v>
      </c>
      <c r="Q15">
        <f t="shared" si="3"/>
        <v>3015584.4155844157</v>
      </c>
      <c r="R15">
        <f t="shared" si="4"/>
        <v>8082514.0233116876</v>
      </c>
      <c r="S15">
        <f t="shared" si="5"/>
        <v>3.2162975699999999E-2</v>
      </c>
      <c r="T15">
        <f t="shared" si="6"/>
        <v>91.959760756838165</v>
      </c>
      <c r="U15">
        <v>92</v>
      </c>
      <c r="V15" s="9">
        <v>645175520139</v>
      </c>
    </row>
    <row r="16" spans="1:26" x14ac:dyDescent="0.3">
      <c r="A16" t="s">
        <v>34</v>
      </c>
      <c r="B16">
        <v>16.14</v>
      </c>
      <c r="C16">
        <v>5647</v>
      </c>
      <c r="D16">
        <v>26626</v>
      </c>
      <c r="E16">
        <v>4</v>
      </c>
      <c r="F16">
        <v>585</v>
      </c>
      <c r="G16">
        <v>2150000000000</v>
      </c>
      <c r="H16">
        <v>68</v>
      </c>
      <c r="I16">
        <v>14</v>
      </c>
      <c r="J16">
        <v>24</v>
      </c>
      <c r="K16">
        <v>2</v>
      </c>
      <c r="L16">
        <v>6</v>
      </c>
      <c r="M16">
        <v>6300</v>
      </c>
      <c r="N16">
        <f t="shared" si="0"/>
        <v>147008547.00854701</v>
      </c>
      <c r="O16">
        <f t="shared" si="1"/>
        <v>2603540.696205128</v>
      </c>
      <c r="P16">
        <f t="shared" si="2"/>
        <v>209273.72307692308</v>
      </c>
      <c r="Q16">
        <f t="shared" si="3"/>
        <v>1764102.564102564</v>
      </c>
      <c r="R16">
        <f t="shared" si="4"/>
        <v>4576916.9833846148</v>
      </c>
      <c r="S16">
        <f t="shared" si="5"/>
        <v>3.1133679479999996E-2</v>
      </c>
      <c r="T16">
        <f t="shared" si="6"/>
        <v>95</v>
      </c>
      <c r="U16">
        <v>95</v>
      </c>
      <c r="V16" s="9">
        <v>8801043014731</v>
      </c>
    </row>
    <row r="17" spans="1:22" x14ac:dyDescent="0.3">
      <c r="A17" t="s">
        <v>35</v>
      </c>
      <c r="B17">
        <v>16.14</v>
      </c>
      <c r="C17">
        <v>5647</v>
      </c>
      <c r="D17">
        <v>26626</v>
      </c>
      <c r="E17">
        <v>1</v>
      </c>
      <c r="F17">
        <v>984</v>
      </c>
      <c r="G17">
        <v>2150000000000</v>
      </c>
      <c r="H17">
        <v>84</v>
      </c>
      <c r="I17">
        <v>19</v>
      </c>
      <c r="J17">
        <v>24</v>
      </c>
      <c r="K17">
        <v>2</v>
      </c>
      <c r="L17">
        <v>6</v>
      </c>
      <c r="M17">
        <v>6300</v>
      </c>
      <c r="N17">
        <f t="shared" si="0"/>
        <v>21849593.49593496</v>
      </c>
      <c r="O17">
        <f t="shared" si="1"/>
        <v>478008.39091463422</v>
      </c>
      <c r="P17">
        <f t="shared" si="2"/>
        <v>42212.496951219517</v>
      </c>
      <c r="Q17">
        <f t="shared" si="3"/>
        <v>262195.12195121951</v>
      </c>
      <c r="R17">
        <f t="shared" si="4"/>
        <v>782416.00981707324</v>
      </c>
      <c r="S17">
        <f t="shared" si="5"/>
        <v>3.5809179240000003E-2</v>
      </c>
      <c r="T17">
        <f t="shared" si="6"/>
        <v>82.596127958614417</v>
      </c>
      <c r="U17">
        <v>83</v>
      </c>
      <c r="V17" s="9">
        <v>8801043063142</v>
      </c>
    </row>
    <row r="18" spans="1:22" x14ac:dyDescent="0.3">
      <c r="A18" t="s">
        <v>37</v>
      </c>
      <c r="B18">
        <v>16.14</v>
      </c>
      <c r="C18">
        <v>5647</v>
      </c>
      <c r="D18">
        <v>26626</v>
      </c>
      <c r="E18">
        <v>4</v>
      </c>
      <c r="F18">
        <v>1083</v>
      </c>
      <c r="G18">
        <v>2150000000000</v>
      </c>
      <c r="H18">
        <v>74</v>
      </c>
      <c r="I18">
        <v>20</v>
      </c>
      <c r="J18">
        <v>24</v>
      </c>
      <c r="K18">
        <v>2</v>
      </c>
      <c r="L18">
        <v>6</v>
      </c>
      <c r="M18">
        <v>6300</v>
      </c>
      <c r="N18">
        <f t="shared" si="0"/>
        <v>79409048.938134804</v>
      </c>
      <c r="O18">
        <f t="shared" si="1"/>
        <v>1530433.9354016618</v>
      </c>
      <c r="P18">
        <f t="shared" si="2"/>
        <v>161489.41828254846</v>
      </c>
      <c r="Q18">
        <f t="shared" si="3"/>
        <v>952908.58725761774</v>
      </c>
      <c r="R18">
        <f t="shared" si="4"/>
        <v>2644831.9409418278</v>
      </c>
      <c r="S18">
        <f t="shared" si="5"/>
        <v>3.3306430139999996E-2</v>
      </c>
      <c r="T18">
        <f t="shared" si="6"/>
        <v>88.802658770922832</v>
      </c>
      <c r="U18">
        <v>89</v>
      </c>
      <c r="V18" s="9">
        <v>8801073250222</v>
      </c>
    </row>
    <row r="19" spans="1:22" x14ac:dyDescent="0.3">
      <c r="A19" t="s">
        <v>38</v>
      </c>
      <c r="B19">
        <v>16.14</v>
      </c>
      <c r="C19">
        <v>5647</v>
      </c>
      <c r="D19">
        <v>26626</v>
      </c>
      <c r="E19">
        <v>3</v>
      </c>
      <c r="F19">
        <v>562</v>
      </c>
      <c r="G19">
        <v>2150000000000</v>
      </c>
      <c r="H19">
        <v>88</v>
      </c>
      <c r="I19">
        <v>17</v>
      </c>
      <c r="J19">
        <v>24</v>
      </c>
      <c r="K19">
        <v>2</v>
      </c>
      <c r="L19">
        <v>6</v>
      </c>
      <c r="M19">
        <v>6300</v>
      </c>
      <c r="N19">
        <f t="shared" si="0"/>
        <v>114768683.27402136</v>
      </c>
      <c r="O19">
        <f t="shared" si="1"/>
        <v>2630382.7266192175</v>
      </c>
      <c r="P19">
        <f t="shared" si="2"/>
        <v>198388.45729537366</v>
      </c>
      <c r="Q19">
        <f t="shared" si="3"/>
        <v>1377224.1992882562</v>
      </c>
      <c r="R19">
        <f t="shared" si="4"/>
        <v>4205995.3832028471</v>
      </c>
      <c r="S19">
        <f t="shared" si="5"/>
        <v>3.6647587679999996E-2</v>
      </c>
      <c r="T19">
        <f t="shared" si="6"/>
        <v>80.706527709984314</v>
      </c>
      <c r="U19">
        <v>81</v>
      </c>
      <c r="V19" s="9">
        <v>8809296882992</v>
      </c>
    </row>
    <row r="20" spans="1:22" x14ac:dyDescent="0.3">
      <c r="A20" t="s">
        <v>39</v>
      </c>
      <c r="B20">
        <v>16.14</v>
      </c>
      <c r="C20">
        <v>5647</v>
      </c>
      <c r="D20">
        <v>26626</v>
      </c>
      <c r="E20">
        <v>4</v>
      </c>
      <c r="F20">
        <v>758</v>
      </c>
      <c r="G20">
        <v>2150000000000</v>
      </c>
      <c r="H20">
        <v>75</v>
      </c>
      <c r="I20">
        <v>15</v>
      </c>
      <c r="J20">
        <v>24</v>
      </c>
      <c r="K20">
        <v>2</v>
      </c>
      <c r="L20">
        <v>6</v>
      </c>
      <c r="M20">
        <v>6300</v>
      </c>
      <c r="N20">
        <f t="shared" si="0"/>
        <v>113456464.37994723</v>
      </c>
      <c r="O20">
        <f t="shared" si="1"/>
        <v>2216171.582453826</v>
      </c>
      <c r="P20">
        <f t="shared" si="2"/>
        <v>173047.20316622691</v>
      </c>
      <c r="Q20">
        <f t="shared" si="3"/>
        <v>1361477.5725593667</v>
      </c>
      <c r="R20">
        <f t="shared" si="4"/>
        <v>3750696.3581794193</v>
      </c>
      <c r="S20">
        <f t="shared" si="5"/>
        <v>3.3058463249999996E-2</v>
      </c>
      <c r="T20">
        <f t="shared" si="6"/>
        <v>89.468755042628899</v>
      </c>
      <c r="U20">
        <v>90</v>
      </c>
      <c r="V20" s="9">
        <v>8801045522944</v>
      </c>
    </row>
    <row r="21" spans="1:22" x14ac:dyDescent="0.3">
      <c r="A21" t="s">
        <v>40</v>
      </c>
      <c r="B21">
        <v>16.14</v>
      </c>
      <c r="C21">
        <v>5647</v>
      </c>
      <c r="D21">
        <v>26626</v>
      </c>
      <c r="E21">
        <v>2</v>
      </c>
      <c r="F21">
        <v>810</v>
      </c>
      <c r="G21">
        <v>2150000000000</v>
      </c>
      <c r="H21">
        <v>88</v>
      </c>
      <c r="I21">
        <v>15</v>
      </c>
      <c r="J21">
        <v>24</v>
      </c>
      <c r="K21">
        <v>2</v>
      </c>
      <c r="L21">
        <v>6</v>
      </c>
      <c r="M21">
        <v>6300</v>
      </c>
      <c r="N21">
        <f t="shared" si="0"/>
        <v>53086419.753086418</v>
      </c>
      <c r="O21">
        <f t="shared" si="1"/>
        <v>1216687.3188148148</v>
      </c>
      <c r="P21">
        <f t="shared" si="2"/>
        <v>80968.999999999985</v>
      </c>
      <c r="Q21">
        <f t="shared" si="3"/>
        <v>637037.03703703696</v>
      </c>
      <c r="R21">
        <f t="shared" si="4"/>
        <v>1934693.3558518519</v>
      </c>
      <c r="S21">
        <f t="shared" si="5"/>
        <v>3.6444223679999999E-2</v>
      </c>
      <c r="T21">
        <f t="shared" si="6"/>
        <v>81.156881720686428</v>
      </c>
      <c r="U21">
        <v>82</v>
      </c>
      <c r="V21" s="9" t="s">
        <v>57</v>
      </c>
    </row>
    <row r="22" spans="1:22" x14ac:dyDescent="0.3">
      <c r="A22" t="s">
        <v>41</v>
      </c>
      <c r="B22">
        <v>16.14</v>
      </c>
      <c r="C22">
        <v>5647</v>
      </c>
      <c r="D22">
        <v>26626</v>
      </c>
      <c r="E22">
        <v>0.5</v>
      </c>
      <c r="F22">
        <v>548</v>
      </c>
      <c r="G22">
        <v>2150000000000</v>
      </c>
      <c r="H22">
        <v>75</v>
      </c>
      <c r="I22">
        <v>15</v>
      </c>
      <c r="J22">
        <v>24</v>
      </c>
      <c r="K22">
        <v>2</v>
      </c>
      <c r="L22">
        <v>6</v>
      </c>
      <c r="M22">
        <v>6300</v>
      </c>
      <c r="N22">
        <f>((E22/100)*G22)/F22</f>
        <v>19616788.321167883</v>
      </c>
      <c r="O22">
        <f>((B22*((C22+D22)/2))*(((N22*H22))/1000000))/1000</f>
        <v>383179.30189324816</v>
      </c>
      <c r="P22">
        <f>((B22*M22)*(((N22*I22))/1000000))/1000</f>
        <v>29920.11405109489</v>
      </c>
      <c r="Q22">
        <f>(L22*K22*N22)/1000</f>
        <v>235401.45985401457</v>
      </c>
      <c r="R22">
        <f>SUM(O22:Q22)</f>
        <v>648500.87579835765</v>
      </c>
      <c r="S22">
        <f>R22/N22</f>
        <v>3.3058463250000003E-2</v>
      </c>
      <c r="T22">
        <f>($H$6/S22)*100</f>
        <v>89.468755042628885</v>
      </c>
      <c r="U22">
        <v>90</v>
      </c>
      <c r="V22" s="9">
        <v>767563156871</v>
      </c>
    </row>
    <row r="23" spans="1:22" x14ac:dyDescent="0.3">
      <c r="A23" t="s">
        <v>42</v>
      </c>
      <c r="B23">
        <v>16.14</v>
      </c>
      <c r="C23">
        <v>5647</v>
      </c>
      <c r="D23">
        <v>26626</v>
      </c>
      <c r="E23">
        <v>2.5</v>
      </c>
      <c r="F23">
        <v>745</v>
      </c>
      <c r="G23">
        <v>2150000000000</v>
      </c>
      <c r="H23">
        <v>89</v>
      </c>
      <c r="I23">
        <v>15</v>
      </c>
      <c r="J23">
        <v>24</v>
      </c>
      <c r="K23">
        <v>2</v>
      </c>
      <c r="L23">
        <v>6</v>
      </c>
      <c r="M23">
        <v>6300</v>
      </c>
      <c r="N23">
        <f>((E23/100)*G23)/F23</f>
        <v>72147651.006711408</v>
      </c>
      <c r="O23">
        <f>((B23*((C23+D23)/2))*(((N23*H23))/1000000))/1000</f>
        <v>1672341.9160570472</v>
      </c>
      <c r="P23">
        <f>((B23*M23)*(((N23*I23))/1000000))/1000</f>
        <v>110041.76174496644</v>
      </c>
      <c r="Q23">
        <f>(L23*K23*N23)/1000</f>
        <v>865771.81208053685</v>
      </c>
      <c r="R23">
        <f>SUM(O23:Q23)</f>
        <v>2648155.4898825507</v>
      </c>
      <c r="S23">
        <f>R23/N23</f>
        <v>3.6704666790000007E-2</v>
      </c>
      <c r="T23">
        <f>($H$6/S23)*100</f>
        <v>80.58102168647963</v>
      </c>
      <c r="U23">
        <v>81</v>
      </c>
      <c r="V23" s="9">
        <v>8801408354052</v>
      </c>
    </row>
    <row r="24" spans="1:22" x14ac:dyDescent="0.3">
      <c r="A24" t="s">
        <v>43</v>
      </c>
      <c r="B24">
        <v>16.14</v>
      </c>
      <c r="C24">
        <v>5647</v>
      </c>
      <c r="D24">
        <v>26626</v>
      </c>
      <c r="E24">
        <v>4</v>
      </c>
      <c r="F24">
        <v>810</v>
      </c>
      <c r="G24">
        <v>2150000000000</v>
      </c>
      <c r="H24">
        <v>84</v>
      </c>
      <c r="I24">
        <v>15</v>
      </c>
      <c r="J24">
        <v>24</v>
      </c>
      <c r="K24">
        <v>2</v>
      </c>
      <c r="L24">
        <v>6</v>
      </c>
      <c r="M24">
        <v>6300</v>
      </c>
      <c r="N24">
        <f>((E24/100)*G24)/F24</f>
        <v>106172839.50617284</v>
      </c>
      <c r="O24">
        <f>((B24*((C24+D24)/2))*(((N24*H24))/1000000))/1000</f>
        <v>2322766.6995555558</v>
      </c>
      <c r="P24">
        <f>((B24*M24)*(((N24*I24))/1000000))/1000</f>
        <v>161937.99999999997</v>
      </c>
      <c r="Q24">
        <f>(L24*K24*N24)/1000</f>
        <v>1274074.0740740739</v>
      </c>
      <c r="R24">
        <f>SUM(O24:Q24)</f>
        <v>3758778.77362963</v>
      </c>
      <c r="S24">
        <f>R24/N24</f>
        <v>3.5402451240000007E-2</v>
      </c>
      <c r="T24">
        <f>($H$6/S24)*100</f>
        <v>83.545049763621932</v>
      </c>
      <c r="U24">
        <v>84</v>
      </c>
      <c r="V24" s="9">
        <v>8801043015653</v>
      </c>
    </row>
    <row r="25" spans="1:22" x14ac:dyDescent="0.3">
      <c r="A25" t="s">
        <v>45</v>
      </c>
      <c r="B25">
        <v>16.14</v>
      </c>
      <c r="C25">
        <v>5647</v>
      </c>
      <c r="D25">
        <v>26626</v>
      </c>
      <c r="E25">
        <v>5</v>
      </c>
      <c r="F25">
        <v>727</v>
      </c>
      <c r="G25">
        <v>2150000000000</v>
      </c>
      <c r="H25">
        <v>81</v>
      </c>
      <c r="I25">
        <v>15</v>
      </c>
      <c r="J25">
        <v>24</v>
      </c>
      <c r="K25">
        <v>2</v>
      </c>
      <c r="L25">
        <v>6</v>
      </c>
      <c r="M25">
        <v>6300</v>
      </c>
      <c r="N25">
        <f>((E25/100)*G25)/F25</f>
        <v>147867950.48143053</v>
      </c>
      <c r="O25">
        <f>((B25*((C25+D25)/2))*(((N25*H25))/1000000))/1000</f>
        <v>3119406.3003094913</v>
      </c>
      <c r="P25">
        <f>((B25*M25)*(((N25*I25))/1000000))/1000</f>
        <v>225532.63411279229</v>
      </c>
      <c r="Q25">
        <f>(L25*K25*N25)/1000</f>
        <v>1774415.4057771664</v>
      </c>
      <c r="R25">
        <f>SUM(O25:Q25)</f>
        <v>5119354.34019945</v>
      </c>
      <c r="S25">
        <f>R25/N25</f>
        <v>3.4621121910000004E-2</v>
      </c>
      <c r="T25">
        <f>($H$6/S25)*100</f>
        <v>85.430494086492743</v>
      </c>
      <c r="U25">
        <v>86</v>
      </c>
      <c r="V25" s="9">
        <v>8801045525235</v>
      </c>
    </row>
    <row r="26" spans="1:22" x14ac:dyDescent="0.3">
      <c r="A26" t="s">
        <v>46</v>
      </c>
      <c r="B26">
        <v>16.14</v>
      </c>
      <c r="C26">
        <v>5647</v>
      </c>
      <c r="D26">
        <v>26626</v>
      </c>
      <c r="E26">
        <v>1</v>
      </c>
      <c r="F26">
        <v>750</v>
      </c>
      <c r="G26">
        <v>2150000000000</v>
      </c>
      <c r="H26">
        <v>80</v>
      </c>
      <c r="I26">
        <v>15</v>
      </c>
      <c r="J26">
        <v>24</v>
      </c>
      <c r="K26">
        <v>2</v>
      </c>
      <c r="L26">
        <v>6</v>
      </c>
      <c r="M26">
        <v>6300</v>
      </c>
      <c r="N26">
        <f>((E26/100)*G26)/F26</f>
        <v>28666666.666666668</v>
      </c>
      <c r="O26">
        <f>((B26*((C26+D26)/2))*(((N26*H26))/1000000))/1000</f>
        <v>597282.86560000002</v>
      </c>
      <c r="P26">
        <f>((B26*M26)*(((N26*I26))/1000000))/1000</f>
        <v>43723.26</v>
      </c>
      <c r="Q26">
        <f>(L26*K26*N26)/1000</f>
        <v>344000</v>
      </c>
      <c r="R26">
        <f>SUM(O26:Q26)</f>
        <v>985006.12560000003</v>
      </c>
      <c r="S26">
        <f>R26/N26</f>
        <v>3.4360678800000002E-2</v>
      </c>
      <c r="T26">
        <f>($H$6/S26)*100</f>
        <v>86.078030291997592</v>
      </c>
      <c r="U26">
        <v>87</v>
      </c>
      <c r="V26" s="9">
        <v>8801043015141</v>
      </c>
    </row>
    <row r="27" spans="1:22" x14ac:dyDescent="0.3">
      <c r="A27" t="s">
        <v>47</v>
      </c>
      <c r="B27">
        <v>16.14</v>
      </c>
      <c r="C27">
        <v>5647</v>
      </c>
      <c r="D27">
        <v>26626</v>
      </c>
      <c r="E27">
        <v>0.5</v>
      </c>
      <c r="F27">
        <v>1245</v>
      </c>
      <c r="G27">
        <v>2150000000000</v>
      </c>
      <c r="H27">
        <v>76</v>
      </c>
      <c r="I27">
        <v>15</v>
      </c>
      <c r="J27">
        <v>24</v>
      </c>
      <c r="K27">
        <v>2</v>
      </c>
      <c r="L27">
        <v>6</v>
      </c>
      <c r="M27">
        <v>6300</v>
      </c>
      <c r="N27">
        <f>((E27/100)*G27)/F27</f>
        <v>8634538.1526104417</v>
      </c>
      <c r="O27">
        <f>((B27*((C27+D27)/2))*(((N27*H27))/1000000))/1000</f>
        <v>170909.25371084339</v>
      </c>
      <c r="P27">
        <f>((B27*M27)*(((N27*I27))/1000000))/1000</f>
        <v>13169.656626506025</v>
      </c>
      <c r="Q27">
        <f>(L27*K27*N27)/1000</f>
        <v>103614.45783132529</v>
      </c>
      <c r="R27">
        <f>SUM(O27:Q27)</f>
        <v>287693.3681686747</v>
      </c>
      <c r="S27">
        <f>R27/N27</f>
        <v>3.3318906359999997E-2</v>
      </c>
      <c r="T27">
        <f>($H$6/S27)*100</f>
        <v>88.769406733912973</v>
      </c>
      <c r="U27">
        <v>89</v>
      </c>
      <c r="V27" s="9">
        <v>8801043039093</v>
      </c>
    </row>
    <row r="28" spans="1:22" x14ac:dyDescent="0.3">
      <c r="A28" t="s">
        <v>49</v>
      </c>
      <c r="B28">
        <v>16.14</v>
      </c>
      <c r="C28">
        <v>5647</v>
      </c>
      <c r="D28">
        <v>26626</v>
      </c>
      <c r="E28">
        <v>0.5</v>
      </c>
      <c r="F28">
        <v>1370</v>
      </c>
      <c r="G28">
        <v>2150000000000</v>
      </c>
      <c r="H28">
        <v>79</v>
      </c>
      <c r="I28">
        <v>14</v>
      </c>
      <c r="J28">
        <v>24</v>
      </c>
      <c r="K28">
        <v>2</v>
      </c>
      <c r="L28">
        <v>6</v>
      </c>
      <c r="M28">
        <v>6300</v>
      </c>
      <c r="N28">
        <f>((E28/100)*G28)/F28</f>
        <v>7846715.328467153</v>
      </c>
      <c r="O28">
        <f>((B28*((C28+D28)/2))*(((N28*H28))/1000000))/1000</f>
        <v>161446.21253102188</v>
      </c>
      <c r="P28">
        <f>((B28*M28)*(((N28*I28))/1000000))/1000</f>
        <v>11170.17591240876</v>
      </c>
      <c r="Q28">
        <f>(L28*K28*N28)/1000</f>
        <v>94160.58394160583</v>
      </c>
      <c r="R28">
        <f>SUM(O28:Q28)</f>
        <v>266776.97238503647</v>
      </c>
      <c r="S28">
        <f>R28/N28</f>
        <v>3.3998553689999995E-2</v>
      </c>
      <c r="T28">
        <f>($H$6/S28)*100</f>
        <v>86.99486388651728</v>
      </c>
      <c r="U28">
        <v>87</v>
      </c>
      <c r="V28" s="9">
        <v>8801043033770</v>
      </c>
    </row>
    <row r="29" spans="1:22" x14ac:dyDescent="0.3">
      <c r="B29"/>
      <c r="C29"/>
      <c r="D29"/>
      <c r="E29"/>
      <c r="F29"/>
      <c r="G29"/>
      <c r="H29"/>
      <c r="I29"/>
      <c r="J29"/>
      <c r="K29"/>
      <c r="L29"/>
    </row>
    <row r="30" spans="1:22" x14ac:dyDescent="0.3">
      <c r="B30"/>
      <c r="C30"/>
      <c r="D30"/>
      <c r="E30"/>
      <c r="F30"/>
      <c r="G30"/>
      <c r="H30"/>
      <c r="I30"/>
      <c r="J30"/>
      <c r="K30"/>
      <c r="L30"/>
    </row>
    <row r="31" spans="1:22" x14ac:dyDescent="0.3">
      <c r="B31"/>
      <c r="C31"/>
      <c r="D31"/>
      <c r="E31"/>
      <c r="F31"/>
      <c r="G31"/>
      <c r="H31"/>
      <c r="I31"/>
      <c r="J31"/>
      <c r="K31"/>
      <c r="L31"/>
    </row>
    <row r="32" spans="1:22" x14ac:dyDescent="0.3">
      <c r="B32"/>
      <c r="C32"/>
      <c r="D32"/>
      <c r="E32"/>
      <c r="F32"/>
      <c r="G32"/>
      <c r="H32"/>
      <c r="I32"/>
      <c r="J32"/>
      <c r="K32"/>
      <c r="L32"/>
    </row>
    <row r="33" spans="1:26" x14ac:dyDescent="0.3">
      <c r="B33"/>
      <c r="C33"/>
      <c r="D33"/>
      <c r="E33"/>
      <c r="F33"/>
      <c r="G33"/>
      <c r="H33"/>
      <c r="I33"/>
      <c r="J33"/>
      <c r="K33"/>
      <c r="L33"/>
    </row>
    <row r="34" spans="1:26" x14ac:dyDescent="0.3">
      <c r="B34"/>
      <c r="C34"/>
      <c r="D34"/>
      <c r="E34"/>
      <c r="F34"/>
      <c r="G34"/>
      <c r="H34"/>
      <c r="I34"/>
      <c r="J34"/>
      <c r="K34"/>
      <c r="L34"/>
    </row>
    <row r="35" spans="1:26" s="2" customFormat="1" x14ac:dyDescent="0.3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</row>
    <row r="36" spans="1:26" x14ac:dyDescent="0.3">
      <c r="B36"/>
      <c r="C36"/>
      <c r="D36"/>
      <c r="E36"/>
      <c r="F36"/>
      <c r="G36"/>
      <c r="H36"/>
      <c r="I36"/>
      <c r="J36"/>
      <c r="K36"/>
      <c r="L36"/>
    </row>
    <row r="37" spans="1:26" x14ac:dyDescent="0.3">
      <c r="B37"/>
      <c r="C37"/>
      <c r="D37"/>
      <c r="E37"/>
      <c r="F37"/>
      <c r="G37"/>
      <c r="H37"/>
      <c r="I37"/>
      <c r="J37"/>
      <c r="K37"/>
      <c r="L37"/>
    </row>
    <row r="38" spans="1:26" x14ac:dyDescent="0.3">
      <c r="B38"/>
      <c r="C38"/>
      <c r="D38"/>
      <c r="E38"/>
      <c r="F38"/>
      <c r="G38"/>
      <c r="H38"/>
      <c r="I38"/>
      <c r="J38"/>
      <c r="K38"/>
      <c r="L38"/>
    </row>
    <row r="39" spans="1:26" x14ac:dyDescent="0.3">
      <c r="B39"/>
      <c r="C39"/>
      <c r="D39"/>
      <c r="E39"/>
      <c r="F39"/>
      <c r="G39"/>
      <c r="H39"/>
      <c r="I39"/>
      <c r="J39"/>
      <c r="K39"/>
      <c r="L39"/>
    </row>
    <row r="40" spans="1:26" x14ac:dyDescent="0.3">
      <c r="B40"/>
      <c r="C40"/>
      <c r="D40"/>
      <c r="E40"/>
      <c r="F40"/>
      <c r="G40"/>
      <c r="H40"/>
      <c r="I40"/>
      <c r="J40"/>
      <c r="K40"/>
      <c r="L40"/>
    </row>
    <row r="41" spans="1:26" x14ac:dyDescent="0.3">
      <c r="B41"/>
      <c r="C41"/>
      <c r="D41"/>
      <c r="E41"/>
      <c r="F41"/>
      <c r="G41"/>
      <c r="H41"/>
      <c r="I41"/>
      <c r="J41"/>
      <c r="K41"/>
      <c r="L41"/>
    </row>
    <row r="42" spans="1:26" s="2" customFormat="1" x14ac:dyDescent="0.3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</row>
    <row r="43" spans="1:26" x14ac:dyDescent="0.3">
      <c r="B43"/>
      <c r="C43"/>
      <c r="D43"/>
      <c r="E43"/>
      <c r="F43"/>
      <c r="G43"/>
      <c r="H43"/>
      <c r="I43"/>
      <c r="J43"/>
      <c r="K43"/>
      <c r="L43"/>
    </row>
    <row r="44" spans="1:26" x14ac:dyDescent="0.3">
      <c r="B44"/>
      <c r="C44"/>
      <c r="D44"/>
      <c r="E44"/>
      <c r="F44"/>
      <c r="G44"/>
      <c r="H44"/>
      <c r="I44"/>
      <c r="J44"/>
      <c r="K44"/>
      <c r="L44"/>
    </row>
    <row r="45" spans="1:26" x14ac:dyDescent="0.3">
      <c r="B45"/>
      <c r="C45"/>
      <c r="D45"/>
      <c r="E45"/>
      <c r="F45"/>
      <c r="G45"/>
      <c r="H45"/>
      <c r="I45"/>
      <c r="J45"/>
      <c r="K45"/>
      <c r="L45"/>
    </row>
    <row r="46" spans="1:26" x14ac:dyDescent="0.3">
      <c r="B46"/>
      <c r="C46"/>
      <c r="D46"/>
      <c r="E46"/>
      <c r="F46"/>
      <c r="G46"/>
      <c r="H46"/>
      <c r="I46"/>
      <c r="J46"/>
      <c r="K46"/>
      <c r="L46"/>
    </row>
    <row r="47" spans="1:26" x14ac:dyDescent="0.3">
      <c r="B47"/>
      <c r="C47"/>
      <c r="D47"/>
      <c r="E47"/>
      <c r="F47"/>
      <c r="G47"/>
      <c r="H47"/>
      <c r="I47"/>
      <c r="J47"/>
      <c r="K47"/>
      <c r="L47"/>
    </row>
    <row r="48" spans="1:26" x14ac:dyDescent="0.3">
      <c r="B48"/>
      <c r="C48"/>
      <c r="D48"/>
      <c r="E48"/>
      <c r="F48"/>
      <c r="G48"/>
      <c r="H48"/>
      <c r="I48"/>
      <c r="J48"/>
      <c r="K48"/>
      <c r="L48"/>
    </row>
    <row r="49" spans="1:26" s="2" customFormat="1" x14ac:dyDescent="0.3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</row>
    <row r="50" spans="1:26" x14ac:dyDescent="0.3">
      <c r="B50"/>
      <c r="C50"/>
      <c r="D50"/>
      <c r="E50"/>
      <c r="F50"/>
      <c r="G50"/>
      <c r="H50"/>
      <c r="I50"/>
      <c r="J50"/>
      <c r="K50"/>
      <c r="L50"/>
    </row>
    <row r="51" spans="1:26" x14ac:dyDescent="0.3">
      <c r="B51"/>
      <c r="C51"/>
      <c r="D51"/>
      <c r="E51"/>
      <c r="F51"/>
      <c r="G51"/>
      <c r="H51"/>
      <c r="I51"/>
      <c r="J51"/>
      <c r="K51"/>
      <c r="L51"/>
    </row>
    <row r="52" spans="1:26" x14ac:dyDescent="0.3">
      <c r="B52"/>
      <c r="C52"/>
      <c r="D52"/>
      <c r="E52"/>
      <c r="F52"/>
      <c r="G52"/>
      <c r="H52"/>
      <c r="I52"/>
      <c r="J52"/>
      <c r="K52"/>
      <c r="L52"/>
    </row>
    <row r="53" spans="1:26" x14ac:dyDescent="0.3">
      <c r="B53"/>
      <c r="C53"/>
      <c r="D53"/>
      <c r="E53"/>
      <c r="F53"/>
      <c r="G53"/>
      <c r="H53"/>
      <c r="I53"/>
      <c r="J53"/>
      <c r="K53"/>
      <c r="L53"/>
    </row>
    <row r="54" spans="1:26" x14ac:dyDescent="0.3">
      <c r="B54"/>
      <c r="C54"/>
      <c r="D54"/>
      <c r="E54"/>
      <c r="F54"/>
      <c r="G54"/>
      <c r="H54"/>
      <c r="I54"/>
      <c r="J54"/>
      <c r="K54"/>
      <c r="L54"/>
    </row>
    <row r="55" spans="1:26" x14ac:dyDescent="0.3">
      <c r="B55"/>
      <c r="C55"/>
      <c r="D55"/>
      <c r="E55"/>
      <c r="F55"/>
      <c r="G55"/>
      <c r="H55"/>
      <c r="I55"/>
      <c r="J55"/>
      <c r="K55"/>
      <c r="L55"/>
    </row>
    <row r="56" spans="1:26" s="2" customFormat="1" x14ac:dyDescent="0.3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</row>
    <row r="57" spans="1:26" x14ac:dyDescent="0.3">
      <c r="B57"/>
      <c r="C57"/>
      <c r="D57"/>
      <c r="E57"/>
      <c r="F57"/>
      <c r="G57"/>
      <c r="H57"/>
      <c r="I57"/>
      <c r="J57"/>
      <c r="K57"/>
      <c r="L57"/>
    </row>
    <row r="58" spans="1:26" x14ac:dyDescent="0.3">
      <c r="B58"/>
      <c r="C58"/>
      <c r="D58"/>
      <c r="E58"/>
      <c r="F58"/>
      <c r="G58"/>
      <c r="H58"/>
      <c r="I58"/>
      <c r="J58"/>
      <c r="K58"/>
      <c r="L58"/>
    </row>
    <row r="59" spans="1:26" x14ac:dyDescent="0.3">
      <c r="B59"/>
      <c r="C59"/>
      <c r="D59"/>
      <c r="E59"/>
      <c r="F59"/>
      <c r="G59"/>
      <c r="H59"/>
      <c r="I59"/>
      <c r="J59"/>
      <c r="K59"/>
      <c r="L59"/>
    </row>
    <row r="60" spans="1:26" x14ac:dyDescent="0.3">
      <c r="B60"/>
      <c r="C60"/>
      <c r="D60"/>
      <c r="E60"/>
      <c r="F60"/>
      <c r="G60"/>
      <c r="H60"/>
      <c r="I60"/>
      <c r="J60"/>
      <c r="K60"/>
      <c r="L60"/>
    </row>
    <row r="61" spans="1:26" x14ac:dyDescent="0.3">
      <c r="B61"/>
      <c r="C61"/>
      <c r="D61"/>
      <c r="E61"/>
      <c r="F61"/>
      <c r="G61"/>
      <c r="H61"/>
      <c r="I61"/>
      <c r="J61"/>
      <c r="K61"/>
      <c r="L61"/>
    </row>
    <row r="62" spans="1:26" x14ac:dyDescent="0.3">
      <c r="B62"/>
      <c r="C62"/>
      <c r="D62"/>
      <c r="E62"/>
      <c r="F62"/>
      <c r="G62"/>
      <c r="H62"/>
      <c r="I62"/>
      <c r="J62"/>
      <c r="K62"/>
      <c r="L62"/>
    </row>
    <row r="63" spans="1:26" s="2" customFormat="1" x14ac:dyDescent="0.3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</row>
    <row r="64" spans="1:26" x14ac:dyDescent="0.3">
      <c r="B64"/>
      <c r="C64"/>
      <c r="D64"/>
      <c r="E64"/>
      <c r="F64"/>
      <c r="G64"/>
      <c r="H64"/>
      <c r="I64"/>
      <c r="J64"/>
      <c r="K64"/>
      <c r="L64"/>
    </row>
    <row r="65" spans="1:26" x14ac:dyDescent="0.3">
      <c r="B65"/>
      <c r="C65"/>
      <c r="D65"/>
      <c r="E65"/>
      <c r="F65"/>
      <c r="G65"/>
      <c r="H65"/>
      <c r="I65"/>
      <c r="J65"/>
      <c r="K65"/>
      <c r="L65"/>
    </row>
    <row r="66" spans="1:26" x14ac:dyDescent="0.3">
      <c r="B66"/>
      <c r="C66"/>
      <c r="D66"/>
      <c r="E66"/>
      <c r="F66"/>
      <c r="G66"/>
      <c r="H66"/>
      <c r="I66"/>
      <c r="J66"/>
      <c r="K66"/>
      <c r="L66"/>
    </row>
    <row r="67" spans="1:26" x14ac:dyDescent="0.3">
      <c r="B67"/>
      <c r="C67"/>
      <c r="D67"/>
      <c r="E67"/>
      <c r="F67"/>
      <c r="G67"/>
      <c r="H67"/>
      <c r="I67"/>
      <c r="J67"/>
      <c r="K67"/>
      <c r="L67"/>
    </row>
    <row r="68" spans="1:26" x14ac:dyDescent="0.3">
      <c r="B68"/>
      <c r="C68"/>
      <c r="D68"/>
      <c r="E68"/>
      <c r="F68"/>
      <c r="G68"/>
      <c r="H68"/>
      <c r="I68"/>
      <c r="J68"/>
      <c r="K68"/>
      <c r="L68"/>
    </row>
    <row r="69" spans="1:26" x14ac:dyDescent="0.3">
      <c r="B69"/>
      <c r="C69"/>
      <c r="D69"/>
      <c r="E69"/>
      <c r="F69"/>
      <c r="G69"/>
      <c r="H69"/>
      <c r="I69"/>
      <c r="J69"/>
      <c r="K69"/>
      <c r="L69"/>
    </row>
    <row r="70" spans="1:26" s="2" customFormat="1" x14ac:dyDescent="0.3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</row>
    <row r="71" spans="1:26" x14ac:dyDescent="0.3">
      <c r="B71"/>
      <c r="C71"/>
      <c r="D71"/>
      <c r="E71"/>
      <c r="F71"/>
      <c r="G71"/>
      <c r="H71"/>
      <c r="I71"/>
      <c r="J71"/>
      <c r="K71"/>
      <c r="L71"/>
    </row>
    <row r="72" spans="1:26" x14ac:dyDescent="0.3">
      <c r="B72"/>
      <c r="C72"/>
      <c r="D72"/>
      <c r="E72"/>
      <c r="F72"/>
      <c r="G72"/>
      <c r="H72"/>
      <c r="I72"/>
      <c r="J72"/>
      <c r="K72"/>
      <c r="L72"/>
    </row>
    <row r="73" spans="1:26" x14ac:dyDescent="0.3">
      <c r="B73"/>
      <c r="C73"/>
      <c r="D73"/>
      <c r="E73"/>
      <c r="F73"/>
      <c r="G73"/>
      <c r="H73"/>
      <c r="I73"/>
      <c r="J73"/>
      <c r="K73"/>
      <c r="L73"/>
    </row>
    <row r="74" spans="1:26" x14ac:dyDescent="0.3">
      <c r="B74"/>
      <c r="C74"/>
      <c r="D74"/>
      <c r="E74"/>
      <c r="F74"/>
      <c r="G74"/>
      <c r="H74"/>
      <c r="I74"/>
      <c r="J74"/>
      <c r="K74"/>
      <c r="L74"/>
    </row>
    <row r="75" spans="1:26" x14ac:dyDescent="0.3">
      <c r="B75"/>
      <c r="C75"/>
      <c r="D75"/>
      <c r="E75"/>
      <c r="F75"/>
      <c r="G75"/>
      <c r="H75"/>
      <c r="I75"/>
      <c r="J75"/>
      <c r="K75"/>
      <c r="L75"/>
    </row>
    <row r="76" spans="1:26" x14ac:dyDescent="0.3">
      <c r="B76"/>
      <c r="C76"/>
      <c r="D76"/>
      <c r="E76"/>
      <c r="F76"/>
      <c r="G76"/>
      <c r="H76"/>
      <c r="I76"/>
      <c r="J76"/>
      <c r="K76"/>
      <c r="L76"/>
    </row>
    <row r="77" spans="1:26" s="2" customFormat="1" x14ac:dyDescent="0.3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</row>
    <row r="78" spans="1:26" x14ac:dyDescent="0.3">
      <c r="B78"/>
      <c r="C78"/>
      <c r="D78"/>
      <c r="E78"/>
      <c r="F78"/>
      <c r="G78"/>
      <c r="H78"/>
      <c r="I78"/>
      <c r="J78"/>
      <c r="K78"/>
      <c r="L78"/>
    </row>
    <row r="79" spans="1:26" x14ac:dyDescent="0.3">
      <c r="B79"/>
      <c r="C79"/>
      <c r="D79"/>
      <c r="E79"/>
      <c r="F79"/>
      <c r="G79"/>
      <c r="H79"/>
      <c r="I79"/>
      <c r="J79"/>
      <c r="K79"/>
      <c r="L79"/>
    </row>
    <row r="80" spans="1:26" x14ac:dyDescent="0.3">
      <c r="B80"/>
      <c r="C80"/>
      <c r="D80"/>
      <c r="E80"/>
      <c r="F80"/>
      <c r="G80"/>
      <c r="H80"/>
      <c r="I80"/>
      <c r="J80"/>
      <c r="K80"/>
      <c r="L80"/>
    </row>
    <row r="81" spans="1:26" x14ac:dyDescent="0.3">
      <c r="B81"/>
      <c r="C81"/>
      <c r="D81"/>
      <c r="E81"/>
      <c r="F81"/>
      <c r="G81"/>
      <c r="H81"/>
      <c r="I81"/>
      <c r="J81"/>
      <c r="K81"/>
      <c r="L81"/>
    </row>
    <row r="82" spans="1:26" x14ac:dyDescent="0.3">
      <c r="B82"/>
      <c r="C82"/>
      <c r="D82"/>
      <c r="E82"/>
      <c r="F82"/>
      <c r="G82"/>
      <c r="H82"/>
      <c r="I82"/>
      <c r="J82"/>
      <c r="K82"/>
      <c r="L82"/>
    </row>
    <row r="83" spans="1:26" x14ac:dyDescent="0.3">
      <c r="B83"/>
      <c r="C83"/>
      <c r="D83"/>
      <c r="E83"/>
      <c r="F83"/>
      <c r="G83"/>
      <c r="H83"/>
      <c r="I83"/>
      <c r="J83"/>
      <c r="K83"/>
      <c r="L83"/>
    </row>
    <row r="84" spans="1:26" s="2" customFormat="1" x14ac:dyDescent="0.3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</row>
    <row r="85" spans="1:26" x14ac:dyDescent="0.3">
      <c r="B85"/>
      <c r="C85"/>
      <c r="D85"/>
      <c r="E85"/>
      <c r="F85"/>
      <c r="G85"/>
      <c r="H85"/>
      <c r="I85"/>
      <c r="J85"/>
      <c r="K85"/>
      <c r="L85"/>
    </row>
    <row r="86" spans="1:26" x14ac:dyDescent="0.3">
      <c r="B86"/>
      <c r="C86"/>
      <c r="D86"/>
      <c r="E86"/>
      <c r="F86"/>
      <c r="G86"/>
      <c r="H86"/>
      <c r="I86"/>
      <c r="J86"/>
      <c r="K86"/>
      <c r="L86"/>
    </row>
    <row r="87" spans="1:26" x14ac:dyDescent="0.3">
      <c r="B87"/>
      <c r="C87"/>
      <c r="D87"/>
      <c r="E87"/>
      <c r="F87"/>
      <c r="G87"/>
      <c r="H87"/>
      <c r="I87"/>
      <c r="J87"/>
      <c r="K87"/>
      <c r="L87"/>
    </row>
    <row r="88" spans="1:26" x14ac:dyDescent="0.3">
      <c r="B88"/>
      <c r="C88"/>
      <c r="D88"/>
      <c r="E88"/>
      <c r="F88"/>
      <c r="G88"/>
      <c r="H88"/>
      <c r="I88"/>
      <c r="J88"/>
      <c r="K88"/>
      <c r="L88"/>
    </row>
    <row r="89" spans="1:26" x14ac:dyDescent="0.3">
      <c r="B89"/>
      <c r="C89"/>
      <c r="D89"/>
      <c r="E89"/>
      <c r="F89"/>
      <c r="G89"/>
      <c r="H89"/>
      <c r="I89"/>
      <c r="J89"/>
      <c r="K89"/>
      <c r="L89"/>
    </row>
    <row r="90" spans="1:26" x14ac:dyDescent="0.3">
      <c r="B90"/>
      <c r="C90"/>
      <c r="D90"/>
      <c r="E90"/>
      <c r="F90"/>
      <c r="G90"/>
      <c r="H90"/>
      <c r="I90"/>
      <c r="J90"/>
      <c r="K90"/>
      <c r="L90"/>
    </row>
    <row r="91" spans="1:26" s="2" customFormat="1" x14ac:dyDescent="0.3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</row>
    <row r="92" spans="1:26" x14ac:dyDescent="0.3">
      <c r="B92"/>
      <c r="C92"/>
      <c r="D92"/>
      <c r="E92"/>
      <c r="F92"/>
      <c r="G92"/>
      <c r="H92"/>
      <c r="I92"/>
      <c r="J92"/>
      <c r="K92"/>
      <c r="L92"/>
    </row>
    <row r="93" spans="1:26" x14ac:dyDescent="0.3">
      <c r="B93"/>
      <c r="C93"/>
      <c r="D93"/>
      <c r="E93"/>
      <c r="F93"/>
      <c r="G93"/>
      <c r="H93"/>
      <c r="I93"/>
      <c r="J93"/>
      <c r="K93"/>
      <c r="L93"/>
    </row>
    <row r="94" spans="1:26" x14ac:dyDescent="0.3">
      <c r="B94"/>
      <c r="C94"/>
      <c r="D94"/>
      <c r="E94"/>
      <c r="F94"/>
      <c r="G94"/>
      <c r="H94"/>
      <c r="I94"/>
      <c r="J94"/>
      <c r="K94"/>
      <c r="L94"/>
    </row>
    <row r="95" spans="1:26" x14ac:dyDescent="0.3">
      <c r="B95"/>
      <c r="C95"/>
      <c r="D95"/>
      <c r="E95"/>
      <c r="F95"/>
      <c r="G95"/>
      <c r="H95"/>
      <c r="I95"/>
      <c r="J95"/>
      <c r="K95"/>
      <c r="L95"/>
    </row>
    <row r="96" spans="1:26" x14ac:dyDescent="0.3">
      <c r="B96"/>
      <c r="C96"/>
      <c r="D96"/>
      <c r="E96"/>
      <c r="F96"/>
      <c r="G96"/>
      <c r="H96"/>
      <c r="I96"/>
      <c r="J96"/>
      <c r="K96"/>
      <c r="L96"/>
    </row>
    <row r="97" spans="1:26" x14ac:dyDescent="0.3">
      <c r="B97"/>
      <c r="C97"/>
      <c r="D97"/>
      <c r="E97"/>
      <c r="F97"/>
      <c r="G97"/>
      <c r="H97"/>
      <c r="I97"/>
      <c r="J97"/>
      <c r="K97"/>
      <c r="L97"/>
    </row>
    <row r="98" spans="1:26" s="2" customFormat="1" x14ac:dyDescent="0.3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</row>
    <row r="99" spans="1:26" x14ac:dyDescent="0.3">
      <c r="B99"/>
      <c r="C99"/>
      <c r="D99"/>
      <c r="E99"/>
      <c r="F99"/>
      <c r="G99"/>
      <c r="H99"/>
      <c r="I99"/>
      <c r="J99"/>
      <c r="K99"/>
      <c r="L99"/>
    </row>
    <row r="100" spans="1:26" x14ac:dyDescent="0.3">
      <c r="B100"/>
      <c r="C100"/>
      <c r="D100"/>
      <c r="E100"/>
      <c r="F100"/>
      <c r="G100"/>
      <c r="H100"/>
      <c r="I100"/>
      <c r="J100"/>
      <c r="K100"/>
      <c r="L100"/>
    </row>
    <row r="101" spans="1:26" x14ac:dyDescent="0.3">
      <c r="B101"/>
      <c r="C101"/>
      <c r="D101"/>
      <c r="E101"/>
      <c r="F101"/>
      <c r="G101"/>
      <c r="H101"/>
      <c r="I101"/>
      <c r="J101"/>
      <c r="K101"/>
      <c r="L101"/>
    </row>
    <row r="102" spans="1:26" x14ac:dyDescent="0.3">
      <c r="B102"/>
      <c r="C102"/>
      <c r="D102"/>
      <c r="E102"/>
      <c r="F102"/>
      <c r="G102"/>
      <c r="H102"/>
      <c r="I102"/>
      <c r="J102"/>
      <c r="K102"/>
      <c r="L102"/>
    </row>
    <row r="103" spans="1:26" x14ac:dyDescent="0.3">
      <c r="B103"/>
      <c r="C103"/>
      <c r="D103"/>
      <c r="E103"/>
      <c r="F103"/>
      <c r="G103"/>
      <c r="H103"/>
      <c r="I103"/>
      <c r="J103"/>
      <c r="K103"/>
      <c r="L103"/>
    </row>
    <row r="104" spans="1:26" x14ac:dyDescent="0.3">
      <c r="B104"/>
      <c r="C104"/>
      <c r="D104"/>
      <c r="E104"/>
      <c r="F104"/>
      <c r="G104"/>
      <c r="H104"/>
      <c r="I104"/>
      <c r="J104"/>
      <c r="K104"/>
      <c r="L104"/>
    </row>
    <row r="105" spans="1:26" s="2" customFormat="1" x14ac:dyDescent="0.3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</row>
    <row r="106" spans="1:26" x14ac:dyDescent="0.3">
      <c r="B106"/>
      <c r="C106"/>
      <c r="D106"/>
      <c r="E106"/>
      <c r="F106"/>
      <c r="G106"/>
      <c r="H106"/>
      <c r="I106"/>
      <c r="J106"/>
      <c r="K106"/>
      <c r="L106"/>
    </row>
    <row r="107" spans="1:26" x14ac:dyDescent="0.3">
      <c r="B107"/>
      <c r="C107"/>
      <c r="D107"/>
      <c r="E107"/>
      <c r="F107"/>
      <c r="G107"/>
      <c r="H107"/>
      <c r="I107"/>
      <c r="J107"/>
      <c r="K107"/>
      <c r="L107"/>
    </row>
    <row r="108" spans="1:26" x14ac:dyDescent="0.3">
      <c r="B108"/>
      <c r="C108"/>
      <c r="D108"/>
      <c r="E108"/>
      <c r="F108"/>
      <c r="G108"/>
      <c r="H108"/>
      <c r="I108"/>
      <c r="J108"/>
      <c r="K108"/>
      <c r="L108"/>
    </row>
    <row r="109" spans="1:26" x14ac:dyDescent="0.3">
      <c r="B109"/>
      <c r="C109"/>
      <c r="D109"/>
      <c r="E109"/>
      <c r="F109"/>
      <c r="G109"/>
      <c r="H109"/>
      <c r="I109"/>
      <c r="J109"/>
      <c r="K109"/>
      <c r="L109"/>
    </row>
    <row r="110" spans="1:26" x14ac:dyDescent="0.3">
      <c r="B110"/>
      <c r="C110"/>
      <c r="D110"/>
      <c r="E110"/>
      <c r="F110"/>
      <c r="G110"/>
      <c r="H110"/>
      <c r="I110"/>
      <c r="J110"/>
      <c r="K110"/>
      <c r="L110"/>
    </row>
    <row r="111" spans="1:26" x14ac:dyDescent="0.3">
      <c r="B111"/>
      <c r="C111"/>
      <c r="D111"/>
      <c r="E111"/>
      <c r="F111"/>
      <c r="G111"/>
      <c r="H111"/>
      <c r="I111"/>
      <c r="J111"/>
      <c r="K111"/>
      <c r="L111"/>
    </row>
    <row r="112" spans="1:26" s="2" customFormat="1" x14ac:dyDescent="0.3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</row>
    <row r="113" spans="1:26" x14ac:dyDescent="0.3">
      <c r="B113"/>
      <c r="C113"/>
      <c r="D113"/>
      <c r="E113"/>
      <c r="F113"/>
      <c r="G113"/>
      <c r="H113"/>
      <c r="I113"/>
      <c r="J113"/>
      <c r="K113"/>
      <c r="L113"/>
    </row>
    <row r="114" spans="1:26" x14ac:dyDescent="0.3">
      <c r="B114"/>
      <c r="C114"/>
      <c r="D114"/>
      <c r="E114"/>
      <c r="F114"/>
      <c r="G114"/>
      <c r="H114"/>
      <c r="I114"/>
      <c r="J114"/>
      <c r="K114"/>
      <c r="L114"/>
    </row>
    <row r="115" spans="1:26" x14ac:dyDescent="0.3">
      <c r="B115"/>
      <c r="C115"/>
      <c r="D115"/>
      <c r="E115"/>
      <c r="F115"/>
      <c r="G115"/>
      <c r="H115"/>
      <c r="I115"/>
      <c r="J115"/>
      <c r="K115"/>
      <c r="L115"/>
    </row>
    <row r="116" spans="1:26" x14ac:dyDescent="0.3">
      <c r="B116"/>
      <c r="C116"/>
      <c r="D116"/>
      <c r="E116"/>
      <c r="F116"/>
      <c r="G116"/>
      <c r="H116"/>
      <c r="I116"/>
      <c r="J116"/>
      <c r="K116"/>
      <c r="L116"/>
    </row>
    <row r="117" spans="1:26" x14ac:dyDescent="0.3">
      <c r="B117"/>
      <c r="C117"/>
      <c r="D117"/>
      <c r="E117"/>
      <c r="F117"/>
      <c r="G117"/>
      <c r="H117"/>
      <c r="I117"/>
      <c r="J117"/>
      <c r="K117"/>
      <c r="L117"/>
    </row>
    <row r="118" spans="1:26" x14ac:dyDescent="0.3">
      <c r="B118"/>
      <c r="C118"/>
      <c r="D118"/>
      <c r="E118"/>
      <c r="F118"/>
      <c r="G118"/>
      <c r="H118"/>
      <c r="I118"/>
      <c r="J118"/>
      <c r="K118"/>
      <c r="L118"/>
    </row>
    <row r="119" spans="1:26" s="2" customFormat="1" x14ac:dyDescent="0.3">
      <c r="A119"/>
      <c r="B119"/>
      <c r="C119" t="s">
        <v>44</v>
      </c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</row>
    <row r="120" spans="1:26" x14ac:dyDescent="0.3">
      <c r="B120"/>
      <c r="C120"/>
      <c r="D120"/>
      <c r="E120"/>
      <c r="F120"/>
      <c r="G120"/>
      <c r="H120"/>
      <c r="I120"/>
      <c r="J120"/>
      <c r="K120"/>
      <c r="L120"/>
    </row>
    <row r="121" spans="1:26" x14ac:dyDescent="0.3">
      <c r="B121"/>
      <c r="C121"/>
      <c r="D121"/>
      <c r="E121"/>
      <c r="F121"/>
      <c r="G121"/>
      <c r="H121"/>
      <c r="I121"/>
      <c r="J121"/>
      <c r="K121"/>
      <c r="L121"/>
    </row>
    <row r="122" spans="1:26" x14ac:dyDescent="0.3">
      <c r="B122"/>
      <c r="C122"/>
      <c r="D122"/>
      <c r="E122"/>
      <c r="F122"/>
      <c r="G122"/>
      <c r="H122"/>
      <c r="I122"/>
      <c r="J122"/>
      <c r="K122"/>
      <c r="L122"/>
    </row>
    <row r="123" spans="1:26" x14ac:dyDescent="0.3">
      <c r="B123"/>
      <c r="C123"/>
      <c r="D123"/>
      <c r="E123"/>
      <c r="F123"/>
      <c r="G123"/>
      <c r="H123"/>
      <c r="I123"/>
      <c r="J123"/>
      <c r="K123"/>
      <c r="L123"/>
    </row>
    <row r="124" spans="1:26" x14ac:dyDescent="0.3">
      <c r="B124"/>
      <c r="C124"/>
      <c r="D124"/>
      <c r="E124"/>
      <c r="F124"/>
      <c r="G124"/>
      <c r="H124"/>
      <c r="I124"/>
      <c r="J124"/>
      <c r="K124"/>
      <c r="L124"/>
    </row>
    <row r="125" spans="1:26" x14ac:dyDescent="0.3">
      <c r="B125"/>
      <c r="C125"/>
      <c r="D125"/>
      <c r="E125"/>
      <c r="F125"/>
      <c r="G125"/>
      <c r="H125"/>
      <c r="I125"/>
      <c r="J125"/>
      <c r="K125"/>
      <c r="L125"/>
    </row>
    <row r="126" spans="1:26" s="2" customFormat="1" x14ac:dyDescent="0.3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</row>
    <row r="127" spans="1:26" x14ac:dyDescent="0.3">
      <c r="B127"/>
      <c r="C127"/>
      <c r="D127"/>
      <c r="E127"/>
      <c r="F127"/>
      <c r="G127"/>
      <c r="H127"/>
      <c r="I127"/>
      <c r="J127"/>
      <c r="K127"/>
      <c r="L127"/>
    </row>
    <row r="128" spans="1:26" x14ac:dyDescent="0.3">
      <c r="B128"/>
      <c r="C128"/>
      <c r="D128"/>
      <c r="E128"/>
      <c r="F128"/>
      <c r="G128"/>
      <c r="H128"/>
      <c r="I128"/>
      <c r="J128"/>
      <c r="K128"/>
      <c r="L128"/>
    </row>
    <row r="129" spans="1:26" x14ac:dyDescent="0.3">
      <c r="B129"/>
      <c r="C129"/>
      <c r="D129"/>
      <c r="E129"/>
      <c r="F129"/>
      <c r="G129"/>
      <c r="H129"/>
      <c r="I129"/>
      <c r="J129"/>
      <c r="K129"/>
      <c r="L129"/>
    </row>
    <row r="130" spans="1:26" x14ac:dyDescent="0.3">
      <c r="B130"/>
      <c r="C130"/>
      <c r="D130"/>
      <c r="E130"/>
      <c r="F130"/>
      <c r="G130"/>
      <c r="H130"/>
      <c r="I130"/>
      <c r="J130"/>
      <c r="K130"/>
      <c r="L130"/>
    </row>
    <row r="131" spans="1:26" x14ac:dyDescent="0.3">
      <c r="B131"/>
      <c r="C131"/>
      <c r="D131"/>
      <c r="E131"/>
      <c r="F131"/>
      <c r="G131"/>
      <c r="H131"/>
      <c r="I131"/>
      <c r="J131"/>
      <c r="K131"/>
      <c r="L131"/>
    </row>
    <row r="132" spans="1:26" x14ac:dyDescent="0.3">
      <c r="B132"/>
      <c r="C132"/>
      <c r="D132"/>
      <c r="E132"/>
      <c r="F132"/>
      <c r="G132"/>
      <c r="H132"/>
      <c r="I132"/>
      <c r="J132"/>
      <c r="K132"/>
      <c r="L132"/>
    </row>
    <row r="133" spans="1:26" s="2" customFormat="1" x14ac:dyDescent="0.3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</row>
    <row r="134" spans="1:26" x14ac:dyDescent="0.3">
      <c r="B134"/>
      <c r="C134"/>
      <c r="D134"/>
      <c r="E134"/>
      <c r="F134"/>
      <c r="G134"/>
      <c r="H134"/>
      <c r="I134"/>
      <c r="J134"/>
      <c r="K134"/>
      <c r="L134"/>
    </row>
    <row r="135" spans="1:26" x14ac:dyDescent="0.3">
      <c r="B135"/>
      <c r="C135"/>
      <c r="D135"/>
      <c r="E135"/>
      <c r="F135"/>
      <c r="G135"/>
      <c r="H135"/>
      <c r="I135"/>
      <c r="J135"/>
      <c r="K135"/>
      <c r="L135"/>
    </row>
    <row r="136" spans="1:26" x14ac:dyDescent="0.3">
      <c r="B136"/>
      <c r="C136"/>
      <c r="D136"/>
      <c r="E136"/>
      <c r="F136"/>
      <c r="G136"/>
      <c r="H136"/>
      <c r="I136"/>
      <c r="J136"/>
      <c r="K136"/>
      <c r="L136"/>
    </row>
    <row r="137" spans="1:26" x14ac:dyDescent="0.3">
      <c r="B137"/>
      <c r="C137"/>
      <c r="D137"/>
      <c r="E137"/>
      <c r="F137"/>
      <c r="G137"/>
      <c r="H137"/>
      <c r="I137"/>
      <c r="J137"/>
      <c r="K137"/>
      <c r="L137"/>
    </row>
    <row r="138" spans="1:26" x14ac:dyDescent="0.3">
      <c r="B138"/>
      <c r="C138"/>
      <c r="D138"/>
      <c r="E138"/>
      <c r="F138"/>
      <c r="G138"/>
      <c r="H138"/>
      <c r="I138"/>
      <c r="J138"/>
      <c r="K138"/>
      <c r="L138"/>
    </row>
    <row r="139" spans="1:26" x14ac:dyDescent="0.3">
      <c r="B139"/>
      <c r="C139"/>
      <c r="D139"/>
      <c r="E139"/>
      <c r="F139"/>
      <c r="G139"/>
      <c r="H139"/>
      <c r="I139"/>
      <c r="J139"/>
      <c r="K139"/>
      <c r="L139"/>
    </row>
    <row r="140" spans="1:26" s="2" customFormat="1" x14ac:dyDescent="0.3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</row>
    <row r="141" spans="1:26" x14ac:dyDescent="0.3">
      <c r="B141"/>
      <c r="C141"/>
      <c r="D141"/>
      <c r="E141"/>
      <c r="F141"/>
      <c r="G141"/>
      <c r="H141"/>
      <c r="I141"/>
      <c r="J141"/>
      <c r="K141"/>
      <c r="L141"/>
    </row>
    <row r="143" spans="1:26" x14ac:dyDescent="0.3">
      <c r="A143" s="4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5"/>
    </row>
    <row r="144" spans="1:26" x14ac:dyDescent="0.3">
      <c r="A144" s="6"/>
    </row>
    <row r="145" spans="1:1" ht="15" thickBot="1" x14ac:dyDescent="0.35">
      <c r="A145" s="7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87A292FF8F504F4E94C364821A8F4EB4" ma:contentTypeVersion="11" ma:contentTypeDescription="새 문서를 만듭니다." ma:contentTypeScope="" ma:versionID="13d0f391c3d3acbbdb4535c5a761a610">
  <xsd:schema xmlns:xsd="http://www.w3.org/2001/XMLSchema" xmlns:xs="http://www.w3.org/2001/XMLSchema" xmlns:p="http://schemas.microsoft.com/office/2006/metadata/properties" xmlns:ns3="90d0c827-22cb-419c-8ca5-94671f66cab7" targetNamespace="http://schemas.microsoft.com/office/2006/metadata/properties" ma:root="true" ma:fieldsID="8927ad0a279c9784b4af6491248cd46c" ns3:_="">
    <xsd:import namespace="90d0c827-22cb-419c-8ca5-94671f66cab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MediaServiceLoc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d0c827-22cb-419c-8ca5-94671f66cab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4947591-C024-4262-8E99-9BED368502D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0d0c827-22cb-419c-8ca5-94671f66cab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8A3C189-FE65-4EE7-B0AA-4D297CB982B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315F0C3-ABC6-4D87-8032-6E66B1CD0205}">
  <ds:schemaRefs>
    <ds:schemaRef ds:uri="http://purl.org/dc/dcmitype/"/>
    <ds:schemaRef ds:uri="http://schemas.openxmlformats.org/package/2006/metadata/core-properties"/>
    <ds:schemaRef ds:uri="http://schemas.microsoft.com/office/infopath/2007/PartnerControls"/>
    <ds:schemaRef ds:uri="http://www.w3.org/XML/1998/namespace"/>
    <ds:schemaRef ds:uri="http://schemas.microsoft.com/office/2006/documentManagement/types"/>
    <ds:schemaRef ds:uri="http://purl.org/dc/elements/1.1/"/>
    <ds:schemaRef ds:uri="90d0c827-22cb-419c-8ca5-94671f66cab7"/>
    <ds:schemaRef ds:uri="http://schemas.microsoft.com/office/2006/metadata/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Fuad Samadov</cp:lastModifiedBy>
  <dcterms:created xsi:type="dcterms:W3CDTF">2022-02-03T12:45:23Z</dcterms:created>
  <dcterms:modified xsi:type="dcterms:W3CDTF">2022-02-20T07:14:08Z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0x01010087A292FF8F504F4E94C364821A8F4EB4</vt:lpwstr>
  </property>
</Properties>
</file>