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772\HWs\2\"/>
    </mc:Choice>
  </mc:AlternateContent>
  <xr:revisionPtr revIDLastSave="0" documentId="13_ncr:1_{0B874EF0-9BE1-4DB0-939B-2C2AD58490DF}" xr6:coauthVersionLast="47" xr6:coauthVersionMax="47" xr10:uidLastSave="{00000000-0000-0000-0000-000000000000}"/>
  <bookViews>
    <workbookView xWindow="-108" yWindow="-108" windowWidth="23256" windowHeight="12576" activeTab="1" xr2:uid="{75FE54B0-A77B-6244-A877-CF6B4C6DA41A}"/>
  </bookViews>
  <sheets>
    <sheet name="coupon1" sheetId="3" r:id="rId1"/>
    <sheet name="coupon 2" sheetId="5" r:id="rId2"/>
  </sheets>
  <definedNames>
    <definedName name="CR">#REF!</definedName>
    <definedName name="HR">#REF!</definedName>
    <definedName name="IR">#REF!</definedName>
    <definedName name="RR">#REF!</definedName>
    <definedName name="solver_adj" localSheetId="0" hidden="1">coupon1!$H$6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coupon1!$Q$18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L10" i="5"/>
  <c r="L12" i="5"/>
  <c r="N12" i="5" s="1"/>
  <c r="W12" i="5" s="1"/>
  <c r="L14" i="5"/>
  <c r="B10" i="5"/>
  <c r="B12" i="5"/>
  <c r="B14" i="5"/>
  <c r="L8" i="5"/>
  <c r="P8" i="5" s="1"/>
  <c r="S8" i="5" s="1"/>
  <c r="R14" i="5"/>
  <c r="P14" i="5"/>
  <c r="S14" i="5" s="1"/>
  <c r="R12" i="5"/>
  <c r="R10" i="5"/>
  <c r="R8" i="5"/>
  <c r="R6" i="5"/>
  <c r="L6" i="5"/>
  <c r="P8" i="3"/>
  <c r="P12" i="5" l="1"/>
  <c r="S12" i="5" s="1"/>
  <c r="N8" i="5"/>
  <c r="W8" i="5" s="1"/>
  <c r="N10" i="5"/>
  <c r="W10" i="5" s="1"/>
  <c r="P10" i="5"/>
  <c r="S10" i="5" s="1"/>
  <c r="N14" i="5"/>
  <c r="W14" i="5" s="1"/>
  <c r="U14" i="5"/>
  <c r="U16" i="5" s="1"/>
  <c r="S16" i="5" l="1"/>
  <c r="W16" i="5"/>
  <c r="Q18" i="5" l="1"/>
  <c r="S8" i="3"/>
  <c r="W8" i="3"/>
  <c r="P10" i="3"/>
  <c r="P12" i="3"/>
  <c r="P14" i="3"/>
  <c r="N8" i="3" l="1"/>
  <c r="S14" i="3" l="1"/>
  <c r="S12" i="3"/>
  <c r="S10" i="3"/>
  <c r="U16" i="3"/>
  <c r="W16" i="3"/>
  <c r="W10" i="3"/>
  <c r="W12" i="3"/>
  <c r="W14" i="3"/>
  <c r="U14" i="3"/>
  <c r="N10" i="3"/>
  <c r="N12" i="3"/>
  <c r="N14" i="3"/>
  <c r="L8" i="3"/>
  <c r="L10" i="3"/>
  <c r="L12" i="3"/>
  <c r="L14" i="3"/>
  <c r="L6" i="3"/>
  <c r="R8" i="3"/>
  <c r="R10" i="3"/>
  <c r="R12" i="3"/>
  <c r="R14" i="3"/>
  <c r="R6" i="3"/>
  <c r="S16" i="3" l="1"/>
  <c r="Q18" i="3" s="1"/>
</calcChain>
</file>

<file path=xl/sharedStrings.xml><?xml version="1.0" encoding="utf-8"?>
<sst xmlns="http://schemas.openxmlformats.org/spreadsheetml/2006/main" count="32" uniqueCount="16">
  <si>
    <t xml:space="preserve">Defaultable Bond  Pricing </t>
  </si>
  <si>
    <t>Risk free rate (continuous)  per year</t>
  </si>
  <si>
    <t xml:space="preserve">Recovery Rate </t>
  </si>
  <si>
    <t>Hazard Rate (per year)</t>
  </si>
  <si>
    <t>Coupon Rate (semi-annual)</t>
  </si>
  <si>
    <t>Time in years</t>
  </si>
  <si>
    <t>Survival Prob</t>
  </si>
  <si>
    <t>Expected value coupons</t>
  </si>
  <si>
    <t>Discount</t>
  </si>
  <si>
    <t>PV of exp coupons</t>
  </si>
  <si>
    <t>Recovery Value</t>
  </si>
  <si>
    <t>PV of expected notional</t>
  </si>
  <si>
    <t>Summation</t>
  </si>
  <si>
    <t>Probability of Default</t>
  </si>
  <si>
    <t>Value</t>
  </si>
  <si>
    <t>scale by coupon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</si>
</sst>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Alignment="1"/>
    <xf numFmtId="0" fontId="0" fillId="0" borderId="23" xfId="0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6B68-80ED-4EBC-B4C5-B56E66102216}">
  <dimension ref="A2:W18"/>
  <sheetViews>
    <sheetView workbookViewId="0">
      <selection activeCell="A2" sqref="A2:W18"/>
    </sheetView>
  </sheetViews>
  <sheetFormatPr defaultRowHeight="15.6" x14ac:dyDescent="0.3"/>
  <sheetData>
    <row r="2" spans="1:23" x14ac:dyDescent="0.3">
      <c r="A2" t="s">
        <v>0</v>
      </c>
    </row>
    <row r="3" spans="1:23" ht="16.2" thickBot="1" x14ac:dyDescent="0.35">
      <c r="P3" s="33" t="s">
        <v>15</v>
      </c>
      <c r="Q3" s="33"/>
    </row>
    <row r="4" spans="1:23" x14ac:dyDescent="0.3">
      <c r="B4" s="1" t="s">
        <v>3</v>
      </c>
      <c r="C4" s="2"/>
      <c r="D4" s="1" t="s">
        <v>1</v>
      </c>
      <c r="E4" s="2"/>
      <c r="F4" s="1" t="s">
        <v>2</v>
      </c>
      <c r="G4" s="2"/>
      <c r="H4" s="1" t="s">
        <v>4</v>
      </c>
      <c r="I4" s="2"/>
      <c r="J4" s="1" t="s">
        <v>5</v>
      </c>
      <c r="K4" s="2"/>
      <c r="L4" s="1" t="s">
        <v>6</v>
      </c>
      <c r="M4" s="2"/>
      <c r="N4" s="1" t="s">
        <v>13</v>
      </c>
      <c r="O4" s="2"/>
      <c r="P4" s="1" t="s">
        <v>7</v>
      </c>
      <c r="Q4" s="2"/>
      <c r="R4" s="17" t="s">
        <v>8</v>
      </c>
      <c r="S4" s="1" t="s">
        <v>9</v>
      </c>
      <c r="T4" s="2"/>
      <c r="U4" s="1" t="s">
        <v>11</v>
      </c>
      <c r="V4" s="2"/>
      <c r="W4" s="19" t="s">
        <v>10</v>
      </c>
    </row>
    <row r="5" spans="1:23" x14ac:dyDescent="0.3">
      <c r="B5" s="3"/>
      <c r="C5" s="4"/>
      <c r="D5" s="3"/>
      <c r="E5" s="4"/>
      <c r="F5" s="3"/>
      <c r="G5" s="4"/>
      <c r="H5" s="3"/>
      <c r="I5" s="4"/>
      <c r="J5" s="3"/>
      <c r="K5" s="4"/>
      <c r="L5" s="3"/>
      <c r="M5" s="4"/>
      <c r="N5" s="3"/>
      <c r="O5" s="4"/>
      <c r="P5" s="3"/>
      <c r="Q5" s="4"/>
      <c r="R5" s="18"/>
      <c r="S5" s="3"/>
      <c r="T5" s="4"/>
      <c r="U5" s="3"/>
      <c r="V5" s="4"/>
      <c r="W5" s="20"/>
    </row>
    <row r="6" spans="1:23" x14ac:dyDescent="0.3">
      <c r="B6" s="5">
        <v>0.04</v>
      </c>
      <c r="C6" s="6"/>
      <c r="D6" s="5">
        <v>0.05</v>
      </c>
      <c r="E6" s="6"/>
      <c r="F6" s="5">
        <v>0.4</v>
      </c>
      <c r="G6" s="9"/>
      <c r="H6" s="34">
        <v>7.5899999999999995E-2</v>
      </c>
      <c r="I6" s="35"/>
      <c r="J6" s="11">
        <v>0</v>
      </c>
      <c r="K6" s="12"/>
      <c r="L6" s="28">
        <f>EXP(-$B$6*J6)</f>
        <v>1</v>
      </c>
      <c r="M6" s="29"/>
      <c r="N6" s="5">
        <v>0</v>
      </c>
      <c r="O6" s="6"/>
      <c r="P6" s="5"/>
      <c r="Q6" s="6"/>
      <c r="R6" s="15">
        <f>EXP(-$D$6*J6)</f>
        <v>1</v>
      </c>
      <c r="S6" s="5"/>
      <c r="T6" s="6"/>
      <c r="U6" s="5"/>
      <c r="V6" s="6"/>
      <c r="W6" s="15"/>
    </row>
    <row r="7" spans="1:23" x14ac:dyDescent="0.3">
      <c r="B7" s="7"/>
      <c r="C7" s="8"/>
      <c r="D7" s="7"/>
      <c r="E7" s="8"/>
      <c r="F7" s="7"/>
      <c r="G7" s="10"/>
      <c r="H7" s="36"/>
      <c r="I7" s="37"/>
      <c r="J7" s="13"/>
      <c r="K7" s="14"/>
      <c r="L7" s="30"/>
      <c r="M7" s="31"/>
      <c r="N7" s="21"/>
      <c r="O7" s="22"/>
      <c r="P7" s="21"/>
      <c r="Q7" s="22"/>
      <c r="R7" s="16"/>
      <c r="S7" s="21"/>
      <c r="T7" s="22"/>
      <c r="U7" s="21"/>
      <c r="V7" s="22"/>
      <c r="W7" s="16"/>
    </row>
    <row r="8" spans="1:23" x14ac:dyDescent="0.3">
      <c r="H8" s="36"/>
      <c r="I8" s="37"/>
      <c r="J8" s="13">
        <v>0.5</v>
      </c>
      <c r="K8" s="14"/>
      <c r="L8" s="28">
        <f t="shared" ref="L8" si="0">EXP(-$B$6*J8)</f>
        <v>0.98019867330675525</v>
      </c>
      <c r="M8" s="29"/>
      <c r="N8" s="21">
        <f>L6-L8</f>
        <v>1.9801326693244747E-2</v>
      </c>
      <c r="O8" s="22"/>
      <c r="P8" s="21">
        <f>L8*$H$6/2</f>
        <v>3.7198539651991359E-2</v>
      </c>
      <c r="Q8" s="22"/>
      <c r="R8" s="15">
        <f t="shared" ref="R8" si="1">EXP(-$D$6*J8)</f>
        <v>0.97530991202833262</v>
      </c>
      <c r="S8" s="21">
        <f>P8*R8</f>
        <v>3.6280104435566132E-2</v>
      </c>
      <c r="T8" s="22"/>
      <c r="U8" s="21"/>
      <c r="V8" s="22"/>
      <c r="W8" s="16">
        <f>R8*$F$6*N8</f>
        <v>7.7249720780931232E-3</v>
      </c>
    </row>
    <row r="9" spans="1:23" x14ac:dyDescent="0.3">
      <c r="D9" s="32"/>
      <c r="E9" s="32"/>
      <c r="H9" s="36"/>
      <c r="I9" s="37"/>
      <c r="J9" s="13"/>
      <c r="K9" s="14"/>
      <c r="L9" s="30"/>
      <c r="M9" s="31"/>
      <c r="N9" s="21"/>
      <c r="O9" s="22"/>
      <c r="P9" s="21"/>
      <c r="Q9" s="22"/>
      <c r="R9" s="16"/>
      <c r="S9" s="21"/>
      <c r="T9" s="22"/>
      <c r="U9" s="21"/>
      <c r="V9" s="22"/>
      <c r="W9" s="16"/>
    </row>
    <row r="10" spans="1:23" x14ac:dyDescent="0.3">
      <c r="D10" s="32"/>
      <c r="E10" s="32"/>
      <c r="H10" s="36"/>
      <c r="I10" s="37"/>
      <c r="J10" s="13">
        <v>1</v>
      </c>
      <c r="K10" s="14"/>
      <c r="L10" s="28">
        <f t="shared" ref="L10" si="2">EXP(-$B$6*J10)</f>
        <v>0.96078943915232318</v>
      </c>
      <c r="M10" s="29"/>
      <c r="N10" s="21">
        <f t="shared" ref="N10" si="3">L8-L10</f>
        <v>1.9409234154432076E-2</v>
      </c>
      <c r="O10" s="22"/>
      <c r="P10" s="21">
        <f>L10*$H$6/2</f>
        <v>3.6461959215830661E-2</v>
      </c>
      <c r="Q10" s="22"/>
      <c r="R10" s="15">
        <f t="shared" ref="R10" si="4">EXP(-$D$6*J10)</f>
        <v>0.95122942450071402</v>
      </c>
      <c r="S10" s="21">
        <f>P10*R10</f>
        <v>3.4683688481043105E-2</v>
      </c>
      <c r="T10" s="22"/>
      <c r="U10" s="21"/>
      <c r="V10" s="22"/>
      <c r="W10" s="16">
        <f t="shared" ref="W10" si="5">R10*$F$6*N10</f>
        <v>7.3850538538880114E-3</v>
      </c>
    </row>
    <row r="11" spans="1:23" x14ac:dyDescent="0.3">
      <c r="D11" s="32"/>
      <c r="E11" s="32"/>
      <c r="H11" s="36"/>
      <c r="I11" s="37"/>
      <c r="J11" s="13"/>
      <c r="K11" s="14"/>
      <c r="L11" s="30"/>
      <c r="M11" s="31"/>
      <c r="N11" s="21"/>
      <c r="O11" s="22"/>
      <c r="P11" s="21"/>
      <c r="Q11" s="22"/>
      <c r="R11" s="16"/>
      <c r="S11" s="21"/>
      <c r="T11" s="22"/>
      <c r="U11" s="21"/>
      <c r="V11" s="22"/>
      <c r="W11" s="16"/>
    </row>
    <row r="12" spans="1:23" x14ac:dyDescent="0.3">
      <c r="D12" s="32"/>
      <c r="E12" s="32"/>
      <c r="H12" s="36"/>
      <c r="I12" s="37"/>
      <c r="J12" s="13">
        <v>1.5</v>
      </c>
      <c r="K12" s="14"/>
      <c r="L12" s="28">
        <f t="shared" ref="L12" si="6">EXP(-$B$6*J12)</f>
        <v>0.94176453358424872</v>
      </c>
      <c r="M12" s="29"/>
      <c r="N12" s="21">
        <f t="shared" ref="N12" si="7">L10-L12</f>
        <v>1.9024905568074457E-2</v>
      </c>
      <c r="O12" s="22"/>
      <c r="P12" s="21">
        <f>L12*$H$6/2</f>
        <v>3.573996404952224E-2</v>
      </c>
      <c r="Q12" s="22"/>
      <c r="R12" s="15">
        <f t="shared" ref="R12" si="8">EXP(-$D$6*J12)</f>
        <v>0.92774348632855286</v>
      </c>
      <c r="S12" s="21">
        <f>P12*R12</f>
        <v>3.3157518848560906E-2</v>
      </c>
      <c r="T12" s="22"/>
      <c r="U12" s="21"/>
      <c r="V12" s="22"/>
      <c r="W12" s="16">
        <f t="shared" ref="W12" si="9">R12*$F$6*N12</f>
        <v>7.0600928875187577E-3</v>
      </c>
    </row>
    <row r="13" spans="1:23" x14ac:dyDescent="0.3">
      <c r="H13" s="36"/>
      <c r="I13" s="37"/>
      <c r="J13" s="13"/>
      <c r="K13" s="14"/>
      <c r="L13" s="30"/>
      <c r="M13" s="31"/>
      <c r="N13" s="21"/>
      <c r="O13" s="22"/>
      <c r="P13" s="21"/>
      <c r="Q13" s="22"/>
      <c r="R13" s="16"/>
      <c r="S13" s="21"/>
      <c r="T13" s="22"/>
      <c r="U13" s="21"/>
      <c r="V13" s="22"/>
      <c r="W13" s="16"/>
    </row>
    <row r="14" spans="1:23" x14ac:dyDescent="0.3">
      <c r="H14" s="36"/>
      <c r="I14" s="37"/>
      <c r="J14" s="13">
        <v>2</v>
      </c>
      <c r="K14" s="14"/>
      <c r="L14" s="28">
        <f t="shared" ref="L14" si="10">EXP(-$B$6*J14)</f>
        <v>0.92311634638663576</v>
      </c>
      <c r="M14" s="29"/>
      <c r="N14" s="21">
        <f t="shared" ref="N14" si="11">L12-L14</f>
        <v>1.8648187197612964E-2</v>
      </c>
      <c r="O14" s="22"/>
      <c r="P14" s="21">
        <f>L14*$H$6/2</f>
        <v>3.5032265345372827E-2</v>
      </c>
      <c r="Q14" s="22"/>
      <c r="R14" s="15">
        <f t="shared" ref="R14" si="12">EXP(-$D$6*J14)</f>
        <v>0.90483741803595952</v>
      </c>
      <c r="S14" s="21">
        <f>P14*R14</f>
        <v>3.1698504523057773E-2</v>
      </c>
      <c r="T14" s="22"/>
      <c r="U14" s="21">
        <f>L14*R14</f>
        <v>0.83527021141127189</v>
      </c>
      <c r="V14" s="22"/>
      <c r="W14" s="16">
        <f t="shared" ref="W14" si="13">R14*$F$6*N14</f>
        <v>6.7494310219757409E-3</v>
      </c>
    </row>
    <row r="15" spans="1:23" ht="16.2" thickBot="1" x14ac:dyDescent="0.35">
      <c r="H15" s="38"/>
      <c r="I15" s="39"/>
      <c r="J15" s="23"/>
      <c r="K15" s="24"/>
      <c r="L15" s="30"/>
      <c r="M15" s="31"/>
      <c r="N15" s="21"/>
      <c r="O15" s="22"/>
      <c r="P15" s="21"/>
      <c r="Q15" s="22"/>
      <c r="R15" s="25"/>
      <c r="S15" s="21"/>
      <c r="T15" s="22"/>
      <c r="U15" s="7"/>
      <c r="V15" s="8"/>
      <c r="W15" s="16"/>
    </row>
    <row r="16" spans="1:23" ht="16.2" thickBot="1" x14ac:dyDescent="0.35">
      <c r="H16" s="26" t="s">
        <v>12</v>
      </c>
      <c r="I16" s="27"/>
      <c r="S16" s="9">
        <f>SUM(S8:T15)</f>
        <v>0.13581981628822792</v>
      </c>
      <c r="T16" s="9"/>
      <c r="U16" s="9">
        <f>U14</f>
        <v>0.83527021141127189</v>
      </c>
      <c r="V16" s="9"/>
      <c r="W16">
        <f>SUM(W8:W15)</f>
        <v>2.8919549841475631E-2</v>
      </c>
    </row>
    <row r="17" spans="16:17" ht="16.2" thickBot="1" x14ac:dyDescent="0.35"/>
    <row r="18" spans="16:17" ht="16.2" thickBot="1" x14ac:dyDescent="0.35">
      <c r="P18" t="s">
        <v>14</v>
      </c>
      <c r="Q18" s="40">
        <f>SUM(S16:W16)</f>
        <v>1.0000095775409754</v>
      </c>
    </row>
  </sheetData>
  <mergeCells count="60">
    <mergeCell ref="P3:Q3"/>
    <mergeCell ref="H16:I16"/>
    <mergeCell ref="H6:I15"/>
    <mergeCell ref="U16:V16"/>
    <mergeCell ref="S16:T16"/>
    <mergeCell ref="L6:M7"/>
    <mergeCell ref="L8:M9"/>
    <mergeCell ref="L10:M11"/>
    <mergeCell ref="L12:M13"/>
    <mergeCell ref="L14:M15"/>
    <mergeCell ref="N6:O7"/>
    <mergeCell ref="P6:Q7"/>
    <mergeCell ref="R6:R7"/>
    <mergeCell ref="S6:T7"/>
    <mergeCell ref="U6:V7"/>
    <mergeCell ref="W12:W13"/>
    <mergeCell ref="J14:K15"/>
    <mergeCell ref="N14:O15"/>
    <mergeCell ref="P14:Q15"/>
    <mergeCell ref="R14:R15"/>
    <mergeCell ref="S14:T15"/>
    <mergeCell ref="U14:V15"/>
    <mergeCell ref="W14:W15"/>
    <mergeCell ref="J12:K13"/>
    <mergeCell ref="N12:O13"/>
    <mergeCell ref="P12:Q13"/>
    <mergeCell ref="R12:R13"/>
    <mergeCell ref="S12:T13"/>
    <mergeCell ref="U12:V13"/>
    <mergeCell ref="W8:W9"/>
    <mergeCell ref="J10:K11"/>
    <mergeCell ref="N10:O11"/>
    <mergeCell ref="P10:Q11"/>
    <mergeCell ref="R10:R11"/>
    <mergeCell ref="S10:T11"/>
    <mergeCell ref="U10:V11"/>
    <mergeCell ref="W10:W11"/>
    <mergeCell ref="J8:K9"/>
    <mergeCell ref="N8:O9"/>
    <mergeCell ref="P8:Q9"/>
    <mergeCell ref="R8:R9"/>
    <mergeCell ref="S8:T9"/>
    <mergeCell ref="U8:V9"/>
    <mergeCell ref="W6:W7"/>
    <mergeCell ref="P4:Q5"/>
    <mergeCell ref="R4:R5"/>
    <mergeCell ref="S4:T5"/>
    <mergeCell ref="U4:V5"/>
    <mergeCell ref="W4:W5"/>
    <mergeCell ref="N4:O5"/>
    <mergeCell ref="L4:M5"/>
    <mergeCell ref="B6:C7"/>
    <mergeCell ref="D6:E7"/>
    <mergeCell ref="F6:G7"/>
    <mergeCell ref="J6:K7"/>
    <mergeCell ref="B4:C5"/>
    <mergeCell ref="D4:E5"/>
    <mergeCell ref="F4:G5"/>
    <mergeCell ref="H4:I5"/>
    <mergeCell ref="J4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1E476-BEFB-41B4-A6C4-98F039A88272}">
  <dimension ref="A2:W18"/>
  <sheetViews>
    <sheetView tabSelected="1" zoomScale="85" zoomScaleNormal="85" workbookViewId="0">
      <selection activeCell="N20" sqref="N20"/>
    </sheetView>
  </sheetViews>
  <sheetFormatPr defaultRowHeight="15.6" x14ac:dyDescent="0.3"/>
  <sheetData>
    <row r="2" spans="1:23" x14ac:dyDescent="0.3">
      <c r="A2" t="s">
        <v>0</v>
      </c>
    </row>
    <row r="3" spans="1:23" ht="16.2" thickBot="1" x14ac:dyDescent="0.35">
      <c r="P3" s="33" t="s">
        <v>15</v>
      </c>
      <c r="Q3" s="33"/>
    </row>
    <row r="4" spans="1:23" x14ac:dyDescent="0.3">
      <c r="B4" s="1" t="s">
        <v>3</v>
      </c>
      <c r="C4" s="2"/>
      <c r="D4" s="1" t="s">
        <v>1</v>
      </c>
      <c r="E4" s="2"/>
      <c r="F4" s="1" t="s">
        <v>2</v>
      </c>
      <c r="G4" s="2"/>
      <c r="H4" s="1" t="s">
        <v>4</v>
      </c>
      <c r="I4" s="2"/>
      <c r="J4" s="1" t="s">
        <v>5</v>
      </c>
      <c r="K4" s="2"/>
      <c r="L4" s="1" t="s">
        <v>6</v>
      </c>
      <c r="M4" s="2"/>
      <c r="N4" s="1" t="s">
        <v>13</v>
      </c>
      <c r="O4" s="2"/>
      <c r="P4" s="1" t="s">
        <v>7</v>
      </c>
      <c r="Q4" s="2"/>
      <c r="R4" s="17" t="s">
        <v>8</v>
      </c>
      <c r="S4" s="1" t="s">
        <v>9</v>
      </c>
      <c r="T4" s="2"/>
      <c r="U4" s="1" t="s">
        <v>11</v>
      </c>
      <c r="V4" s="2"/>
      <c r="W4" s="19" t="s">
        <v>10</v>
      </c>
    </row>
    <row r="5" spans="1:23" x14ac:dyDescent="0.3">
      <c r="B5" s="3"/>
      <c r="C5" s="4"/>
      <c r="D5" s="3"/>
      <c r="E5" s="4"/>
      <c r="F5" s="3"/>
      <c r="G5" s="4"/>
      <c r="H5" s="3"/>
      <c r="I5" s="4"/>
      <c r="J5" s="3"/>
      <c r="K5" s="4"/>
      <c r="L5" s="3"/>
      <c r="M5" s="4"/>
      <c r="N5" s="3"/>
      <c r="O5" s="4"/>
      <c r="P5" s="3"/>
      <c r="Q5" s="4"/>
      <c r="R5" s="18"/>
      <c r="S5" s="3"/>
      <c r="T5" s="4"/>
      <c r="U5" s="3"/>
      <c r="V5" s="4"/>
      <c r="W5" s="20"/>
    </row>
    <row r="6" spans="1:23" x14ac:dyDescent="0.3">
      <c r="B6" s="5"/>
      <c r="C6" s="6"/>
      <c r="D6" s="5">
        <v>0.05</v>
      </c>
      <c r="E6" s="6"/>
      <c r="F6" s="5">
        <v>0.4</v>
      </c>
      <c r="G6" s="9"/>
      <c r="H6" s="34">
        <v>9.9344000000000002E-2</v>
      </c>
      <c r="I6" s="35"/>
      <c r="J6" s="11">
        <v>0</v>
      </c>
      <c r="K6" s="12"/>
      <c r="L6" s="28">
        <f>EXP(-$B$6*J6)</f>
        <v>1</v>
      </c>
      <c r="M6" s="29"/>
      <c r="N6" s="5">
        <v>0</v>
      </c>
      <c r="O6" s="6"/>
      <c r="P6" s="5"/>
      <c r="Q6" s="6"/>
      <c r="R6" s="15">
        <f>EXP(-$D$6*J6)</f>
        <v>1</v>
      </c>
      <c r="S6" s="5"/>
      <c r="T6" s="6"/>
      <c r="U6" s="5"/>
      <c r="V6" s="6"/>
      <c r="W6" s="15"/>
    </row>
    <row r="7" spans="1:23" x14ac:dyDescent="0.3">
      <c r="B7" s="7"/>
      <c r="C7" s="8"/>
      <c r="D7" s="7"/>
      <c r="E7" s="8"/>
      <c r="F7" s="7"/>
      <c r="G7" s="10"/>
      <c r="H7" s="36"/>
      <c r="I7" s="37"/>
      <c r="J7" s="13"/>
      <c r="K7" s="14"/>
      <c r="L7" s="30"/>
      <c r="M7" s="31"/>
      <c r="N7" s="21"/>
      <c r="O7" s="22"/>
      <c r="P7" s="21"/>
      <c r="Q7" s="22"/>
      <c r="R7" s="16"/>
      <c r="S7" s="21"/>
      <c r="T7" s="22"/>
      <c r="U7" s="21"/>
      <c r="V7" s="22"/>
      <c r="W7" s="16"/>
    </row>
    <row r="8" spans="1:23" x14ac:dyDescent="0.3">
      <c r="B8" s="5">
        <f>(0.04*J8)^0.75</f>
        <v>5.3182958969449898E-2</v>
      </c>
      <c r="C8" s="6"/>
      <c r="H8" s="36"/>
      <c r="I8" s="37"/>
      <c r="J8" s="13">
        <v>0.5</v>
      </c>
      <c r="K8" s="14"/>
      <c r="L8" s="28">
        <f>EXP(-B8)</f>
        <v>0.9482065137246285</v>
      </c>
      <c r="M8" s="29"/>
      <c r="N8" s="21">
        <f>L6-L8</f>
        <v>5.1793486275371503E-2</v>
      </c>
      <c r="O8" s="22"/>
      <c r="P8" s="21">
        <f>L8*$H$6/2</f>
        <v>4.709931394972975E-2</v>
      </c>
      <c r="Q8" s="22"/>
      <c r="R8" s="15">
        <f t="shared" ref="R8" si="0">EXP(-$D$6*J8)</f>
        <v>0.97530991202833262</v>
      </c>
      <c r="S8" s="21">
        <f>P8*R8</f>
        <v>4.5936427744905743E-2</v>
      </c>
      <c r="T8" s="22"/>
      <c r="U8" s="21"/>
      <c r="V8" s="22"/>
      <c r="W8" s="16">
        <f>R8*$F$6*N8</f>
        <v>2.0205880217149294E-2</v>
      </c>
    </row>
    <row r="9" spans="1:23" x14ac:dyDescent="0.3">
      <c r="B9" s="7"/>
      <c r="C9" s="8"/>
      <c r="D9" s="32"/>
      <c r="E9" s="32"/>
      <c r="H9" s="36"/>
      <c r="I9" s="37"/>
      <c r="J9" s="13"/>
      <c r="K9" s="14"/>
      <c r="L9" s="30"/>
      <c r="M9" s="31"/>
      <c r="N9" s="21"/>
      <c r="O9" s="22"/>
      <c r="P9" s="21"/>
      <c r="Q9" s="22"/>
      <c r="R9" s="16"/>
      <c r="S9" s="21"/>
      <c r="T9" s="22"/>
      <c r="U9" s="21"/>
      <c r="V9" s="22"/>
      <c r="W9" s="16"/>
    </row>
    <row r="10" spans="1:23" x14ac:dyDescent="0.3">
      <c r="B10" s="5">
        <f t="shared" ref="B10:B15" si="1">(0.04*J10)^0.75</f>
        <v>8.9442719099991616E-2</v>
      </c>
      <c r="C10" s="6"/>
      <c r="D10" s="32"/>
      <c r="E10" s="32"/>
      <c r="H10" s="36"/>
      <c r="I10" s="37"/>
      <c r="J10" s="13">
        <v>1</v>
      </c>
      <c r="K10" s="14"/>
      <c r="L10" s="28">
        <f t="shared" ref="L10:L15" si="2">EXP(-B10)</f>
        <v>0.914440643607217</v>
      </c>
      <c r="M10" s="29"/>
      <c r="N10" s="21">
        <f t="shared" ref="N10" si="3">L8-L10</f>
        <v>3.3765870117411501E-2</v>
      </c>
      <c r="O10" s="22"/>
      <c r="P10" s="21">
        <f>L10*$H$6/2</f>
        <v>4.5422095649257685E-2</v>
      </c>
      <c r="Q10" s="22"/>
      <c r="R10" s="15">
        <f t="shared" ref="R10" si="4">EXP(-$D$6*J10)</f>
        <v>0.95122942450071402</v>
      </c>
      <c r="S10" s="21">
        <f>P10*R10</f>
        <v>4.3206833904059772E-2</v>
      </c>
      <c r="T10" s="22"/>
      <c r="U10" s="21"/>
      <c r="V10" s="22"/>
      <c r="W10" s="16">
        <f t="shared" ref="W10" si="5">R10*$F$6*N10</f>
        <v>1.2847635679820481E-2</v>
      </c>
    </row>
    <row r="11" spans="1:23" x14ac:dyDescent="0.3">
      <c r="B11" s="7"/>
      <c r="C11" s="8"/>
      <c r="D11" s="32"/>
      <c r="E11" s="32"/>
      <c r="H11" s="36"/>
      <c r="I11" s="37"/>
      <c r="J11" s="13"/>
      <c r="K11" s="14"/>
      <c r="L11" s="30"/>
      <c r="M11" s="31"/>
      <c r="N11" s="21"/>
      <c r="O11" s="22"/>
      <c r="P11" s="21"/>
      <c r="Q11" s="22"/>
      <c r="R11" s="16"/>
      <c r="S11" s="21"/>
      <c r="T11" s="22"/>
      <c r="U11" s="21"/>
      <c r="V11" s="22"/>
      <c r="W11" s="16"/>
    </row>
    <row r="12" spans="1:23" x14ac:dyDescent="0.3">
      <c r="B12" s="5">
        <f t="shared" ref="B12:B15" si="6">(0.04*J12)^0.75</f>
        <v>0.12123093028059738</v>
      </c>
      <c r="C12" s="6"/>
      <c r="D12" s="32"/>
      <c r="E12" s="32"/>
      <c r="H12" s="36"/>
      <c r="I12" s="37"/>
      <c r="J12" s="13">
        <v>1.5</v>
      </c>
      <c r="K12" s="14"/>
      <c r="L12" s="28">
        <f t="shared" ref="L12:L15" si="7">EXP(-B12)</f>
        <v>0.88582937114571092</v>
      </c>
      <c r="M12" s="29"/>
      <c r="N12" s="21">
        <f t="shared" ref="N12" si="8">L10-L12</f>
        <v>2.8611272461506077E-2</v>
      </c>
      <c r="O12" s="22"/>
      <c r="P12" s="21">
        <f>L12*$H$6/2</f>
        <v>4.4000916523549753E-2</v>
      </c>
      <c r="Q12" s="22"/>
      <c r="R12" s="15">
        <f t="shared" ref="R12" si="9">EXP(-$D$6*J12)</f>
        <v>0.92774348632855286</v>
      </c>
      <c r="S12" s="21">
        <f>P12*R12</f>
        <v>4.0821563697209677E-2</v>
      </c>
      <c r="T12" s="22"/>
      <c r="U12" s="21"/>
      <c r="V12" s="22"/>
      <c r="W12" s="16">
        <f t="shared" ref="W12" si="10">R12*$F$6*N12</f>
        <v>1.0617568664693506E-2</v>
      </c>
    </row>
    <row r="13" spans="1:23" x14ac:dyDescent="0.3">
      <c r="B13" s="7"/>
      <c r="C13" s="8"/>
      <c r="H13" s="36"/>
      <c r="I13" s="37"/>
      <c r="J13" s="13"/>
      <c r="K13" s="14"/>
      <c r="L13" s="30"/>
      <c r="M13" s="31"/>
      <c r="N13" s="21"/>
      <c r="O13" s="22"/>
      <c r="P13" s="21"/>
      <c r="Q13" s="22"/>
      <c r="R13" s="16"/>
      <c r="S13" s="21"/>
      <c r="T13" s="22"/>
      <c r="U13" s="21"/>
      <c r="V13" s="22"/>
      <c r="W13" s="16"/>
    </row>
    <row r="14" spans="1:23" x14ac:dyDescent="0.3">
      <c r="B14" s="5">
        <f t="shared" ref="B14:B15" si="11">(0.04*J14)^0.75</f>
        <v>0.15042412372345573</v>
      </c>
      <c r="C14" s="6"/>
      <c r="H14" s="36"/>
      <c r="I14" s="37"/>
      <c r="J14" s="13">
        <v>2</v>
      </c>
      <c r="K14" s="14"/>
      <c r="L14" s="28">
        <f t="shared" ref="L14:L15" si="12">EXP(-B14)</f>
        <v>0.86034300715482215</v>
      </c>
      <c r="M14" s="29"/>
      <c r="N14" s="21">
        <f t="shared" ref="N14" si="13">L12-L14</f>
        <v>2.5486363990888772E-2</v>
      </c>
      <c r="O14" s="22"/>
      <c r="P14" s="21">
        <f>L14*$H$6/2</f>
        <v>4.2734957851394327E-2</v>
      </c>
      <c r="Q14" s="22"/>
      <c r="R14" s="15">
        <f t="shared" ref="R14" si="14">EXP(-$D$6*J14)</f>
        <v>0.90483741803595952</v>
      </c>
      <c r="S14" s="21">
        <f>P14*R14</f>
        <v>3.8668188922131197E-2</v>
      </c>
      <c r="T14" s="22"/>
      <c r="U14" s="21">
        <f>L14*R14</f>
        <v>0.77847054521926229</v>
      </c>
      <c r="V14" s="22"/>
      <c r="W14" s="16">
        <f t="shared" ref="W14" si="15">R14*$F$6*N14</f>
        <v>9.2244063154561812E-3</v>
      </c>
    </row>
    <row r="15" spans="1:23" ht="16.2" thickBot="1" x14ac:dyDescent="0.35">
      <c r="B15" s="7"/>
      <c r="C15" s="8"/>
      <c r="H15" s="38"/>
      <c r="I15" s="39"/>
      <c r="J15" s="23"/>
      <c r="K15" s="24"/>
      <c r="L15" s="30"/>
      <c r="M15" s="31"/>
      <c r="N15" s="21"/>
      <c r="O15" s="22"/>
      <c r="P15" s="21"/>
      <c r="Q15" s="22"/>
      <c r="R15" s="25"/>
      <c r="S15" s="21"/>
      <c r="T15" s="22"/>
      <c r="U15" s="7"/>
      <c r="V15" s="8"/>
      <c r="W15" s="16"/>
    </row>
    <row r="16" spans="1:23" ht="16.2" thickBot="1" x14ac:dyDescent="0.35">
      <c r="H16" s="26" t="s">
        <v>12</v>
      </c>
      <c r="I16" s="27"/>
      <c r="S16" s="9">
        <f>SUM(S8:T15)</f>
        <v>0.1686330142683064</v>
      </c>
      <c r="T16" s="9"/>
      <c r="U16" s="9">
        <f>U14</f>
        <v>0.77847054521926229</v>
      </c>
      <c r="V16" s="9"/>
      <c r="W16">
        <f>SUM(W8:W15)</f>
        <v>5.2895490877119464E-2</v>
      </c>
    </row>
    <row r="17" spans="16:17" ht="16.2" thickBot="1" x14ac:dyDescent="0.35"/>
    <row r="18" spans="16:17" ht="16.2" thickBot="1" x14ac:dyDescent="0.35">
      <c r="P18" t="s">
        <v>14</v>
      </c>
      <c r="Q18" s="40">
        <f>SUM(S16:W16)</f>
        <v>0.99999905036468817</v>
      </c>
    </row>
  </sheetData>
  <mergeCells count="64">
    <mergeCell ref="H16:I16"/>
    <mergeCell ref="S16:T16"/>
    <mergeCell ref="U16:V16"/>
    <mergeCell ref="B8:C9"/>
    <mergeCell ref="B10:C11"/>
    <mergeCell ref="B12:C13"/>
    <mergeCell ref="B14:C15"/>
    <mergeCell ref="U12:V13"/>
    <mergeCell ref="W12:W13"/>
    <mergeCell ref="J14:K15"/>
    <mergeCell ref="L14:M15"/>
    <mergeCell ref="N14:O15"/>
    <mergeCell ref="P14:Q15"/>
    <mergeCell ref="R14:R15"/>
    <mergeCell ref="S14:T15"/>
    <mergeCell ref="U14:V15"/>
    <mergeCell ref="W14:W15"/>
    <mergeCell ref="J12:K13"/>
    <mergeCell ref="L12:M13"/>
    <mergeCell ref="N12:O13"/>
    <mergeCell ref="P12:Q13"/>
    <mergeCell ref="R12:R13"/>
    <mergeCell ref="S12:T13"/>
    <mergeCell ref="U8:V9"/>
    <mergeCell ref="W8:W9"/>
    <mergeCell ref="J10:K11"/>
    <mergeCell ref="L10:M11"/>
    <mergeCell ref="N10:O11"/>
    <mergeCell ref="P10:Q11"/>
    <mergeCell ref="R10:R11"/>
    <mergeCell ref="S10:T11"/>
    <mergeCell ref="U10:V11"/>
    <mergeCell ref="W10:W11"/>
    <mergeCell ref="J8:K9"/>
    <mergeCell ref="L8:M9"/>
    <mergeCell ref="N8:O9"/>
    <mergeCell ref="P8:Q9"/>
    <mergeCell ref="R8:R9"/>
    <mergeCell ref="S8:T9"/>
    <mergeCell ref="N6:O7"/>
    <mergeCell ref="P6:Q7"/>
    <mergeCell ref="R6:R7"/>
    <mergeCell ref="S6:T7"/>
    <mergeCell ref="U6:V7"/>
    <mergeCell ref="W6:W7"/>
    <mergeCell ref="R4:R5"/>
    <mergeCell ref="S4:T5"/>
    <mergeCell ref="U4:V5"/>
    <mergeCell ref="W4:W5"/>
    <mergeCell ref="B6:C7"/>
    <mergeCell ref="D6:E7"/>
    <mergeCell ref="F6:G7"/>
    <mergeCell ref="H6:I15"/>
    <mergeCell ref="J6:K7"/>
    <mergeCell ref="L6:M7"/>
    <mergeCell ref="P3:Q3"/>
    <mergeCell ref="B4:C5"/>
    <mergeCell ref="D4:E5"/>
    <mergeCell ref="F4:G5"/>
    <mergeCell ref="H4:I5"/>
    <mergeCell ref="J4:K5"/>
    <mergeCell ref="L4:M5"/>
    <mergeCell ref="N4:O5"/>
    <mergeCell ref="P4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coupon1</vt:lpstr>
      <vt:lpstr>coupon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Slavov</dc:creator>
  <cp:lastModifiedBy>boshi</cp:lastModifiedBy>
  <dcterms:created xsi:type="dcterms:W3CDTF">2021-09-15T22:48:12Z</dcterms:created>
  <dcterms:modified xsi:type="dcterms:W3CDTF">2021-09-23T00:49:37Z</dcterms:modified>
</cp:coreProperties>
</file>