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hi\Desktop\"/>
    </mc:Choice>
  </mc:AlternateContent>
  <xr:revisionPtr revIDLastSave="0" documentId="13_ncr:1_{95EB7B9C-F3F1-4686-A790-E675B5CA06E4}" xr6:coauthVersionLast="47" xr6:coauthVersionMax="47" xr10:uidLastSave="{00000000-0000-0000-0000-000000000000}"/>
  <bookViews>
    <workbookView xWindow="-108" yWindow="-108" windowWidth="23256" windowHeight="12576" xr2:uid="{5A8864B9-C4FC-9C4F-BAA1-2EEDC015E2B7}"/>
  </bookViews>
  <sheets>
    <sheet name="Sheet1" sheetId="1" r:id="rId1"/>
  </sheets>
  <definedNames>
    <definedName name="D">Sheet1!$D$4</definedName>
    <definedName name="dR">Sheet1!$G$4</definedName>
    <definedName name="K">Sheet1!$H$4</definedName>
    <definedName name="m1_">Sheet1!$I$4</definedName>
    <definedName name="sigma">Sheet1!$F$4</definedName>
    <definedName name="T">Sheet1!$E$4</definedName>
    <definedName name="V0">Sheet1!$C$4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C7" i="1"/>
  <c r="E7" i="1" s="1"/>
  <c r="C18" i="1"/>
  <c r="C16" i="1"/>
  <c r="G6" i="1"/>
  <c r="F7" i="1"/>
  <c r="D7" i="1"/>
  <c r="D6" i="1"/>
  <c r="F6" i="1" s="1"/>
  <c r="C6" i="1"/>
  <c r="E6" i="1" s="1"/>
  <c r="J4" i="1"/>
  <c r="I4" i="1"/>
  <c r="K4" i="1" s="1"/>
  <c r="C12" i="1" l="1"/>
  <c r="C14" i="1" s="1"/>
</calcChain>
</file>

<file path=xl/sharedStrings.xml><?xml version="1.0" encoding="utf-8"?>
<sst xmlns="http://schemas.openxmlformats.org/spreadsheetml/2006/main" count="20" uniqueCount="20">
  <si>
    <t>V0</t>
  </si>
  <si>
    <t>D</t>
  </si>
  <si>
    <t>T</t>
  </si>
  <si>
    <t>sigma</t>
  </si>
  <si>
    <t>r</t>
  </si>
  <si>
    <t>K</t>
  </si>
  <si>
    <t>m1</t>
  </si>
  <si>
    <t>Image Price</t>
  </si>
  <si>
    <t>number of image call options</t>
  </si>
  <si>
    <t>Knock out call</t>
  </si>
  <si>
    <t xml:space="preserve">Bond value </t>
  </si>
  <si>
    <t xml:space="preserve">Survival Probabity </t>
  </si>
  <si>
    <t>Survival Probability without barrier</t>
  </si>
  <si>
    <t>d1</t>
  </si>
  <si>
    <t>d2</t>
  </si>
  <si>
    <t>N(d2)</t>
  </si>
  <si>
    <t>N(d1)</t>
  </si>
  <si>
    <t>call</t>
  </si>
  <si>
    <t>origin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</si>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</sst>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2" fillId="2" borderId="0" xfId="1" applyFont="1"/>
    <xf numFmtId="0" fontId="2" fillId="2" borderId="0" xfId="1" applyFont="1" applyAlignment="1">
      <alignment wrapText="1" shrinkToFit="1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FAE1-AF9E-2040-A9AA-E3E6970E960A}">
  <dimension ref="B3:K18"/>
  <sheetViews>
    <sheetView tabSelected="1" workbookViewId="0">
      <selection activeCell="K16" sqref="K16"/>
    </sheetView>
  </sheetViews>
  <sheetFormatPr defaultColWidth="11.19921875" defaultRowHeight="15.6" x14ac:dyDescent="0.3"/>
  <cols>
    <col min="2" max="2" width="23.296875" customWidth="1"/>
    <col min="3" max="3" width="17.3984375" customWidth="1"/>
    <col min="10" max="10" width="13.796875" customWidth="1"/>
    <col min="11" max="11" width="15.5" customWidth="1"/>
  </cols>
  <sheetData>
    <row r="3" spans="2:11" ht="54" x14ac:dyDescent="0.3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2" t="s">
        <v>8</v>
      </c>
    </row>
    <row r="4" spans="2:11" ht="18" x14ac:dyDescent="0.35">
      <c r="C4" s="1">
        <v>150</v>
      </c>
      <c r="D4" s="1">
        <v>85</v>
      </c>
      <c r="E4" s="1">
        <v>2</v>
      </c>
      <c r="F4" s="1">
        <v>0.3</v>
      </c>
      <c r="G4" s="1">
        <v>0.04</v>
      </c>
      <c r="H4" s="1">
        <v>78</v>
      </c>
      <c r="I4">
        <f>dR/(0.5*sigma^2)</f>
        <v>0.88888888888888895</v>
      </c>
      <c r="J4">
        <f>K^2/V0</f>
        <v>40.56</v>
      </c>
      <c r="K4">
        <f>(V0/K)^(1-m1_)</f>
        <v>1.0753632337618566</v>
      </c>
    </row>
    <row r="5" spans="2:11" x14ac:dyDescent="0.3">
      <c r="C5" t="s">
        <v>13</v>
      </c>
      <c r="D5" t="s">
        <v>14</v>
      </c>
      <c r="E5" t="s">
        <v>16</v>
      </c>
      <c r="F5" t="s">
        <v>15</v>
      </c>
      <c r="G5" t="s">
        <v>17</v>
      </c>
    </row>
    <row r="6" spans="2:11" x14ac:dyDescent="0.3">
      <c r="B6" t="s">
        <v>18</v>
      </c>
      <c r="C6">
        <f>(LN(V0/D)+(dR+(sigma^2)/2)*T)/(sigma*SQRT(T))</f>
        <v>1.7394450579952925</v>
      </c>
      <c r="D6">
        <f>(LN(V0/D)+(dR-(sigma^2)/2)*T)/(sigma*SQRT(T))</f>
        <v>1.3151809892833641</v>
      </c>
      <c r="E6">
        <f>_xlfn.NORM.DIST(C6,0,1,TRUE)</f>
        <v>0.95902174576586408</v>
      </c>
      <c r="F6">
        <f>_xlfn.NORM.DIST(D6,0,1,TRUE)</f>
        <v>0.90577545864887754</v>
      </c>
      <c r="G6">
        <f>V0*E6-D*EXP(-dR*T)*F6</f>
        <v>72.781690641935967</v>
      </c>
    </row>
    <row r="7" spans="2:11" x14ac:dyDescent="0.3">
      <c r="B7" t="s">
        <v>19</v>
      </c>
      <c r="C7">
        <f>(LN(K^2/V0/D)+(dR+(sigma^2)/2)*T)/(sigma*SQRT(T))</f>
        <v>-1.3431938720088137</v>
      </c>
      <c r="D7">
        <f>(LN((K^2/V0)/D)+(dR-(sigma^2)/2)*T)/(sigma*SQRT(T))</f>
        <v>-1.7674579407207422</v>
      </c>
      <c r="E7">
        <f>_xlfn.NORM.DIST(C7,0,1,TRUE)</f>
        <v>8.9604602710665171E-2</v>
      </c>
      <c r="F7">
        <f>_xlfn.NORM.DIST(D7,0,1,TRUE)</f>
        <v>3.8575783413530719E-2</v>
      </c>
      <c r="G7">
        <f>J4*E7-D*EXP(-dR*T)*F7</f>
        <v>0.60751810523002359</v>
      </c>
    </row>
    <row r="9" spans="2:11" ht="18" x14ac:dyDescent="0.35">
      <c r="B9" s="3"/>
    </row>
    <row r="12" spans="2:11" x14ac:dyDescent="0.3">
      <c r="B12" s="4" t="s">
        <v>9</v>
      </c>
      <c r="C12" s="4">
        <f>G6-K4*G7</f>
        <v>72.128388007726926</v>
      </c>
    </row>
    <row r="13" spans="2:11" x14ac:dyDescent="0.3">
      <c r="B13" s="4"/>
      <c r="C13" s="4"/>
    </row>
    <row r="14" spans="2:11" x14ac:dyDescent="0.3">
      <c r="B14" s="4" t="s">
        <v>10</v>
      </c>
      <c r="C14" s="4">
        <f>V0-C12</f>
        <v>77.871611992273074</v>
      </c>
    </row>
    <row r="16" spans="2:11" x14ac:dyDescent="0.3">
      <c r="B16" s="5" t="s">
        <v>11</v>
      </c>
      <c r="C16" s="5">
        <f>F6-K4*F7</f>
        <v>0.86429247945240617</v>
      </c>
    </row>
    <row r="17" spans="2:3" x14ac:dyDescent="0.3">
      <c r="B17" s="5"/>
      <c r="C17" s="5"/>
    </row>
    <row r="18" spans="2:3" ht="31.2" x14ac:dyDescent="0.3">
      <c r="B18" s="5" t="s">
        <v>12</v>
      </c>
      <c r="C18" s="5">
        <f>F6</f>
        <v>0.90577545864887754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D</vt:lpstr>
      <vt:lpstr>dR</vt:lpstr>
      <vt:lpstr>K</vt:lpstr>
      <vt:lpstr>m1_</vt:lpstr>
      <vt:lpstr>sigma</vt:lpstr>
      <vt:lpstr>T</vt:lpstr>
      <vt:lpstr>V0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Slavov</dc:creator>
  <cp:lastModifiedBy>boshi</cp:lastModifiedBy>
  <dcterms:created xsi:type="dcterms:W3CDTF">2020-10-14T22:14:50Z</dcterms:created>
  <dcterms:modified xsi:type="dcterms:W3CDTF">2021-10-15T21:07:25Z</dcterms:modified>
</cp:coreProperties>
</file>