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35" windowWidth="20055" windowHeight="769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B217" i="1"/>
  <c r="B216"/>
  <c r="C212"/>
  <c r="C210"/>
  <c r="C209"/>
  <c r="C200"/>
  <c r="C199"/>
  <c r="D197"/>
  <c r="D132"/>
  <c r="D131"/>
  <c r="D130"/>
  <c r="D129"/>
  <c r="E66"/>
  <c r="E61"/>
  <c r="E62"/>
  <c r="E63"/>
  <c r="E64"/>
  <c r="E65"/>
  <c r="E60"/>
  <c r="D61"/>
  <c r="D62"/>
  <c r="D63"/>
  <c r="D64"/>
  <c r="D65"/>
  <c r="D60"/>
  <c r="B69"/>
  <c r="C66"/>
  <c r="C61"/>
  <c r="C62"/>
  <c r="C63"/>
  <c r="C64"/>
  <c r="C65"/>
  <c r="C60"/>
  <c r="B66"/>
  <c r="E23"/>
  <c r="E24"/>
  <c r="E25"/>
  <c r="E26"/>
  <c r="E22"/>
  <c r="D22"/>
  <c r="D23"/>
  <c r="D24"/>
  <c r="D25"/>
  <c r="D26"/>
  <c r="D34"/>
  <c r="B32"/>
  <c r="C27"/>
  <c r="C26"/>
  <c r="C25"/>
  <c r="C24"/>
  <c r="C23"/>
  <c r="C22"/>
  <c r="D8"/>
  <c r="D4"/>
  <c r="D5"/>
  <c r="D6"/>
  <c r="D7"/>
  <c r="D3"/>
  <c r="C4"/>
  <c r="C5"/>
  <c r="C6"/>
  <c r="C7"/>
  <c r="C3"/>
</calcChain>
</file>

<file path=xl/sharedStrings.xml><?xml version="1.0" encoding="utf-8"?>
<sst xmlns="http://schemas.openxmlformats.org/spreadsheetml/2006/main" count="90" uniqueCount="79">
  <si>
    <t>Q12</t>
  </si>
  <si>
    <t>no. of heads</t>
  </si>
  <si>
    <t>frequency</t>
  </si>
  <si>
    <t>total</t>
  </si>
  <si>
    <t>a.coin is unbiased</t>
  </si>
  <si>
    <t>p=</t>
  </si>
  <si>
    <t>q=</t>
  </si>
  <si>
    <t>no. of coin (n)</t>
  </si>
  <si>
    <t>no. of trial(N)</t>
  </si>
  <si>
    <t>∑f</t>
  </si>
  <si>
    <t>P(x)</t>
  </si>
  <si>
    <t>Exp. Frequency E(F)=N*P(x)</t>
  </si>
  <si>
    <t>b.if the nature is unknown</t>
  </si>
  <si>
    <t>For binomial distribution</t>
  </si>
  <si>
    <t>mean</t>
  </si>
  <si>
    <t>fx</t>
  </si>
  <si>
    <t>mean=</t>
  </si>
  <si>
    <t>mean of binomial distribution=</t>
  </si>
  <si>
    <t>n*p</t>
  </si>
  <si>
    <t>p(X)</t>
  </si>
  <si>
    <t>N*P(x)</t>
  </si>
  <si>
    <t>x</t>
  </si>
  <si>
    <t>pg 347</t>
  </si>
  <si>
    <t>pg 363</t>
  </si>
  <si>
    <t>f</t>
  </si>
  <si>
    <t>mean(m)</t>
  </si>
  <si>
    <t>expected frequency</t>
  </si>
  <si>
    <t>Poisson</t>
  </si>
  <si>
    <t>Binomial</t>
  </si>
  <si>
    <t>QN2</t>
  </si>
  <si>
    <t>pg387</t>
  </si>
  <si>
    <t>Normal distribution</t>
  </si>
  <si>
    <t>sd</t>
  </si>
  <si>
    <t>P(x&gt;75)</t>
  </si>
  <si>
    <t>P(x&lt;70)</t>
  </si>
  <si>
    <t>z=</t>
  </si>
  <si>
    <t>LCB</t>
  </si>
  <si>
    <t>UCB</t>
  </si>
  <si>
    <t>75&lt;x&lt;85</t>
  </si>
  <si>
    <t>x&lt;80 or x&gt;110</t>
  </si>
  <si>
    <t>P(X)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</si>
  <si>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</t>
  </si>
  <si>
    <t>QN 2</t>
  </si>
  <si>
    <t>pg:418</t>
  </si>
  <si>
    <t>ESTIMATION</t>
  </si>
  <si>
    <t>Standard Deviation</t>
  </si>
  <si>
    <t>SD=</t>
  </si>
  <si>
    <t>Sample size</t>
  </si>
  <si>
    <t>n=</t>
  </si>
  <si>
    <t>sample mean</t>
  </si>
  <si>
    <t>m=</t>
  </si>
  <si>
    <t>Population mean</t>
  </si>
  <si>
    <t>µ=</t>
  </si>
  <si>
    <t>confident limit</t>
  </si>
  <si>
    <t>Standard error</t>
  </si>
  <si>
    <t>SE</t>
  </si>
  <si>
    <t>SD/(n)^(1/2)</t>
  </si>
  <si>
    <t>Z</t>
  </si>
  <si>
    <t>Lower bound</t>
  </si>
  <si>
    <t>Upper bound</t>
  </si>
  <si>
    <t>populationmean-SE*Z</t>
  </si>
  <si>
    <t>populationmean+SE*Z</t>
  </si>
  <si>
    <t>confidence interval at 95% confidence limit=</t>
  </si>
  <si>
    <t>325.5hrs-374.5hrs</t>
  </si>
  <si>
    <t>pg 420 qn 14</t>
  </si>
  <si>
    <t>sampe size (n)=</t>
  </si>
  <si>
    <t>number of people who stated major source is tv(X)=</t>
  </si>
  <si>
    <t>sample proportion(p)=</t>
  </si>
  <si>
    <t>=x/n</t>
  </si>
  <si>
    <t>=1-p</t>
  </si>
  <si>
    <t>Standard Error(SE)</t>
  </si>
  <si>
    <t>value of z in 95% confidence level</t>
  </si>
  <si>
    <t>lower bound and upper bound of proportion</t>
  </si>
  <si>
    <t>upper bound</t>
  </si>
  <si>
    <t xml:space="preserve">lower bound </t>
  </si>
  <si>
    <t>=p-Z*SE</t>
  </si>
  <si>
    <t>=p+I219Z*SE</t>
  </si>
  <si>
    <t>confidence level=</t>
  </si>
  <si>
    <t>0.481051-0.618949</t>
  </si>
</sst>
</file>

<file path=xl/styles.xml><?xml version="1.0" encoding="utf-8"?>
<styleSheet xmlns="http://schemas.openxmlformats.org/spreadsheetml/2006/main">
  <numFmts count="2">
    <numFmt numFmtId="164" formatCode="0.0000"/>
    <numFmt numFmtId="175" formatCode="0.00000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wrapText="1"/>
    </xf>
    <xf numFmtId="2" fontId="0" fillId="0" borderId="0" xfId="0" applyNumberFormat="1"/>
    <xf numFmtId="0" fontId="0" fillId="0" borderId="0" xfId="0" applyAlignment="1">
      <alignment horizontal="center" vertical="center"/>
    </xf>
    <xf numFmtId="0" fontId="1" fillId="0" borderId="0" xfId="0" applyFont="1"/>
    <xf numFmtId="1" fontId="0" fillId="0" borderId="0" xfId="0" applyNumberFormat="1"/>
    <xf numFmtId="164" fontId="0" fillId="0" borderId="0" xfId="0" applyNumberFormat="1"/>
    <xf numFmtId="175" fontId="0" fillId="0" borderId="0" xfId="0" applyNumberFormat="1"/>
    <xf numFmtId="9" fontId="0" fillId="0" borderId="0" xfId="0" applyNumberFormat="1"/>
    <xf numFmtId="0" fontId="0" fillId="0" borderId="0" xfId="0" applyAlignment="1">
      <alignment horizontal="center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19"/>
  <sheetViews>
    <sheetView tabSelected="1" view="pageLayout" topLeftCell="A204" workbookViewId="0">
      <selection activeCell="I209" sqref="I209"/>
    </sheetView>
  </sheetViews>
  <sheetFormatPr defaultRowHeight="15"/>
  <cols>
    <col min="1" max="1" width="13.7109375" customWidth="1"/>
    <col min="4" max="4" width="12.140625" customWidth="1"/>
  </cols>
  <sheetData>
    <row r="1" spans="1:11">
      <c r="A1" t="s">
        <v>0</v>
      </c>
      <c r="B1" t="s">
        <v>22</v>
      </c>
      <c r="C1" t="s">
        <v>28</v>
      </c>
      <c r="K1">
        <v>78429</v>
      </c>
    </row>
    <row r="2" spans="1:11" ht="75">
      <c r="A2" s="1" t="s">
        <v>1</v>
      </c>
      <c r="B2" t="s">
        <v>2</v>
      </c>
      <c r="C2" s="1" t="s">
        <v>10</v>
      </c>
      <c r="D2" s="1" t="s">
        <v>11</v>
      </c>
    </row>
    <row r="3" spans="1:11">
      <c r="A3">
        <v>0</v>
      </c>
      <c r="B3">
        <v>28</v>
      </c>
      <c r="C3">
        <f>BINOMDIST(A3,4,0.5,0)</f>
        <v>6.25E-2</v>
      </c>
      <c r="D3">
        <f>$C$14*C3</f>
        <v>10</v>
      </c>
    </row>
    <row r="4" spans="1:11">
      <c r="A4">
        <v>1</v>
      </c>
      <c r="B4">
        <v>62</v>
      </c>
      <c r="C4">
        <f t="shared" ref="C4:C7" si="0">BINOMDIST(A4,4,0.5,0)</f>
        <v>0.25000000000000006</v>
      </c>
      <c r="D4">
        <f t="shared" ref="D4:D7" si="1">$C$14*C4</f>
        <v>40.000000000000007</v>
      </c>
    </row>
    <row r="5" spans="1:11">
      <c r="A5">
        <v>2</v>
      </c>
      <c r="B5">
        <v>46</v>
      </c>
      <c r="C5">
        <f t="shared" si="0"/>
        <v>0.375</v>
      </c>
      <c r="D5">
        <f t="shared" si="1"/>
        <v>60</v>
      </c>
    </row>
    <row r="6" spans="1:11">
      <c r="A6">
        <v>3</v>
      </c>
      <c r="B6">
        <v>20</v>
      </c>
      <c r="C6">
        <f t="shared" si="0"/>
        <v>0.25000000000000006</v>
      </c>
      <c r="D6">
        <f t="shared" si="1"/>
        <v>40.000000000000007</v>
      </c>
    </row>
    <row r="7" spans="1:11">
      <c r="A7">
        <v>4</v>
      </c>
      <c r="B7">
        <v>4</v>
      </c>
      <c r="C7">
        <f t="shared" si="0"/>
        <v>6.25E-2</v>
      </c>
      <c r="D7">
        <f t="shared" si="1"/>
        <v>10</v>
      </c>
    </row>
    <row r="8" spans="1:11">
      <c r="A8" t="s">
        <v>3</v>
      </c>
      <c r="B8">
        <v>160</v>
      </c>
      <c r="D8">
        <f>SUM(D3:D7)</f>
        <v>160</v>
      </c>
    </row>
    <row r="10" spans="1:11">
      <c r="A10" t="s">
        <v>4</v>
      </c>
    </row>
    <row r="11" spans="1:11">
      <c r="A11" t="s">
        <v>5</v>
      </c>
      <c r="B11" s="2">
        <v>0.5</v>
      </c>
    </row>
    <row r="12" spans="1:11">
      <c r="A12" t="s">
        <v>6</v>
      </c>
      <c r="B12" s="2">
        <v>0.5</v>
      </c>
    </row>
    <row r="13" spans="1:11" ht="30">
      <c r="A13" s="1" t="s">
        <v>7</v>
      </c>
      <c r="B13" s="3">
        <v>4</v>
      </c>
    </row>
    <row r="14" spans="1:11" ht="30">
      <c r="A14" s="1" t="s">
        <v>8</v>
      </c>
      <c r="B14" s="4" t="s">
        <v>9</v>
      </c>
      <c r="C14">
        <v>160</v>
      </c>
    </row>
    <row r="16" spans="1:11">
      <c r="A16" t="s">
        <v>12</v>
      </c>
    </row>
    <row r="18" spans="1:5">
      <c r="A18" t="s">
        <v>13</v>
      </c>
    </row>
    <row r="21" spans="1:5" ht="30">
      <c r="A21" s="1" t="s">
        <v>1</v>
      </c>
      <c r="B21" t="s">
        <v>2</v>
      </c>
      <c r="C21" t="s">
        <v>15</v>
      </c>
      <c r="D21" t="s">
        <v>19</v>
      </c>
      <c r="E21" t="s">
        <v>20</v>
      </c>
    </row>
    <row r="22" spans="1:5">
      <c r="A22">
        <v>0</v>
      </c>
      <c r="B22">
        <v>28</v>
      </c>
      <c r="C22">
        <f>A22*B22</f>
        <v>0</v>
      </c>
      <c r="D22">
        <f>BINOMDIST(A22,$B$29,$D$34,0)</f>
        <v>0.16842848062515259</v>
      </c>
      <c r="E22">
        <f>B22*D22</f>
        <v>4.7159974575042725</v>
      </c>
    </row>
    <row r="23" spans="1:5">
      <c r="A23">
        <v>1</v>
      </c>
      <c r="B23">
        <v>62</v>
      </c>
      <c r="C23">
        <f t="shared" ref="C23:C26" si="2">A23*B23</f>
        <v>62</v>
      </c>
      <c r="D23">
        <f t="shared" ref="D23:D26" si="3">BINOMDIST(A23,$B$29,$D$34,0)</f>
        <v>0.37793707847595209</v>
      </c>
      <c r="E23">
        <f t="shared" ref="E23:E26" si="4">B23*D23</f>
        <v>23.43209886550903</v>
      </c>
    </row>
    <row r="24" spans="1:5">
      <c r="A24">
        <v>2</v>
      </c>
      <c r="B24">
        <v>46</v>
      </c>
      <c r="C24">
        <f t="shared" si="2"/>
        <v>92</v>
      </c>
      <c r="D24">
        <f t="shared" si="3"/>
        <v>0.31802022457122792</v>
      </c>
      <c r="E24">
        <f t="shared" si="4"/>
        <v>14.628930330276484</v>
      </c>
    </row>
    <row r="25" spans="1:5">
      <c r="A25">
        <v>3</v>
      </c>
      <c r="B25">
        <v>20</v>
      </c>
      <c r="C25">
        <f t="shared" si="2"/>
        <v>60</v>
      </c>
      <c r="D25">
        <f t="shared" si="3"/>
        <v>0.11893439292907711</v>
      </c>
      <c r="E25">
        <f t="shared" si="4"/>
        <v>2.3786878585815421</v>
      </c>
    </row>
    <row r="26" spans="1:5">
      <c r="A26">
        <v>4</v>
      </c>
      <c r="B26">
        <v>4</v>
      </c>
      <c r="C26">
        <f t="shared" si="2"/>
        <v>16</v>
      </c>
      <c r="D26">
        <f t="shared" si="3"/>
        <v>1.6679823398590081E-2</v>
      </c>
      <c r="E26">
        <f t="shared" si="4"/>
        <v>6.6719293594360324E-2</v>
      </c>
    </row>
    <row r="27" spans="1:5">
      <c r="A27" t="s">
        <v>3</v>
      </c>
      <c r="B27">
        <v>160</v>
      </c>
      <c r="C27">
        <f>SUM(C22:C26)</f>
        <v>230</v>
      </c>
    </row>
    <row r="29" spans="1:5" ht="30">
      <c r="A29" s="1" t="s">
        <v>7</v>
      </c>
      <c r="B29" s="3">
        <v>4</v>
      </c>
    </row>
    <row r="30" spans="1:5" ht="30">
      <c r="A30" s="1" t="s">
        <v>8</v>
      </c>
      <c r="B30" s="4" t="s">
        <v>9</v>
      </c>
      <c r="C30">
        <v>160</v>
      </c>
    </row>
    <row r="32" spans="1:5">
      <c r="A32" t="s">
        <v>16</v>
      </c>
      <c r="B32">
        <f>C27/B27</f>
        <v>1.4375</v>
      </c>
    </row>
    <row r="33" spans="1:4">
      <c r="A33" t="s">
        <v>17</v>
      </c>
      <c r="D33" t="s">
        <v>18</v>
      </c>
    </row>
    <row r="34" spans="1:4">
      <c r="C34" t="s">
        <v>5</v>
      </c>
      <c r="D34">
        <f>B32/4</f>
        <v>0.359375</v>
      </c>
    </row>
    <row r="58" spans="1:11">
      <c r="A58" t="s">
        <v>23</v>
      </c>
      <c r="C58" t="s">
        <v>27</v>
      </c>
      <c r="K58">
        <v>78429</v>
      </c>
    </row>
    <row r="59" spans="1:11">
      <c r="A59" t="s">
        <v>21</v>
      </c>
      <c r="B59" t="s">
        <v>24</v>
      </c>
      <c r="C59" t="s">
        <v>15</v>
      </c>
      <c r="D59" t="s">
        <v>10</v>
      </c>
      <c r="E59" t="s">
        <v>26</v>
      </c>
    </row>
    <row r="60" spans="1:11">
      <c r="A60">
        <v>0</v>
      </c>
      <c r="B60">
        <v>142</v>
      </c>
      <c r="C60">
        <f>A60*B60</f>
        <v>0</v>
      </c>
      <c r="D60">
        <f>POISSON(A60,$B$69,0)</f>
        <v>0.36787944117144911</v>
      </c>
      <c r="E60" s="5">
        <f>$B$66*D60</f>
        <v>147.15177646857964</v>
      </c>
    </row>
    <row r="61" spans="1:11">
      <c r="A61">
        <v>1</v>
      </c>
      <c r="B61">
        <v>156</v>
      </c>
      <c r="C61">
        <f t="shared" ref="C61:C65" si="5">A61*B61</f>
        <v>156</v>
      </c>
      <c r="D61">
        <f t="shared" ref="D61:D65" si="6">POISSON(A61,$B$69,0)</f>
        <v>0.36787944117144911</v>
      </c>
      <c r="E61" s="5">
        <f t="shared" ref="E61:E65" si="7">$B$66*D61</f>
        <v>147.15177646857964</v>
      </c>
    </row>
    <row r="62" spans="1:11">
      <c r="A62">
        <v>2</v>
      </c>
      <c r="B62">
        <v>69</v>
      </c>
      <c r="C62">
        <f t="shared" si="5"/>
        <v>138</v>
      </c>
      <c r="D62">
        <f t="shared" si="6"/>
        <v>0.18393972058572455</v>
      </c>
      <c r="E62" s="5">
        <f t="shared" si="7"/>
        <v>73.57588823428982</v>
      </c>
    </row>
    <row r="63" spans="1:11">
      <c r="A63">
        <v>3</v>
      </c>
      <c r="B63">
        <v>27</v>
      </c>
      <c r="C63">
        <f t="shared" si="5"/>
        <v>81</v>
      </c>
      <c r="D63">
        <f t="shared" si="6"/>
        <v>6.1313240195241515E-2</v>
      </c>
      <c r="E63" s="5">
        <f t="shared" si="7"/>
        <v>24.525296078096606</v>
      </c>
    </row>
    <row r="64" spans="1:11">
      <c r="A64">
        <v>4</v>
      </c>
      <c r="B64">
        <v>5</v>
      </c>
      <c r="C64">
        <f t="shared" si="5"/>
        <v>20</v>
      </c>
      <c r="D64">
        <f t="shared" si="6"/>
        <v>1.5328310048810379E-2</v>
      </c>
      <c r="E64" s="5">
        <f t="shared" si="7"/>
        <v>6.1313240195241514</v>
      </c>
    </row>
    <row r="65" spans="1:5">
      <c r="A65">
        <v>5</v>
      </c>
      <c r="B65">
        <v>1</v>
      </c>
      <c r="C65">
        <f t="shared" si="5"/>
        <v>5</v>
      </c>
      <c r="D65">
        <f t="shared" si="6"/>
        <v>3.0656620097620759E-3</v>
      </c>
      <c r="E65" s="5">
        <f t="shared" si="7"/>
        <v>1.2262648039048303</v>
      </c>
    </row>
    <row r="66" spans="1:5">
      <c r="A66" t="s">
        <v>3</v>
      </c>
      <c r="B66">
        <f>SUM(B60:B65)</f>
        <v>400</v>
      </c>
      <c r="C66">
        <f>SUM(C60:C65)</f>
        <v>400</v>
      </c>
      <c r="E66" s="5">
        <f>SUM(E60:E65)</f>
        <v>399.7623260729747</v>
      </c>
    </row>
    <row r="69" spans="1:5">
      <c r="A69" t="s">
        <v>25</v>
      </c>
      <c r="B69">
        <f>C66/B66</f>
        <v>1</v>
      </c>
    </row>
    <row r="124" spans="1:11">
      <c r="A124" t="s">
        <v>29</v>
      </c>
      <c r="B124" t="s">
        <v>30</v>
      </c>
      <c r="C124" t="s">
        <v>31</v>
      </c>
      <c r="K124">
        <v>78429</v>
      </c>
    </row>
    <row r="126" spans="1:11">
      <c r="A126" t="s">
        <v>14</v>
      </c>
      <c r="B126">
        <v>100</v>
      </c>
    </row>
    <row r="127" spans="1:11">
      <c r="A127" t="s">
        <v>32</v>
      </c>
      <c r="B127">
        <v>10</v>
      </c>
    </row>
    <row r="128" spans="1:11">
      <c r="B128" t="s">
        <v>36</v>
      </c>
      <c r="C128" t="s">
        <v>37</v>
      </c>
      <c r="D128" t="s">
        <v>40</v>
      </c>
    </row>
    <row r="129" spans="1:9">
      <c r="A129" t="s">
        <v>33</v>
      </c>
      <c r="B129" s="6">
        <v>75</v>
      </c>
      <c r="D129" s="7">
        <f>1-NORMDIST(B129,$B$126,$B$127,1)</f>
        <v>0.99379033467422406</v>
      </c>
    </row>
    <row r="130" spans="1:9">
      <c r="A130" t="s">
        <v>34</v>
      </c>
      <c r="B130">
        <v>0</v>
      </c>
      <c r="C130">
        <v>70</v>
      </c>
      <c r="D130" s="7">
        <f>NORMDIST(C130,$B$126,$B$127,1)</f>
        <v>1.3498980316301035E-3</v>
      </c>
    </row>
    <row r="131" spans="1:9">
      <c r="A131" t="s">
        <v>38</v>
      </c>
      <c r="B131">
        <v>75</v>
      </c>
      <c r="C131">
        <v>85</v>
      </c>
      <c r="D131" s="7">
        <f>NORMDIST(C131,$B$126,$B$127,1)-NORMDIST(B131,$B$126,$B$127,1)</f>
        <v>6.0597535943082148E-2</v>
      </c>
      <c r="I131" t="s">
        <v>41</v>
      </c>
    </row>
    <row r="132" spans="1:9">
      <c r="A132" t="s">
        <v>39</v>
      </c>
      <c r="B132">
        <v>110</v>
      </c>
      <c r="C132">
        <v>80</v>
      </c>
      <c r="D132" s="7">
        <f>NORMDIST(C132,$B$126,$B$127,1)+1-NORMDIST(B132,$B$126,$B$127,1)</f>
        <v>0.18140538587963639</v>
      </c>
    </row>
    <row r="190" spans="1:10">
      <c r="A190" t="s">
        <v>42</v>
      </c>
      <c r="B190" t="s">
        <v>43</v>
      </c>
      <c r="C190" t="s">
        <v>44</v>
      </c>
      <c r="J190">
        <v>78429</v>
      </c>
    </row>
    <row r="192" spans="1:10">
      <c r="A192" t="s">
        <v>45</v>
      </c>
      <c r="B192" t="s">
        <v>46</v>
      </c>
      <c r="C192">
        <v>100</v>
      </c>
    </row>
    <row r="193" spans="1:6">
      <c r="A193" t="s">
        <v>47</v>
      </c>
      <c r="B193" t="s">
        <v>48</v>
      </c>
      <c r="C193">
        <v>64</v>
      </c>
    </row>
    <row r="194" spans="1:6">
      <c r="A194" t="s">
        <v>49</v>
      </c>
      <c r="B194" t="s">
        <v>50</v>
      </c>
      <c r="C194">
        <v>350</v>
      </c>
    </row>
    <row r="195" spans="1:6">
      <c r="A195" t="s">
        <v>51</v>
      </c>
      <c r="B195" s="4" t="s">
        <v>52</v>
      </c>
      <c r="C195">
        <v>350</v>
      </c>
    </row>
    <row r="196" spans="1:6">
      <c r="A196" t="s">
        <v>53</v>
      </c>
      <c r="C196" s="8">
        <v>0.95</v>
      </c>
    </row>
    <row r="197" spans="1:6" ht="30">
      <c r="A197" t="s">
        <v>54</v>
      </c>
      <c r="B197" t="s">
        <v>55</v>
      </c>
      <c r="C197" s="1" t="s">
        <v>56</v>
      </c>
      <c r="D197">
        <f>C192/SQRT(C193)</f>
        <v>12.5</v>
      </c>
    </row>
    <row r="198" spans="1:6">
      <c r="A198" t="s">
        <v>57</v>
      </c>
      <c r="C198">
        <v>1.96</v>
      </c>
    </row>
    <row r="199" spans="1:6">
      <c r="A199" t="s">
        <v>58</v>
      </c>
      <c r="C199">
        <f>C194-D197*C198</f>
        <v>325.5</v>
      </c>
      <c r="D199" t="s">
        <v>60</v>
      </c>
    </row>
    <row r="200" spans="1:6">
      <c r="A200" t="s">
        <v>59</v>
      </c>
      <c r="C200">
        <f>C194+D197*C198</f>
        <v>374.5</v>
      </c>
      <c r="D200" t="s">
        <v>61</v>
      </c>
    </row>
    <row r="202" spans="1:6">
      <c r="A202" t="s">
        <v>62</v>
      </c>
      <c r="E202" t="s">
        <v>63</v>
      </c>
    </row>
    <row r="205" spans="1:6">
      <c r="A205" s="9" t="s">
        <v>64</v>
      </c>
      <c r="B205" s="9"/>
      <c r="C205" s="9"/>
      <c r="D205" s="9"/>
      <c r="E205" s="9"/>
      <c r="F205" s="9"/>
    </row>
    <row r="207" spans="1:6">
      <c r="A207" t="s">
        <v>65</v>
      </c>
      <c r="B207">
        <v>200</v>
      </c>
    </row>
    <row r="208" spans="1:6" ht="75">
      <c r="A208" s="1" t="s">
        <v>66</v>
      </c>
      <c r="B208">
        <v>110</v>
      </c>
    </row>
    <row r="209" spans="1:4">
      <c r="A209" t="s">
        <v>67</v>
      </c>
      <c r="C209">
        <f>B208/B207</f>
        <v>0.55000000000000004</v>
      </c>
      <c r="D209" s="10" t="s">
        <v>68</v>
      </c>
    </row>
    <row r="210" spans="1:4">
      <c r="B210" t="s">
        <v>6</v>
      </c>
      <c r="C210">
        <f>1-C209</f>
        <v>0.44999999999999996</v>
      </c>
      <c r="D210" s="10" t="s">
        <v>69</v>
      </c>
    </row>
    <row r="212" spans="1:4">
      <c r="A212" t="s">
        <v>70</v>
      </c>
      <c r="C212">
        <f>SQRT(C209*C210/B207)</f>
        <v>3.5178118198675723E-2</v>
      </c>
    </row>
    <row r="213" spans="1:4">
      <c r="A213" t="s">
        <v>71</v>
      </c>
    </row>
    <row r="214" spans="1:4">
      <c r="A214" t="s">
        <v>35</v>
      </c>
      <c r="C214">
        <v>1.96</v>
      </c>
    </row>
    <row r="215" spans="1:4">
      <c r="A215" t="s">
        <v>72</v>
      </c>
    </row>
    <row r="216" spans="1:4">
      <c r="A216" t="s">
        <v>74</v>
      </c>
      <c r="B216">
        <f>C209-C212*C214</f>
        <v>0.48105088833059562</v>
      </c>
      <c r="C216" s="10" t="s">
        <v>75</v>
      </c>
    </row>
    <row r="217" spans="1:4">
      <c r="A217" t="s">
        <v>73</v>
      </c>
      <c r="B217">
        <f>C209+C212*C214</f>
        <v>0.61894911166940447</v>
      </c>
      <c r="C217" s="10" t="s">
        <v>76</v>
      </c>
    </row>
    <row r="219" spans="1:4">
      <c r="A219" t="s">
        <v>77</v>
      </c>
      <c r="C219" t="s">
        <v>78</v>
      </c>
    </row>
  </sheetData>
  <mergeCells count="1">
    <mergeCell ref="A205:F205"/>
  </mergeCells>
  <printOptions headings="1" gridLines="1"/>
  <pageMargins left="0.7" right="0.7" top="0.75" bottom="0.75" header="0.3" footer="0.3"/>
  <pageSetup paperSize="9" scale="7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2023-09-13T06:27:33Z</dcterms:created>
  <dcterms:modified xsi:type="dcterms:W3CDTF">2023-09-14T07:42:22Z</dcterms:modified>
</cp:coreProperties>
</file>