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>
    <mc:Choice Requires="x15">
      <x15ac:absPath xmlns:x15ac="http://schemas.microsoft.com/office/spreadsheetml/2010/11/ac" url="C:\IdeaProjects\MonthlyExpenses\src\test\java\"/>
    </mc:Choice>
  </mc:AlternateContent>
  <xr:revisionPtr revIDLastSave="0" documentId="13_ncr:1_{EBBEED85-EDAA-4D55-9CB7-DD40ED290ED2}" xr6:coauthVersionLast="45" xr6:coauthVersionMax="45" xr10:uidLastSave="{00000000-0000-0000-0000-000000000000}"/>
  <bookViews>
    <workbookView xWindow="3510" yWindow="3510" windowWidth="21600" windowHeight="11505" xr2:uid="{2ECB1F5A-ADE5-49E0-886C-1E5011F9148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K3" i="1" l="1"/>
  <c r="K4" i="1"/>
  <c r="K5" i="1"/>
  <c r="K6" i="1"/>
  <c r="K7" i="1"/>
  <c r="K8" i="1"/>
  <c r="K9" i="1"/>
  <c r="K10" i="1"/>
  <c r="K11" i="1"/>
  <c r="K12" i="1"/>
  <c r="K13" i="1"/>
  <c r="H17" i="1" l="1"/>
  <c r="D17" i="1"/>
  <c r="E17" i="1"/>
  <c r="G17" i="1"/>
  <c r="F17" i="1"/>
  <c r="I15" i="1"/>
  <c r="G15" i="1"/>
  <c r="N13" i="1"/>
  <c r="N12" i="1"/>
  <c r="N11" i="1"/>
  <c r="N10" i="1"/>
  <c r="F15" i="1"/>
  <c r="N9" i="1"/>
  <c r="N8" i="1"/>
  <c r="N7" i="1"/>
  <c r="M7" i="1"/>
  <c r="N6" i="1"/>
  <c r="N5" i="1"/>
  <c r="N4" i="1"/>
  <c r="B17" i="1"/>
  <c r="N2" i="1"/>
  <c r="J17" i="1"/>
  <c r="I17" i="1"/>
  <c r="K2" i="1" l="1"/>
  <c r="M2" i="1" s="1"/>
  <c r="L5" i="1"/>
  <c r="M5" i="1"/>
  <c r="M10" i="1"/>
  <c r="L10" i="1"/>
  <c r="M4" i="1"/>
  <c r="L4" i="1"/>
  <c r="M12" i="1"/>
  <c r="L12" i="1"/>
  <c r="M13" i="1"/>
  <c r="L13" i="1"/>
  <c r="L3" i="1"/>
  <c r="M3" i="1"/>
  <c r="L9" i="1"/>
  <c r="M9" i="1"/>
  <c r="M11" i="1"/>
  <c r="L11" i="1"/>
  <c r="M6" i="1"/>
  <c r="L6" i="1"/>
  <c r="C15" i="1"/>
  <c r="J15" i="1"/>
  <c r="B15" i="1"/>
  <c r="D15" i="1"/>
  <c r="K15" i="1"/>
  <c r="N3" i="1"/>
  <c r="E15" i="1"/>
  <c r="H15" i="1"/>
  <c r="L7" i="1"/>
  <c r="C17" i="1"/>
  <c r="L2" i="1" l="1"/>
  <c r="M8" i="1"/>
  <c r="L8" i="1"/>
  <c r="K17" i="1"/>
  <c r="I4" i="1"/>
  <c r="H4" i="1"/>
  <c r="F4" i="1"/>
  <c r="E4" i="1"/>
  <c r="D4" i="1"/>
  <c r="B4" i="1"/>
  <c r="I3" i="1"/>
  <c r="H3" i="1"/>
  <c r="F3" i="1"/>
  <c r="E3" i="1"/>
  <c r="D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Hicks</author>
  </authors>
  <commentList>
    <comment ref="B2" authorId="0" shapeId="0" xr:uid="{96B07059-AD8D-4177-9768-087EA305F538}">
      <text>
        <r>
          <rPr>
            <b/>
            <sz val="9"/>
            <color indexed="81"/>
            <rFont val="Tahoma"/>
            <charset val="1"/>
          </rPr>
          <t>Steven Hicks:</t>
        </r>
        <r>
          <rPr>
            <sz val="9"/>
            <color indexed="81"/>
            <rFont val="Tahoma"/>
            <charset val="1"/>
          </rPr>
          <t xml:space="preserve">
Amazon return $ 7.96 1/10;
Some insurance refund $ 33.26;</t>
        </r>
      </text>
    </comment>
    <comment ref="D2" authorId="0" shapeId="0" xr:uid="{12401EDD-E9AA-4F26-BBAD-45A3DE99ED22}">
      <text>
        <r>
          <rPr>
            <b/>
            <sz val="9"/>
            <color indexed="81"/>
            <rFont val="Tahoma"/>
            <charset val="1"/>
          </rPr>
          <t>Steven Hicks:</t>
        </r>
        <r>
          <rPr>
            <sz val="9"/>
            <color indexed="81"/>
            <rFont val="Tahoma"/>
            <charset val="1"/>
          </rPr>
          <t xml:space="preserve">
Target $ 24.19 1/3;
FreshMarket $ 18.48 1/4;
Target $ 26.03 1/6;
FrenchMarket $ 15.23 1/10;
Jewel $ 126.15 1/10;
Chipotle $ 6.09 1/17;
Woodmans $ 101.71 1/21;
Jewel $ 70.64 1/24;
Subway $ 9.36 1/29;
Jewel + cigs $ 166.1 1/31;</t>
        </r>
      </text>
    </comment>
    <comment ref="H2" authorId="0" shapeId="0" xr:uid="{9525D566-79AB-4E9E-91B2-BD63838477BF}">
      <text/>
    </comment>
    <comment ref="J2" authorId="0" shapeId="0" xr:uid="{83B57E59-8B3D-4952-8493-7E353B1C8D68}">
      <text>
        <r>
          <rPr>
            <b/>
            <sz val="9"/>
            <color indexed="81"/>
            <rFont val="Tahoma"/>
            <charset val="1"/>
          </rPr>
          <t>Steven Hicks:</t>
        </r>
        <r>
          <rPr>
            <sz val="9"/>
            <color indexed="81"/>
            <rFont val="Tahoma"/>
            <charset val="1"/>
          </rPr>
          <t xml:space="preserve">
Joann $ 25.76 1/3;
AWS $ 3.5 1/3;
Amazon $ 11.68 1/4;
Amazon $ 19.38 1/7;
CommEd $ 59.99 1/15;
ATT $ 27 1/15;
Geico $ 403.86 1/21;
Google Domains $ 12 1/6;
United StephTicket $ 130.4 1/13;
Amazon $ 10.47 1/24;
Microsoft365 $ 106.61 1/24;
Amazon $ 42.45 1/25;
JetbrainsRenewl $ 89 1/25;</t>
        </r>
      </text>
    </comment>
    <comment ref="D3" authorId="0" shapeId="0" xr:uid="{57B6D9F9-CB16-42C7-AF7D-8F0E9C25257C}">
      <text>
        <r>
          <rPr>
            <b/>
            <sz val="9"/>
            <color indexed="81"/>
            <rFont val="Tahoma"/>
            <charset val="1"/>
          </rPr>
          <t>Steven Hicks:</t>
        </r>
        <r>
          <rPr>
            <sz val="9"/>
            <color indexed="81"/>
            <rFont val="Tahoma"/>
            <charset val="1"/>
          </rPr>
          <t xml:space="preserve">
Jewel $ 135.43 2/7;
Woodmans $ 100 2/18
Subway $ 9.36 2/14;
Jewel $ 21.25 2/14;
AmazonGo $ 11.94 2/15;
Jewel $ 108.19 2/21;
BlazePizza $ 15.3 2/21;
Target $ 4.96 2/23;
BallastPoint $ 14 2/27;
Jewel $ 50.96 2/28;
Subway $ 9.54 2/28;</t>
        </r>
      </text>
    </comment>
    <comment ref="J3" authorId="0" shapeId="0" xr:uid="{6B9F1910-20D2-4438-B39B-80DB8A30054E}">
      <text/>
    </comment>
    <comment ref="B4" authorId="0" shapeId="0" xr:uid="{44EAFA59-4DF7-434F-A1E6-A37B9F0D514C}">
      <text/>
    </comment>
    <comment ref="D4" authorId="0" shapeId="0" xr:uid="{EA51B1A4-4ED1-4A55-9DAD-F9C3BCC3FCC3}">
      <text>
        <r>
          <rPr>
            <b/>
            <sz val="9"/>
            <color indexed="81"/>
            <rFont val="Tahoma"/>
            <charset val="1"/>
          </rPr>
          <t>Steven Hicks:</t>
        </r>
        <r>
          <rPr>
            <sz val="9"/>
            <color indexed="81"/>
            <rFont val="Tahoma"/>
            <charset val="1"/>
          </rPr>
          <t xml:space="preserve">
Jewel $ 80.19 3/6;
AmazonGo $ 2.25;
Subway $ 9.54 3/6;
Marianos $ 13.17 3/7;
Jewel $ 48.08 3/13;
Marianos $ 7.21 3/15;
Jewel $ 67.84 3.19;
Marianos $ 21.89 3/20;
Jewel -18.29 3/29;
Jewel -125.57 3/26;</t>
        </r>
      </text>
    </comment>
    <comment ref="J4" authorId="0" shapeId="0" xr:uid="{7018E18A-5AD1-4CD8-91C0-87C484782639}">
      <text/>
    </comment>
    <comment ref="B5" authorId="0" shapeId="0" xr:uid="{C72B14F8-018E-4D88-B5EE-B89D8FBD55B9}">
      <text>
        <r>
          <rPr>
            <b/>
            <sz val="9"/>
            <color indexed="81"/>
            <rFont val="Tahoma"/>
            <charset val="1"/>
          </rPr>
          <t>Steven Hicks:</t>
        </r>
        <r>
          <rPr>
            <sz val="9"/>
            <color indexed="81"/>
            <rFont val="Tahoma"/>
            <charset val="1"/>
          </rPr>
          <t xml:space="preserve">
Covid19 Relief</t>
        </r>
      </text>
    </comment>
    <comment ref="D5" authorId="0" shapeId="0" xr:uid="{777ED487-5A46-4139-AC48-EB3F025F89F9}">
      <text>
        <r>
          <rPr>
            <b/>
            <sz val="9"/>
            <color indexed="81"/>
            <rFont val="Tahoma"/>
            <charset val="1"/>
          </rPr>
          <t>Steven Hicks:</t>
        </r>
        <r>
          <rPr>
            <sz val="9"/>
            <color indexed="81"/>
            <rFont val="Tahoma"/>
            <charset val="1"/>
          </rPr>
          <t xml:space="preserve">
jewel -87.27 4/24
Jewel -109.56 4/16
Jewel -71.94 4/10
Jewel -114.44 4/3</t>
        </r>
      </text>
    </comment>
    <comment ref="J5" authorId="0" shapeId="0" xr:uid="{1C360060-23E8-4C61-8643-D5D1D298EE26}">
      <text/>
    </comment>
    <comment ref="K5" authorId="0" shapeId="0" xr:uid="{80C37685-8EE4-4627-A53F-E466997BA7EF}">
      <text>
        <r>
          <rPr>
            <b/>
            <sz val="9"/>
            <color indexed="81"/>
            <rFont val="Tahoma"/>
            <charset val="1"/>
          </rPr>
          <t>Steven Hicks: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6" authorId="0" shapeId="0" xr:uid="{F833C763-C9BD-430D-B81E-AFF6FFC3231A}">
      <text>
        <r>
          <rPr>
            <b/>
            <sz val="9"/>
            <color indexed="81"/>
            <rFont val="Tahoma"/>
            <charset val="1"/>
          </rPr>
          <t>Steven Hicks:</t>
        </r>
        <r>
          <rPr>
            <sz val="9"/>
            <color indexed="81"/>
            <rFont val="Tahoma"/>
            <charset val="1"/>
          </rPr>
          <t xml:space="preserve">
jewel -135.38 5/1;</t>
        </r>
      </text>
    </comment>
    <comment ref="J6" authorId="0" shapeId="0" xr:uid="{4C1B4128-AD2F-4BA7-975F-4E1B57EFF989}">
      <text/>
    </comment>
  </commentList>
</comments>
</file>

<file path=xl/sharedStrings.xml><?xml version="1.0" encoding="utf-8"?>
<sst xmlns="http://schemas.openxmlformats.org/spreadsheetml/2006/main" count="27" uniqueCount="27">
  <si>
    <t>Month</t>
  </si>
  <si>
    <t>Other Income</t>
  </si>
  <si>
    <t>Pay</t>
  </si>
  <si>
    <t>Food</t>
  </si>
  <si>
    <t>Gas</t>
  </si>
  <si>
    <t>Rent</t>
  </si>
  <si>
    <t>Car Payment</t>
  </si>
  <si>
    <t>Conven Store</t>
  </si>
  <si>
    <t>Clothes</t>
  </si>
  <si>
    <t>Other</t>
  </si>
  <si>
    <t xml:space="preserve">Check Left </t>
  </si>
  <si>
    <t>%Check Left</t>
  </si>
  <si>
    <t>MonthExpenses</t>
  </si>
  <si>
    <t>Jan</t>
  </si>
  <si>
    <t>Feb</t>
  </si>
  <si>
    <t>March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</si>
  <si>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</si>
  <si>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</si>
  <si>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</si>
  <si>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</si>
  <si>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</si>
  <si>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</si>
  <si>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</si>
  <si>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</si>
  <si>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</si>
  <si>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Averages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</si>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</sst>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tevensHand"/>
    </font>
    <font>
      <sz val="11"/>
      <color theme="1"/>
      <name val="StevensHand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44" fontId="1" fillId="0" borderId="0" xfId="1"/>
    <xf numFmtId="44" fontId="0" fillId="0" borderId="0" xfId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3" fillId="0" borderId="0" xfId="0" applyFont="1"/>
    <xf numFmtId="9" fontId="1" fillId="0" borderId="0" xfId="2"/>
    <xf numFmtId="164" fontId="1" fillId="0" borderId="0" xfId="0" applyNumberFormat="1" applyFont="1"/>
    <xf numFmtId="44" fontId="0" fillId="0" borderId="0" xfId="1" applyFont="1"/>
    <xf numFmtId="44" fontId="1" fillId="0" borderId="0" xfId="1" applyAlignment="1">
      <alignment horizontal="center" vertical="center"/>
    </xf>
    <xf numFmtId="164" fontId="1" fillId="0" borderId="0" xfId="1" applyNumberFormat="1"/>
    <xf numFmtId="44" fontId="1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6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0621-C8F4-4CD5-9FEB-2D0EAC24AADC}">
  <dimension ref="A1:N37"/>
  <sheetViews>
    <sheetView tabSelected="1" workbookViewId="0">
      <selection activeCell="H4" sqref="H4"/>
    </sheetView>
  </sheetViews>
  <sheetFormatPr defaultRowHeight="15" x14ac:dyDescent="0.25"/>
  <cols>
    <col min="1" max="1" bestFit="true" customWidth="true" style="6" width="12.42578125" collapsed="true"/>
    <col min="2" max="2" bestFit="true" customWidth="true" style="6" width="14.7109375" collapsed="true"/>
    <col min="3" max="3" bestFit="true" customWidth="true" style="6" width="12.42578125" collapsed="true"/>
    <col min="4" max="4" bestFit="true" customWidth="true" style="6" width="11.140625" collapsed="true"/>
    <col min="5" max="5" bestFit="true" customWidth="true" style="6" width="9.28515625" collapsed="true"/>
    <col min="6" max="6" bestFit="true" customWidth="true" style="6" width="11.140625" collapsed="true"/>
    <col min="7" max="7" bestFit="true" customWidth="true" style="6" width="16.0" collapsed="true"/>
    <col min="8" max="8" bestFit="true" customWidth="true" style="6" width="17.28515625" collapsed="true"/>
    <col min="9" max="9" bestFit="true" customWidth="true" style="6" width="10.28515625" collapsed="true"/>
    <col min="10" max="10" bestFit="true" customWidth="true" style="6" width="12.0" collapsed="true"/>
    <col min="11" max="11" customWidth="true" style="6" width="21.28515625" collapsed="true"/>
    <col min="12" max="12" bestFit="true" customWidth="true" style="6" width="13.85546875" collapsed="true"/>
    <col min="13" max="13" bestFit="true" customWidth="true" style="6" width="16.0" collapsed="true"/>
    <col min="14" max="14" bestFit="true" customWidth="true" style="6" width="19.7109375" collapsed="true"/>
    <col min="15" max="16384" style="6" width="9.140625" collapsed="true"/>
  </cols>
  <sheetData>
    <row r="1" spans="1:14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  <c r="M1" s="5" t="s">
        <v>11</v>
      </c>
      <c r="N1" s="3" t="s">
        <v>12</v>
      </c>
    </row>
    <row r="2" spans="1:14" ht="15.75" x14ac:dyDescent="0.25">
      <c r="A2" s="7" t="s">
        <v>13</v>
      </c>
      <c r="B2" s="8"/>
      <c r="C2" s="9" t="n">
        <f>2953.66</f>
        <v>2953.66</v>
      </c>
      <c r="D2" s="10"/>
      <c r="E2" s="11"/>
      <c r="F2" s="10"/>
      <c r="G2" s="10"/>
      <c r="H2" s="10"/>
      <c r="I2" s="10"/>
      <c r="J2" s="10"/>
      <c r="K2" s="10" t="n">
        <f>(B2+C2)+SUM(D2:J2)</f>
        <v>2953.66</v>
      </c>
      <c r="L2" s="12" t="str">
        <f>IF(K2&gt;=1, "Underbudget", "Overbudget")</f>
        <v>Underbudget</v>
      </c>
      <c r="M2" s="13" t="n">
        <f t="shared" ref="M2:M13" si="0">K2/(C2+B2)</f>
        <v>1.0</v>
      </c>
      <c r="N2" s="14" t="n">
        <f>SUM(D2:J2)</f>
        <v>0.0</v>
      </c>
    </row>
    <row r="3" spans="1:14" ht="15.75" x14ac:dyDescent="0.25">
      <c r="A3" s="7" t="s">
        <v>14</v>
      </c>
      <c r="B3" s="15" t="n">
        <f>-27 -79.29 -40.94 -27 -74.07 -27</f>
        <v>-275.3</v>
      </c>
      <c r="C3" s="9" t="n">
        <f>2835.6 -74.07</f>
        <v>2761.5299999999997</v>
      </c>
      <c r="D3" s="10" t="n">
        <f>-27 -79.29 -27 -79.29 -79.29</f>
        <v>-291.87000000000006</v>
      </c>
      <c r="E3" s="11" t="n">
        <f>-79.29 -27 -27</f>
        <v>-133.29000000000002</v>
      </c>
      <c r="F3" s="10" t="n">
        <f>-40.94 -79.29 -79.29 -40.94 -79.29 -40.94 -79.29 -40.94 -74.07 -79.29 -27 -40.94 -27 -79.29 -40.94</f>
        <v>-849.45</v>
      </c>
      <c r="G3" s="10"/>
      <c r="H3" s="11" t="n">
        <f>-79.29 -74.07 -40.94 -27 -27 -27 -74.07 -79.29 -74.07 -40.94 -74.07</f>
        <v>-617.74</v>
      </c>
      <c r="I3" s="10" t="n">
        <f>-74.07 -74.07 -74.07 -74.07 -40.94 -74.07 -74.07 -79.29 -74.07 -40.94 -27.00</f>
        <v>-706.6600000000001</v>
      </c>
      <c r="J3" s="10"/>
      <c r="K3" s="10" t="n">
        <f t="shared" ref="K3:K13" si="1">(B3+C3)+SUM(D3:J3)</f>
        <v>-112.78000000000065</v>
      </c>
      <c r="L3" s="12" t="str">
        <f t="shared" ref="L3:L13" si="2">IF(K3&gt;=1, "Underbudget", "Overbudget")</f>
        <v>Overbudget</v>
      </c>
      <c r="M3" s="13" t="n">
        <f t="shared" si="0"/>
        <v>-0.04536185308680238</v>
      </c>
      <c r="N3" s="14" t="n">
        <f>SUM(D3:J3) + B3</f>
        <v>-2874.3100000000004</v>
      </c>
    </row>
    <row r="4" spans="1:14" ht="15.75" x14ac:dyDescent="0.25">
      <c r="A4" s="7" t="s">
        <v>15</v>
      </c>
      <c r="B4" s="15" t="n">
        <f>-39.84 -297.51 -21.89 -67.84 -297.51 -67.84 -21.89 -39.84 -39.84 -21.89</f>
        <v>-915.8900000000001</v>
      </c>
      <c r="C4" s="9" t="n">
        <f xml:space="preserve"> 2888.82</f>
        <v>2888.82</v>
      </c>
      <c r="D4" s="10" t="n">
        <f>-21.89 -297.51 -21.89 -39.84 -21.89 -297.51 -39.84 -297.51 -297.51 -39.84 -67.84</f>
        <v>-1443.07</v>
      </c>
      <c r="E4" s="10" t="n">
        <f>-67.84 -297.51 -67.84 -67.84 -67.84 -21.89 -39.84 -67.84 -21.89 -67.84 -21.89 -21.89 -39.84</f>
        <v>-871.7900000000002</v>
      </c>
      <c r="F4" s="10" t="n">
        <f>-39.84 -21.89 -297.51 -67.84 -21.89 -39.84 -297.51 -39.84 -297.51 -297.51</f>
        <v>-1421.18</v>
      </c>
      <c r="G4" s="10"/>
      <c r="H4" s="10" t="n">
        <f>-67.84 -297.51 -297.51 -67.84 -67.84</f>
        <v>-798.5400000000001</v>
      </c>
      <c r="I4" s="10" t="n">
        <f>-21.89 -297.51</f>
        <v>-319.4</v>
      </c>
      <c r="J4" s="10"/>
      <c r="K4" s="10" t="n">
        <f t="shared" si="1"/>
        <v>-2881.0499999999993</v>
      </c>
      <c r="L4" s="12" t="str">
        <f t="shared" si="2"/>
        <v>Overbudget</v>
      </c>
      <c r="M4" s="13" t="n">
        <f t="shared" si="0"/>
        <v>-1.4602900254950755</v>
      </c>
      <c r="N4" s="14" t="n">
        <f t="shared" ref="N4:N13" si="3">SUM(D4:J4)</f>
        <v>-4853.98</v>
      </c>
    </row>
    <row r="5" spans="1:14" ht="15.75" x14ac:dyDescent="0.25">
      <c r="A5" s="7" t="s">
        <v>16</v>
      </c>
      <c r="B5" s="8"/>
      <c r="C5" s="9" t="n">
        <f xml:space="preserve"> 2888.82</f>
        <v>2888.82</v>
      </c>
      <c r="D5" s="10"/>
      <c r="E5" s="10"/>
      <c r="F5" s="10"/>
      <c r="G5" s="10"/>
      <c r="H5" s="10"/>
      <c r="I5" s="10"/>
      <c r="J5" s="10"/>
      <c r="K5" s="10" t="n">
        <f t="shared" si="1"/>
        <v>2888.82</v>
      </c>
      <c r="L5" s="12" t="str">
        <f t="shared" si="2"/>
        <v>Underbudget</v>
      </c>
      <c r="M5" s="13" t="n">
        <f t="shared" si="0"/>
        <v>1.0</v>
      </c>
      <c r="N5" s="14" t="n">
        <f t="shared" si="3"/>
        <v>0.0</v>
      </c>
    </row>
    <row r="6" spans="1:14" ht="15.75" x14ac:dyDescent="0.25">
      <c r="A6" s="7" t="s">
        <v>17</v>
      </c>
      <c r="B6" s="8"/>
      <c r="C6" s="9"/>
      <c r="D6" s="10"/>
      <c r="E6" s="10"/>
      <c r="F6" s="10"/>
      <c r="G6" s="10"/>
      <c r="H6" s="10"/>
      <c r="I6" s="10"/>
      <c r="J6" s="11"/>
      <c r="K6" s="10" t="n">
        <f t="shared" si="1"/>
        <v>0.0</v>
      </c>
      <c r="L6" s="12" t="str">
        <f t="shared" si="2"/>
        <v>Overbudget</v>
      </c>
      <c r="M6" s="13" t="e">
        <f t="shared" si="0"/>
        <v>#DIV/0!</v>
      </c>
      <c r="N6" s="14" t="n">
        <f t="shared" si="3"/>
        <v>0.0</v>
      </c>
    </row>
    <row r="7" spans="1:14" ht="15.75" x14ac:dyDescent="0.25">
      <c r="A7" s="7" t="s">
        <v>18</v>
      </c>
      <c r="B7" s="8"/>
      <c r="C7" s="9"/>
      <c r="D7" s="10"/>
      <c r="E7" s="10"/>
      <c r="F7" s="10">
        <v>-2912</v>
      </c>
      <c r="G7" s="10">
        <v>0</v>
      </c>
      <c r="H7" s="11"/>
      <c r="I7" s="10">
        <v>0</v>
      </c>
      <c r="J7" s="10"/>
      <c r="K7" s="10" t="n">
        <f t="shared" si="1"/>
        <v>-2912.0</v>
      </c>
      <c r="L7" s="12" t="str">
        <f t="shared" si="2"/>
        <v>Overbudget</v>
      </c>
      <c r="M7" s="13" t="e">
        <f t="shared" si="0"/>
        <v>#DIV/0!</v>
      </c>
      <c r="N7" s="14" t="n">
        <f t="shared" si="3"/>
        <v>-2912.0</v>
      </c>
    </row>
    <row r="8" spans="1:14" ht="15.75" x14ac:dyDescent="0.25">
      <c r="A8" s="7" t="s">
        <v>19</v>
      </c>
      <c r="B8" s="8"/>
      <c r="C8" s="9"/>
      <c r="D8" s="10"/>
      <c r="E8" s="10"/>
      <c r="F8" s="10">
        <v>-2912</v>
      </c>
      <c r="G8" s="10">
        <v>0</v>
      </c>
      <c r="H8" s="10"/>
      <c r="I8" s="10">
        <v>0</v>
      </c>
      <c r="J8" s="10"/>
      <c r="K8" s="10" t="n">
        <f t="shared" si="1"/>
        <v>-2912.0</v>
      </c>
      <c r="L8" s="12" t="str">
        <f t="shared" si="2"/>
        <v>Overbudget</v>
      </c>
      <c r="M8" s="13" t="e">
        <f t="shared" si="0"/>
        <v>#DIV/0!</v>
      </c>
      <c r="N8" s="14" t="n">
        <f t="shared" si="3"/>
        <v>-2912.0</v>
      </c>
    </row>
    <row r="9" spans="1:14" ht="15.75" x14ac:dyDescent="0.25">
      <c r="A9" s="7" t="s">
        <v>20</v>
      </c>
      <c r="B9" s="8"/>
      <c r="C9" s="16"/>
      <c r="D9" s="10"/>
      <c r="E9" s="10"/>
      <c r="F9" s="10">
        <v>-2912</v>
      </c>
      <c r="G9" s="10">
        <v>0</v>
      </c>
      <c r="H9" s="10"/>
      <c r="I9" s="10">
        <v>0</v>
      </c>
      <c r="J9" s="10"/>
      <c r="K9" s="10" t="n">
        <f t="shared" si="1"/>
        <v>-2912.0</v>
      </c>
      <c r="L9" s="12" t="str">
        <f t="shared" si="2"/>
        <v>Overbudget</v>
      </c>
      <c r="M9" s="13" t="e">
        <f t="shared" si="0"/>
        <v>#DIV/0!</v>
      </c>
      <c r="N9" s="14" t="n">
        <f t="shared" si="3"/>
        <v>-2912.0</v>
      </c>
    </row>
    <row r="10" spans="1:14" ht="15.75" x14ac:dyDescent="0.25">
      <c r="A10" s="7" t="s">
        <v>21</v>
      </c>
      <c r="B10" s="8"/>
      <c r="C10" s="9"/>
      <c r="D10" s="10"/>
      <c r="E10" s="10"/>
      <c r="F10" s="10">
        <v>-2912</v>
      </c>
      <c r="G10" s="10">
        <v>0</v>
      </c>
      <c r="H10" s="10"/>
      <c r="I10" s="10">
        <v>0</v>
      </c>
      <c r="J10" s="10"/>
      <c r="K10" s="10" t="n">
        <f t="shared" si="1"/>
        <v>-2912.0</v>
      </c>
      <c r="L10" s="12" t="str">
        <f t="shared" si="2"/>
        <v>Overbudget</v>
      </c>
      <c r="M10" s="13" t="e">
        <f t="shared" si="0"/>
        <v>#DIV/0!</v>
      </c>
      <c r="N10" s="14" t="n">
        <f t="shared" si="3"/>
        <v>-2912.0</v>
      </c>
    </row>
    <row r="11" spans="1:14" ht="15.75" x14ac:dyDescent="0.25">
      <c r="A11" s="7" t="s">
        <v>22</v>
      </c>
      <c r="B11" s="15"/>
      <c r="C11" s="9"/>
      <c r="D11" s="10"/>
      <c r="E11" s="10"/>
      <c r="F11" s="10">
        <v>-2912</v>
      </c>
      <c r="G11" s="10">
        <v>0</v>
      </c>
      <c r="H11" s="10"/>
      <c r="I11" s="10">
        <v>0</v>
      </c>
      <c r="J11" s="10"/>
      <c r="K11" s="10" t="n">
        <f t="shared" si="1"/>
        <v>-2912.0</v>
      </c>
      <c r="L11" s="12" t="str">
        <f t="shared" si="2"/>
        <v>Overbudget</v>
      </c>
      <c r="M11" s="13" t="e">
        <f t="shared" si="0"/>
        <v>#DIV/0!</v>
      </c>
      <c r="N11" s="14" t="n">
        <f t="shared" si="3"/>
        <v>-2912.0</v>
      </c>
    </row>
    <row r="12" spans="1:14" ht="15.75" x14ac:dyDescent="0.25">
      <c r="A12" s="7" t="s">
        <v>23</v>
      </c>
      <c r="B12" s="8"/>
      <c r="C12" s="9"/>
      <c r="D12" s="10"/>
      <c r="E12" s="10"/>
      <c r="F12" s="10"/>
      <c r="G12" s="10">
        <v>0</v>
      </c>
      <c r="H12" s="10"/>
      <c r="I12" s="10">
        <v>0</v>
      </c>
      <c r="J12" s="10"/>
      <c r="K12" s="10" t="n">
        <f t="shared" si="1"/>
        <v>0.0</v>
      </c>
      <c r="L12" s="12" t="str">
        <f t="shared" si="2"/>
        <v>Overbudget</v>
      </c>
      <c r="M12" s="13" t="e">
        <f t="shared" si="0"/>
        <v>#DIV/0!</v>
      </c>
      <c r="N12" s="14" t="n">
        <f t="shared" si="3"/>
        <v>0.0</v>
      </c>
    </row>
    <row r="13" spans="1:14" ht="15.75" x14ac:dyDescent="0.25">
      <c r="A13" s="7" t="s">
        <v>24</v>
      </c>
      <c r="B13" s="15"/>
      <c r="C13" s="9"/>
      <c r="D13" s="10"/>
      <c r="E13" s="10"/>
      <c r="F13" s="10"/>
      <c r="G13" s="10"/>
      <c r="H13" s="10"/>
      <c r="I13" s="11"/>
      <c r="J13" s="10"/>
      <c r="K13" s="10" t="n">
        <f t="shared" si="1"/>
        <v>0.0</v>
      </c>
      <c r="L13" s="12" t="str">
        <f t="shared" si="2"/>
        <v>Overbudget</v>
      </c>
      <c r="M13" s="13" t="e">
        <f t="shared" si="0"/>
        <v>#DIV/0!</v>
      </c>
      <c r="N13" s="14" t="n">
        <f t="shared" si="3"/>
        <v>0.0</v>
      </c>
    </row>
    <row r="14" spans="1:14" ht="15.75" x14ac:dyDescent="0.25">
      <c r="A14" s="7"/>
      <c r="B14" s="8"/>
      <c r="C14" s="16"/>
      <c r="D14" s="10"/>
      <c r="E14" s="10"/>
      <c r="F14" s="10"/>
      <c r="G14" s="10"/>
      <c r="H14" s="10"/>
      <c r="I14" s="10"/>
      <c r="J14" s="10"/>
      <c r="K14" s="10"/>
      <c r="M14" s="13"/>
    </row>
    <row r="15" spans="1:14" ht="15.75" x14ac:dyDescent="0.25">
      <c r="A15" s="7" t="s">
        <v>25</v>
      </c>
      <c r="B15" s="17" t="n">
        <f>AVERAGE(B2:B13)</f>
        <v>-595.595</v>
      </c>
      <c r="C15" s="17" t="n">
        <f>AVERAGE(C2:C14)</f>
        <v>2873.2075</v>
      </c>
      <c r="D15" s="17" t="n">
        <f t="shared" ref="D15:K15" si="4">AVERAGE(D2:D13)</f>
        <v>-867.47</v>
      </c>
      <c r="E15" s="17" t="n">
        <f>AVERAGE(E2:E14)</f>
        <v>-502.5400000000001</v>
      </c>
      <c r="F15" s="17" t="n">
        <f t="shared" si="4"/>
        <v>-2404.3757142857144</v>
      </c>
      <c r="G15" s="17" t="n">
        <f t="shared" si="4"/>
        <v>0.0</v>
      </c>
      <c r="H15" s="17" t="n">
        <f>AVERAGE(H2:H14)</f>
        <v>-708.1400000000001</v>
      </c>
      <c r="I15" s="17" t="n">
        <f t="shared" si="4"/>
        <v>-128.2575</v>
      </c>
      <c r="J15" s="17" t="e">
        <f t="shared" si="4"/>
        <v>#DIV/0!</v>
      </c>
      <c r="K15" s="17" t="n">
        <f t="shared" si="4"/>
        <v>-975.9458333333333</v>
      </c>
      <c r="M15" s="13"/>
    </row>
    <row r="16" spans="1:14" ht="15.75" x14ac:dyDescent="0.25">
      <c r="A16" s="7"/>
      <c r="B16" s="17"/>
      <c r="C16" s="10"/>
      <c r="D16" s="10"/>
      <c r="E16" s="10"/>
      <c r="F16" s="10"/>
      <c r="G16" s="10"/>
      <c r="H16" s="10"/>
      <c r="I16" s="10"/>
      <c r="J16" s="10"/>
      <c r="K16" s="10"/>
      <c r="M16" s="13"/>
    </row>
    <row r="17" spans="1:13" ht="15.75" x14ac:dyDescent="0.25">
      <c r="A17" s="7" t="s">
        <v>26</v>
      </c>
      <c r="B17" s="17" t="n">
        <f>SUM(B2:B13)</f>
        <v>-1191.19</v>
      </c>
      <c r="C17" s="17" t="n">
        <f>SUM(C2:C14)</f>
        <v>11492.83</v>
      </c>
      <c r="D17" s="17" t="n">
        <f t="shared" ref="D17:K17" si="5">SUM(D2:D13)</f>
        <v>-1734.94</v>
      </c>
      <c r="E17" s="17" t="n">
        <f>SUM(E2:E14)</f>
        <v>-1005.0800000000002</v>
      </c>
      <c r="F17" s="17" t="n">
        <f t="shared" si="5"/>
        <v>-16830.63</v>
      </c>
      <c r="G17" s="17" t="n">
        <f t="shared" si="5"/>
        <v>0.0</v>
      </c>
      <c r="H17" s="17" t="n">
        <f>SUM(H2:H14)</f>
        <v>-1416.2800000000002</v>
      </c>
      <c r="I17" s="17" t="n">
        <f t="shared" si="5"/>
        <v>-1026.06</v>
      </c>
      <c r="J17" s="17" t="n">
        <f t="shared" si="5"/>
        <v>0.0</v>
      </c>
      <c r="K17" s="17" t="n">
        <f t="shared" si="5"/>
        <v>-11711.35</v>
      </c>
      <c r="M17" s="13"/>
    </row>
    <row r="23" spans="1:13" x14ac:dyDescent="0.25">
      <c r="B23"/>
    </row>
    <row r="24" spans="1:13" x14ac:dyDescent="0.25">
      <c r="B24"/>
    </row>
    <row r="25" spans="1:13" x14ac:dyDescent="0.25">
      <c r="B25"/>
      <c r="C25"/>
    </row>
    <row r="26" spans="1:13" x14ac:dyDescent="0.25">
      <c r="B26"/>
      <c r="C26"/>
    </row>
    <row r="27" spans="1:13" x14ac:dyDescent="0.25">
      <c r="B27"/>
      <c r="C27"/>
    </row>
    <row r="28" spans="1:13" x14ac:dyDescent="0.25">
      <c r="B28"/>
      <c r="C28"/>
    </row>
    <row r="31" spans="1:13" x14ac:dyDescent="0.25">
      <c r="B31"/>
      <c r="C31"/>
      <c r="D31"/>
      <c r="E31"/>
      <c r="F31"/>
      <c r="G31"/>
      <c r="H31"/>
      <c r="J31"/>
      <c r="K31"/>
    </row>
    <row r="32" spans="1:13" x14ac:dyDescent="0.25">
      <c r="B32"/>
      <c r="C32" s="8"/>
      <c r="D32" s="8"/>
      <c r="E32" s="8"/>
      <c r="F32" s="15"/>
      <c r="G32" s="15"/>
      <c r="H32" s="15"/>
      <c r="I32" s="8"/>
      <c r="J32" s="15"/>
      <c r="K32" s="18"/>
    </row>
    <row r="33" spans="2:11" x14ac:dyDescent="0.25">
      <c r="B33"/>
      <c r="C33" s="8"/>
      <c r="D33" s="8"/>
      <c r="E33" s="8"/>
      <c r="F33" s="15"/>
      <c r="G33" s="15"/>
      <c r="H33" s="15"/>
      <c r="I33" s="8"/>
      <c r="J33" s="15"/>
      <c r="K33" s="18"/>
    </row>
    <row r="34" spans="2:11" x14ac:dyDescent="0.25">
      <c r="B34"/>
      <c r="C34" s="15"/>
      <c r="D34" s="8"/>
      <c r="E34" s="8"/>
      <c r="F34" s="15"/>
      <c r="G34" s="15"/>
      <c r="H34" s="15"/>
      <c r="I34" s="8"/>
      <c r="J34" s="15"/>
      <c r="K34" s="18"/>
    </row>
    <row r="35" spans="2:11" x14ac:dyDescent="0.25">
      <c r="B35"/>
      <c r="C35" s="15"/>
      <c r="D35" s="8"/>
      <c r="E35" s="8"/>
      <c r="F35" s="15"/>
      <c r="G35" s="15"/>
      <c r="H35" s="15"/>
      <c r="I35" s="8"/>
      <c r="J35" s="15"/>
      <c r="K35" s="18"/>
    </row>
    <row r="36" spans="2:11" x14ac:dyDescent="0.25">
      <c r="B36"/>
      <c r="C36" s="15"/>
      <c r="D36" s="8"/>
      <c r="E36" s="8"/>
      <c r="F36" s="15"/>
      <c r="G36" s="15"/>
      <c r="H36" s="15"/>
      <c r="I36" s="8"/>
      <c r="J36" s="15"/>
      <c r="K36" s="18"/>
    </row>
    <row r="37" spans="2:11" x14ac:dyDescent="0.25">
      <c r="B37"/>
      <c r="C37" s="15"/>
      <c r="D37" s="8"/>
      <c r="E37" s="8"/>
      <c r="F37" s="15"/>
      <c r="G37" s="15"/>
      <c r="H37" s="15"/>
      <c r="I37" s="8"/>
      <c r="J37" s="15"/>
      <c r="K37" s="18"/>
    </row>
  </sheetData>
  <conditionalFormatting sqref="L2:L13">
    <cfRule type="expression" dxfId="5" priority="6">
      <formula>"IF(M2&gt;= 1) ""Overbudget"""</formula>
    </cfRule>
  </conditionalFormatting>
  <conditionalFormatting sqref="L3">
    <cfRule type="containsText" dxfId="4" priority="1" operator="containsText" text="Overbudget">
      <formula>NOT(ISERROR(SEARCH("Overbudget",L3)))</formula>
    </cfRule>
    <cfRule type="containsText" dxfId="3" priority="5" operator="containsText" text="Underbudget">
      <formula>NOT(ISERROR(SEARCH("Underbudget",L3)))</formula>
    </cfRule>
  </conditionalFormatting>
  <conditionalFormatting sqref="L2:L13">
    <cfRule type="containsText" dxfId="2" priority="2" operator="containsText" text="Overbudget">
      <formula>NOT(ISERROR(SEARCH("Overbudget",L2)))</formula>
    </cfRule>
    <cfRule type="containsText" dxfId="1" priority="3" operator="containsText" text="Overbudget">
      <formula>NOT(ISERROR(SEARCH("Overbudget",L2)))</formula>
    </cfRule>
    <cfRule type="containsText" dxfId="0" priority="4" operator="containsText" text="Underbudget">
      <formula>NOT(ISERROR(SEARCH("Underbudget",L2)))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2020-01-24T20:36:35Z</dcterms:created>
  <dc:creator>Steven Hicks</dc:creator>
  <cp:lastModifiedBy>Steven Hicks</cp:lastModifiedBy>
  <dcterms:modified xsi:type="dcterms:W3CDTF">2020-05-06T02:48:37Z</dcterms:modified>
</cp:coreProperties>
</file>