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Test\"/>
    </mc:Choice>
  </mc:AlternateContent>
  <xr:revisionPtr revIDLastSave="0" documentId="13_ncr:1_{507F4AD0-7952-479E-825B-179CEAAF77FC}" xr6:coauthVersionLast="47" xr6:coauthVersionMax="47" xr10:uidLastSave="{00000000-0000-0000-0000-000000000000}"/>
  <bookViews>
    <workbookView xWindow="34635" yWindow="0" windowWidth="17070" windowHeight="20985" xr2:uid="{F8D463A0-768A-4A18-944B-E333205F072A}"/>
  </bookViews>
  <sheets>
    <sheet name="_TEST_Runs" sheetId="2" r:id="rId1"/>
    <sheet name="_TEST_Characters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3" l="1"/>
  <c r="P9" i="3"/>
  <c r="P13" i="3"/>
  <c r="P14" i="3"/>
  <c r="P18" i="3"/>
  <c r="P19" i="3"/>
  <c r="P23" i="3"/>
  <c r="P24" i="3"/>
  <c r="P29" i="3"/>
  <c r="P30" i="3"/>
  <c r="A2" i="2"/>
  <c r="D2" i="2"/>
  <c r="B3" i="2"/>
  <c r="E3" i="2"/>
  <c r="E5" i="2" s="1"/>
  <c r="E7" i="2" s="1"/>
  <c r="E9" i="2" s="1"/>
  <c r="E11" i="2" s="1"/>
  <c r="E13" i="2" s="1"/>
  <c r="E15" i="2" s="1"/>
  <c r="E17" i="2" s="1"/>
  <c r="B4" i="2"/>
  <c r="B5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A24" i="2"/>
  <c r="D24" i="2"/>
  <c r="B25" i="2"/>
  <c r="E25" i="2"/>
  <c r="B26" i="2"/>
  <c r="E26" i="2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A56" i="2"/>
  <c r="D56" i="2"/>
  <c r="B57" i="2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E57" i="2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B79" i="2"/>
  <c r="E79" i="2"/>
  <c r="B80" i="2"/>
  <c r="E80" i="2"/>
  <c r="B81" i="2"/>
  <c r="E81" i="2"/>
  <c r="B82" i="2"/>
  <c r="E82" i="2"/>
  <c r="B83" i="2"/>
  <c r="E83" i="2"/>
  <c r="E84" i="2" s="1"/>
  <c r="B84" i="2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E85" i="2"/>
  <c r="E86" i="2"/>
  <c r="E87" i="2"/>
  <c r="E88" i="2"/>
  <c r="E89" i="2"/>
  <c r="E90" i="2"/>
  <c r="E91" i="2"/>
  <c r="E92" i="2" s="1"/>
  <c r="E93" i="2" s="1"/>
  <c r="E94" i="2" s="1"/>
  <c r="E95" i="2"/>
  <c r="E96" i="2"/>
  <c r="E97" i="2"/>
  <c r="E98" i="2"/>
  <c r="E99" i="2"/>
  <c r="E100" i="2" s="1"/>
  <c r="E101" i="2" s="1"/>
  <c r="E102" i="2" s="1"/>
  <c r="E103" i="2" s="1"/>
  <c r="E104" i="2" s="1"/>
  <c r="E105" i="2" s="1"/>
  <c r="E106" i="2" s="1"/>
  <c r="B112" i="2"/>
  <c r="E112" i="2"/>
  <c r="E113" i="2" s="1"/>
  <c r="B113" i="2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E114" i="2"/>
  <c r="E115" i="2"/>
  <c r="E116" i="2"/>
  <c r="E117" i="2"/>
  <c r="E118" i="2"/>
  <c r="E119" i="2"/>
  <c r="E120" i="2"/>
  <c r="E121" i="2" s="1"/>
  <c r="E122" i="2"/>
  <c r="E123" i="2"/>
  <c r="E124" i="2" s="1"/>
  <c r="E125" i="2" s="1"/>
  <c r="E126" i="2"/>
  <c r="E127" i="2"/>
  <c r="E128" i="2"/>
  <c r="E129" i="2" s="1"/>
  <c r="E130" i="2"/>
  <c r="E131" i="2"/>
  <c r="E132" i="2"/>
  <c r="E133" i="2"/>
  <c r="E134" i="2"/>
  <c r="E135" i="2"/>
  <c r="E136" i="2"/>
  <c r="E137" i="2" s="1"/>
  <c r="E138" i="2" s="1"/>
  <c r="E139" i="2" s="1"/>
  <c r="B144" i="2"/>
  <c r="E144" i="2"/>
  <c r="B145" i="2"/>
  <c r="E145" i="2"/>
  <c r="B146" i="2"/>
  <c r="E146" i="2"/>
  <c r="B147" i="2"/>
  <c r="E147" i="2"/>
  <c r="B148" i="2"/>
  <c r="E148" i="2"/>
  <c r="E149" i="2" s="1"/>
  <c r="E150" i="2" s="1"/>
  <c r="E151" i="2" s="1"/>
  <c r="E152" i="2" s="1"/>
  <c r="E153" i="2" s="1"/>
  <c r="E154" i="2" s="1"/>
  <c r="E155" i="2" s="1"/>
  <c r="B149" i="2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E156" i="2"/>
  <c r="E157" i="2" s="1"/>
  <c r="E158" i="2"/>
  <c r="E159" i="2"/>
  <c r="E160" i="2"/>
  <c r="E161" i="2"/>
  <c r="E162" i="2"/>
  <c r="E163" i="2"/>
  <c r="E164" i="2"/>
  <c r="E165" i="2" s="1"/>
  <c r="E166" i="2"/>
  <c r="E167" i="2"/>
  <c r="E168" i="2"/>
  <c r="E169" i="2"/>
  <c r="E170" i="2"/>
  <c r="E171" i="2"/>
  <c r="E172" i="2"/>
  <c r="E173" i="2" s="1"/>
  <c r="E174" i="2" s="1"/>
  <c r="E175" i="2" s="1"/>
  <c r="E176" i="2" s="1"/>
  <c r="E177" i="2" s="1"/>
  <c r="E178" i="2" s="1"/>
  <c r="E179" i="2" s="1"/>
  <c r="E180" i="2"/>
  <c r="E181" i="2" s="1"/>
  <c r="E182" i="2" s="1"/>
  <c r="E183" i="2" s="1"/>
  <c r="E184" i="2" s="1"/>
  <c r="E185" i="2" s="1"/>
  <c r="B191" i="2"/>
  <c r="E191" i="2"/>
  <c r="B192" i="2"/>
  <c r="B193" i="2" s="1"/>
  <c r="B194" i="2" s="1"/>
  <c r="B195" i="2" s="1"/>
  <c r="B196" i="2" s="1"/>
  <c r="B197" i="2" s="1"/>
  <c r="B198" i="2" s="1"/>
  <c r="B199" i="2" s="1"/>
  <c r="B200" i="2" s="1"/>
  <c r="B201" i="2" s="1"/>
  <c r="E192" i="2"/>
  <c r="E193" i="2" s="1"/>
  <c r="E194" i="2" s="1"/>
  <c r="E195" i="2" s="1"/>
  <c r="E196" i="2" s="1"/>
  <c r="E197" i="2" s="1"/>
  <c r="E198" i="2" s="1"/>
  <c r="E199" i="2" s="1"/>
  <c r="E200" i="2" s="1"/>
  <c r="E201" i="2" s="1"/>
  <c r="I192" i="2"/>
  <c r="Q192" i="2" s="1"/>
  <c r="M192" i="2"/>
  <c r="P192" i="2"/>
  <c r="I199" i="2"/>
  <c r="M199" i="2"/>
  <c r="P199" i="2"/>
  <c r="Q199" i="2" s="1"/>
  <c r="B261" i="2" a="1"/>
  <c r="T199" i="2" l="1"/>
  <c r="V199" i="2" s="1"/>
  <c r="W199" i="2"/>
  <c r="T192" i="2"/>
  <c r="V192" i="2" s="1"/>
  <c r="W192" i="2" s="1"/>
  <c r="B261" i="2"/>
  <c r="C261" i="2" a="1"/>
  <c r="C261" i="2" l="1"/>
  <c r="D261" i="2" a="1"/>
  <c r="D261" i="2" l="1"/>
  <c r="E261" i="2" a="1"/>
  <c r="E261" i="2" l="1"/>
  <c r="F261" i="2" a="1"/>
  <c r="F261" i="2" l="1"/>
  <c r="G261" i="2" a="1"/>
  <c r="G261" i="2" l="1"/>
  <c r="H261" i="2" a="1"/>
  <c r="H261" i="2" l="1"/>
  <c r="I261" i="2" a="1"/>
  <c r="I261" i="2" l="1"/>
  <c r="J261" i="2" a="1"/>
  <c r="J261" i="2" l="1"/>
  <c r="K261" i="2" a="1"/>
  <c r="K261" i="2" l="1"/>
  <c r="B263" i="2" a="1"/>
  <c r="B263" i="2" l="1"/>
  <c r="C263" i="2" a="1"/>
  <c r="C263" i="2" l="1"/>
  <c r="C262" i="2" s="1"/>
  <c r="D263" i="2" a="1"/>
  <c r="D263" i="2" l="1"/>
  <c r="D262" i="2" s="1"/>
  <c r="E263" i="2" a="1"/>
  <c r="E263" i="2" l="1"/>
  <c r="E262" i="2" s="1"/>
  <c r="F263" i="2" a="1"/>
  <c r="F263" i="2" l="1"/>
  <c r="F262" i="2" s="1"/>
  <c r="G263" i="2" a="1"/>
  <c r="G263" i="2" l="1"/>
  <c r="G262" i="2" s="1"/>
  <c r="H263" i="2" a="1"/>
  <c r="H263" i="2" l="1"/>
  <c r="H262" i="2" s="1"/>
  <c r="I263" i="2" a="1"/>
  <c r="I263" i="2" l="1"/>
  <c r="I262" i="2" s="1"/>
  <c r="J263" i="2" a="1"/>
  <c r="J263" i="2" l="1"/>
  <c r="J262" i="2" s="1"/>
  <c r="K263" i="2" a="1"/>
  <c r="K263" i="2" l="1"/>
  <c r="K262" i="2" s="1"/>
  <c r="B265" i="2" a="1"/>
  <c r="B265" i="2" l="1"/>
  <c r="B264" i="2" s="1"/>
  <c r="C265" i="2" a="1"/>
  <c r="C265" i="2" l="1"/>
  <c r="C264" i="2" s="1"/>
  <c r="D265" i="2" a="1"/>
  <c r="D265" i="2" l="1"/>
  <c r="D264" i="2" s="1"/>
  <c r="E265" i="2" a="1"/>
  <c r="E265" i="2" l="1"/>
  <c r="E264" i="2" s="1"/>
  <c r="F265" i="2" a="1"/>
  <c r="F265" i="2" l="1"/>
  <c r="F264" i="2" s="1"/>
  <c r="G265" i="2" a="1"/>
  <c r="G265" i="2" l="1"/>
  <c r="G264" i="2" s="1"/>
  <c r="H265" i="2" a="1"/>
  <c r="H265" i="2"/>
  <c r="H264" i="2" s="1"/>
  <c r="I265" i="2" a="1"/>
  <c r="I265" i="2"/>
  <c r="I264" i="2" s="1"/>
  <c r="J265" i="2" a="1"/>
  <c r="J265" i="2"/>
  <c r="J264" i="2" s="1"/>
  <c r="K265" i="2" a="1"/>
  <c r="K265" i="2"/>
  <c r="K264" i="2" s="1"/>
  <c r="C267" i="2"/>
  <c r="D267" i="2"/>
  <c r="E267" i="2"/>
  <c r="F267" i="2"/>
  <c r="G267" i="2"/>
  <c r="H267" i="2"/>
  <c r="I267" i="2"/>
  <c r="J267" i="2"/>
  <c r="K267" i="2"/>
  <c r="B279" i="2"/>
  <c r="B262" i="2" s="1"/>
  <c r="B280" i="2"/>
  <c r="B281" i="2"/>
  <c r="B282" i="2"/>
  <c r="B283" i="2"/>
  <c r="B284" i="2"/>
  <c r="B285" i="2"/>
  <c r="B286" i="2"/>
  <c r="B287" i="2"/>
  <c r="B288" i="2"/>
  <c r="B289" i="2"/>
  <c r="B29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<sst xmlns="http://schemas.openxmlformats.org/spreadsheetml/2006/main" count="759" uniqueCount="108">
  <si>
    <t>Cat Soldier</t>
  </si>
  <si>
    <t>Wryonin</t>
  </si>
  <si>
    <t>UNCONSCIOUS</t>
  </si>
  <si>
    <t>Cat</t>
  </si>
  <si>
    <t>WOUNDED</t>
  </si>
  <si>
    <t>DEAD</t>
  </si>
  <si>
    <t>Wolf</t>
  </si>
  <si>
    <t>Status</t>
  </si>
  <si>
    <t>Max WP</t>
  </si>
  <si>
    <t>WP</t>
  </si>
  <si>
    <t>Max HP</t>
  </si>
  <si>
    <t>HP</t>
  </si>
  <si>
    <t>Age</t>
  </si>
  <si>
    <t>Species</t>
  </si>
  <si>
    <t>Name</t>
  </si>
  <si>
    <t/>
  </si>
  <si>
    <t>Constitution</t>
  </si>
  <si>
    <t>Pain Tolerance</t>
  </si>
  <si>
    <t>Durability</t>
  </si>
  <si>
    <t>miss</t>
  </si>
  <si>
    <t>Damage Taken</t>
  </si>
  <si>
    <t>Damage</t>
  </si>
  <si>
    <t>Dodge</t>
  </si>
  <si>
    <t>Sense</t>
  </si>
  <si>
    <t>Attack</t>
  </si>
  <si>
    <t>Value</t>
  </si>
  <si>
    <t>Factor</t>
  </si>
  <si>
    <t>Variance</t>
  </si>
  <si>
    <t>Bonus</t>
  </si>
  <si>
    <t>Base</t>
  </si>
  <si>
    <t>Defender WP</t>
  </si>
  <si>
    <t>Attacker WP</t>
  </si>
  <si>
    <t>Defender</t>
  </si>
  <si>
    <t>Attacker</t>
  </si>
  <si>
    <t>Time</t>
  </si>
  <si>
    <t>ROUND</t>
  </si>
  <si>
    <t>WND</t>
  </si>
  <si>
    <t>UNCS</t>
  </si>
  <si>
    <t>Max Willpower</t>
  </si>
  <si>
    <t>Willpower</t>
  </si>
  <si>
    <t>Unconscious</t>
  </si>
  <si>
    <t>Last Turn Conscious</t>
  </si>
  <si>
    <t>Health</t>
  </si>
  <si>
    <t>Combatants</t>
  </si>
  <si>
    <t>Result</t>
  </si>
  <si>
    <t>Damage Received</t>
  </si>
  <si>
    <t>Resistance</t>
  </si>
  <si>
    <t>Damage Variance</t>
  </si>
  <si>
    <t>Hit?</t>
  </si>
  <si>
    <t>Dodge Variance</t>
  </si>
  <si>
    <t>Sense Variance</t>
  </si>
  <si>
    <t>Stealth Value</t>
  </si>
  <si>
    <t>Accuracy Variance</t>
  </si>
  <si>
    <t>Accuracy</t>
  </si>
  <si>
    <t>Gary</t>
  </si>
  <si>
    <t>upped armor to 30</t>
  </si>
  <si>
    <t>upped resistance to 30</t>
  </si>
  <si>
    <t>Sword</t>
  </si>
  <si>
    <t>Katana</t>
  </si>
  <si>
    <t>Slingshot</t>
  </si>
  <si>
    <t>Age * 0.7</t>
  </si>
  <si>
    <t>Speed Variance</t>
  </si>
  <si>
    <t>Speed</t>
  </si>
  <si>
    <t>Constitution Variance</t>
  </si>
  <si>
    <t>Willpower Factor</t>
  </si>
  <si>
    <t>Strength Variance</t>
  </si>
  <si>
    <t>Strength</t>
  </si>
  <si>
    <t>Pain Tolerance Variance</t>
  </si>
  <si>
    <t>Durability Variance</t>
  </si>
  <si>
    <t>Weapon</t>
  </si>
  <si>
    <t>Bludgeoning Resist</t>
  </si>
  <si>
    <t>Armor</t>
  </si>
  <si>
    <t>Damage Resistance</t>
  </si>
  <si>
    <t>Max Health</t>
  </si>
  <si>
    <t>Defense</t>
  </si>
  <si>
    <t>Agranari TTRPG</t>
  </si>
  <si>
    <t>Wound</t>
  </si>
  <si>
    <t>Body Part</t>
  </si>
  <si>
    <t>Side</t>
  </si>
  <si>
    <t>Stat</t>
  </si>
  <si>
    <t>Penalty</t>
  </si>
  <si>
    <t>0 Wryonin</t>
  </si>
  <si>
    <t>1 Cat Soldier</t>
  </si>
  <si>
    <t>Neck</t>
  </si>
  <si>
    <t>Front</t>
  </si>
  <si>
    <t>2 Cat Soldier</t>
  </si>
  <si>
    <t>Knee</t>
  </si>
  <si>
    <t>Right</t>
  </si>
  <si>
    <t>Upper Arm</t>
  </si>
  <si>
    <t>3 Cat Soldier</t>
  </si>
  <si>
    <t>Chest</t>
  </si>
  <si>
    <t>4 Cat Soldier</t>
  </si>
  <si>
    <t>Belly</t>
  </si>
  <si>
    <t>Crit Factor</t>
  </si>
  <si>
    <t>5 Cat Soldier</t>
  </si>
  <si>
    <t>6 Cat Soldier</t>
  </si>
  <si>
    <t>7 Cat Soldier</t>
  </si>
  <si>
    <t>Left</t>
  </si>
  <si>
    <t>Sheet</t>
  </si>
  <si>
    <t>Position</t>
  </si>
  <si>
    <t>8 Cat Soldier</t>
  </si>
  <si>
    <t>9 Cat Soldier</t>
  </si>
  <si>
    <t>HIT</t>
  </si>
  <si>
    <t>WP Bonus</t>
  </si>
  <si>
    <t>Head</t>
  </si>
  <si>
    <t>Back</t>
  </si>
  <si>
    <t>Upper Leg</t>
  </si>
  <si>
    <t>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</si>
</sst>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EF999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164" fontId="2" fillId="3" borderId="0" xfId="0" applyNumberFormat="1" applyFont="1" applyFill="1"/>
    <xf numFmtId="164" fontId="0" fillId="2" borderId="0" xfId="0" applyNumberFormat="1" applyFill="1"/>
    <xf numFmtId="164" fontId="0" fillId="4" borderId="0" xfId="0" applyNumberFormat="1" applyFill="1"/>
    <xf numFmtId="0" fontId="1" fillId="2" borderId="0" xfId="0" applyFont="1" applyFill="1" applyAlignment="1">
      <alignment horizontal="right"/>
    </xf>
    <xf numFmtId="164" fontId="3" fillId="5" borderId="0" xfId="0" applyNumberFormat="1" applyFont="1" applyFill="1"/>
    <xf numFmtId="0" fontId="0" fillId="2" borderId="2" xfId="0" applyFill="1" applyBorder="1"/>
    <xf numFmtId="0" fontId="1" fillId="2" borderId="0" xfId="0" applyFont="1" applyFill="1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0" borderId="5" xfId="0" applyBorder="1"/>
    <xf numFmtId="164" fontId="2" fillId="3" borderId="6" xfId="0" applyNumberFormat="1" applyFont="1" applyFill="1" applyBorder="1" applyAlignment="1">
      <alignment horizontal="center"/>
    </xf>
    <xf numFmtId="0" fontId="0" fillId="4" borderId="0" xfId="0" applyFill="1"/>
    <xf numFmtId="0" fontId="0" fillId="6" borderId="6" xfId="0" applyFill="1" applyBorder="1"/>
    <xf numFmtId="0" fontId="0" fillId="7" borderId="6" xfId="0" applyFill="1" applyBorder="1"/>
    <xf numFmtId="0" fontId="0" fillId="5" borderId="6" xfId="0" applyFill="1" applyBorder="1"/>
    <xf numFmtId="0" fontId="1" fillId="2" borderId="1" xfId="0" applyFont="1" applyFill="1" applyBorder="1"/>
    <xf numFmtId="0" fontId="0" fillId="2" borderId="0" xfId="0" applyFill="1" applyAlignment="1">
      <alignment horizontal="center"/>
    </xf>
    <xf numFmtId="164" fontId="0" fillId="5" borderId="6" xfId="0" applyNumberFormat="1" applyFill="1" applyBorder="1"/>
    <xf numFmtId="0" fontId="0" fillId="0" borderId="6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8" borderId="0" xfId="0" applyFont="1" applyFill="1"/>
    <xf numFmtId="0" fontId="5" fillId="0" borderId="1" xfId="0" applyFont="1" applyBorder="1"/>
    <xf numFmtId="0" fontId="5" fillId="8" borderId="0" xfId="0" applyFont="1" applyFill="1"/>
    <xf numFmtId="164" fontId="4" fillId="0" borderId="0" xfId="0" applyNumberFormat="1" applyFont="1"/>
    <xf numFmtId="1" fontId="4" fillId="0" borderId="0" xfId="0" applyNumberFormat="1" applyFont="1"/>
    <xf numFmtId="0" fontId="4" fillId="8" borderId="2" xfId="0" applyFont="1" applyFill="1" applyBorder="1"/>
    <xf numFmtId="0" fontId="5" fillId="8" borderId="0" xfId="0" applyFont="1" applyFill="1" applyAlignment="1">
      <alignment horizontal="right"/>
    </xf>
    <xf numFmtId="164" fontId="4" fillId="8" borderId="0" xfId="0" applyNumberFormat="1" applyFont="1" applyFill="1"/>
    <xf numFmtId="164" fontId="4" fillId="9" borderId="0" xfId="0" applyNumberFormat="1" applyFont="1" applyFill="1"/>
    <xf numFmtId="164" fontId="6" fillId="10" borderId="0" xfId="0" applyNumberFormat="1" applyFont="1" applyFill="1"/>
    <xf numFmtId="0" fontId="4" fillId="8" borderId="0" xfId="0" applyFont="1" applyFill="1" applyAlignment="1">
      <alignment horizontal="center"/>
    </xf>
    <xf numFmtId="164" fontId="7" fillId="11" borderId="0" xfId="0" applyNumberFormat="1" applyFont="1" applyFill="1"/>
    <xf numFmtId="164" fontId="4" fillId="0" borderId="7" xfId="0" applyNumberFormat="1" applyFont="1" applyBorder="1"/>
    <xf numFmtId="0" fontId="4" fillId="0" borderId="8" xfId="0" applyFont="1" applyBorder="1"/>
    <xf numFmtId="1" fontId="4" fillId="0" borderId="9" xfId="0" applyNumberFormat="1" applyFont="1" applyBorder="1"/>
    <xf numFmtId="1" fontId="4" fillId="9" borderId="0" xfId="0" applyNumberFormat="1" applyFont="1" applyFill="1"/>
    <xf numFmtId="1" fontId="4" fillId="8" borderId="0" xfId="0" applyNumberFormat="1" applyFont="1" applyFill="1"/>
    <xf numFmtId="1" fontId="4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ield\Documents\Story\AgranariTTRPG\Agranari%20TTRPG.xlsm" TargetMode="External"/><Relationship Id="rId1" Type="http://schemas.openxmlformats.org/officeDocument/2006/relationships/externalLinkPath" Target="/Users/Shield/Documents/Story/AgranariTTRPG/Agranari%20TTRP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es"/>
      <sheetName val="Species_Stats"/>
      <sheetName val="Species_OLD"/>
      <sheetName val="_TMPLT_Character"/>
      <sheetName val="Calculator"/>
      <sheetName val="Wound Generator"/>
      <sheetName val="Wryonin"/>
      <sheetName val="Cat Soldier"/>
      <sheetName val="Weapons"/>
      <sheetName val="Features"/>
      <sheetName val="Features (Species)"/>
      <sheetName val="STAT COSTS"/>
      <sheetName val="Sources"/>
      <sheetName val="Changelog"/>
    </sheetNames>
    <definedNames>
      <definedName name="ClearStats"/>
      <definedName name="Rol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2475-8FD1-4D1A-98B6-D7C93564AF9C}">
  <sheetPr codeName="Sheet1"/>
  <dimension ref="A1:Y525"/>
  <sheetViews>
    <sheetView tabSelected="1" topLeftCell="A440" workbookViewId="0">
      <selection activeCell="M461" sqref="M461"/>
    </sheetView>
  </sheetViews>
  <sheetFormatPr defaultRowHeight="15" x14ac:dyDescent="0.25"/>
  <sheetData>
    <row r="1" spans="1:5" x14ac:dyDescent="0.25">
      <c r="A1" t="s">
        <v>1</v>
      </c>
      <c r="D1" t="s">
        <v>3</v>
      </c>
    </row>
    <row r="2" spans="1:5" x14ac:dyDescent="0.25">
      <c r="A2" s="13">
        <f>2400</f>
        <v>2400</v>
      </c>
      <c r="B2" s="13"/>
      <c r="D2" s="13">
        <f>1000</f>
        <v>1000</v>
      </c>
      <c r="E2" s="13"/>
    </row>
    <row r="3" spans="1:5" x14ac:dyDescent="0.25">
      <c r="A3">
        <v>0</v>
      </c>
      <c r="B3">
        <f>A3</f>
        <v>0</v>
      </c>
      <c r="D3">
        <v>170.9</v>
      </c>
      <c r="E3">
        <f>D3</f>
        <v>170.9</v>
      </c>
    </row>
    <row r="4" spans="1:5" x14ac:dyDescent="0.25">
      <c r="A4">
        <v>0</v>
      </c>
      <c r="B4">
        <f>B3+A4</f>
        <v>0</v>
      </c>
    </row>
    <row r="5" spans="1:5" x14ac:dyDescent="0.25">
      <c r="A5">
        <v>10</v>
      </c>
      <c r="B5">
        <f>A5</f>
        <v>10</v>
      </c>
      <c r="D5">
        <v>45.5</v>
      </c>
      <c r="E5">
        <f>D5+E3</f>
        <v>216.4</v>
      </c>
    </row>
    <row r="6" spans="1:5" x14ac:dyDescent="0.25">
      <c r="A6">
        <v>0</v>
      </c>
      <c r="B6">
        <f>B5+A6</f>
        <v>10</v>
      </c>
    </row>
    <row r="7" spans="1:5" x14ac:dyDescent="0.25">
      <c r="A7">
        <v>0</v>
      </c>
      <c r="B7">
        <f>B6+A7</f>
        <v>10</v>
      </c>
      <c r="D7">
        <v>78.2</v>
      </c>
      <c r="E7">
        <f>D7+E5</f>
        <v>294.60000000000002</v>
      </c>
    </row>
    <row r="8" spans="1:5" x14ac:dyDescent="0.25">
      <c r="A8">
        <v>0</v>
      </c>
      <c r="B8">
        <f>B7+A8</f>
        <v>10</v>
      </c>
    </row>
    <row r="9" spans="1:5" x14ac:dyDescent="0.25">
      <c r="A9">
        <v>0</v>
      </c>
      <c r="B9">
        <f>B8+A9</f>
        <v>10</v>
      </c>
      <c r="D9">
        <v>79.099999999999994</v>
      </c>
      <c r="E9">
        <f>D9+E7</f>
        <v>373.70000000000005</v>
      </c>
    </row>
    <row r="10" spans="1:5" x14ac:dyDescent="0.25">
      <c r="A10">
        <v>0</v>
      </c>
      <c r="B10">
        <f>B9+A10</f>
        <v>10</v>
      </c>
    </row>
    <row r="11" spans="1:5" x14ac:dyDescent="0.25">
      <c r="A11">
        <v>0</v>
      </c>
      <c r="B11">
        <f>B10+A11</f>
        <v>10</v>
      </c>
      <c r="D11">
        <v>185.5</v>
      </c>
      <c r="E11">
        <f>D11+E9</f>
        <v>559.20000000000005</v>
      </c>
    </row>
    <row r="12" spans="1:5" x14ac:dyDescent="0.25">
      <c r="A12">
        <v>0</v>
      </c>
      <c r="B12">
        <f>B11+A12</f>
        <v>10</v>
      </c>
    </row>
    <row r="13" spans="1:5" x14ac:dyDescent="0.25">
      <c r="A13">
        <v>0</v>
      </c>
      <c r="B13">
        <f>B12+A13</f>
        <v>10</v>
      </c>
      <c r="D13">
        <v>218.2</v>
      </c>
      <c r="E13">
        <f>D13+E11</f>
        <v>777.40000000000009</v>
      </c>
    </row>
    <row r="14" spans="1:5" x14ac:dyDescent="0.25">
      <c r="A14">
        <v>0</v>
      </c>
      <c r="B14">
        <f>B13+A14</f>
        <v>10</v>
      </c>
    </row>
    <row r="15" spans="1:5" x14ac:dyDescent="0.25">
      <c r="A15">
        <v>10</v>
      </c>
      <c r="B15">
        <f>B14+A15</f>
        <v>20</v>
      </c>
      <c r="D15">
        <v>172.7</v>
      </c>
      <c r="E15">
        <f>D15+E13</f>
        <v>950.10000000000014</v>
      </c>
    </row>
    <row r="16" spans="1:5" x14ac:dyDescent="0.25">
      <c r="A16">
        <v>0</v>
      </c>
      <c r="B16">
        <f>B15+A16</f>
        <v>20</v>
      </c>
    </row>
    <row r="17" spans="1:5" x14ac:dyDescent="0.25">
      <c r="A17">
        <v>0</v>
      </c>
      <c r="B17">
        <f>B16+A17</f>
        <v>20</v>
      </c>
      <c r="D17">
        <v>149.1</v>
      </c>
      <c r="E17">
        <f>D17+E15</f>
        <v>1099.2</v>
      </c>
    </row>
    <row r="23" spans="1:5" x14ac:dyDescent="0.25">
      <c r="A23" t="s">
        <v>1</v>
      </c>
      <c r="D23" t="s">
        <v>3</v>
      </c>
    </row>
    <row r="24" spans="1:5" x14ac:dyDescent="0.25">
      <c r="A24" s="13">
        <f>2400</f>
        <v>2400</v>
      </c>
      <c r="B24" s="13"/>
      <c r="D24" s="13">
        <f>1000</f>
        <v>1000</v>
      </c>
      <c r="E24" s="13"/>
    </row>
    <row r="25" spans="1:5" x14ac:dyDescent="0.25">
      <c r="A25">
        <v>0</v>
      </c>
      <c r="B25">
        <f>A25</f>
        <v>0</v>
      </c>
      <c r="D25">
        <v>45.5</v>
      </c>
      <c r="E25">
        <f>D25</f>
        <v>45.5</v>
      </c>
    </row>
    <row r="26" spans="1:5" x14ac:dyDescent="0.25">
      <c r="A26">
        <v>0</v>
      </c>
      <c r="B26">
        <f>B25+A26</f>
        <v>0</v>
      </c>
      <c r="D26">
        <v>0</v>
      </c>
      <c r="E26">
        <f>D26+E25</f>
        <v>45.5</v>
      </c>
    </row>
    <row r="27" spans="1:5" x14ac:dyDescent="0.25">
      <c r="A27">
        <v>0</v>
      </c>
      <c r="B27">
        <f>A27</f>
        <v>0</v>
      </c>
      <c r="D27">
        <v>0</v>
      </c>
      <c r="E27">
        <f>D27+E26</f>
        <v>45.5</v>
      </c>
    </row>
    <row r="28" spans="1:5" x14ac:dyDescent="0.25">
      <c r="A28">
        <v>0</v>
      </c>
      <c r="B28">
        <f>B27+A28</f>
        <v>0</v>
      </c>
      <c r="D28">
        <v>0</v>
      </c>
      <c r="E28">
        <f>D28+E27</f>
        <v>45.5</v>
      </c>
    </row>
    <row r="29" spans="1:5" x14ac:dyDescent="0.25">
      <c r="A29">
        <v>0</v>
      </c>
      <c r="B29">
        <f>B28+A29</f>
        <v>0</v>
      </c>
      <c r="D29">
        <v>0</v>
      </c>
      <c r="E29">
        <f>D29+E28</f>
        <v>45.5</v>
      </c>
    </row>
    <row r="30" spans="1:5" x14ac:dyDescent="0.25">
      <c r="B30">
        <f>B29+A30</f>
        <v>0</v>
      </c>
      <c r="D30">
        <v>0</v>
      </c>
      <c r="E30">
        <f>D30+E29</f>
        <v>45.5</v>
      </c>
    </row>
    <row r="31" spans="1:5" x14ac:dyDescent="0.25">
      <c r="B31">
        <f>B30+A31</f>
        <v>0</v>
      </c>
      <c r="D31">
        <v>0</v>
      </c>
      <c r="E31">
        <f>D31+E30</f>
        <v>45.5</v>
      </c>
    </row>
    <row r="32" spans="1:5" x14ac:dyDescent="0.25">
      <c r="B32">
        <f>B31+A32</f>
        <v>0</v>
      </c>
      <c r="D32">
        <v>0</v>
      </c>
      <c r="E32">
        <f>D32+E31</f>
        <v>45.5</v>
      </c>
    </row>
    <row r="33" spans="2:5" x14ac:dyDescent="0.25">
      <c r="B33">
        <f>B32+A33</f>
        <v>0</v>
      </c>
      <c r="D33">
        <v>0</v>
      </c>
      <c r="E33">
        <f>D33+E32</f>
        <v>45.5</v>
      </c>
    </row>
    <row r="34" spans="2:5" x14ac:dyDescent="0.25">
      <c r="B34">
        <f>B33+A34</f>
        <v>0</v>
      </c>
      <c r="D34">
        <v>0</v>
      </c>
      <c r="E34">
        <f>D34+E33</f>
        <v>45.5</v>
      </c>
    </row>
    <row r="35" spans="2:5" x14ac:dyDescent="0.25">
      <c r="B35">
        <f>B34+A35</f>
        <v>0</v>
      </c>
      <c r="D35">
        <v>86.4</v>
      </c>
      <c r="E35">
        <f>D35+E34</f>
        <v>131.9</v>
      </c>
    </row>
    <row r="36" spans="2:5" x14ac:dyDescent="0.25">
      <c r="B36">
        <f>B35+A36</f>
        <v>0</v>
      </c>
      <c r="D36">
        <v>0</v>
      </c>
      <c r="E36">
        <f>D36+E35</f>
        <v>131.9</v>
      </c>
    </row>
    <row r="37" spans="2:5" x14ac:dyDescent="0.25">
      <c r="B37">
        <f>B36+A37</f>
        <v>0</v>
      </c>
      <c r="D37">
        <v>0</v>
      </c>
      <c r="E37">
        <f>D37+E36</f>
        <v>131.9</v>
      </c>
    </row>
    <row r="38" spans="2:5" x14ac:dyDescent="0.25">
      <c r="B38">
        <f>B37+A38</f>
        <v>0</v>
      </c>
      <c r="D38">
        <v>38.200000000000003</v>
      </c>
      <c r="E38">
        <f>D38+E37</f>
        <v>170.10000000000002</v>
      </c>
    </row>
    <row r="39" spans="2:5" x14ac:dyDescent="0.25">
      <c r="B39">
        <f>B38+A39</f>
        <v>0</v>
      </c>
      <c r="D39">
        <v>0</v>
      </c>
      <c r="E39">
        <f>D39+E38</f>
        <v>170.10000000000002</v>
      </c>
    </row>
    <row r="40" spans="2:5" x14ac:dyDescent="0.25">
      <c r="B40">
        <f>B39+A40</f>
        <v>0</v>
      </c>
      <c r="D40">
        <v>0</v>
      </c>
      <c r="E40">
        <f>D40+E39</f>
        <v>170.10000000000002</v>
      </c>
    </row>
    <row r="41" spans="2:5" x14ac:dyDescent="0.25">
      <c r="B41">
        <f>B40+A41</f>
        <v>0</v>
      </c>
      <c r="D41">
        <v>0</v>
      </c>
      <c r="E41">
        <f>D41+E40</f>
        <v>170.10000000000002</v>
      </c>
    </row>
    <row r="42" spans="2:5" x14ac:dyDescent="0.25">
      <c r="B42">
        <f>B41+A42</f>
        <v>0</v>
      </c>
      <c r="D42">
        <v>0</v>
      </c>
      <c r="E42">
        <f>D42+E41</f>
        <v>170.10000000000002</v>
      </c>
    </row>
    <row r="43" spans="2:5" x14ac:dyDescent="0.25">
      <c r="B43">
        <f>B42+A43</f>
        <v>0</v>
      </c>
      <c r="D43">
        <v>0</v>
      </c>
      <c r="E43">
        <f>D43+E42</f>
        <v>170.10000000000002</v>
      </c>
    </row>
    <row r="44" spans="2:5" x14ac:dyDescent="0.25">
      <c r="B44">
        <f>B43+A44</f>
        <v>0</v>
      </c>
      <c r="D44">
        <v>0</v>
      </c>
      <c r="E44">
        <f>D44+E43</f>
        <v>170.10000000000002</v>
      </c>
    </row>
    <row r="45" spans="2:5" x14ac:dyDescent="0.25">
      <c r="B45">
        <f>B44+A45</f>
        <v>0</v>
      </c>
      <c r="D45">
        <v>0</v>
      </c>
      <c r="E45">
        <f>D45+E44</f>
        <v>170.10000000000002</v>
      </c>
    </row>
    <row r="46" spans="2:5" x14ac:dyDescent="0.25">
      <c r="B46">
        <f>B45+A46</f>
        <v>0</v>
      </c>
      <c r="D46">
        <v>0</v>
      </c>
      <c r="E46">
        <f>D46+E45</f>
        <v>170.10000000000002</v>
      </c>
    </row>
    <row r="47" spans="2:5" x14ac:dyDescent="0.25">
      <c r="B47">
        <f>B46+A47</f>
        <v>0</v>
      </c>
      <c r="D47">
        <v>0</v>
      </c>
      <c r="E47">
        <f>D47+E46</f>
        <v>170.10000000000002</v>
      </c>
    </row>
    <row r="48" spans="2:5" x14ac:dyDescent="0.25">
      <c r="B48">
        <f>B47+A48</f>
        <v>0</v>
      </c>
      <c r="D48">
        <v>0</v>
      </c>
      <c r="E48">
        <f>D48+E47</f>
        <v>170.10000000000002</v>
      </c>
    </row>
    <row r="49" spans="1:5" x14ac:dyDescent="0.25">
      <c r="B49">
        <f>B48+A49</f>
        <v>0</v>
      </c>
      <c r="E49">
        <f>D49+E48</f>
        <v>170.10000000000002</v>
      </c>
    </row>
    <row r="50" spans="1:5" x14ac:dyDescent="0.25">
      <c r="B50">
        <f>B49+A50</f>
        <v>0</v>
      </c>
      <c r="E50">
        <f>D50+E49</f>
        <v>170.10000000000002</v>
      </c>
    </row>
    <row r="51" spans="1:5" x14ac:dyDescent="0.25">
      <c r="B51">
        <f>B50+A51</f>
        <v>0</v>
      </c>
      <c r="E51">
        <f>D51+E50</f>
        <v>170.10000000000002</v>
      </c>
    </row>
    <row r="55" spans="1:5" x14ac:dyDescent="0.25">
      <c r="A55" t="s">
        <v>1</v>
      </c>
      <c r="D55" t="s">
        <v>3</v>
      </c>
    </row>
    <row r="56" spans="1:5" x14ac:dyDescent="0.25">
      <c r="A56" s="13">
        <f>2400</f>
        <v>2400</v>
      </c>
      <c r="B56" s="13"/>
      <c r="D56" s="13">
        <f>1000</f>
        <v>1000</v>
      </c>
      <c r="E56" s="13"/>
    </row>
    <row r="57" spans="1:5" x14ac:dyDescent="0.25">
      <c r="A57">
        <v>25</v>
      </c>
      <c r="B57">
        <f>A57</f>
        <v>25</v>
      </c>
      <c r="D57">
        <v>60.8</v>
      </c>
      <c r="E57">
        <f>D57</f>
        <v>60.8</v>
      </c>
    </row>
    <row r="58" spans="1:5" x14ac:dyDescent="0.25">
      <c r="A58">
        <v>25</v>
      </c>
      <c r="B58">
        <f>B57+A58</f>
        <v>50</v>
      </c>
      <c r="D58">
        <v>0</v>
      </c>
      <c r="E58">
        <f>D58+E57</f>
        <v>60.8</v>
      </c>
    </row>
    <row r="59" spans="1:5" x14ac:dyDescent="0.25">
      <c r="A59">
        <v>0</v>
      </c>
      <c r="B59">
        <f>B58+A59</f>
        <v>50</v>
      </c>
      <c r="D59">
        <v>161.5</v>
      </c>
      <c r="E59">
        <f>D59+E58</f>
        <v>222.3</v>
      </c>
    </row>
    <row r="60" spans="1:5" x14ac:dyDescent="0.25">
      <c r="A60">
        <v>10.8</v>
      </c>
      <c r="B60">
        <f>B59+A60</f>
        <v>60.8</v>
      </c>
      <c r="D60">
        <v>0</v>
      </c>
      <c r="E60">
        <f>D60+E59</f>
        <v>222.3</v>
      </c>
    </row>
    <row r="61" spans="1:5" x14ac:dyDescent="0.25">
      <c r="A61">
        <v>19.2</v>
      </c>
      <c r="B61">
        <f>B60+A61</f>
        <v>80</v>
      </c>
      <c r="D61">
        <v>141.5</v>
      </c>
      <c r="E61">
        <f>D61+E60</f>
        <v>363.8</v>
      </c>
    </row>
    <row r="62" spans="1:5" x14ac:dyDescent="0.25">
      <c r="A62">
        <v>15.8</v>
      </c>
      <c r="B62">
        <f>B61+A62</f>
        <v>95.8</v>
      </c>
      <c r="D62">
        <v>0</v>
      </c>
      <c r="E62">
        <f>D62+E61</f>
        <v>363.8</v>
      </c>
    </row>
    <row r="63" spans="1:5" x14ac:dyDescent="0.25">
      <c r="A63">
        <v>20</v>
      </c>
      <c r="B63">
        <f>B62+A63</f>
        <v>115.8</v>
      </c>
      <c r="D63">
        <v>140</v>
      </c>
      <c r="E63" s="12">
        <f>D63+E62</f>
        <v>503.8</v>
      </c>
    </row>
    <row r="64" spans="1:5" x14ac:dyDescent="0.25">
      <c r="A64">
        <v>23.3</v>
      </c>
      <c r="B64">
        <f>B63+A64</f>
        <v>139.1</v>
      </c>
      <c r="D64">
        <v>0</v>
      </c>
      <c r="E64">
        <f>D64+E63</f>
        <v>503.8</v>
      </c>
    </row>
    <row r="65" spans="1:5" x14ac:dyDescent="0.25">
      <c r="A65">
        <v>15.8</v>
      </c>
      <c r="B65">
        <f>B64+A65</f>
        <v>154.9</v>
      </c>
      <c r="D65">
        <v>0</v>
      </c>
      <c r="E65">
        <f>D65+E64</f>
        <v>503.8</v>
      </c>
    </row>
    <row r="66" spans="1:5" x14ac:dyDescent="0.25">
      <c r="A66">
        <v>9.1999999999999993</v>
      </c>
      <c r="B66">
        <f>B65+A66</f>
        <v>164.1</v>
      </c>
      <c r="D66">
        <v>0</v>
      </c>
      <c r="E66">
        <f>D66+E65</f>
        <v>503.8</v>
      </c>
    </row>
    <row r="67" spans="1:5" x14ac:dyDescent="0.25">
      <c r="A67">
        <v>13.3</v>
      </c>
      <c r="B67">
        <f>B66+A67</f>
        <v>177.4</v>
      </c>
      <c r="D67">
        <v>78.5</v>
      </c>
      <c r="E67">
        <f>D67+E66</f>
        <v>582.29999999999995</v>
      </c>
    </row>
    <row r="68" spans="1:5" x14ac:dyDescent="0.25">
      <c r="A68">
        <v>13.3</v>
      </c>
      <c r="B68">
        <f>B67+A68</f>
        <v>190.70000000000002</v>
      </c>
      <c r="D68">
        <v>0</v>
      </c>
      <c r="E68">
        <f>D68+E67</f>
        <v>582.29999999999995</v>
      </c>
    </row>
    <row r="69" spans="1:5" x14ac:dyDescent="0.25">
      <c r="A69">
        <v>25</v>
      </c>
      <c r="B69">
        <f>B68+A69</f>
        <v>215.70000000000002</v>
      </c>
      <c r="E69">
        <f>D69+E68</f>
        <v>582.29999999999995</v>
      </c>
    </row>
    <row r="70" spans="1:5" x14ac:dyDescent="0.25">
      <c r="A70">
        <v>15</v>
      </c>
      <c r="B70">
        <f>B69+A70</f>
        <v>230.70000000000002</v>
      </c>
      <c r="E70">
        <f>D70+E69</f>
        <v>582.29999999999995</v>
      </c>
    </row>
    <row r="71" spans="1:5" x14ac:dyDescent="0.25">
      <c r="A71">
        <v>22.5</v>
      </c>
      <c r="B71">
        <f>B70+A71</f>
        <v>253.20000000000002</v>
      </c>
      <c r="E71">
        <f>D71+E70</f>
        <v>582.29999999999995</v>
      </c>
    </row>
    <row r="72" spans="1:5" x14ac:dyDescent="0.25">
      <c r="B72">
        <f>B71+A72</f>
        <v>253.20000000000002</v>
      </c>
      <c r="E72">
        <f>D72+E71</f>
        <v>582.29999999999995</v>
      </c>
    </row>
    <row r="73" spans="1:5" x14ac:dyDescent="0.25">
      <c r="B73">
        <f>B72+A73</f>
        <v>253.20000000000002</v>
      </c>
      <c r="E73">
        <f>D73+E72</f>
        <v>582.29999999999995</v>
      </c>
    </row>
    <row r="77" spans="1:5" x14ac:dyDescent="0.25">
      <c r="A77" t="s">
        <v>1</v>
      </c>
      <c r="D77" t="s">
        <v>3</v>
      </c>
    </row>
    <row r="78" spans="1:5" ht="15.75" thickBot="1" x14ac:dyDescent="0.3">
      <c r="A78" s="13">
        <v>240</v>
      </c>
      <c r="B78" s="13"/>
      <c r="D78" s="13">
        <v>100</v>
      </c>
    </row>
    <row r="79" spans="1:5" ht="15.75" thickBot="1" x14ac:dyDescent="0.3">
      <c r="A79">
        <v>0</v>
      </c>
      <c r="B79">
        <f>A79</f>
        <v>0</v>
      </c>
      <c r="D79">
        <v>190</v>
      </c>
      <c r="E79" s="27">
        <f>D79</f>
        <v>190</v>
      </c>
    </row>
    <row r="80" spans="1:5" x14ac:dyDescent="0.25">
      <c r="A80">
        <v>0</v>
      </c>
      <c r="B80">
        <f>A80+B79</f>
        <v>0</v>
      </c>
      <c r="D80">
        <v>0</v>
      </c>
      <c r="E80">
        <f>D80+E79</f>
        <v>190</v>
      </c>
    </row>
    <row r="81" spans="1:6" x14ac:dyDescent="0.25">
      <c r="A81">
        <v>0</v>
      </c>
      <c r="B81">
        <f>A81+B80</f>
        <v>0</v>
      </c>
      <c r="D81">
        <v>50</v>
      </c>
      <c r="E81" s="12">
        <f>D81</f>
        <v>50</v>
      </c>
    </row>
    <row r="82" spans="1:6" x14ac:dyDescent="0.25">
      <c r="A82">
        <v>0</v>
      </c>
      <c r="B82">
        <f>A82+B81</f>
        <v>0</v>
      </c>
      <c r="D82">
        <v>0</v>
      </c>
      <c r="E82">
        <f>D82+E81</f>
        <v>50</v>
      </c>
    </row>
    <row r="83" spans="1:6" x14ac:dyDescent="0.25">
      <c r="A83">
        <v>0</v>
      </c>
      <c r="B83">
        <f>A83+B82</f>
        <v>0</v>
      </c>
      <c r="D83">
        <v>88.3</v>
      </c>
      <c r="E83" s="12">
        <f>D83</f>
        <v>88.3</v>
      </c>
    </row>
    <row r="84" spans="1:6" x14ac:dyDescent="0.25">
      <c r="A84">
        <v>43.3</v>
      </c>
      <c r="B84">
        <f>A84+B83</f>
        <v>43.3</v>
      </c>
      <c r="D84">
        <v>0</v>
      </c>
      <c r="E84">
        <f>D84+E83</f>
        <v>88.3</v>
      </c>
    </row>
    <row r="85" spans="1:6" x14ac:dyDescent="0.25">
      <c r="A85">
        <v>16.7</v>
      </c>
      <c r="B85">
        <f>A85+B84</f>
        <v>60</v>
      </c>
      <c r="D85">
        <v>65.8</v>
      </c>
      <c r="E85" s="12">
        <f>D85</f>
        <v>65.8</v>
      </c>
    </row>
    <row r="86" spans="1:6" x14ac:dyDescent="0.25">
      <c r="A86">
        <v>25</v>
      </c>
      <c r="B86">
        <f>A86+B85</f>
        <v>85</v>
      </c>
      <c r="D86">
        <v>0</v>
      </c>
      <c r="E86">
        <f>D86+E85</f>
        <v>65.8</v>
      </c>
    </row>
    <row r="87" spans="1:6" x14ac:dyDescent="0.25">
      <c r="A87">
        <v>20</v>
      </c>
      <c r="B87">
        <f>A87+B86</f>
        <v>105</v>
      </c>
      <c r="D87">
        <v>49.2</v>
      </c>
      <c r="E87">
        <f>D87</f>
        <v>49.2</v>
      </c>
    </row>
    <row r="88" spans="1:6" ht="15.75" thickBot="1" x14ac:dyDescent="0.3">
      <c r="A88">
        <v>0</v>
      </c>
      <c r="B88">
        <f>A88+B87</f>
        <v>105</v>
      </c>
      <c r="D88">
        <v>0</v>
      </c>
      <c r="E88">
        <f>D88+E87</f>
        <v>49.2</v>
      </c>
    </row>
    <row r="89" spans="1:6" ht="15.75" thickBot="1" x14ac:dyDescent="0.3">
      <c r="A89">
        <v>0</v>
      </c>
      <c r="B89">
        <f>A89+B88</f>
        <v>105</v>
      </c>
      <c r="D89">
        <v>65</v>
      </c>
      <c r="E89" s="27">
        <f>D89+E88</f>
        <v>114.2</v>
      </c>
    </row>
    <row r="90" spans="1:6" x14ac:dyDescent="0.25">
      <c r="A90">
        <v>0</v>
      </c>
      <c r="B90">
        <f>A90+B89</f>
        <v>105</v>
      </c>
      <c r="D90">
        <v>0</v>
      </c>
      <c r="E90">
        <f>D90+E89</f>
        <v>114.2</v>
      </c>
    </row>
    <row r="91" spans="1:6" x14ac:dyDescent="0.25">
      <c r="A91">
        <v>43.3</v>
      </c>
      <c r="B91" s="12">
        <f>A91+B90</f>
        <v>148.30000000000001</v>
      </c>
      <c r="D91">
        <v>35</v>
      </c>
      <c r="E91">
        <f>D91</f>
        <v>35</v>
      </c>
    </row>
    <row r="92" spans="1:6" ht="15.75" thickBot="1" x14ac:dyDescent="0.3">
      <c r="A92">
        <v>31.7</v>
      </c>
      <c r="B92">
        <f>A92+B91</f>
        <v>180</v>
      </c>
      <c r="D92">
        <v>0</v>
      </c>
      <c r="E92">
        <f>D92+E91</f>
        <v>35</v>
      </c>
    </row>
    <row r="93" spans="1:6" ht="15.75" thickBot="1" x14ac:dyDescent="0.3">
      <c r="A93">
        <v>0</v>
      </c>
      <c r="B93">
        <f>A93+B92</f>
        <v>180</v>
      </c>
      <c r="D93">
        <v>80</v>
      </c>
      <c r="E93" s="27">
        <f>D93+E92</f>
        <v>115</v>
      </c>
    </row>
    <row r="94" spans="1:6" x14ac:dyDescent="0.25">
      <c r="A94">
        <v>0</v>
      </c>
      <c r="B94">
        <f>A94+B93</f>
        <v>180</v>
      </c>
      <c r="D94">
        <v>0</v>
      </c>
      <c r="E94">
        <f>D94+E93</f>
        <v>115</v>
      </c>
    </row>
    <row r="95" spans="1:6" x14ac:dyDescent="0.25">
      <c r="A95">
        <v>0</v>
      </c>
      <c r="B95">
        <f>A95+B94</f>
        <v>180</v>
      </c>
      <c r="D95">
        <v>45.4</v>
      </c>
      <c r="E95">
        <f>D95</f>
        <v>45.4</v>
      </c>
      <c r="F95" t="s">
        <v>56</v>
      </c>
    </row>
    <row r="96" spans="1:6" ht="15.75" thickBot="1" x14ac:dyDescent="0.3">
      <c r="A96">
        <v>0</v>
      </c>
      <c r="B96">
        <f>A96+B95</f>
        <v>180</v>
      </c>
      <c r="D96">
        <v>0</v>
      </c>
      <c r="E96">
        <f>D96+E95</f>
        <v>45.4</v>
      </c>
    </row>
    <row r="97" spans="1:5" ht="15.75" thickBot="1" x14ac:dyDescent="0.3">
      <c r="A97">
        <v>14.2</v>
      </c>
      <c r="B97">
        <f>A97+B96</f>
        <v>194.2</v>
      </c>
      <c r="D97">
        <v>63.8</v>
      </c>
      <c r="E97" s="27">
        <f>D97+E96</f>
        <v>109.19999999999999</v>
      </c>
    </row>
    <row r="98" spans="1:5" x14ac:dyDescent="0.25">
      <c r="A98">
        <v>0</v>
      </c>
      <c r="B98">
        <f>A98+B97</f>
        <v>194.2</v>
      </c>
      <c r="D98">
        <v>0</v>
      </c>
      <c r="E98">
        <f>D98+E97</f>
        <v>109.19999999999999</v>
      </c>
    </row>
    <row r="99" spans="1:5" x14ac:dyDescent="0.25">
      <c r="A99">
        <v>0</v>
      </c>
      <c r="B99">
        <f>A99+B98</f>
        <v>194.2</v>
      </c>
      <c r="D99">
        <v>0</v>
      </c>
      <c r="E99">
        <f>D99</f>
        <v>0</v>
      </c>
    </row>
    <row r="100" spans="1:5" x14ac:dyDescent="0.25">
      <c r="A100">
        <v>25</v>
      </c>
      <c r="B100">
        <f>A100+B99</f>
        <v>219.2</v>
      </c>
      <c r="D100">
        <v>0</v>
      </c>
      <c r="E100">
        <f>D100+E99</f>
        <v>0</v>
      </c>
    </row>
    <row r="101" spans="1:5" ht="15.75" thickBot="1" x14ac:dyDescent="0.3">
      <c r="A101">
        <v>0</v>
      </c>
      <c r="B101">
        <f>A101+B100</f>
        <v>219.2</v>
      </c>
      <c r="D101">
        <v>39.200000000000003</v>
      </c>
      <c r="E101">
        <f>D101+E100</f>
        <v>39.200000000000003</v>
      </c>
    </row>
    <row r="102" spans="1:5" ht="15.75" thickBot="1" x14ac:dyDescent="0.3">
      <c r="A102">
        <v>50</v>
      </c>
      <c r="B102" s="27">
        <f>A102+B101</f>
        <v>269.2</v>
      </c>
      <c r="D102">
        <v>0</v>
      </c>
      <c r="E102">
        <f>D102+E101</f>
        <v>39.200000000000003</v>
      </c>
    </row>
    <row r="103" spans="1:5" x14ac:dyDescent="0.25">
      <c r="B103">
        <f>A103+B102</f>
        <v>269.2</v>
      </c>
      <c r="D103">
        <v>0</v>
      </c>
      <c r="E103">
        <f>D103+E102</f>
        <v>39.200000000000003</v>
      </c>
    </row>
    <row r="104" spans="1:5" ht="15.75" thickBot="1" x14ac:dyDescent="0.3">
      <c r="B104">
        <f>A104+B103</f>
        <v>269.2</v>
      </c>
      <c r="D104">
        <v>0</v>
      </c>
      <c r="E104">
        <f>D104+E103</f>
        <v>39.200000000000003</v>
      </c>
    </row>
    <row r="105" spans="1:5" ht="15.75" thickBot="1" x14ac:dyDescent="0.3">
      <c r="B105">
        <f>A105+B104</f>
        <v>269.2</v>
      </c>
      <c r="D105">
        <v>120</v>
      </c>
      <c r="E105" s="27">
        <f>D105+E104</f>
        <v>159.19999999999999</v>
      </c>
    </row>
    <row r="106" spans="1:5" x14ac:dyDescent="0.25">
      <c r="B106">
        <f>A106+B105</f>
        <v>269.2</v>
      </c>
      <c r="D106">
        <v>0</v>
      </c>
      <c r="E106">
        <f>D106+E105</f>
        <v>159.19999999999999</v>
      </c>
    </row>
    <row r="110" spans="1:5" x14ac:dyDescent="0.25">
      <c r="A110" t="s">
        <v>1</v>
      </c>
      <c r="D110" t="s">
        <v>3</v>
      </c>
    </row>
    <row r="111" spans="1:5" x14ac:dyDescent="0.25">
      <c r="A111" s="13">
        <v>240</v>
      </c>
      <c r="B111" s="13"/>
      <c r="D111" s="13">
        <v>100</v>
      </c>
    </row>
    <row r="112" spans="1:5" x14ac:dyDescent="0.25">
      <c r="A112">
        <v>0</v>
      </c>
      <c r="B112">
        <f>A112</f>
        <v>0</v>
      </c>
      <c r="D112">
        <v>79.2</v>
      </c>
      <c r="E112" s="12">
        <f>D112</f>
        <v>79.2</v>
      </c>
    </row>
    <row r="113" spans="1:6" x14ac:dyDescent="0.25">
      <c r="A113">
        <v>0</v>
      </c>
      <c r="B113">
        <f>A113+B112</f>
        <v>0</v>
      </c>
      <c r="D113">
        <v>0</v>
      </c>
      <c r="E113">
        <f>D113+E112</f>
        <v>79.2</v>
      </c>
    </row>
    <row r="114" spans="1:6" x14ac:dyDescent="0.25">
      <c r="A114">
        <v>0</v>
      </c>
      <c r="B114">
        <f>A114+B113</f>
        <v>0</v>
      </c>
      <c r="D114">
        <v>85</v>
      </c>
      <c r="E114" s="12">
        <f>D114</f>
        <v>85</v>
      </c>
    </row>
    <row r="115" spans="1:6" x14ac:dyDescent="0.25">
      <c r="A115">
        <v>0</v>
      </c>
      <c r="B115">
        <f>A115+B114</f>
        <v>0</v>
      </c>
      <c r="D115">
        <v>0</v>
      </c>
      <c r="E115">
        <f>D115+E114</f>
        <v>85</v>
      </c>
    </row>
    <row r="116" spans="1:6" x14ac:dyDescent="0.25">
      <c r="A116">
        <v>0</v>
      </c>
      <c r="B116">
        <f>A116+B115</f>
        <v>0</v>
      </c>
      <c r="D116">
        <v>88.3</v>
      </c>
      <c r="E116" s="12">
        <f>D116</f>
        <v>88.3</v>
      </c>
    </row>
    <row r="117" spans="1:6" x14ac:dyDescent="0.25">
      <c r="A117" s="12">
        <v>0</v>
      </c>
      <c r="B117">
        <f>A117+B116</f>
        <v>0</v>
      </c>
      <c r="D117">
        <v>0</v>
      </c>
      <c r="E117">
        <f>D117+E116</f>
        <v>88.3</v>
      </c>
    </row>
    <row r="118" spans="1:6" x14ac:dyDescent="0.25">
      <c r="A118">
        <v>0</v>
      </c>
      <c r="B118">
        <f>A118+B117</f>
        <v>0</v>
      </c>
      <c r="D118">
        <v>31.5</v>
      </c>
      <c r="E118">
        <f>D118</f>
        <v>31.5</v>
      </c>
      <c r="F118" t="s">
        <v>55</v>
      </c>
    </row>
    <row r="119" spans="1:6" ht="15.75" thickBot="1" x14ac:dyDescent="0.3">
      <c r="A119">
        <v>0</v>
      </c>
      <c r="B119">
        <f>A119+B118</f>
        <v>0</v>
      </c>
      <c r="D119">
        <v>0</v>
      </c>
      <c r="E119">
        <f>D119+E118</f>
        <v>31.5</v>
      </c>
    </row>
    <row r="120" spans="1:6" ht="15.75" thickBot="1" x14ac:dyDescent="0.3">
      <c r="A120">
        <v>0</v>
      </c>
      <c r="B120">
        <f>A120+B119</f>
        <v>0</v>
      </c>
      <c r="D120">
        <v>73.8</v>
      </c>
      <c r="E120" s="27">
        <f>D120+E119</f>
        <v>105.3</v>
      </c>
    </row>
    <row r="121" spans="1:6" x14ac:dyDescent="0.25">
      <c r="A121">
        <v>15.8</v>
      </c>
      <c r="B121">
        <f>A121+B120</f>
        <v>15.8</v>
      </c>
      <c r="D121">
        <v>0</v>
      </c>
      <c r="E121">
        <f>D121+E120</f>
        <v>105.3</v>
      </c>
    </row>
    <row r="122" spans="1:6" x14ac:dyDescent="0.25">
      <c r="A122">
        <v>0</v>
      </c>
      <c r="B122">
        <f>A122+B121</f>
        <v>15.8</v>
      </c>
      <c r="D122">
        <v>0</v>
      </c>
      <c r="E122">
        <f>D122</f>
        <v>0</v>
      </c>
    </row>
    <row r="123" spans="1:6" x14ac:dyDescent="0.25">
      <c r="A123">
        <v>0</v>
      </c>
      <c r="B123">
        <f>A123+B122</f>
        <v>15.8</v>
      </c>
      <c r="D123">
        <v>0</v>
      </c>
      <c r="E123">
        <f>D123+E122</f>
        <v>0</v>
      </c>
    </row>
    <row r="124" spans="1:6" x14ac:dyDescent="0.25">
      <c r="A124">
        <v>0</v>
      </c>
      <c r="B124">
        <f>A124+B123</f>
        <v>15.8</v>
      </c>
      <c r="D124">
        <v>86.2</v>
      </c>
      <c r="E124" s="12">
        <f>D124+E123</f>
        <v>86.2</v>
      </c>
    </row>
    <row r="125" spans="1:6" x14ac:dyDescent="0.25">
      <c r="A125">
        <v>0</v>
      </c>
      <c r="B125">
        <f>A125+B124</f>
        <v>15.8</v>
      </c>
      <c r="D125">
        <v>0</v>
      </c>
      <c r="E125">
        <f>D125+E124</f>
        <v>86.2</v>
      </c>
    </row>
    <row r="126" spans="1:6" x14ac:dyDescent="0.25">
      <c r="A126">
        <v>0</v>
      </c>
      <c r="B126">
        <f>A126+B125</f>
        <v>15.8</v>
      </c>
      <c r="D126">
        <v>75.400000000000006</v>
      </c>
      <c r="E126" s="12">
        <f>D126</f>
        <v>75.400000000000006</v>
      </c>
    </row>
    <row r="127" spans="1:6" x14ac:dyDescent="0.25">
      <c r="A127">
        <v>0</v>
      </c>
      <c r="B127">
        <f>A127+B126</f>
        <v>15.8</v>
      </c>
      <c r="D127">
        <v>0</v>
      </c>
      <c r="E127">
        <f>D127+E126</f>
        <v>75.400000000000006</v>
      </c>
    </row>
    <row r="128" spans="1:6" x14ac:dyDescent="0.25">
      <c r="A128">
        <v>0</v>
      </c>
      <c r="B128">
        <f>A128+B127</f>
        <v>15.8</v>
      </c>
      <c r="D128">
        <v>66.2</v>
      </c>
      <c r="E128" s="12">
        <f>D128</f>
        <v>66.2</v>
      </c>
    </row>
    <row r="129" spans="1:5" x14ac:dyDescent="0.25">
      <c r="A129">
        <v>0</v>
      </c>
      <c r="B129">
        <f>A129+B128</f>
        <v>15.8</v>
      </c>
      <c r="D129">
        <v>0</v>
      </c>
      <c r="E129">
        <f>D129+E128</f>
        <v>66.2</v>
      </c>
    </row>
    <row r="130" spans="1:5" x14ac:dyDescent="0.25">
      <c r="A130">
        <v>0</v>
      </c>
      <c r="B130">
        <f>A130+B129</f>
        <v>15.8</v>
      </c>
      <c r="D130">
        <v>65.400000000000006</v>
      </c>
      <c r="E130" s="12">
        <f>D130</f>
        <v>65.400000000000006</v>
      </c>
    </row>
    <row r="131" spans="1:5" x14ac:dyDescent="0.25">
      <c r="A131">
        <v>0</v>
      </c>
      <c r="B131">
        <f>A131+B130</f>
        <v>15.8</v>
      </c>
      <c r="D131">
        <v>0</v>
      </c>
      <c r="E131">
        <f>D131+E130</f>
        <v>65.400000000000006</v>
      </c>
    </row>
    <row r="132" spans="1:5" x14ac:dyDescent="0.25">
      <c r="A132">
        <v>0</v>
      </c>
      <c r="B132">
        <f>A132+B131</f>
        <v>15.8</v>
      </c>
      <c r="D132">
        <v>0</v>
      </c>
      <c r="E132">
        <f>D132</f>
        <v>0</v>
      </c>
    </row>
    <row r="133" spans="1:5" x14ac:dyDescent="0.25">
      <c r="A133">
        <v>0</v>
      </c>
      <c r="B133">
        <f>A133+B132</f>
        <v>15.8</v>
      </c>
      <c r="D133">
        <v>0</v>
      </c>
      <c r="E133">
        <f>D133+E132</f>
        <v>0</v>
      </c>
    </row>
    <row r="134" spans="1:5" x14ac:dyDescent="0.25">
      <c r="A134">
        <v>0</v>
      </c>
      <c r="B134">
        <f>A134+B133</f>
        <v>15.8</v>
      </c>
      <c r="D134">
        <v>50.8</v>
      </c>
      <c r="E134" s="12">
        <f>D134+E133</f>
        <v>50.8</v>
      </c>
    </row>
    <row r="135" spans="1:5" x14ac:dyDescent="0.25">
      <c r="A135">
        <v>0</v>
      </c>
      <c r="B135">
        <f>A135+B134</f>
        <v>15.8</v>
      </c>
      <c r="D135">
        <v>0</v>
      </c>
      <c r="E135">
        <f>D135+E134</f>
        <v>50.8</v>
      </c>
    </row>
    <row r="136" spans="1:5" x14ac:dyDescent="0.25">
      <c r="A136">
        <v>0</v>
      </c>
      <c r="B136">
        <f>A136+B135</f>
        <v>15.8</v>
      </c>
      <c r="D136">
        <v>40</v>
      </c>
      <c r="E136">
        <f>D136</f>
        <v>40</v>
      </c>
    </row>
    <row r="137" spans="1:5" x14ac:dyDescent="0.25">
      <c r="A137">
        <v>0</v>
      </c>
      <c r="B137">
        <f>A137+B136</f>
        <v>15.8</v>
      </c>
      <c r="D137">
        <v>0</v>
      </c>
      <c r="E137">
        <f>D137+E136</f>
        <v>40</v>
      </c>
    </row>
    <row r="138" spans="1:5" x14ac:dyDescent="0.25">
      <c r="A138">
        <v>0</v>
      </c>
      <c r="B138">
        <f>A138+B137</f>
        <v>15.8</v>
      </c>
      <c r="D138">
        <v>53.8</v>
      </c>
      <c r="E138" s="12">
        <f>D138+E137</f>
        <v>93.8</v>
      </c>
    </row>
    <row r="139" spans="1:5" x14ac:dyDescent="0.25">
      <c r="A139">
        <v>0</v>
      </c>
      <c r="B139">
        <f>A139+B138</f>
        <v>15.8</v>
      </c>
      <c r="E139">
        <f>D139+E138</f>
        <v>93.8</v>
      </c>
    </row>
    <row r="142" spans="1:5" x14ac:dyDescent="0.25">
      <c r="A142" t="s">
        <v>1</v>
      </c>
      <c r="D142" t="s">
        <v>3</v>
      </c>
    </row>
    <row r="143" spans="1:5" ht="15.75" thickBot="1" x14ac:dyDescent="0.3">
      <c r="A143" s="13">
        <v>240</v>
      </c>
      <c r="B143" s="13"/>
      <c r="D143" s="13">
        <v>100</v>
      </c>
    </row>
    <row r="144" spans="1:5" ht="15.75" thickBot="1" x14ac:dyDescent="0.3">
      <c r="A144">
        <v>0</v>
      </c>
      <c r="B144">
        <f>A144</f>
        <v>0</v>
      </c>
      <c r="D144">
        <v>133.80000000000001</v>
      </c>
      <c r="E144" s="27">
        <f>D144</f>
        <v>133.80000000000001</v>
      </c>
    </row>
    <row r="145" spans="1:5" x14ac:dyDescent="0.25">
      <c r="A145">
        <v>0</v>
      </c>
      <c r="B145">
        <f>A145+B144</f>
        <v>0</v>
      </c>
      <c r="E145">
        <f>D145+E144</f>
        <v>133.80000000000001</v>
      </c>
    </row>
    <row r="146" spans="1:5" x14ac:dyDescent="0.25">
      <c r="A146">
        <v>0</v>
      </c>
      <c r="B146">
        <f>A146+B145</f>
        <v>0</v>
      </c>
      <c r="D146">
        <v>77.7</v>
      </c>
      <c r="E146" s="12">
        <f>D146</f>
        <v>77.7</v>
      </c>
    </row>
    <row r="147" spans="1:5" x14ac:dyDescent="0.25">
      <c r="A147">
        <v>0</v>
      </c>
      <c r="B147">
        <f>A147+B146</f>
        <v>0</v>
      </c>
      <c r="E147">
        <f>D147+E146</f>
        <v>77.7</v>
      </c>
    </row>
    <row r="148" spans="1:5" x14ac:dyDescent="0.25">
      <c r="A148">
        <v>0</v>
      </c>
      <c r="B148">
        <f>A148+B147</f>
        <v>0</v>
      </c>
      <c r="D148">
        <v>0</v>
      </c>
      <c r="E148">
        <f>D148</f>
        <v>0</v>
      </c>
    </row>
    <row r="149" spans="1:5" x14ac:dyDescent="0.25">
      <c r="A149" s="12">
        <v>12.5</v>
      </c>
      <c r="B149">
        <f>A149+B148</f>
        <v>12.5</v>
      </c>
      <c r="E149">
        <f>D149+E148</f>
        <v>0</v>
      </c>
    </row>
    <row r="150" spans="1:5" x14ac:dyDescent="0.25">
      <c r="A150">
        <v>0</v>
      </c>
      <c r="B150">
        <f>A150+B149</f>
        <v>12.5</v>
      </c>
      <c r="D150">
        <v>0</v>
      </c>
      <c r="E150">
        <f>D150+E149</f>
        <v>0</v>
      </c>
    </row>
    <row r="151" spans="1:5" x14ac:dyDescent="0.25">
      <c r="A151">
        <v>0</v>
      </c>
      <c r="B151">
        <f>A151+B150</f>
        <v>12.5</v>
      </c>
      <c r="E151">
        <f>D151+E150</f>
        <v>0</v>
      </c>
    </row>
    <row r="152" spans="1:5" x14ac:dyDescent="0.25">
      <c r="A152">
        <v>26.7</v>
      </c>
      <c r="B152">
        <f>A152+B151</f>
        <v>39.200000000000003</v>
      </c>
      <c r="D152">
        <v>47.7</v>
      </c>
      <c r="E152">
        <f>D152+E151</f>
        <v>47.7</v>
      </c>
    </row>
    <row r="153" spans="1:5" x14ac:dyDescent="0.25">
      <c r="A153">
        <v>0</v>
      </c>
      <c r="B153">
        <f>A153+B152</f>
        <v>39.200000000000003</v>
      </c>
      <c r="E153">
        <f>D153+E152</f>
        <v>47.7</v>
      </c>
    </row>
    <row r="154" spans="1:5" x14ac:dyDescent="0.25">
      <c r="A154">
        <v>20</v>
      </c>
      <c r="B154">
        <f>A154+B153</f>
        <v>59.2</v>
      </c>
      <c r="D154">
        <v>49.2</v>
      </c>
      <c r="E154" s="12">
        <f>D154+E153</f>
        <v>96.9</v>
      </c>
    </row>
    <row r="155" spans="1:5" x14ac:dyDescent="0.25">
      <c r="A155">
        <v>10.8</v>
      </c>
      <c r="B155">
        <f>A155+B154</f>
        <v>70</v>
      </c>
      <c r="E155">
        <f>D155+E154</f>
        <v>96.9</v>
      </c>
    </row>
    <row r="156" spans="1:5" x14ac:dyDescent="0.25">
      <c r="A156">
        <v>0</v>
      </c>
      <c r="B156">
        <f>A156+B155</f>
        <v>70</v>
      </c>
      <c r="D156">
        <v>73.8</v>
      </c>
      <c r="E156" s="12">
        <f>D156</f>
        <v>73.8</v>
      </c>
    </row>
    <row r="157" spans="1:5" ht="15.75" thickBot="1" x14ac:dyDescent="0.3">
      <c r="A157">
        <v>19.2</v>
      </c>
      <c r="B157">
        <f>A157+B156</f>
        <v>89.2</v>
      </c>
      <c r="E157">
        <f>D157+E156</f>
        <v>73.8</v>
      </c>
    </row>
    <row r="158" spans="1:5" ht="15.75" thickBot="1" x14ac:dyDescent="0.3">
      <c r="A158">
        <v>0</v>
      </c>
      <c r="B158">
        <f>A158+B157</f>
        <v>89.2</v>
      </c>
      <c r="D158">
        <v>180</v>
      </c>
      <c r="E158" s="27">
        <f>D158</f>
        <v>180</v>
      </c>
    </row>
    <row r="159" spans="1:5" x14ac:dyDescent="0.25">
      <c r="A159">
        <v>0</v>
      </c>
      <c r="B159">
        <f>A159+B158</f>
        <v>89.2</v>
      </c>
      <c r="E159">
        <f>D159+E158</f>
        <v>180</v>
      </c>
    </row>
    <row r="160" spans="1:5" x14ac:dyDescent="0.25">
      <c r="A160">
        <v>14.2</v>
      </c>
      <c r="B160">
        <f>A160+B159</f>
        <v>103.4</v>
      </c>
      <c r="D160">
        <v>0</v>
      </c>
      <c r="E160">
        <f>D160</f>
        <v>0</v>
      </c>
    </row>
    <row r="161" spans="1:5" x14ac:dyDescent="0.25">
      <c r="A161">
        <v>28.3</v>
      </c>
      <c r="B161" s="12">
        <f>A161+B160</f>
        <v>131.70000000000002</v>
      </c>
      <c r="E161">
        <f>D161+E160</f>
        <v>0</v>
      </c>
    </row>
    <row r="162" spans="1:5" x14ac:dyDescent="0.25">
      <c r="A162">
        <v>0</v>
      </c>
      <c r="B162">
        <f>A162+B161</f>
        <v>131.70000000000002</v>
      </c>
      <c r="D162">
        <v>47.7</v>
      </c>
      <c r="E162">
        <f>D162+E161</f>
        <v>47.7</v>
      </c>
    </row>
    <row r="163" spans="1:5" ht="15.75" thickBot="1" x14ac:dyDescent="0.3">
      <c r="A163">
        <v>0</v>
      </c>
      <c r="B163">
        <f>A163+B162</f>
        <v>131.70000000000002</v>
      </c>
      <c r="E163">
        <f>D163+E162</f>
        <v>47.7</v>
      </c>
    </row>
    <row r="164" spans="1:5" ht="15.75" thickBot="1" x14ac:dyDescent="0.3">
      <c r="A164">
        <v>0</v>
      </c>
      <c r="B164">
        <f>A164+B163</f>
        <v>131.70000000000002</v>
      </c>
      <c r="D164">
        <v>72.3</v>
      </c>
      <c r="E164" s="27">
        <f>D164+E163</f>
        <v>120</v>
      </c>
    </row>
    <row r="165" spans="1:5" ht="15.75" thickBot="1" x14ac:dyDescent="0.3">
      <c r="A165">
        <v>0</v>
      </c>
      <c r="B165">
        <f>A165+B164</f>
        <v>131.70000000000002</v>
      </c>
      <c r="E165">
        <f>D165+E164</f>
        <v>120</v>
      </c>
    </row>
    <row r="166" spans="1:5" ht="15.75" thickBot="1" x14ac:dyDescent="0.3">
      <c r="A166">
        <v>10.8</v>
      </c>
      <c r="B166">
        <f>A166+B165</f>
        <v>142.50000000000003</v>
      </c>
      <c r="D166">
        <v>180</v>
      </c>
      <c r="E166" s="27">
        <f>D166</f>
        <v>180</v>
      </c>
    </row>
    <row r="167" spans="1:5" x14ac:dyDescent="0.25">
      <c r="A167">
        <v>19.2</v>
      </c>
      <c r="B167">
        <f>A167+B166</f>
        <v>161.70000000000002</v>
      </c>
      <c r="E167">
        <f>D167+E166</f>
        <v>180</v>
      </c>
    </row>
    <row r="168" spans="1:5" x14ac:dyDescent="0.25">
      <c r="A168">
        <v>0</v>
      </c>
      <c r="B168">
        <f>A168+B167</f>
        <v>161.70000000000002</v>
      </c>
      <c r="D168">
        <v>0</v>
      </c>
      <c r="E168">
        <f>D168</f>
        <v>0</v>
      </c>
    </row>
    <row r="169" spans="1:5" x14ac:dyDescent="0.25">
      <c r="A169">
        <v>10.8</v>
      </c>
      <c r="B169">
        <f>A169+B168</f>
        <v>172.50000000000003</v>
      </c>
      <c r="E169">
        <f>D169+E168</f>
        <v>0</v>
      </c>
    </row>
    <row r="170" spans="1:5" x14ac:dyDescent="0.25">
      <c r="A170">
        <v>12.5</v>
      </c>
      <c r="B170">
        <f>A170+B169</f>
        <v>185.00000000000003</v>
      </c>
      <c r="D170">
        <v>57.7</v>
      </c>
      <c r="E170" s="12">
        <f>D170+E169</f>
        <v>57.7</v>
      </c>
    </row>
    <row r="171" spans="1:5" x14ac:dyDescent="0.25">
      <c r="A171">
        <v>17.5</v>
      </c>
      <c r="B171">
        <f>A171+B170</f>
        <v>202.50000000000003</v>
      </c>
      <c r="E171">
        <f>D171+E170</f>
        <v>57.7</v>
      </c>
    </row>
    <row r="172" spans="1:5" x14ac:dyDescent="0.25">
      <c r="A172">
        <v>0</v>
      </c>
      <c r="B172">
        <f>A172+B171</f>
        <v>202.50000000000003</v>
      </c>
      <c r="D172">
        <v>0</v>
      </c>
      <c r="E172">
        <f>D172</f>
        <v>0</v>
      </c>
    </row>
    <row r="173" spans="1:5" x14ac:dyDescent="0.25">
      <c r="A173">
        <v>0</v>
      </c>
      <c r="B173">
        <f>A173+B172</f>
        <v>202.50000000000003</v>
      </c>
      <c r="E173">
        <f>D173+E172</f>
        <v>0</v>
      </c>
    </row>
    <row r="174" spans="1:5" x14ac:dyDescent="0.25">
      <c r="A174">
        <v>16.7</v>
      </c>
      <c r="B174">
        <f>A174+B173</f>
        <v>219.20000000000002</v>
      </c>
      <c r="D174">
        <v>42.3</v>
      </c>
      <c r="E174">
        <f>D174+E173</f>
        <v>42.3</v>
      </c>
    </row>
    <row r="175" spans="1:5" x14ac:dyDescent="0.25">
      <c r="A175">
        <v>0</v>
      </c>
      <c r="B175">
        <f>A175+B174</f>
        <v>219.20000000000002</v>
      </c>
      <c r="E175">
        <f>D175+E174</f>
        <v>42.3</v>
      </c>
    </row>
    <row r="176" spans="1:5" x14ac:dyDescent="0.25">
      <c r="A176">
        <v>9.1999999999999993</v>
      </c>
      <c r="B176">
        <f>A176+B175</f>
        <v>228.4</v>
      </c>
      <c r="D176">
        <v>0</v>
      </c>
      <c r="E176">
        <f>D176+E175</f>
        <v>42.3</v>
      </c>
    </row>
    <row r="177" spans="1:24" ht="15.75" thickBot="1" x14ac:dyDescent="0.3">
      <c r="A177">
        <v>10</v>
      </c>
      <c r="B177">
        <f>A177+B176</f>
        <v>238.4</v>
      </c>
      <c r="E177">
        <f>D177+E176</f>
        <v>42.3</v>
      </c>
    </row>
    <row r="178" spans="1:24" ht="15.75" thickBot="1" x14ac:dyDescent="0.3">
      <c r="A178">
        <v>56.7</v>
      </c>
      <c r="B178" s="27">
        <f>A178+B177</f>
        <v>295.10000000000002</v>
      </c>
      <c r="D178">
        <v>176.9</v>
      </c>
      <c r="E178" s="27">
        <f>D178+E177</f>
        <v>219.2</v>
      </c>
    </row>
    <row r="179" spans="1:24" x14ac:dyDescent="0.25">
      <c r="B179">
        <f>A179+B178</f>
        <v>295.10000000000002</v>
      </c>
      <c r="E179">
        <f>D179+E178</f>
        <v>219.2</v>
      </c>
    </row>
    <row r="180" spans="1:24" x14ac:dyDescent="0.25">
      <c r="B180">
        <f>A180+B179</f>
        <v>295.10000000000002</v>
      </c>
      <c r="D180">
        <v>0</v>
      </c>
      <c r="E180">
        <f>D180</f>
        <v>0</v>
      </c>
    </row>
    <row r="181" spans="1:24" x14ac:dyDescent="0.25">
      <c r="B181">
        <f>A181+B180</f>
        <v>295.10000000000002</v>
      </c>
      <c r="E181">
        <f>D181+E180</f>
        <v>0</v>
      </c>
    </row>
    <row r="182" spans="1:24" x14ac:dyDescent="0.25">
      <c r="B182">
        <f>A182+B181</f>
        <v>295.10000000000002</v>
      </c>
      <c r="D182">
        <v>37.700000000000003</v>
      </c>
      <c r="E182">
        <f>D182+E181</f>
        <v>37.700000000000003</v>
      </c>
    </row>
    <row r="183" spans="1:24" x14ac:dyDescent="0.25">
      <c r="B183">
        <f>A183+B182</f>
        <v>295.10000000000002</v>
      </c>
      <c r="E183">
        <f>D183+E182</f>
        <v>37.700000000000003</v>
      </c>
    </row>
    <row r="184" spans="1:24" x14ac:dyDescent="0.25">
      <c r="B184">
        <f>A184+B183</f>
        <v>295.10000000000002</v>
      </c>
      <c r="D184">
        <v>41.5</v>
      </c>
      <c r="E184" s="12">
        <f>D184+E183</f>
        <v>79.2</v>
      </c>
    </row>
    <row r="185" spans="1:24" x14ac:dyDescent="0.25">
      <c r="B185">
        <f>A185+B184</f>
        <v>295.10000000000002</v>
      </c>
      <c r="E185">
        <f>D185+E184</f>
        <v>79.2</v>
      </c>
    </row>
    <row r="189" spans="1:24" x14ac:dyDescent="0.25">
      <c r="A189" t="s">
        <v>54</v>
      </c>
      <c r="D189" t="s">
        <v>0</v>
      </c>
      <c r="G189" s="3" t="s">
        <v>54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13">
        <v>255</v>
      </c>
      <c r="B190" s="13"/>
      <c r="D190" s="13">
        <v>100</v>
      </c>
      <c r="E190" s="13"/>
      <c r="G190" s="25" t="s">
        <v>24</v>
      </c>
      <c r="H190" s="25"/>
      <c r="I190" s="25"/>
      <c r="J190" s="25" t="s">
        <v>23</v>
      </c>
      <c r="K190" s="25"/>
      <c r="L190" s="25"/>
      <c r="M190" s="25"/>
      <c r="N190" s="25" t="s">
        <v>22</v>
      </c>
      <c r="O190" s="25"/>
      <c r="P190" s="25"/>
      <c r="Q190" s="3" t="s">
        <v>48</v>
      </c>
      <c r="R190" s="25" t="s">
        <v>21</v>
      </c>
      <c r="S190" s="25"/>
      <c r="T190" s="25"/>
      <c r="U190" s="4" t="s">
        <v>46</v>
      </c>
      <c r="V190" s="25" t="s">
        <v>44</v>
      </c>
      <c r="W190" s="25"/>
      <c r="X190" s="3"/>
    </row>
    <row r="191" spans="1:24" ht="15.75" thickBot="1" x14ac:dyDescent="0.3">
      <c r="A191">
        <v>13.3</v>
      </c>
      <c r="B191">
        <f>A191</f>
        <v>13.3</v>
      </c>
      <c r="D191">
        <v>0</v>
      </c>
      <c r="E191">
        <f>D191</f>
        <v>0</v>
      </c>
      <c r="G191" s="24" t="s">
        <v>53</v>
      </c>
      <c r="H191" s="24" t="s">
        <v>52</v>
      </c>
      <c r="I191" s="11" t="s">
        <v>25</v>
      </c>
      <c r="J191" s="24" t="s">
        <v>51</v>
      </c>
      <c r="K191" s="24" t="s">
        <v>23</v>
      </c>
      <c r="L191" s="24" t="s">
        <v>50</v>
      </c>
      <c r="M191" s="24" t="s">
        <v>25</v>
      </c>
      <c r="N191" s="24" t="s">
        <v>22</v>
      </c>
      <c r="O191" s="24" t="s">
        <v>49</v>
      </c>
      <c r="P191" s="11" t="s">
        <v>25</v>
      </c>
      <c r="Q191" s="24" t="s">
        <v>48</v>
      </c>
      <c r="R191" s="24" t="s">
        <v>21</v>
      </c>
      <c r="S191" s="24" t="s">
        <v>47</v>
      </c>
      <c r="T191" s="11" t="s">
        <v>25</v>
      </c>
      <c r="U191" s="24" t="s">
        <v>46</v>
      </c>
      <c r="V191" s="24" t="s">
        <v>45</v>
      </c>
      <c r="W191" s="11" t="s">
        <v>44</v>
      </c>
      <c r="X191" s="24"/>
    </row>
    <row r="192" spans="1:24" ht="15.75" thickBot="1" x14ac:dyDescent="0.3">
      <c r="A192">
        <v>0</v>
      </c>
      <c r="B192">
        <f>A192+B191</f>
        <v>13.3</v>
      </c>
      <c r="D192">
        <v>0</v>
      </c>
      <c r="E192">
        <f>D192+E191</f>
        <v>0</v>
      </c>
      <c r="G192" s="20">
        <v>15</v>
      </c>
      <c r="H192" s="7">
        <v>12</v>
      </c>
      <c r="I192" s="26">
        <f>G192+H192</f>
        <v>27</v>
      </c>
      <c r="J192" s="3">
        <v>0</v>
      </c>
      <c r="K192" s="3"/>
      <c r="L192" s="3"/>
      <c r="M192" s="3">
        <f>K192+L192</f>
        <v>0</v>
      </c>
      <c r="N192" s="20">
        <v>17</v>
      </c>
      <c r="O192" s="20">
        <v>5</v>
      </c>
      <c r="P192" s="22">
        <f>N192+O192</f>
        <v>22</v>
      </c>
      <c r="Q192" s="3" t="str">
        <f>IF(I192&gt;P192*2,"CRIT",IF(I192&gt;P192,"HIT","MISS"))</f>
        <v>HIT</v>
      </c>
      <c r="R192" s="20">
        <v>12</v>
      </c>
      <c r="S192" s="20">
        <v>7</v>
      </c>
      <c r="T192" s="21">
        <f>IF(Q192="CRIT",(R192+S192)*2,IF(Q192="HIT",R192+S192,0))</f>
        <v>19</v>
      </c>
      <c r="U192" s="20">
        <v>30</v>
      </c>
      <c r="V192" s="6">
        <f>T192*(100/(100+U192))</f>
        <v>14.615384615384617</v>
      </c>
      <c r="W192" s="19">
        <f>IF(Q192&lt;&gt;"MISS",V192,"MISS")</f>
        <v>14.615384615384617</v>
      </c>
      <c r="X192" s="3"/>
    </row>
    <row r="193" spans="1:24" x14ac:dyDescent="0.25">
      <c r="A193">
        <v>0</v>
      </c>
      <c r="B193">
        <f>A193+B192</f>
        <v>13.3</v>
      </c>
      <c r="D193">
        <v>16.2</v>
      </c>
      <c r="E193">
        <f>D193+E192</f>
        <v>16.2</v>
      </c>
      <c r="G193" s="3"/>
      <c r="H193" s="3">
        <v>27</v>
      </c>
      <c r="I193" s="3"/>
      <c r="J193" s="3"/>
      <c r="K193" s="3"/>
      <c r="L193" s="3"/>
      <c r="M193" s="3"/>
      <c r="N193" s="3"/>
      <c r="O193" s="3">
        <v>23</v>
      </c>
      <c r="P193" s="3"/>
      <c r="Q193" s="3"/>
      <c r="R193" s="3"/>
      <c r="S193" s="3">
        <v>15</v>
      </c>
      <c r="T193" s="3"/>
      <c r="U193" s="3"/>
      <c r="V193" s="3"/>
      <c r="W193" s="3"/>
      <c r="X193" s="3"/>
    </row>
    <row r="194" spans="1:24" x14ac:dyDescent="0.25">
      <c r="A194">
        <v>0</v>
      </c>
      <c r="B194">
        <f>A194+B193</f>
        <v>13.3</v>
      </c>
      <c r="D194">
        <v>0</v>
      </c>
      <c r="E194">
        <f>D194+E193</f>
        <v>16.2</v>
      </c>
    </row>
    <row r="195" spans="1:24" x14ac:dyDescent="0.25">
      <c r="A195">
        <v>0</v>
      </c>
      <c r="B195">
        <f>A195+B194</f>
        <v>13.3</v>
      </c>
      <c r="D195">
        <v>10.8</v>
      </c>
      <c r="E195">
        <f>D195+E194</f>
        <v>27</v>
      </c>
    </row>
    <row r="196" spans="1:24" x14ac:dyDescent="0.25">
      <c r="A196">
        <v>0</v>
      </c>
      <c r="B196">
        <f>A196+B195</f>
        <v>13.3</v>
      </c>
      <c r="D196">
        <v>16.899999999999999</v>
      </c>
      <c r="E196">
        <f>D196+E195</f>
        <v>43.9</v>
      </c>
      <c r="G196" s="3" t="s">
        <v>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5">
      <c r="B197">
        <f>A197+B196</f>
        <v>13.3</v>
      </c>
      <c r="D197">
        <v>14.6</v>
      </c>
      <c r="E197" s="12">
        <f>D197+E196</f>
        <v>58.5</v>
      </c>
      <c r="G197" s="25" t="s">
        <v>24</v>
      </c>
      <c r="H197" s="25"/>
      <c r="I197" s="25"/>
      <c r="J197" s="25" t="s">
        <v>23</v>
      </c>
      <c r="K197" s="25"/>
      <c r="L197" s="25"/>
      <c r="M197" s="25"/>
      <c r="N197" s="25" t="s">
        <v>22</v>
      </c>
      <c r="O197" s="25"/>
      <c r="P197" s="25"/>
      <c r="Q197" s="3" t="s">
        <v>48</v>
      </c>
      <c r="R197" s="25" t="s">
        <v>21</v>
      </c>
      <c r="S197" s="25"/>
      <c r="T197" s="25"/>
      <c r="U197" s="4" t="s">
        <v>46</v>
      </c>
      <c r="V197" s="25" t="s">
        <v>44</v>
      </c>
      <c r="W197" s="25"/>
      <c r="X197" s="3"/>
    </row>
    <row r="198" spans="1:24" ht="15.75" thickBot="1" x14ac:dyDescent="0.3">
      <c r="B198">
        <f>A198+B197</f>
        <v>13.3</v>
      </c>
      <c r="E198">
        <f>D198+E197</f>
        <v>58.5</v>
      </c>
      <c r="G198" s="24" t="s">
        <v>53</v>
      </c>
      <c r="H198" s="24" t="s">
        <v>52</v>
      </c>
      <c r="I198" s="11" t="s">
        <v>25</v>
      </c>
      <c r="J198" s="24" t="s">
        <v>51</v>
      </c>
      <c r="K198" s="24" t="s">
        <v>23</v>
      </c>
      <c r="L198" s="24" t="s">
        <v>50</v>
      </c>
      <c r="M198" s="24" t="s">
        <v>25</v>
      </c>
      <c r="N198" s="24" t="s">
        <v>22</v>
      </c>
      <c r="O198" s="24" t="s">
        <v>49</v>
      </c>
      <c r="P198" s="11" t="s">
        <v>25</v>
      </c>
      <c r="Q198" s="24" t="s">
        <v>48</v>
      </c>
      <c r="R198" s="24" t="s">
        <v>21</v>
      </c>
      <c r="S198" s="24" t="s">
        <v>47</v>
      </c>
      <c r="T198" s="11" t="s">
        <v>25</v>
      </c>
      <c r="U198" s="24" t="s">
        <v>46</v>
      </c>
      <c r="V198" s="24" t="s">
        <v>45</v>
      </c>
      <c r="W198" s="11" t="s">
        <v>44</v>
      </c>
      <c r="X198" s="24"/>
    </row>
    <row r="199" spans="1:24" ht="15.75" thickBot="1" x14ac:dyDescent="0.3">
      <c r="B199">
        <f>A199+B198</f>
        <v>13.3</v>
      </c>
      <c r="E199">
        <f>D199+E198</f>
        <v>58.5</v>
      </c>
      <c r="G199" s="20">
        <v>13</v>
      </c>
      <c r="H199" s="7">
        <v>11</v>
      </c>
      <c r="I199" s="23">
        <f>G199+H199</f>
        <v>24</v>
      </c>
      <c r="J199" s="3">
        <v>0</v>
      </c>
      <c r="K199" s="3"/>
      <c r="L199" s="3"/>
      <c r="M199" s="3">
        <f>K199+L199</f>
        <v>0</v>
      </c>
      <c r="N199" s="20">
        <v>12</v>
      </c>
      <c r="O199" s="20">
        <v>14</v>
      </c>
      <c r="P199" s="22">
        <f>N199+O199</f>
        <v>26</v>
      </c>
      <c r="Q199" s="3" t="str">
        <f>IF(I199&gt;P199*2,"CRIT",IF(I199&gt;P199,"HIT","MISS"))</f>
        <v>MISS</v>
      </c>
      <c r="R199" s="20">
        <v>10</v>
      </c>
      <c r="S199" s="20">
        <v>6</v>
      </c>
      <c r="T199" s="21">
        <f>IF(Q199="CRIT",(R199+S199)*2,IF(Q199="HIT",R199+S199,0))</f>
        <v>0</v>
      </c>
      <c r="U199" s="20">
        <v>20</v>
      </c>
      <c r="V199" s="6">
        <f>T199*(100/(100+U199))</f>
        <v>0</v>
      </c>
      <c r="W199" s="19" t="str">
        <f>IF(Q199&lt;&gt;"MISS",V199,"MISS")</f>
        <v>MISS</v>
      </c>
      <c r="X199" s="3"/>
    </row>
    <row r="200" spans="1:24" x14ac:dyDescent="0.25">
      <c r="B200">
        <f>A200+B199</f>
        <v>13.3</v>
      </c>
      <c r="E200">
        <f>D200+E199</f>
        <v>58.5</v>
      </c>
      <c r="G200" s="3"/>
      <c r="H200" s="3">
        <v>16</v>
      </c>
      <c r="I200" s="3"/>
      <c r="J200" s="3"/>
      <c r="K200" s="3"/>
      <c r="L200" s="3"/>
      <c r="M200" s="3"/>
      <c r="N200" s="3"/>
      <c r="O200" s="3">
        <v>17</v>
      </c>
      <c r="P200" s="3"/>
      <c r="Q200" s="3"/>
      <c r="R200" s="3"/>
      <c r="S200" s="3">
        <v>16</v>
      </c>
      <c r="T200" s="3"/>
      <c r="U200" s="3"/>
      <c r="V200" s="3"/>
      <c r="W200" s="3"/>
      <c r="X200" s="3"/>
    </row>
    <row r="201" spans="1:24" x14ac:dyDescent="0.25">
      <c r="B201">
        <f>A201+B200</f>
        <v>13.3</v>
      </c>
      <c r="E201">
        <f>D201+E200</f>
        <v>58.5</v>
      </c>
    </row>
    <row r="207" spans="1:24" x14ac:dyDescent="0.25">
      <c r="B207" s="14" t="s">
        <v>33</v>
      </c>
      <c r="C207" s="14" t="s">
        <v>32</v>
      </c>
      <c r="G207" s="2" t="s">
        <v>43</v>
      </c>
      <c r="H207" t="s">
        <v>42</v>
      </c>
      <c r="I207" t="s">
        <v>7</v>
      </c>
      <c r="J207" t="s">
        <v>41</v>
      </c>
    </row>
    <row r="208" spans="1:24" x14ac:dyDescent="0.25">
      <c r="A208" t="s">
        <v>14</v>
      </c>
      <c r="B208" t="s">
        <v>0</v>
      </c>
      <c r="C208" t="s">
        <v>1</v>
      </c>
      <c r="G208" s="18" t="s">
        <v>1</v>
      </c>
      <c r="H208" s="1">
        <v>25.599999999999966</v>
      </c>
      <c r="I208" t="s">
        <v>40</v>
      </c>
      <c r="J208">
        <v>22</v>
      </c>
    </row>
    <row r="209" spans="1:10" x14ac:dyDescent="0.25">
      <c r="A209" t="s">
        <v>12</v>
      </c>
      <c r="B209" s="17">
        <v>21</v>
      </c>
      <c r="C209" s="17">
        <v>16</v>
      </c>
      <c r="G209" s="16" t="s">
        <v>0</v>
      </c>
      <c r="H209">
        <v>42.8</v>
      </c>
      <c r="I209" t="s">
        <v>40</v>
      </c>
    </row>
    <row r="210" spans="1:10" x14ac:dyDescent="0.25">
      <c r="A210" t="s">
        <v>10</v>
      </c>
      <c r="B210" s="17">
        <v>105</v>
      </c>
      <c r="C210" s="17">
        <v>241</v>
      </c>
      <c r="G210" s="16" t="s">
        <v>0</v>
      </c>
      <c r="H210">
        <v>40.799999999999997</v>
      </c>
      <c r="I210" t="s">
        <v>40</v>
      </c>
    </row>
    <row r="211" spans="1:10" x14ac:dyDescent="0.25">
      <c r="A211" t="s">
        <v>11</v>
      </c>
      <c r="B211" s="1">
        <v>105</v>
      </c>
      <c r="C211" s="1">
        <v>25.599999999999966</v>
      </c>
      <c r="G211" s="16" t="s">
        <v>0</v>
      </c>
      <c r="H211">
        <v>9.5</v>
      </c>
      <c r="I211" t="s">
        <v>40</v>
      </c>
    </row>
    <row r="212" spans="1:10" x14ac:dyDescent="0.25">
      <c r="B212" s="13"/>
      <c r="C212" s="13"/>
      <c r="G212" s="16" t="s">
        <v>0</v>
      </c>
      <c r="H212">
        <v>43.4</v>
      </c>
      <c r="I212" t="s">
        <v>40</v>
      </c>
    </row>
    <row r="213" spans="1:10" x14ac:dyDescent="0.25">
      <c r="A213">
        <v>1</v>
      </c>
      <c r="C213" s="1">
        <v>12.6</v>
      </c>
      <c r="G213" s="16" t="s">
        <v>0</v>
      </c>
      <c r="H213">
        <v>12</v>
      </c>
      <c r="I213" t="s">
        <v>40</v>
      </c>
    </row>
    <row r="214" spans="1:10" x14ac:dyDescent="0.25">
      <c r="A214">
        <v>2</v>
      </c>
      <c r="C214">
        <v>0</v>
      </c>
      <c r="G214" s="16" t="s">
        <v>0</v>
      </c>
      <c r="H214">
        <v>42.3</v>
      </c>
      <c r="I214" t="s">
        <v>40</v>
      </c>
    </row>
    <row r="215" spans="1:10" x14ac:dyDescent="0.25">
      <c r="A215">
        <v>3</v>
      </c>
      <c r="C215">
        <v>8.4</v>
      </c>
      <c r="G215" s="16" t="s">
        <v>0</v>
      </c>
      <c r="H215">
        <v>41.8</v>
      </c>
      <c r="I215" t="s">
        <v>40</v>
      </c>
    </row>
    <row r="216" spans="1:10" x14ac:dyDescent="0.25">
      <c r="A216">
        <v>4</v>
      </c>
      <c r="C216">
        <v>0</v>
      </c>
      <c r="G216" s="16" t="s">
        <v>0</v>
      </c>
      <c r="H216">
        <v>42.4</v>
      </c>
      <c r="I216" t="s">
        <v>40</v>
      </c>
    </row>
    <row r="217" spans="1:10" x14ac:dyDescent="0.25">
      <c r="A217">
        <v>5</v>
      </c>
      <c r="C217">
        <v>14.5</v>
      </c>
      <c r="G217" s="15" t="s">
        <v>0</v>
      </c>
      <c r="H217">
        <v>41.4</v>
      </c>
      <c r="I217" t="s">
        <v>40</v>
      </c>
      <c r="J217">
        <v>41</v>
      </c>
    </row>
    <row r="218" spans="1:10" x14ac:dyDescent="0.25">
      <c r="A218">
        <v>6</v>
      </c>
      <c r="C218">
        <v>0</v>
      </c>
    </row>
    <row r="219" spans="1:10" x14ac:dyDescent="0.25">
      <c r="A219">
        <v>7</v>
      </c>
      <c r="C219">
        <v>0</v>
      </c>
    </row>
    <row r="220" spans="1:10" x14ac:dyDescent="0.25">
      <c r="A220">
        <v>8</v>
      </c>
      <c r="C220">
        <v>9</v>
      </c>
    </row>
    <row r="221" spans="1:10" x14ac:dyDescent="0.25">
      <c r="A221">
        <v>9</v>
      </c>
      <c r="C221">
        <v>14.6</v>
      </c>
    </row>
    <row r="222" spans="1:10" x14ac:dyDescent="0.25">
      <c r="A222">
        <v>10</v>
      </c>
      <c r="C222">
        <v>9.5</v>
      </c>
    </row>
    <row r="223" spans="1:10" x14ac:dyDescent="0.25">
      <c r="A223">
        <v>11</v>
      </c>
      <c r="C223">
        <v>0</v>
      </c>
    </row>
    <row r="224" spans="1:10" x14ac:dyDescent="0.25">
      <c r="A224">
        <v>12</v>
      </c>
      <c r="C224">
        <v>8.6999999999999993</v>
      </c>
    </row>
    <row r="225" spans="1:3" x14ac:dyDescent="0.25">
      <c r="A225">
        <v>13</v>
      </c>
      <c r="C225">
        <v>0</v>
      </c>
    </row>
    <row r="226" spans="1:3" x14ac:dyDescent="0.25">
      <c r="A226">
        <v>14</v>
      </c>
      <c r="C226">
        <v>0</v>
      </c>
    </row>
    <row r="227" spans="1:3" x14ac:dyDescent="0.25">
      <c r="A227">
        <v>15</v>
      </c>
      <c r="C227">
        <v>8.9</v>
      </c>
    </row>
    <row r="228" spans="1:3" x14ac:dyDescent="0.25">
      <c r="A228">
        <v>16</v>
      </c>
      <c r="C228">
        <v>9</v>
      </c>
    </row>
    <row r="229" spans="1:3" x14ac:dyDescent="0.25">
      <c r="A229">
        <v>17</v>
      </c>
      <c r="C229">
        <v>0</v>
      </c>
    </row>
    <row r="230" spans="1:3" x14ac:dyDescent="0.25">
      <c r="A230">
        <v>18</v>
      </c>
      <c r="C230">
        <v>0</v>
      </c>
    </row>
    <row r="231" spans="1:3" x14ac:dyDescent="0.25">
      <c r="A231">
        <v>19</v>
      </c>
      <c r="C231">
        <v>14.4</v>
      </c>
    </row>
    <row r="232" spans="1:3" x14ac:dyDescent="0.25">
      <c r="A232">
        <v>20</v>
      </c>
      <c r="C232">
        <v>8.5</v>
      </c>
    </row>
    <row r="233" spans="1:3" x14ac:dyDescent="0.25">
      <c r="A233">
        <v>21</v>
      </c>
      <c r="C233">
        <v>0</v>
      </c>
    </row>
    <row r="234" spans="1:3" x14ac:dyDescent="0.25">
      <c r="A234">
        <v>22</v>
      </c>
      <c r="C234" s="12">
        <v>13.7</v>
      </c>
    </row>
    <row r="235" spans="1:3" x14ac:dyDescent="0.25">
      <c r="A235">
        <v>23</v>
      </c>
      <c r="C235">
        <v>12.8</v>
      </c>
    </row>
    <row r="236" spans="1:3" x14ac:dyDescent="0.25">
      <c r="A236">
        <v>24</v>
      </c>
      <c r="C236">
        <v>0</v>
      </c>
    </row>
    <row r="237" spans="1:3" x14ac:dyDescent="0.25">
      <c r="A237">
        <v>25</v>
      </c>
      <c r="C237">
        <v>13</v>
      </c>
    </row>
    <row r="238" spans="1:3" x14ac:dyDescent="0.25">
      <c r="A238">
        <v>26</v>
      </c>
      <c r="C238">
        <v>0</v>
      </c>
    </row>
    <row r="239" spans="1:3" x14ac:dyDescent="0.25">
      <c r="A239">
        <v>27</v>
      </c>
      <c r="C239">
        <v>10</v>
      </c>
    </row>
    <row r="240" spans="1:3" x14ac:dyDescent="0.25">
      <c r="A240">
        <v>28</v>
      </c>
      <c r="C240">
        <v>0</v>
      </c>
    </row>
    <row r="241" spans="1:3" x14ac:dyDescent="0.25">
      <c r="A241">
        <v>29</v>
      </c>
      <c r="C241">
        <v>0</v>
      </c>
    </row>
    <row r="242" spans="1:3" x14ac:dyDescent="0.25">
      <c r="A242">
        <v>30</v>
      </c>
      <c r="C242">
        <v>12.9</v>
      </c>
    </row>
    <row r="243" spans="1:3" x14ac:dyDescent="0.25">
      <c r="A243">
        <v>31</v>
      </c>
      <c r="C243">
        <v>0</v>
      </c>
    </row>
    <row r="244" spans="1:3" x14ac:dyDescent="0.25">
      <c r="A244">
        <v>32</v>
      </c>
      <c r="C244">
        <v>0</v>
      </c>
    </row>
    <row r="245" spans="1:3" x14ac:dyDescent="0.25">
      <c r="A245">
        <v>33</v>
      </c>
      <c r="C245">
        <v>0</v>
      </c>
    </row>
    <row r="246" spans="1:3" x14ac:dyDescent="0.25">
      <c r="A246">
        <v>34</v>
      </c>
      <c r="C246">
        <v>0</v>
      </c>
    </row>
    <row r="247" spans="1:3" x14ac:dyDescent="0.25">
      <c r="A247">
        <v>35</v>
      </c>
      <c r="C247">
        <v>12.9</v>
      </c>
    </row>
    <row r="248" spans="1:3" x14ac:dyDescent="0.25">
      <c r="A248">
        <v>36</v>
      </c>
      <c r="C248">
        <v>0</v>
      </c>
    </row>
    <row r="249" spans="1:3" x14ac:dyDescent="0.25">
      <c r="A249">
        <v>37</v>
      </c>
      <c r="C249">
        <v>0</v>
      </c>
    </row>
    <row r="250" spans="1:3" x14ac:dyDescent="0.25">
      <c r="A250">
        <v>38</v>
      </c>
      <c r="C250">
        <v>0</v>
      </c>
    </row>
    <row r="251" spans="1:3" x14ac:dyDescent="0.25">
      <c r="A251">
        <v>39</v>
      </c>
      <c r="C251">
        <v>12.8</v>
      </c>
    </row>
    <row r="252" spans="1:3" x14ac:dyDescent="0.25">
      <c r="A252">
        <v>40</v>
      </c>
      <c r="C252">
        <v>0</v>
      </c>
    </row>
    <row r="253" spans="1:3" x14ac:dyDescent="0.25">
      <c r="A253">
        <v>41</v>
      </c>
      <c r="C253">
        <v>9.1999999999999993</v>
      </c>
    </row>
    <row r="260" spans="1:11" x14ac:dyDescent="0.25">
      <c r="A260" s="14" t="s">
        <v>14</v>
      </c>
      <c r="B260" t="s">
        <v>1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</row>
    <row r="261" spans="1:11" x14ac:dyDescent="0.25">
      <c r="A261" s="14" t="s">
        <v>12</v>
      </c>
      <c r="B261" s="1" t="e" cm="1">
        <f t="array" aca="1" ref="B261" ca="1">INDIRECT("'"&amp;B260&amp;"'!B3")</f>
        <v>#REF!</v>
      </c>
      <c r="C261" s="1" t="e" cm="1">
        <f t="array" aca="1" ref="C261" ca="1">INDIRECT("'"&amp;C260&amp;"'!B3")</f>
        <v>#REF!</v>
      </c>
      <c r="D261" s="1" t="e" cm="1">
        <f t="array" aca="1" ref="D261" ca="1">INDIRECT("'"&amp;D260&amp;"'!B3")</f>
        <v>#REF!</v>
      </c>
      <c r="E261" s="1" t="e" cm="1">
        <f t="array" aca="1" ref="E261" ca="1">INDIRECT("'"&amp;E260&amp;"'!B3")</f>
        <v>#REF!</v>
      </c>
      <c r="F261" s="1" t="e" cm="1">
        <f t="array" aca="1" ref="F261" ca="1">INDIRECT("'"&amp;F260&amp;"'!B3")</f>
        <v>#REF!</v>
      </c>
      <c r="G261" s="1" t="e" cm="1">
        <f t="array" aca="1" ref="G261" ca="1">INDIRECT("'"&amp;G260&amp;"'!B3")</f>
        <v>#REF!</v>
      </c>
      <c r="H261" s="1" t="e" cm="1">
        <f t="array" aca="1" ref="H261" ca="1">INDIRECT("'"&amp;H260&amp;"'!B3")</f>
        <v>#REF!</v>
      </c>
      <c r="I261" s="1" t="e" cm="1">
        <f t="array" aca="1" ref="I261" ca="1">INDIRECT("'"&amp;I260&amp;"'!B3")</f>
        <v>#REF!</v>
      </c>
      <c r="J261" s="1" t="e" cm="1">
        <f t="array" aca="1" ref="J261" ca="1">INDIRECT("'"&amp;J260&amp;"'!B3")</f>
        <v>#REF!</v>
      </c>
      <c r="K261" s="1" t="e" cm="1">
        <f t="array" aca="1" ref="K261" ca="1">INDIRECT("'"&amp;K260&amp;"'!B3")</f>
        <v>#REF!</v>
      </c>
    </row>
    <row r="262" spans="1:11" x14ac:dyDescent="0.25">
      <c r="A262" s="14" t="s">
        <v>11</v>
      </c>
      <c r="B262" s="1" t="e">
        <f ca="1">B263-SUM(B268:B294)</f>
        <v>#REF!</v>
      </c>
      <c r="C262" s="1" t="e">
        <f ca="1">C263-SUM(C268:C294)</f>
        <v>#REF!</v>
      </c>
      <c r="D262" s="1" t="e">
        <f ca="1">D263-SUM(D268:D294)</f>
        <v>#REF!</v>
      </c>
      <c r="E262" s="1" t="e">
        <f ca="1">E263-SUM(E268:E294)</f>
        <v>#REF!</v>
      </c>
      <c r="F262" s="1" t="e">
        <f ca="1">F263-SUM(F268:F294)</f>
        <v>#REF!</v>
      </c>
      <c r="G262" s="1" t="e">
        <f ca="1">G263-SUM(G268:G294)</f>
        <v>#REF!</v>
      </c>
      <c r="H262" s="1" t="e">
        <f ca="1">H263-SUM(H268:H294)</f>
        <v>#REF!</v>
      </c>
      <c r="I262" s="1" t="e">
        <f ca="1">I263-SUM(I268:I294)</f>
        <v>#REF!</v>
      </c>
      <c r="J262" s="1" t="e">
        <f ca="1">J263-SUM(J268:J294)</f>
        <v>#REF!</v>
      </c>
      <c r="K262" s="1" t="e">
        <f ca="1">K263-SUM(K268:K294)</f>
        <v>#REF!</v>
      </c>
    </row>
    <row r="263" spans="1:11" x14ac:dyDescent="0.25">
      <c r="A263" s="14" t="s">
        <v>10</v>
      </c>
      <c r="B263" s="1" t="e" cm="1">
        <f t="array" aca="1" ref="B263" ca="1">INDIRECT("'"&amp;B260&amp;"'!F9")</f>
        <v>#REF!</v>
      </c>
      <c r="C263" s="1" t="e" cm="1">
        <f t="array" aca="1" ref="C263" ca="1">INDIRECT("'"&amp;C260&amp;"'!F9")</f>
        <v>#REF!</v>
      </c>
      <c r="D263" s="1" t="e" cm="1">
        <f t="array" aca="1" ref="D263" ca="1">INDIRECT("'"&amp;D260&amp;"'!F9")</f>
        <v>#REF!</v>
      </c>
      <c r="E263" s="1" t="e" cm="1">
        <f t="array" aca="1" ref="E263" ca="1">INDIRECT("'"&amp;E260&amp;"'!F9")</f>
        <v>#REF!</v>
      </c>
      <c r="F263" s="1" t="e" cm="1">
        <f t="array" aca="1" ref="F263" ca="1">INDIRECT("'"&amp;F260&amp;"'!F9")</f>
        <v>#REF!</v>
      </c>
      <c r="G263" s="1" t="e" cm="1">
        <f t="array" aca="1" ref="G263" ca="1">INDIRECT("'"&amp;G260&amp;"'!F9")</f>
        <v>#REF!</v>
      </c>
      <c r="H263" s="1" t="e" cm="1">
        <f t="array" aca="1" ref="H263" ca="1">INDIRECT("'"&amp;H260&amp;"'!F9")</f>
        <v>#REF!</v>
      </c>
      <c r="I263" s="1" t="e" cm="1">
        <f t="array" aca="1" ref="I263" ca="1">INDIRECT("'"&amp;I260&amp;"'!F9")</f>
        <v>#REF!</v>
      </c>
      <c r="J263" s="1" t="e" cm="1">
        <f t="array" aca="1" ref="J263" ca="1">INDIRECT("'"&amp;J260&amp;"'!F9")</f>
        <v>#REF!</v>
      </c>
      <c r="K263" s="1" t="e" cm="1">
        <f t="array" aca="1" ref="K263" ca="1">INDIRECT("'"&amp;K260&amp;"'!F9")</f>
        <v>#REF!</v>
      </c>
    </row>
    <row r="264" spans="1:11" x14ac:dyDescent="0.25">
      <c r="A264" s="14" t="s">
        <v>39</v>
      </c>
      <c r="B264" s="1" t="e">
        <f ca="1">B265-7-7-3.5-5.9/1.2</f>
        <v>#REF!</v>
      </c>
      <c r="C264" s="1" t="e">
        <f ca="1">C265</f>
        <v>#REF!</v>
      </c>
      <c r="D264" s="1" t="e">
        <f ca="1">D265</f>
        <v>#REF!</v>
      </c>
      <c r="E264" s="1" t="e">
        <f ca="1">E265</f>
        <v>#REF!</v>
      </c>
      <c r="F264" s="1" t="e">
        <f ca="1">F265</f>
        <v>#REF!</v>
      </c>
      <c r="G264" s="1" t="e">
        <f ca="1">G265</f>
        <v>#REF!</v>
      </c>
      <c r="H264" s="1" t="e">
        <f ca="1">H265</f>
        <v>#REF!</v>
      </c>
      <c r="I264" s="1" t="e">
        <f ca="1">I265</f>
        <v>#REF!</v>
      </c>
      <c r="J264" s="1" t="e">
        <f ca="1">J265</f>
        <v>#REF!</v>
      </c>
      <c r="K264" s="1" t="e">
        <f ca="1">K265</f>
        <v>#REF!</v>
      </c>
    </row>
    <row r="265" spans="1:11" x14ac:dyDescent="0.25">
      <c r="A265" s="14" t="s">
        <v>38</v>
      </c>
      <c r="B265" s="1" t="e" cm="1">
        <f t="array" aca="1" ref="B265" ca="1">INDIRECT("'"&amp;B260&amp;"'!F22")</f>
        <v>#REF!</v>
      </c>
      <c r="C265" s="1" t="e" cm="1">
        <f t="array" aca="1" ref="C265" ca="1">INDIRECT("'"&amp;C260&amp;"'!F22")</f>
        <v>#REF!</v>
      </c>
      <c r="D265" s="1" t="e" cm="1">
        <f t="array" aca="1" ref="D265" ca="1">INDIRECT("'"&amp;D260&amp;"'!F22")</f>
        <v>#REF!</v>
      </c>
      <c r="E265" s="1" t="e" cm="1">
        <f t="array" aca="1" ref="E265" ca="1">INDIRECT("'"&amp;E260&amp;"'!F22")</f>
        <v>#REF!</v>
      </c>
      <c r="F265" s="1" t="e" cm="1">
        <f t="array" aca="1" ref="F265" ca="1">INDIRECT("'"&amp;F260&amp;"'!F22")</f>
        <v>#REF!</v>
      </c>
      <c r="G265" s="1" t="e" cm="1">
        <f t="array" aca="1" ref="G265" ca="1">INDIRECT("'"&amp;G260&amp;"'!F22")</f>
        <v>#REF!</v>
      </c>
      <c r="H265" s="1" t="e" cm="1">
        <f t="array" aca="1" ref="H265" ca="1">INDIRECT("'"&amp;H260&amp;"'!F22")</f>
        <v>#REF!</v>
      </c>
      <c r="I265" s="1" t="e" cm="1">
        <f t="array" aca="1" ref="I265" ca="1">INDIRECT("'"&amp;I260&amp;"'!F22")</f>
        <v>#REF!</v>
      </c>
      <c r="J265" s="1" t="e" cm="1">
        <f t="array" aca="1" ref="J265" ca="1">INDIRECT("'"&amp;J260&amp;"'!F22")</f>
        <v>#REF!</v>
      </c>
      <c r="K265" s="1" t="e" cm="1">
        <f t="array" aca="1" ref="K265" ca="1">INDIRECT("'"&amp;K260&amp;"'!F22")</f>
        <v>#REF!</v>
      </c>
    </row>
    <row r="266" spans="1:11" x14ac:dyDescent="0.25">
      <c r="C266" t="s">
        <v>37</v>
      </c>
      <c r="D266" t="s">
        <v>36</v>
      </c>
      <c r="E266" t="s">
        <v>37</v>
      </c>
      <c r="F266" t="s">
        <v>37</v>
      </c>
      <c r="G266" t="s">
        <v>36</v>
      </c>
      <c r="H266" t="s">
        <v>36</v>
      </c>
      <c r="I266" t="s">
        <v>37</v>
      </c>
      <c r="J266" t="s">
        <v>36</v>
      </c>
    </row>
    <row r="267" spans="1:11" x14ac:dyDescent="0.25">
      <c r="A267" s="14" t="s">
        <v>35</v>
      </c>
      <c r="B267" s="13"/>
      <c r="C267" s="13">
        <f>MAX(0,5-MAX($A$268:$A$294))</f>
        <v>0</v>
      </c>
      <c r="D267" s="13">
        <f>MAX(0,6-MAX($A$268:$A$294))</f>
        <v>0</v>
      </c>
      <c r="E267" s="13">
        <f>MAX(0,7-MAX($A$268:$A$294))</f>
        <v>0</v>
      </c>
      <c r="F267" s="13">
        <f>MAX(0,8-MAX($A$268:$A$294))</f>
        <v>0</v>
      </c>
      <c r="G267" s="13">
        <f>MAX(0,9-MAX($A$268:$A$294))</f>
        <v>0</v>
      </c>
      <c r="H267" s="13">
        <f>MAX(0,10-MAX($A$268:$A$294))</f>
        <v>0</v>
      </c>
      <c r="I267" s="13">
        <f>MAX(0,11-MAX($A$268:$A$294))</f>
        <v>0</v>
      </c>
      <c r="J267" s="13">
        <f>MAX(0,12-MAX($A$268:$A$294))</f>
        <v>0</v>
      </c>
      <c r="K267" s="13">
        <f>MAX(0,13-MAX($A$268:$A$294))</f>
        <v>0</v>
      </c>
    </row>
    <row r="268" spans="1:11" x14ac:dyDescent="0.25">
      <c r="A268">
        <v>1</v>
      </c>
      <c r="C268">
        <v>0</v>
      </c>
    </row>
    <row r="269" spans="1:11" x14ac:dyDescent="0.25">
      <c r="A269">
        <v>2</v>
      </c>
    </row>
    <row r="270" spans="1:11" x14ac:dyDescent="0.25">
      <c r="A270">
        <v>3</v>
      </c>
      <c r="C270">
        <v>64.599999999999994</v>
      </c>
    </row>
    <row r="271" spans="1:11" x14ac:dyDescent="0.25">
      <c r="A271">
        <v>4</v>
      </c>
    </row>
    <row r="272" spans="1:11" x14ac:dyDescent="0.25">
      <c r="A272">
        <v>5</v>
      </c>
      <c r="D272">
        <v>30.9</v>
      </c>
    </row>
    <row r="273" spans="1:10" x14ac:dyDescent="0.25">
      <c r="A273">
        <v>6</v>
      </c>
      <c r="B273">
        <v>0</v>
      </c>
    </row>
    <row r="274" spans="1:10" x14ac:dyDescent="0.25">
      <c r="A274">
        <v>7</v>
      </c>
      <c r="E274">
        <v>62.2</v>
      </c>
    </row>
    <row r="275" spans="1:10" x14ac:dyDescent="0.25">
      <c r="A275">
        <v>8</v>
      </c>
      <c r="B275">
        <v>0</v>
      </c>
    </row>
    <row r="276" spans="1:10" x14ac:dyDescent="0.25">
      <c r="A276">
        <v>9</v>
      </c>
      <c r="B276">
        <v>0</v>
      </c>
      <c r="F276">
        <v>62.2</v>
      </c>
    </row>
    <row r="277" spans="1:10" x14ac:dyDescent="0.25">
      <c r="A277">
        <v>10</v>
      </c>
      <c r="B277">
        <v>9.6</v>
      </c>
    </row>
    <row r="278" spans="1:10" x14ac:dyDescent="0.25">
      <c r="A278">
        <v>11</v>
      </c>
      <c r="B278">
        <v>14.6</v>
      </c>
      <c r="H278">
        <v>0</v>
      </c>
    </row>
    <row r="279" spans="1:10" x14ac:dyDescent="0.25">
      <c r="A279">
        <v>12</v>
      </c>
      <c r="B279">
        <f>0+9.8+12.7+0</f>
        <v>22.5</v>
      </c>
    </row>
    <row r="280" spans="1:10" x14ac:dyDescent="0.25">
      <c r="A280">
        <v>13</v>
      </c>
      <c r="B280">
        <f>0+9.7+13.4+0+13.1</f>
        <v>36.200000000000003</v>
      </c>
    </row>
    <row r="281" spans="1:10" x14ac:dyDescent="0.25">
      <c r="A281">
        <v>14</v>
      </c>
      <c r="B281">
        <f>0+0+9.9+0+9.3</f>
        <v>19.200000000000003</v>
      </c>
    </row>
    <row r="282" spans="1:10" x14ac:dyDescent="0.25">
      <c r="A282">
        <v>15</v>
      </c>
      <c r="B282">
        <f>14.7/1.5+0+0+0</f>
        <v>9.7999999999999989</v>
      </c>
      <c r="I282">
        <v>62</v>
      </c>
    </row>
    <row r="283" spans="1:10" x14ac:dyDescent="0.25">
      <c r="A283">
        <v>16</v>
      </c>
      <c r="B283" s="12">
        <f>13.8/1.5+0+9.1+0</f>
        <v>18.3</v>
      </c>
    </row>
    <row r="284" spans="1:10" x14ac:dyDescent="0.25">
      <c r="A284">
        <v>17</v>
      </c>
      <c r="B284">
        <f>9.6+13.2/1.5+0</f>
        <v>18.399999999999999</v>
      </c>
      <c r="G284">
        <v>31.4</v>
      </c>
    </row>
    <row r="285" spans="1:10" x14ac:dyDescent="0.25">
      <c r="A285">
        <v>18</v>
      </c>
      <c r="B285">
        <f>0+0+0</f>
        <v>0</v>
      </c>
    </row>
    <row r="286" spans="1:10" x14ac:dyDescent="0.25">
      <c r="A286">
        <v>19</v>
      </c>
      <c r="B286">
        <f>9.9+0+0</f>
        <v>9.9</v>
      </c>
      <c r="H286">
        <v>0</v>
      </c>
    </row>
    <row r="287" spans="1:10" x14ac:dyDescent="0.25">
      <c r="A287">
        <v>20</v>
      </c>
      <c r="B287">
        <f>0+13.3+0</f>
        <v>13.3</v>
      </c>
    </row>
    <row r="288" spans="1:10" x14ac:dyDescent="0.25">
      <c r="A288">
        <v>21</v>
      </c>
      <c r="B288">
        <f>0+0</f>
        <v>0</v>
      </c>
      <c r="J288">
        <v>40.799999999999997</v>
      </c>
    </row>
    <row r="289" spans="1:16" x14ac:dyDescent="0.25">
      <c r="A289">
        <v>22</v>
      </c>
      <c r="B289">
        <f>8.5+0</f>
        <v>8.5</v>
      </c>
    </row>
    <row r="290" spans="1:16" x14ac:dyDescent="0.25">
      <c r="A290">
        <v>23</v>
      </c>
      <c r="B290">
        <f>0</f>
        <v>0</v>
      </c>
      <c r="D290" s="1"/>
      <c r="H290">
        <v>31.3</v>
      </c>
    </row>
    <row r="291" spans="1:16" x14ac:dyDescent="0.25">
      <c r="A291">
        <v>24</v>
      </c>
      <c r="B291">
        <v>14.5</v>
      </c>
      <c r="D291" s="1"/>
    </row>
    <row r="292" spans="1:16" x14ac:dyDescent="0.25">
      <c r="A292">
        <v>25</v>
      </c>
      <c r="B292">
        <v>0</v>
      </c>
    </row>
    <row r="293" spans="1:16" x14ac:dyDescent="0.25">
      <c r="A293">
        <v>26</v>
      </c>
      <c r="B293">
        <v>0</v>
      </c>
    </row>
    <row r="294" spans="1:16" x14ac:dyDescent="0.25">
      <c r="A294">
        <v>27</v>
      </c>
      <c r="K294">
        <v>63.8</v>
      </c>
    </row>
    <row r="298" spans="1:16" x14ac:dyDescent="0.25">
      <c r="A298" s="3"/>
      <c r="B298" s="3"/>
      <c r="C298" s="3"/>
      <c r="D298" s="3"/>
      <c r="E298" s="3"/>
      <c r="F298" s="3"/>
      <c r="G298" s="3"/>
      <c r="H298" s="3"/>
      <c r="I298" s="3"/>
      <c r="K298" s="2" t="s">
        <v>34</v>
      </c>
      <c r="L298" s="2" t="s">
        <v>33</v>
      </c>
      <c r="M298" s="2" t="s">
        <v>32</v>
      </c>
      <c r="N298" s="2" t="s">
        <v>21</v>
      </c>
      <c r="O298" s="2" t="s">
        <v>31</v>
      </c>
      <c r="P298" s="2" t="s">
        <v>30</v>
      </c>
    </row>
    <row r="299" spans="1:16" x14ac:dyDescent="0.25">
      <c r="A299" s="3"/>
      <c r="B299" s="3"/>
      <c r="C299" s="11" t="s">
        <v>29</v>
      </c>
      <c r="D299" s="11" t="s">
        <v>28</v>
      </c>
      <c r="E299" s="11" t="s">
        <v>27</v>
      </c>
      <c r="F299" s="11" t="s">
        <v>26</v>
      </c>
      <c r="G299" s="11" t="s">
        <v>25</v>
      </c>
      <c r="H299" s="3"/>
      <c r="I299" s="3"/>
      <c r="K299">
        <v>1</v>
      </c>
      <c r="L299" t="s">
        <v>1</v>
      </c>
      <c r="M299" t="s">
        <v>0</v>
      </c>
      <c r="N299" s="1">
        <v>53.2</v>
      </c>
      <c r="O299" s="1"/>
      <c r="P299" s="1"/>
    </row>
    <row r="300" spans="1:16" x14ac:dyDescent="0.25">
      <c r="A300" s="10" t="s">
        <v>1</v>
      </c>
      <c r="B300" s="8" t="s">
        <v>24</v>
      </c>
      <c r="C300" s="6">
        <v>6.8181818181818183</v>
      </c>
      <c r="D300" s="6"/>
      <c r="E300" s="7">
        <v>8.295310395418058</v>
      </c>
      <c r="F300" s="6">
        <v>1</v>
      </c>
      <c r="G300" s="5">
        <v>15.113492213599876</v>
      </c>
      <c r="H300" s="4"/>
      <c r="I300" s="3"/>
      <c r="K300">
        <v>2</v>
      </c>
      <c r="N300" s="1"/>
      <c r="O300" s="1"/>
      <c r="P300" s="1"/>
    </row>
    <row r="301" spans="1:16" x14ac:dyDescent="0.25">
      <c r="A301" s="3"/>
      <c r="B301" s="8" t="s">
        <v>23</v>
      </c>
      <c r="C301" s="6" t="e">
        <v>#REF!</v>
      </c>
      <c r="D301" s="6"/>
      <c r="E301" s="7" t="e">
        <v>#REF!</v>
      </c>
      <c r="F301" s="6">
        <v>1</v>
      </c>
      <c r="G301" s="5" t="e">
        <v>#REF!</v>
      </c>
      <c r="H301" s="4"/>
      <c r="I301" s="3"/>
      <c r="N301" s="1"/>
      <c r="O301" s="1"/>
      <c r="P301" s="1"/>
    </row>
    <row r="302" spans="1:16" x14ac:dyDescent="0.25">
      <c r="A302" s="10" t="s">
        <v>0</v>
      </c>
      <c r="B302" s="8" t="s">
        <v>22</v>
      </c>
      <c r="C302" s="6">
        <v>0.4</v>
      </c>
      <c r="D302" s="6"/>
      <c r="E302" s="7">
        <v>16.915128314356469</v>
      </c>
      <c r="F302" s="6">
        <v>1</v>
      </c>
      <c r="G302" s="5">
        <v>17.315128314356468</v>
      </c>
      <c r="H302" s="4"/>
      <c r="I302" s="3"/>
      <c r="K302">
        <v>3</v>
      </c>
      <c r="L302" t="s">
        <v>1</v>
      </c>
      <c r="M302" t="s">
        <v>0</v>
      </c>
      <c r="N302" s="1">
        <v>31.6</v>
      </c>
      <c r="O302" s="1"/>
      <c r="P302" s="1"/>
    </row>
    <row r="303" spans="1:16" x14ac:dyDescent="0.25">
      <c r="A303" s="3" t="s">
        <v>1</v>
      </c>
      <c r="B303" s="8" t="s">
        <v>21</v>
      </c>
      <c r="C303" s="6">
        <v>40</v>
      </c>
      <c r="D303" s="6"/>
      <c r="E303" s="7">
        <v>24.146043780495898</v>
      </c>
      <c r="F303" s="6">
        <v>1</v>
      </c>
      <c r="G303" s="5">
        <v>0</v>
      </c>
      <c r="H303" s="4"/>
      <c r="I303" s="3"/>
      <c r="K303">
        <v>4</v>
      </c>
      <c r="N303" s="1"/>
      <c r="O303" s="1"/>
      <c r="P303" s="1"/>
    </row>
    <row r="304" spans="1:16" x14ac:dyDescent="0.25">
      <c r="A304" s="3" t="s">
        <v>0</v>
      </c>
      <c r="B304" s="8" t="s">
        <v>20</v>
      </c>
      <c r="C304" s="6"/>
      <c r="D304" s="6"/>
      <c r="E304" s="6"/>
      <c r="F304" s="6">
        <v>0.76923076923076927</v>
      </c>
      <c r="G304" s="9">
        <v>0</v>
      </c>
      <c r="H304" s="4" t="s">
        <v>19</v>
      </c>
      <c r="I304" s="3"/>
      <c r="K304">
        <v>5</v>
      </c>
      <c r="L304" t="s">
        <v>1</v>
      </c>
      <c r="M304" t="s">
        <v>0</v>
      </c>
      <c r="N304" s="1">
        <v>106.2</v>
      </c>
      <c r="O304" s="1"/>
      <c r="P304" s="1"/>
    </row>
    <row r="305" spans="1:16" x14ac:dyDescent="0.25">
      <c r="A305" s="3" t="s">
        <v>0</v>
      </c>
      <c r="B305" s="8" t="s">
        <v>18</v>
      </c>
      <c r="C305" s="6">
        <v>10.916666666666666</v>
      </c>
      <c r="D305" s="6"/>
      <c r="E305" s="7">
        <v>0.17522116281634817</v>
      </c>
      <c r="F305" s="6">
        <v>1</v>
      </c>
      <c r="G305" s="5">
        <v>11.091887829483014</v>
      </c>
      <c r="H305" s="4" t="s">
        <v>15</v>
      </c>
      <c r="I305" s="3"/>
      <c r="K305">
        <v>6</v>
      </c>
      <c r="N305" s="1"/>
      <c r="O305" s="1"/>
      <c r="P305" s="1"/>
    </row>
    <row r="306" spans="1:16" x14ac:dyDescent="0.25">
      <c r="A306" s="3" t="s">
        <v>0</v>
      </c>
      <c r="B306" s="8" t="s">
        <v>17</v>
      </c>
      <c r="C306" s="6">
        <v>5.7045454545454541</v>
      </c>
      <c r="D306" s="6"/>
      <c r="E306" s="7">
        <v>0.39310635303210117</v>
      </c>
      <c r="F306" s="6">
        <v>1</v>
      </c>
      <c r="G306" s="5">
        <v>6.097651807577555</v>
      </c>
      <c r="H306" s="4" t="s">
        <v>15</v>
      </c>
      <c r="I306" s="3"/>
      <c r="K306">
        <v>7</v>
      </c>
      <c r="L306" t="s">
        <v>1</v>
      </c>
      <c r="M306" t="s">
        <v>0</v>
      </c>
      <c r="N306" s="1">
        <v>42.5</v>
      </c>
      <c r="O306" s="1"/>
      <c r="P306" s="1"/>
    </row>
    <row r="307" spans="1:16" x14ac:dyDescent="0.25">
      <c r="A307" s="3" t="s">
        <v>0</v>
      </c>
      <c r="B307" s="8" t="s">
        <v>16</v>
      </c>
      <c r="C307" s="6">
        <v>53</v>
      </c>
      <c r="D307" s="6"/>
      <c r="E307" s="7">
        <v>1.1400408301690828</v>
      </c>
      <c r="F307" s="6">
        <v>1</v>
      </c>
      <c r="G307" s="5">
        <v>54.140040830169085</v>
      </c>
      <c r="H307" s="4" t="s">
        <v>15</v>
      </c>
      <c r="I307" s="3"/>
      <c r="K307">
        <v>8</v>
      </c>
      <c r="N307" s="1"/>
      <c r="O307" s="1"/>
      <c r="P307" s="1"/>
    </row>
    <row r="308" spans="1:16" x14ac:dyDescent="0.25">
      <c r="A308" s="3"/>
      <c r="B308" s="3"/>
      <c r="C308" s="3"/>
      <c r="D308" s="3"/>
      <c r="E308" s="3"/>
      <c r="F308" s="3"/>
      <c r="G308" s="3"/>
      <c r="H308" s="3"/>
      <c r="I308" s="3"/>
      <c r="K308">
        <v>9</v>
      </c>
      <c r="L308" t="s">
        <v>1</v>
      </c>
      <c r="M308" t="s">
        <v>0</v>
      </c>
      <c r="N308" s="1">
        <v>0</v>
      </c>
      <c r="O308" s="1"/>
      <c r="P308" s="1"/>
    </row>
    <row r="309" spans="1:16" x14ac:dyDescent="0.25">
      <c r="K309">
        <v>9.1</v>
      </c>
      <c r="L309" t="s">
        <v>0</v>
      </c>
      <c r="M309" t="s">
        <v>1</v>
      </c>
      <c r="N309" s="1">
        <v>12</v>
      </c>
      <c r="O309" s="1">
        <v>2.916666666666667</v>
      </c>
      <c r="P309" s="1"/>
    </row>
    <row r="310" spans="1:16" x14ac:dyDescent="0.25">
      <c r="K310">
        <v>10</v>
      </c>
      <c r="L310" t="s">
        <v>0</v>
      </c>
      <c r="M310" t="s">
        <v>1</v>
      </c>
      <c r="N310" s="1">
        <v>12.9</v>
      </c>
      <c r="O310" s="1"/>
      <c r="P310" s="1"/>
    </row>
    <row r="311" spans="1:16" x14ac:dyDescent="0.25">
      <c r="K311">
        <v>10.1</v>
      </c>
      <c r="L311" t="s">
        <v>0</v>
      </c>
      <c r="M311" t="s">
        <v>1</v>
      </c>
      <c r="N311" s="1">
        <v>14.7</v>
      </c>
      <c r="O311" s="1"/>
      <c r="P311" s="1"/>
    </row>
    <row r="312" spans="1:16" x14ac:dyDescent="0.25">
      <c r="A312" s="2" t="s">
        <v>14</v>
      </c>
      <c r="B312" s="2" t="s">
        <v>13</v>
      </c>
      <c r="C312" s="2" t="s">
        <v>12</v>
      </c>
      <c r="D312" s="2" t="s">
        <v>11</v>
      </c>
      <c r="E312" s="2" t="s">
        <v>10</v>
      </c>
      <c r="F312" s="2" t="s">
        <v>9</v>
      </c>
      <c r="G312" s="2" t="s">
        <v>8</v>
      </c>
      <c r="H312" s="2" t="s">
        <v>7</v>
      </c>
      <c r="K312">
        <v>11</v>
      </c>
      <c r="L312" t="s">
        <v>1</v>
      </c>
      <c r="M312" t="s">
        <v>0</v>
      </c>
      <c r="N312" s="1">
        <v>65.900000000000006</v>
      </c>
      <c r="O312" s="1"/>
      <c r="P312" s="1"/>
    </row>
    <row r="313" spans="1:16" x14ac:dyDescent="0.25">
      <c r="A313" t="s">
        <v>1</v>
      </c>
      <c r="B313" s="1" t="s">
        <v>6</v>
      </c>
      <c r="C313" s="1">
        <v>16</v>
      </c>
      <c r="D313" s="1">
        <v>127</v>
      </c>
      <c r="E313" s="1">
        <v>241.5</v>
      </c>
      <c r="F313" s="1">
        <v>25.066666666666666</v>
      </c>
      <c r="G313" s="1">
        <v>28.666666666666668</v>
      </c>
      <c r="H313" s="1"/>
      <c r="K313">
        <v>11.1</v>
      </c>
      <c r="L313" t="s">
        <v>0</v>
      </c>
      <c r="M313" t="s">
        <v>1</v>
      </c>
      <c r="N313" s="1">
        <v>0</v>
      </c>
      <c r="O313" s="1"/>
      <c r="P313" s="1"/>
    </row>
    <row r="314" spans="1:16" x14ac:dyDescent="0.25">
      <c r="A314" t="s">
        <v>0</v>
      </c>
      <c r="B314" s="1" t="s">
        <v>3</v>
      </c>
      <c r="C314" s="1">
        <v>21</v>
      </c>
      <c r="D314" s="1">
        <v>-454.9</v>
      </c>
      <c r="E314" s="1">
        <v>105</v>
      </c>
      <c r="F314" s="1">
        <v>40.5</v>
      </c>
      <c r="G314" s="1">
        <v>43.416666666666664</v>
      </c>
      <c r="H314" s="1" t="s">
        <v>4</v>
      </c>
      <c r="K314">
        <v>11.2</v>
      </c>
      <c r="L314" t="s">
        <v>0</v>
      </c>
      <c r="M314" t="s">
        <v>1</v>
      </c>
      <c r="N314" s="1">
        <v>9.1999999999999993</v>
      </c>
      <c r="O314" s="1"/>
      <c r="P314" s="1"/>
    </row>
    <row r="315" spans="1:16" x14ac:dyDescent="0.25">
      <c r="A315" t="s">
        <v>0</v>
      </c>
      <c r="B315" s="1" t="s">
        <v>3</v>
      </c>
      <c r="C315" s="1">
        <v>21</v>
      </c>
      <c r="D315" s="1">
        <v>-454.9</v>
      </c>
      <c r="E315" s="1">
        <v>105</v>
      </c>
      <c r="F315" s="1">
        <v>40.5</v>
      </c>
      <c r="G315" s="1">
        <v>43.416666666666664</v>
      </c>
      <c r="H315" s="1" t="s">
        <v>4</v>
      </c>
      <c r="K315">
        <v>12</v>
      </c>
      <c r="L315" t="s">
        <v>0</v>
      </c>
      <c r="M315" t="s">
        <v>1</v>
      </c>
      <c r="N315" s="1">
        <v>0</v>
      </c>
      <c r="O315" s="1"/>
      <c r="P315" s="1"/>
    </row>
    <row r="316" spans="1:16" x14ac:dyDescent="0.25">
      <c r="A316" t="s">
        <v>0</v>
      </c>
      <c r="B316" s="1" t="s">
        <v>3</v>
      </c>
      <c r="C316" s="1">
        <v>21</v>
      </c>
      <c r="D316" s="1">
        <v>-454.9</v>
      </c>
      <c r="E316" s="1">
        <v>105</v>
      </c>
      <c r="F316" s="1">
        <v>40.5</v>
      </c>
      <c r="G316" s="1">
        <v>43.416666666666664</v>
      </c>
      <c r="H316" s="1" t="s">
        <v>5</v>
      </c>
      <c r="K316">
        <v>12.1</v>
      </c>
      <c r="L316" t="s">
        <v>0</v>
      </c>
      <c r="M316" t="s">
        <v>1</v>
      </c>
      <c r="N316" s="1">
        <v>14.1</v>
      </c>
      <c r="O316" s="1"/>
      <c r="P316" s="1"/>
    </row>
    <row r="317" spans="1:16" x14ac:dyDescent="0.25">
      <c r="A317" t="s">
        <v>0</v>
      </c>
      <c r="B317" s="1" t="s">
        <v>3</v>
      </c>
      <c r="C317" s="1">
        <v>21</v>
      </c>
      <c r="D317" s="1">
        <v>-454.9</v>
      </c>
      <c r="E317" s="1">
        <v>105</v>
      </c>
      <c r="F317" s="1">
        <v>40.5</v>
      </c>
      <c r="G317" s="1">
        <v>43.416666666666664</v>
      </c>
      <c r="H317" s="1" t="s">
        <v>4</v>
      </c>
      <c r="K317">
        <v>12.2</v>
      </c>
      <c r="L317" t="s">
        <v>0</v>
      </c>
      <c r="M317" t="s">
        <v>1</v>
      </c>
      <c r="N317" s="1">
        <v>9.1</v>
      </c>
      <c r="O317" s="1"/>
      <c r="P317" s="1"/>
    </row>
    <row r="318" spans="1:16" x14ac:dyDescent="0.25">
      <c r="A318" t="s">
        <v>0</v>
      </c>
      <c r="B318" s="1" t="s">
        <v>3</v>
      </c>
      <c r="C318" s="1">
        <v>21</v>
      </c>
      <c r="D318" s="1">
        <v>-454.9</v>
      </c>
      <c r="E318" s="1">
        <v>105</v>
      </c>
      <c r="F318" s="1">
        <v>40.5</v>
      </c>
      <c r="G318" s="1">
        <v>43.416666666666664</v>
      </c>
      <c r="H318" s="1" t="s">
        <v>4</v>
      </c>
      <c r="K318">
        <v>13</v>
      </c>
      <c r="L318" t="s">
        <v>1</v>
      </c>
      <c r="M318" t="s">
        <v>0</v>
      </c>
      <c r="N318" s="1">
        <v>67.900000000000006</v>
      </c>
      <c r="O318" s="1"/>
      <c r="P318" s="1"/>
    </row>
    <row r="319" spans="1:16" x14ac:dyDescent="0.25">
      <c r="A319" t="s">
        <v>0</v>
      </c>
      <c r="B319" s="1" t="s">
        <v>3</v>
      </c>
      <c r="C319" s="1">
        <v>21</v>
      </c>
      <c r="D319" s="1">
        <v>-454.9</v>
      </c>
      <c r="E319" s="1">
        <v>105</v>
      </c>
      <c r="F319" s="1">
        <v>40.5</v>
      </c>
      <c r="G319" s="1">
        <v>43.416666666666664</v>
      </c>
      <c r="H319" s="1" t="s">
        <v>2</v>
      </c>
      <c r="K319">
        <v>13.1</v>
      </c>
      <c r="L319" t="s">
        <v>0</v>
      </c>
      <c r="M319" t="s">
        <v>1</v>
      </c>
      <c r="N319" s="1">
        <v>9.6999999999999993</v>
      </c>
      <c r="O319" s="1"/>
      <c r="P319" s="1"/>
    </row>
    <row r="320" spans="1:16" x14ac:dyDescent="0.25">
      <c r="A320" t="s">
        <v>0</v>
      </c>
      <c r="B320" s="1" t="s">
        <v>3</v>
      </c>
      <c r="C320" s="1">
        <v>21</v>
      </c>
      <c r="D320" s="1">
        <v>-454.9</v>
      </c>
      <c r="E320" s="1">
        <v>105</v>
      </c>
      <c r="F320" s="1">
        <v>40.5</v>
      </c>
      <c r="G320" s="1">
        <v>43.416666666666664</v>
      </c>
      <c r="H320" s="1" t="s">
        <v>4</v>
      </c>
      <c r="K320">
        <v>13.2</v>
      </c>
      <c r="L320" t="s">
        <v>0</v>
      </c>
      <c r="M320" t="s">
        <v>1</v>
      </c>
      <c r="N320" s="1">
        <v>0</v>
      </c>
      <c r="O320" s="1"/>
      <c r="P320" s="1"/>
    </row>
    <row r="321" spans="1:16" x14ac:dyDescent="0.25">
      <c r="A321" t="s">
        <v>0</v>
      </c>
      <c r="B321" s="1" t="s">
        <v>3</v>
      </c>
      <c r="C321" s="1">
        <v>21</v>
      </c>
      <c r="D321" s="1">
        <v>-454.9</v>
      </c>
      <c r="E321" s="1">
        <v>105</v>
      </c>
      <c r="F321" s="1">
        <v>40.5</v>
      </c>
      <c r="G321" s="1">
        <v>43.416666666666664</v>
      </c>
      <c r="H321" s="1" t="s">
        <v>2</v>
      </c>
      <c r="K321">
        <v>14</v>
      </c>
      <c r="L321" t="s">
        <v>0</v>
      </c>
      <c r="M321" t="s">
        <v>1</v>
      </c>
      <c r="N321" s="1">
        <v>0</v>
      </c>
      <c r="O321" s="1"/>
      <c r="P321" s="1"/>
    </row>
    <row r="322" spans="1:16" x14ac:dyDescent="0.25">
      <c r="A322" t="s">
        <v>0</v>
      </c>
      <c r="B322" s="1" t="s">
        <v>3</v>
      </c>
      <c r="C322" s="1">
        <v>21</v>
      </c>
      <c r="D322" s="1">
        <v>-454.9</v>
      </c>
      <c r="E322" s="1">
        <v>105</v>
      </c>
      <c r="F322" s="1">
        <v>40.5</v>
      </c>
      <c r="G322" s="1">
        <v>43.416666666666664</v>
      </c>
      <c r="H322" s="1" t="s">
        <v>2</v>
      </c>
      <c r="K322">
        <v>14.1</v>
      </c>
      <c r="L322" t="s">
        <v>0</v>
      </c>
      <c r="M322" t="s">
        <v>1</v>
      </c>
      <c r="N322" s="1">
        <v>0</v>
      </c>
      <c r="O322" s="1"/>
      <c r="P322" s="1"/>
    </row>
    <row r="323" spans="1:16" x14ac:dyDescent="0.25">
      <c r="K323">
        <v>14.2</v>
      </c>
      <c r="L323" t="s">
        <v>0</v>
      </c>
      <c r="M323" t="s">
        <v>1</v>
      </c>
      <c r="N323" s="1">
        <v>9.3000000000000007</v>
      </c>
      <c r="O323" s="1"/>
      <c r="P323" s="1"/>
    </row>
    <row r="324" spans="1:16" x14ac:dyDescent="0.25">
      <c r="K324">
        <v>15</v>
      </c>
      <c r="L324" t="s">
        <v>1</v>
      </c>
      <c r="M324" t="s">
        <v>0</v>
      </c>
      <c r="N324" s="1">
        <v>50.6</v>
      </c>
      <c r="O324" s="1">
        <v>3.6</v>
      </c>
    </row>
    <row r="325" spans="1:16" x14ac:dyDescent="0.25">
      <c r="K325">
        <v>15.1</v>
      </c>
      <c r="L325" t="s">
        <v>0</v>
      </c>
      <c r="M325" t="s">
        <v>1</v>
      </c>
      <c r="N325" s="1">
        <v>0</v>
      </c>
      <c r="O325" s="1"/>
      <c r="P325" s="1"/>
    </row>
    <row r="326" spans="1:16" x14ac:dyDescent="0.25">
      <c r="K326">
        <v>15.2</v>
      </c>
      <c r="L326" t="s">
        <v>0</v>
      </c>
      <c r="M326" t="s">
        <v>1</v>
      </c>
      <c r="N326" s="1">
        <v>14.8</v>
      </c>
      <c r="O326" s="1"/>
      <c r="P326" s="1"/>
    </row>
    <row r="327" spans="1:16" x14ac:dyDescent="0.25">
      <c r="K327">
        <v>16</v>
      </c>
      <c r="L327" t="s">
        <v>0</v>
      </c>
      <c r="M327" t="s">
        <v>1</v>
      </c>
      <c r="N327" s="1">
        <v>0</v>
      </c>
      <c r="O327" s="1"/>
      <c r="P327" s="1"/>
    </row>
    <row r="328" spans="1:16" x14ac:dyDescent="0.25">
      <c r="K328">
        <v>16.100000000000001</v>
      </c>
      <c r="L328" t="s">
        <v>0</v>
      </c>
      <c r="M328" t="s">
        <v>1</v>
      </c>
      <c r="N328" s="1">
        <v>0</v>
      </c>
      <c r="O328" s="1"/>
      <c r="P328" s="1"/>
    </row>
    <row r="329" spans="1:16" x14ac:dyDescent="0.25">
      <c r="K329">
        <v>17</v>
      </c>
      <c r="L329" t="s">
        <v>1</v>
      </c>
      <c r="M329" t="s">
        <v>0</v>
      </c>
      <c r="N329" s="1">
        <v>75.099999999999994</v>
      </c>
      <c r="O329" s="1"/>
      <c r="P329" s="1"/>
    </row>
    <row r="330" spans="1:16" x14ac:dyDescent="0.25">
      <c r="K330">
        <v>17.100000000000001</v>
      </c>
      <c r="L330" t="s">
        <v>0</v>
      </c>
      <c r="M330" t="s">
        <v>1</v>
      </c>
      <c r="N330" s="1">
        <v>8.6999999999999993</v>
      </c>
      <c r="O330" s="1"/>
      <c r="P330" s="1"/>
    </row>
    <row r="331" spans="1:16" x14ac:dyDescent="0.25">
      <c r="K331">
        <v>18</v>
      </c>
      <c r="L331" t="s">
        <v>0</v>
      </c>
      <c r="M331" t="s">
        <v>1</v>
      </c>
      <c r="N331" s="1">
        <v>0</v>
      </c>
      <c r="O331" s="1"/>
      <c r="P331" s="1"/>
    </row>
    <row r="332" spans="1:16" x14ac:dyDescent="0.25">
      <c r="K332">
        <v>19</v>
      </c>
      <c r="L332" t="s">
        <v>1</v>
      </c>
      <c r="M332" t="s">
        <v>0</v>
      </c>
      <c r="N332" s="1">
        <v>66.900000000000006</v>
      </c>
      <c r="O332" s="1"/>
      <c r="P332" s="1"/>
    </row>
    <row r="350" spans="1:23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30" t="s">
        <v>76</v>
      </c>
      <c r="U350" s="30"/>
      <c r="V350" s="30"/>
      <c r="W350" s="30"/>
    </row>
    <row r="351" spans="1:23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29"/>
      <c r="K351" s="29"/>
      <c r="L351" s="32" t="s">
        <v>34</v>
      </c>
      <c r="M351" s="32" t="s">
        <v>33</v>
      </c>
      <c r="N351" s="32" t="s">
        <v>32</v>
      </c>
      <c r="O351" s="32" t="s">
        <v>21</v>
      </c>
      <c r="P351" s="32" t="s">
        <v>31</v>
      </c>
      <c r="Q351" s="32" t="s">
        <v>30</v>
      </c>
      <c r="R351" s="29"/>
      <c r="S351" s="32" t="s">
        <v>14</v>
      </c>
      <c r="T351" s="32" t="s">
        <v>77</v>
      </c>
      <c r="U351" s="32" t="s">
        <v>78</v>
      </c>
      <c r="V351" s="32" t="s">
        <v>79</v>
      </c>
      <c r="W351" s="32" t="s">
        <v>80</v>
      </c>
    </row>
    <row r="352" spans="1:23" x14ac:dyDescent="0.25">
      <c r="A352" s="31"/>
      <c r="B352" s="31"/>
      <c r="C352" s="33" t="s">
        <v>29</v>
      </c>
      <c r="D352" s="33" t="s">
        <v>28</v>
      </c>
      <c r="E352" s="33" t="s">
        <v>27</v>
      </c>
      <c r="F352" s="33" t="s">
        <v>26</v>
      </c>
      <c r="G352" s="33" t="s">
        <v>25</v>
      </c>
      <c r="H352" s="31"/>
      <c r="I352" s="31"/>
      <c r="J352" s="29"/>
      <c r="K352" s="29"/>
      <c r="L352" s="34">
        <v>1</v>
      </c>
      <c r="M352" s="29" t="s">
        <v>81</v>
      </c>
      <c r="N352" s="29" t="s">
        <v>82</v>
      </c>
      <c r="O352" s="34">
        <v>0</v>
      </c>
      <c r="P352" s="35"/>
      <c r="Q352" s="34"/>
      <c r="R352" s="29"/>
      <c r="S352" s="29" t="s">
        <v>82</v>
      </c>
      <c r="T352" s="29" t="s">
        <v>83</v>
      </c>
      <c r="U352" s="29" t="s">
        <v>84</v>
      </c>
      <c r="V352" s="29" t="s">
        <v>16</v>
      </c>
      <c r="W352" s="34">
        <v>48.000000000000007</v>
      </c>
    </row>
    <row r="353" spans="1:23" x14ac:dyDescent="0.25">
      <c r="A353" s="36" t="s">
        <v>101</v>
      </c>
      <c r="B353" s="37" t="s">
        <v>24</v>
      </c>
      <c r="C353" s="38">
        <v>3.4090909090909092</v>
      </c>
      <c r="D353" s="38"/>
      <c r="E353" s="39">
        <v>6.1924045643328496</v>
      </c>
      <c r="F353" s="38">
        <v>1</v>
      </c>
      <c r="G353" s="40">
        <v>9.6014954734237588</v>
      </c>
      <c r="H353" s="41"/>
      <c r="I353" s="31"/>
      <c r="J353" s="29"/>
      <c r="K353" s="29"/>
      <c r="L353" s="34">
        <v>2</v>
      </c>
      <c r="M353" s="29"/>
      <c r="N353" s="29"/>
      <c r="O353" s="34"/>
      <c r="P353" s="35"/>
      <c r="Q353" s="34"/>
      <c r="R353" s="29"/>
      <c r="S353" s="29" t="s">
        <v>85</v>
      </c>
      <c r="T353" s="29" t="s">
        <v>86</v>
      </c>
      <c r="U353" s="29" t="s">
        <v>87</v>
      </c>
      <c r="V353" s="29" t="s">
        <v>18</v>
      </c>
      <c r="W353" s="34">
        <v>28.900000000000002</v>
      </c>
    </row>
    <row r="354" spans="1:23" x14ac:dyDescent="0.25">
      <c r="A354" s="31"/>
      <c r="B354" s="37" t="s">
        <v>23</v>
      </c>
      <c r="C354" s="38" t="e">
        <v>#N/A</v>
      </c>
      <c r="D354" s="38"/>
      <c r="E354" s="39" t="e">
        <v>#N/A</v>
      </c>
      <c r="F354" s="38">
        <v>1</v>
      </c>
      <c r="G354" s="40" t="e">
        <v>#N/A</v>
      </c>
      <c r="H354" s="41"/>
      <c r="I354" s="31"/>
      <c r="J354" s="29"/>
      <c r="K354" s="29"/>
      <c r="L354" s="34"/>
      <c r="M354" s="29"/>
      <c r="N354" s="29"/>
      <c r="O354" s="34"/>
      <c r="P354" s="35"/>
      <c r="Q354" s="34"/>
      <c r="R354" s="29"/>
      <c r="S354" s="29"/>
      <c r="T354" s="29"/>
      <c r="U354" s="29"/>
      <c r="V354" s="29"/>
      <c r="W354" s="34"/>
    </row>
    <row r="355" spans="1:23" x14ac:dyDescent="0.25">
      <c r="A355" s="36" t="s">
        <v>81</v>
      </c>
      <c r="B355" s="37" t="s">
        <v>22</v>
      </c>
      <c r="C355" s="38">
        <v>0.8</v>
      </c>
      <c r="D355" s="38"/>
      <c r="E355" s="39">
        <v>4.5495610464165299</v>
      </c>
      <c r="F355" s="38">
        <v>1</v>
      </c>
      <c r="G355" s="40">
        <v>5.3495610464165297</v>
      </c>
      <c r="H355" s="41"/>
      <c r="I355" s="31"/>
      <c r="J355" s="29"/>
      <c r="K355" s="29"/>
      <c r="L355" s="34">
        <v>3</v>
      </c>
      <c r="M355" s="29" t="s">
        <v>81</v>
      </c>
      <c r="N355" s="29"/>
      <c r="O355" s="34">
        <v>4.3125</v>
      </c>
      <c r="P355" s="35"/>
      <c r="Q355" s="34"/>
      <c r="R355" s="29"/>
      <c r="S355" s="29" t="s">
        <v>85</v>
      </c>
      <c r="T355" s="29" t="s">
        <v>88</v>
      </c>
      <c r="U355" s="29" t="s">
        <v>87</v>
      </c>
      <c r="V355" s="29" t="s">
        <v>67</v>
      </c>
      <c r="W355" s="34">
        <v>32.700000000000003</v>
      </c>
    </row>
    <row r="356" spans="1:23" x14ac:dyDescent="0.25">
      <c r="A356" s="31" t="s">
        <v>101</v>
      </c>
      <c r="B356" s="37" t="s">
        <v>21</v>
      </c>
      <c r="C356" s="38">
        <v>10</v>
      </c>
      <c r="D356" s="38"/>
      <c r="E356" s="39">
        <v>0.54162433413889821</v>
      </c>
      <c r="F356" s="38">
        <v>1</v>
      </c>
      <c r="G356" s="40">
        <v>10.541624334138898</v>
      </c>
      <c r="H356" s="41"/>
      <c r="I356" s="31"/>
      <c r="J356" s="29"/>
      <c r="K356" s="29"/>
      <c r="L356" s="34">
        <v>4</v>
      </c>
      <c r="M356" s="29" t="s">
        <v>81</v>
      </c>
      <c r="N356" s="29"/>
      <c r="O356" s="34">
        <v>4.8874999999999993</v>
      </c>
      <c r="P356" s="35"/>
      <c r="Q356" s="34"/>
      <c r="R356" s="29"/>
      <c r="S356" s="29" t="s">
        <v>89</v>
      </c>
      <c r="T356" s="29" t="s">
        <v>90</v>
      </c>
      <c r="U356" s="29" t="s">
        <v>84</v>
      </c>
      <c r="V356" s="29" t="s">
        <v>63</v>
      </c>
      <c r="W356" s="34">
        <v>47.099999999999994</v>
      </c>
    </row>
    <row r="357" spans="1:23" x14ac:dyDescent="0.25">
      <c r="A357" s="31" t="s">
        <v>81</v>
      </c>
      <c r="B357" s="37" t="s">
        <v>20</v>
      </c>
      <c r="C357" s="38"/>
      <c r="D357" s="38"/>
      <c r="E357" s="38"/>
      <c r="F357" s="38">
        <v>0.83333333333333337</v>
      </c>
      <c r="G357" s="42">
        <v>8.7846869451157499</v>
      </c>
      <c r="H357" s="41" t="s">
        <v>102</v>
      </c>
      <c r="I357" s="31"/>
      <c r="J357" s="29"/>
      <c r="K357" s="29"/>
      <c r="L357" s="34">
        <v>5</v>
      </c>
      <c r="M357" s="29" t="s">
        <v>81</v>
      </c>
      <c r="N357" s="29"/>
      <c r="O357" s="34">
        <v>4.0824999999999996</v>
      </c>
      <c r="P357" s="35"/>
      <c r="Q357" s="34"/>
      <c r="R357" s="29"/>
      <c r="S357" s="29" t="s">
        <v>91</v>
      </c>
      <c r="T357" s="29" t="s">
        <v>92</v>
      </c>
      <c r="U357" s="29" t="s">
        <v>84</v>
      </c>
      <c r="V357" s="29" t="s">
        <v>93</v>
      </c>
      <c r="W357" s="34">
        <v>82.9</v>
      </c>
    </row>
    <row r="358" spans="1:23" x14ac:dyDescent="0.25">
      <c r="A358" s="31" t="s">
        <v>81</v>
      </c>
      <c r="B358" s="37" t="s">
        <v>18</v>
      </c>
      <c r="C358" s="38">
        <v>24.983333333333334</v>
      </c>
      <c r="D358" s="38"/>
      <c r="E358" s="39">
        <v>8.2567177481056433</v>
      </c>
      <c r="F358" s="38">
        <v>1</v>
      </c>
      <c r="G358" s="40">
        <v>33.240051081438978</v>
      </c>
      <c r="H358" s="41" t="s">
        <v>15</v>
      </c>
      <c r="I358" s="31"/>
      <c r="J358" s="29"/>
      <c r="K358" s="29"/>
      <c r="L358" s="34">
        <v>6</v>
      </c>
      <c r="M358" s="29" t="s">
        <v>81</v>
      </c>
      <c r="N358" s="29"/>
      <c r="O358" s="34">
        <v>4.7725</v>
      </c>
      <c r="P358" s="35"/>
      <c r="Q358" s="34"/>
      <c r="R358" s="29"/>
      <c r="S358" s="29" t="s">
        <v>94</v>
      </c>
      <c r="T358" s="29" t="s">
        <v>90</v>
      </c>
      <c r="U358" s="29" t="s">
        <v>84</v>
      </c>
      <c r="V358" s="29" t="s">
        <v>63</v>
      </c>
      <c r="W358" s="34">
        <v>57.999999999999993</v>
      </c>
    </row>
    <row r="359" spans="1:23" x14ac:dyDescent="0.25">
      <c r="A359" s="31" t="s">
        <v>81</v>
      </c>
      <c r="B359" s="37" t="s">
        <v>17</v>
      </c>
      <c r="C359" s="38">
        <v>13.893181818181819</v>
      </c>
      <c r="D359" s="38"/>
      <c r="E359" s="39">
        <v>15.072753847651054</v>
      </c>
      <c r="F359" s="38">
        <v>1</v>
      </c>
      <c r="G359" s="40">
        <v>28.965935665832873</v>
      </c>
      <c r="H359" s="41" t="s">
        <v>15</v>
      </c>
      <c r="I359" s="31"/>
      <c r="J359" s="29"/>
      <c r="K359" s="29"/>
      <c r="L359" s="34">
        <v>7</v>
      </c>
      <c r="M359" s="29" t="s">
        <v>81</v>
      </c>
      <c r="N359" s="29" t="s">
        <v>82</v>
      </c>
      <c r="O359" s="34">
        <v>65.400000000000006</v>
      </c>
      <c r="P359" s="35"/>
      <c r="Q359" s="34"/>
      <c r="R359" s="29"/>
      <c r="S359" s="29" t="s">
        <v>95</v>
      </c>
      <c r="T359" s="29" t="s">
        <v>86</v>
      </c>
      <c r="U359" s="29" t="s">
        <v>87</v>
      </c>
      <c r="V359" s="29" t="s">
        <v>18</v>
      </c>
      <c r="W359" s="34">
        <v>35.9</v>
      </c>
    </row>
    <row r="360" spans="1:23" x14ac:dyDescent="0.25">
      <c r="A360" s="31" t="s">
        <v>81</v>
      </c>
      <c r="B360" s="37" t="s">
        <v>16</v>
      </c>
      <c r="C360" s="38">
        <v>122.75</v>
      </c>
      <c r="D360" s="38"/>
      <c r="E360" s="39">
        <v>42.384601927751916</v>
      </c>
      <c r="F360" s="38">
        <v>1</v>
      </c>
      <c r="G360" s="40">
        <v>165.13460192775193</v>
      </c>
      <c r="H360" s="41" t="s">
        <v>2</v>
      </c>
      <c r="I360" s="31"/>
      <c r="J360" s="29"/>
      <c r="K360" s="29"/>
      <c r="L360" s="34">
        <v>8</v>
      </c>
      <c r="M360" s="29"/>
      <c r="N360" s="29"/>
      <c r="O360" s="34"/>
      <c r="P360" s="35"/>
      <c r="Q360" s="34"/>
      <c r="R360" s="29"/>
      <c r="S360" s="29" t="s">
        <v>96</v>
      </c>
      <c r="T360" s="29" t="s">
        <v>88</v>
      </c>
      <c r="U360" s="29" t="s">
        <v>97</v>
      </c>
      <c r="V360" s="29" t="s">
        <v>49</v>
      </c>
      <c r="W360" s="34">
        <v>47.400000000000006</v>
      </c>
    </row>
    <row r="361" spans="1:23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29"/>
      <c r="K361" s="29"/>
      <c r="L361" s="34">
        <v>9</v>
      </c>
      <c r="M361" s="29" t="s">
        <v>81</v>
      </c>
      <c r="N361" s="29" t="s">
        <v>85</v>
      </c>
      <c r="O361" s="34">
        <v>50.6</v>
      </c>
      <c r="P361" s="35"/>
      <c r="Q361" s="34"/>
      <c r="R361" s="29"/>
      <c r="S361" s="29" t="s">
        <v>96</v>
      </c>
      <c r="T361" s="29" t="s">
        <v>92</v>
      </c>
      <c r="U361" s="29" t="s">
        <v>84</v>
      </c>
      <c r="V361" s="29" t="s">
        <v>93</v>
      </c>
      <c r="W361" s="34">
        <v>44.199999999999996</v>
      </c>
    </row>
    <row r="362" spans="1:23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34">
        <v>10</v>
      </c>
      <c r="M362" s="29"/>
      <c r="N362" s="29"/>
      <c r="O362" s="34"/>
      <c r="P362" s="35"/>
      <c r="Q362" s="34"/>
      <c r="R362" s="29"/>
      <c r="S362" s="29"/>
      <c r="T362" s="29"/>
      <c r="U362" s="29"/>
      <c r="V362" s="29"/>
      <c r="W362" s="34"/>
    </row>
    <row r="363" spans="1:23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34">
        <v>11</v>
      </c>
      <c r="M363" s="29" t="s">
        <v>81</v>
      </c>
      <c r="N363" s="29" t="s">
        <v>85</v>
      </c>
      <c r="O363" s="34">
        <v>43.1</v>
      </c>
      <c r="P363" s="35"/>
      <c r="Q363" s="34"/>
      <c r="R363" s="29"/>
      <c r="S363" s="29"/>
      <c r="T363" s="29"/>
      <c r="U363" s="29"/>
      <c r="V363" s="29"/>
      <c r="W363" s="34"/>
    </row>
    <row r="364" spans="1:23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34">
        <v>12</v>
      </c>
      <c r="M364" s="29"/>
      <c r="N364" s="29"/>
      <c r="O364" s="34"/>
      <c r="P364" s="35"/>
      <c r="Q364" s="34"/>
      <c r="R364" s="29"/>
      <c r="S364" s="29"/>
      <c r="T364" s="29"/>
      <c r="U364" s="29"/>
      <c r="V364" s="29"/>
      <c r="W364" s="34"/>
    </row>
    <row r="365" spans="1:23" x14ac:dyDescent="0.25">
      <c r="A365" s="32" t="s">
        <v>14</v>
      </c>
      <c r="B365" s="32" t="s">
        <v>98</v>
      </c>
      <c r="C365" s="32" t="s">
        <v>13</v>
      </c>
      <c r="D365" s="32" t="s">
        <v>12</v>
      </c>
      <c r="E365" s="32" t="s">
        <v>11</v>
      </c>
      <c r="F365" s="32" t="s">
        <v>10</v>
      </c>
      <c r="G365" s="32" t="s">
        <v>9</v>
      </c>
      <c r="H365" s="32" t="s">
        <v>8</v>
      </c>
      <c r="I365" s="32" t="s">
        <v>7</v>
      </c>
      <c r="J365" s="32" t="s">
        <v>99</v>
      </c>
      <c r="K365" s="30"/>
      <c r="L365" s="34">
        <v>13</v>
      </c>
      <c r="M365" s="29" t="s">
        <v>81</v>
      </c>
      <c r="N365" s="29" t="s">
        <v>89</v>
      </c>
      <c r="O365" s="34">
        <v>0</v>
      </c>
      <c r="P365" s="35"/>
      <c r="Q365" s="34"/>
      <c r="R365" s="29"/>
      <c r="S365" s="29"/>
      <c r="T365" s="29"/>
      <c r="U365" s="29"/>
      <c r="V365" s="29"/>
      <c r="W365" s="34"/>
    </row>
    <row r="366" spans="1:23" x14ac:dyDescent="0.25">
      <c r="A366" s="29" t="s">
        <v>81</v>
      </c>
      <c r="B366" s="29" t="s">
        <v>1</v>
      </c>
      <c r="C366" s="34" t="s">
        <v>6</v>
      </c>
      <c r="D366" s="34">
        <v>16</v>
      </c>
      <c r="E366" s="34">
        <v>-2.5999999999999375</v>
      </c>
      <c r="F366" s="34">
        <v>241.5</v>
      </c>
      <c r="G366" s="34">
        <v>0.82380952380952621</v>
      </c>
      <c r="H366" s="34">
        <v>28.666666666666668</v>
      </c>
      <c r="I366" s="34"/>
      <c r="J366" s="29">
        <v>0</v>
      </c>
      <c r="K366" s="29"/>
      <c r="L366" s="34">
        <v>14</v>
      </c>
      <c r="M366" s="29"/>
      <c r="N366" s="29"/>
      <c r="O366" s="34"/>
      <c r="P366" s="35"/>
      <c r="Q366" s="34"/>
      <c r="R366" s="29"/>
      <c r="S366" s="29"/>
      <c r="T366" s="29"/>
      <c r="U366" s="29"/>
      <c r="V366" s="29"/>
      <c r="W366" s="34"/>
    </row>
    <row r="367" spans="1:23" x14ac:dyDescent="0.25">
      <c r="A367" s="29" t="s">
        <v>82</v>
      </c>
      <c r="B367" s="29" t="s">
        <v>0</v>
      </c>
      <c r="C367" s="34" t="s">
        <v>3</v>
      </c>
      <c r="D367" s="34">
        <v>21</v>
      </c>
      <c r="E367" s="34">
        <v>81.599999999999994</v>
      </c>
      <c r="F367" s="34">
        <v>147</v>
      </c>
      <c r="G367" s="34">
        <v>59.166666666666664</v>
      </c>
      <c r="H367" s="34">
        <v>59.166666666666664</v>
      </c>
      <c r="I367" s="34" t="s">
        <v>2</v>
      </c>
      <c r="J367" s="34">
        <v>86.86333333333333</v>
      </c>
      <c r="K367" s="34"/>
      <c r="L367" s="34">
        <v>15</v>
      </c>
      <c r="M367" s="29" t="s">
        <v>81</v>
      </c>
      <c r="N367" s="29"/>
      <c r="O367" s="34">
        <v>4.1974999999999998</v>
      </c>
      <c r="P367" s="35"/>
      <c r="Q367" s="34"/>
      <c r="R367" s="29"/>
      <c r="S367" s="29"/>
      <c r="T367" s="29"/>
      <c r="U367" s="29"/>
      <c r="V367" s="29"/>
      <c r="W367" s="34"/>
    </row>
    <row r="368" spans="1:23" x14ac:dyDescent="0.25">
      <c r="A368" s="29" t="s">
        <v>85</v>
      </c>
      <c r="B368" s="29" t="s">
        <v>0</v>
      </c>
      <c r="C368" s="34" t="s">
        <v>3</v>
      </c>
      <c r="D368" s="34">
        <v>21</v>
      </c>
      <c r="E368" s="34">
        <v>53.3</v>
      </c>
      <c r="F368" s="34">
        <v>147</v>
      </c>
      <c r="G368" s="34">
        <v>59.166666666666664</v>
      </c>
      <c r="H368" s="34">
        <v>59.166666666666664</v>
      </c>
      <c r="I368" s="34" t="s">
        <v>2</v>
      </c>
      <c r="J368" s="34">
        <v>79.356666666666669</v>
      </c>
      <c r="K368" s="34"/>
      <c r="L368" s="34">
        <v>16</v>
      </c>
      <c r="M368" s="29" t="s">
        <v>81</v>
      </c>
      <c r="N368" s="29"/>
      <c r="O368" s="34">
        <v>10.119999999999999</v>
      </c>
      <c r="P368" s="35"/>
      <c r="Q368" s="34"/>
      <c r="R368" s="29"/>
      <c r="S368" s="29"/>
      <c r="T368" s="29"/>
      <c r="U368" s="29"/>
      <c r="V368" s="29"/>
      <c r="W368" s="34"/>
    </row>
    <row r="369" spans="1:23" x14ac:dyDescent="0.25">
      <c r="A369" s="29" t="s">
        <v>89</v>
      </c>
      <c r="B369" s="29" t="s">
        <v>0</v>
      </c>
      <c r="C369" s="34" t="s">
        <v>3</v>
      </c>
      <c r="D369" s="34">
        <v>21</v>
      </c>
      <c r="E369" s="34">
        <v>82.7</v>
      </c>
      <c r="F369" s="34">
        <v>147</v>
      </c>
      <c r="G369" s="34">
        <v>59.166666666666664</v>
      </c>
      <c r="H369" s="34">
        <v>59.166666666666664</v>
      </c>
      <c r="I369" s="34" t="s">
        <v>2</v>
      </c>
      <c r="J369" s="34">
        <v>49.33</v>
      </c>
      <c r="K369" s="34"/>
      <c r="L369" s="34">
        <v>17</v>
      </c>
      <c r="M369" s="29" t="s">
        <v>81</v>
      </c>
      <c r="N369" s="29" t="s">
        <v>89</v>
      </c>
      <c r="O369" s="34">
        <v>0</v>
      </c>
      <c r="P369" s="35"/>
      <c r="Q369" s="34"/>
      <c r="R369" s="29"/>
      <c r="S369" s="29"/>
      <c r="T369" s="29"/>
      <c r="U369" s="29"/>
      <c r="V369" s="29"/>
      <c r="W369" s="34"/>
    </row>
    <row r="370" spans="1:23" x14ac:dyDescent="0.25">
      <c r="A370" s="29" t="s">
        <v>91</v>
      </c>
      <c r="B370" s="29" t="s">
        <v>0</v>
      </c>
      <c r="C370" s="34" t="s">
        <v>3</v>
      </c>
      <c r="D370" s="34">
        <v>21</v>
      </c>
      <c r="E370" s="34">
        <v>40.299999999999997</v>
      </c>
      <c r="F370" s="34">
        <v>147</v>
      </c>
      <c r="G370" s="34">
        <v>59.166666666666664</v>
      </c>
      <c r="H370" s="34">
        <v>59.166666666666664</v>
      </c>
      <c r="I370" s="34" t="s">
        <v>2</v>
      </c>
      <c r="J370" s="34">
        <v>38.07</v>
      </c>
      <c r="K370" s="34"/>
      <c r="L370" s="34">
        <v>18</v>
      </c>
      <c r="M370" s="29"/>
      <c r="N370" s="29"/>
      <c r="O370" s="34"/>
      <c r="P370" s="35"/>
      <c r="Q370" s="34"/>
      <c r="R370" s="29"/>
      <c r="S370" s="29"/>
      <c r="T370" s="29"/>
      <c r="U370" s="29"/>
      <c r="V370" s="29"/>
      <c r="W370" s="34"/>
    </row>
    <row r="371" spans="1:23" x14ac:dyDescent="0.25">
      <c r="A371" s="29" t="s">
        <v>94</v>
      </c>
      <c r="B371" s="29" t="s">
        <v>0</v>
      </c>
      <c r="C371" s="34" t="s">
        <v>3</v>
      </c>
      <c r="D371" s="34">
        <v>21</v>
      </c>
      <c r="E371" s="34">
        <v>74.900000000000006</v>
      </c>
      <c r="F371" s="34">
        <v>147</v>
      </c>
      <c r="G371" s="34">
        <v>59.166666666666664</v>
      </c>
      <c r="H371" s="34">
        <v>59.166666666666664</v>
      </c>
      <c r="I371" s="34" t="s">
        <v>2</v>
      </c>
      <c r="J371" s="34">
        <v>15.549999999999997</v>
      </c>
      <c r="K371" s="34"/>
      <c r="L371" s="34">
        <v>19</v>
      </c>
      <c r="M371" s="29" t="s">
        <v>81</v>
      </c>
      <c r="N371" s="29"/>
      <c r="O371" s="34">
        <v>5.0599999999999996</v>
      </c>
      <c r="P371" s="35"/>
      <c r="Q371" s="34"/>
      <c r="R371" s="29"/>
      <c r="S371" s="29"/>
      <c r="T371" s="29"/>
      <c r="U371" s="29"/>
      <c r="V371" s="29"/>
      <c r="W371" s="34"/>
    </row>
    <row r="372" spans="1:23" x14ac:dyDescent="0.25">
      <c r="A372" s="29" t="s">
        <v>95</v>
      </c>
      <c r="B372" s="29" t="s">
        <v>0</v>
      </c>
      <c r="C372" s="34" t="s">
        <v>3</v>
      </c>
      <c r="D372" s="34">
        <v>21</v>
      </c>
      <c r="E372" s="34">
        <v>83.7</v>
      </c>
      <c r="F372" s="34">
        <v>147</v>
      </c>
      <c r="G372" s="34">
        <v>10.166666666666664</v>
      </c>
      <c r="H372" s="34">
        <v>59.166666666666664</v>
      </c>
      <c r="I372" s="34"/>
      <c r="J372" s="34">
        <v>0</v>
      </c>
      <c r="K372" s="34"/>
      <c r="L372" s="34">
        <v>20</v>
      </c>
      <c r="M372" s="29" t="s">
        <v>81</v>
      </c>
      <c r="N372" s="29"/>
      <c r="O372" s="34">
        <v>4.5424999999999995</v>
      </c>
      <c r="P372" s="35"/>
      <c r="Q372" s="34"/>
      <c r="R372" s="29"/>
      <c r="S372" s="29"/>
      <c r="T372" s="29"/>
      <c r="U372" s="29"/>
      <c r="V372" s="29"/>
      <c r="W372" s="34"/>
    </row>
    <row r="373" spans="1:23" x14ac:dyDescent="0.25">
      <c r="A373" s="29" t="s">
        <v>96</v>
      </c>
      <c r="B373" s="29" t="s">
        <v>0</v>
      </c>
      <c r="C373" s="34" t="s">
        <v>3</v>
      </c>
      <c r="D373" s="34">
        <v>21</v>
      </c>
      <c r="E373" s="34">
        <v>9.8000000000000114</v>
      </c>
      <c r="F373" s="34">
        <v>147</v>
      </c>
      <c r="G373" s="34">
        <v>-0.8333333333333357</v>
      </c>
      <c r="H373" s="34">
        <v>59.166666666666664</v>
      </c>
      <c r="I373" s="34" t="s">
        <v>2</v>
      </c>
      <c r="J373" s="34">
        <v>0</v>
      </c>
      <c r="K373" s="34"/>
      <c r="L373" s="34">
        <v>21</v>
      </c>
      <c r="M373" s="29" t="s">
        <v>81</v>
      </c>
      <c r="N373" s="29"/>
      <c r="O373" s="34">
        <v>7.8199999999999994</v>
      </c>
      <c r="P373" s="35"/>
      <c r="Q373" s="34"/>
      <c r="R373" s="29"/>
      <c r="S373" s="29"/>
      <c r="T373" s="29"/>
      <c r="U373" s="29"/>
      <c r="V373" s="29"/>
      <c r="W373" s="34"/>
    </row>
    <row r="374" spans="1:23" x14ac:dyDescent="0.25">
      <c r="A374" s="29" t="s">
        <v>100</v>
      </c>
      <c r="B374" s="29" t="s">
        <v>0</v>
      </c>
      <c r="C374" s="34" t="s">
        <v>3</v>
      </c>
      <c r="D374" s="34">
        <v>21</v>
      </c>
      <c r="E374" s="34">
        <v>147</v>
      </c>
      <c r="F374" s="34">
        <v>147</v>
      </c>
      <c r="G374" s="34">
        <v>9.1666666666666643</v>
      </c>
      <c r="H374" s="34">
        <v>59.166666666666664</v>
      </c>
      <c r="I374" s="34"/>
      <c r="J374" s="34">
        <v>0</v>
      </c>
      <c r="K374" s="34"/>
      <c r="L374" s="34">
        <v>22</v>
      </c>
      <c r="M374" s="29" t="s">
        <v>81</v>
      </c>
      <c r="N374" s="29" t="s">
        <v>89</v>
      </c>
      <c r="O374" s="34">
        <v>0</v>
      </c>
      <c r="P374" s="35"/>
      <c r="Q374" s="34"/>
      <c r="R374" s="29"/>
      <c r="S374" s="29"/>
      <c r="T374" s="29"/>
      <c r="U374" s="29"/>
      <c r="V374" s="29"/>
      <c r="W374" s="34"/>
    </row>
    <row r="375" spans="1:23" x14ac:dyDescent="0.25">
      <c r="A375" s="29" t="s">
        <v>101</v>
      </c>
      <c r="B375" s="29" t="s">
        <v>0</v>
      </c>
      <c r="C375" s="34" t="s">
        <v>3</v>
      </c>
      <c r="D375" s="34">
        <v>21</v>
      </c>
      <c r="E375" s="34">
        <v>147</v>
      </c>
      <c r="F375" s="34">
        <v>147</v>
      </c>
      <c r="G375" s="34">
        <v>-0.8333333333333357</v>
      </c>
      <c r="H375" s="34">
        <v>59.166666666666664</v>
      </c>
      <c r="I375" s="34"/>
      <c r="J375" s="34">
        <v>0</v>
      </c>
      <c r="K375" s="34"/>
      <c r="L375" s="34">
        <v>23</v>
      </c>
      <c r="M375" s="29" t="s">
        <v>81</v>
      </c>
      <c r="N375" s="29"/>
      <c r="O375" s="34">
        <v>8.567499999999999</v>
      </c>
      <c r="P375" s="35"/>
      <c r="Q375" s="34"/>
      <c r="R375" s="29"/>
      <c r="S375" s="29"/>
      <c r="T375" s="29"/>
      <c r="U375" s="29"/>
      <c r="V375" s="29"/>
      <c r="W375" s="34"/>
    </row>
    <row r="376" spans="1:23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34">
        <v>24</v>
      </c>
      <c r="M376" s="29" t="s">
        <v>81</v>
      </c>
      <c r="N376" s="29"/>
      <c r="O376" s="34">
        <v>4.8874999999999993</v>
      </c>
      <c r="P376" s="35"/>
      <c r="Q376" s="34"/>
      <c r="R376" s="29"/>
      <c r="S376" s="29"/>
      <c r="T376" s="29"/>
      <c r="U376" s="29"/>
      <c r="V376" s="29"/>
      <c r="W376" s="34"/>
    </row>
    <row r="377" spans="1:23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34">
        <v>25</v>
      </c>
      <c r="M377" s="29" t="s">
        <v>81</v>
      </c>
      <c r="N377" s="29"/>
      <c r="O377" s="34">
        <v>6.9574999999999996</v>
      </c>
      <c r="P377" s="35"/>
      <c r="Q377" s="29"/>
      <c r="R377" s="29"/>
      <c r="S377" s="29"/>
      <c r="T377" s="29"/>
      <c r="U377" s="29"/>
      <c r="V377" s="29"/>
      <c r="W377" s="34"/>
    </row>
    <row r="378" spans="1:23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34">
        <v>26</v>
      </c>
      <c r="M378" s="29" t="s">
        <v>81</v>
      </c>
      <c r="N378" s="29"/>
      <c r="O378" s="34">
        <v>5.5774999999999988</v>
      </c>
      <c r="P378" s="35"/>
      <c r="Q378" s="34"/>
      <c r="R378" s="29"/>
      <c r="S378" s="29"/>
      <c r="T378" s="29"/>
      <c r="U378" s="29"/>
      <c r="V378" s="29"/>
      <c r="W378" s="34"/>
    </row>
    <row r="379" spans="1:23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34">
        <v>27</v>
      </c>
      <c r="M379" s="29" t="s">
        <v>81</v>
      </c>
      <c r="N379" s="29" t="s">
        <v>89</v>
      </c>
      <c r="O379" s="34">
        <v>64.3</v>
      </c>
      <c r="P379" s="35">
        <v>24.842857142857142</v>
      </c>
      <c r="Q379" s="34"/>
      <c r="R379" s="29"/>
      <c r="S379" s="29"/>
      <c r="T379" s="29"/>
      <c r="U379" s="29"/>
      <c r="V379" s="29"/>
      <c r="W379" s="34"/>
    </row>
    <row r="380" spans="1:23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34">
        <v>28</v>
      </c>
      <c r="M380" s="29"/>
      <c r="N380" s="29"/>
      <c r="O380" s="34"/>
      <c r="P380" s="35"/>
      <c r="Q380" s="34"/>
      <c r="R380" s="29"/>
      <c r="S380" s="29"/>
      <c r="T380" s="29"/>
      <c r="U380" s="29"/>
      <c r="V380" s="29"/>
      <c r="W380" s="34"/>
    </row>
    <row r="381" spans="1:23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34">
        <v>29</v>
      </c>
      <c r="M381" s="29" t="s">
        <v>81</v>
      </c>
      <c r="N381" s="29" t="s">
        <v>91</v>
      </c>
      <c r="O381" s="34">
        <v>0</v>
      </c>
      <c r="P381" s="35"/>
      <c r="Q381" s="34"/>
      <c r="R381" s="29"/>
      <c r="S381" s="29"/>
      <c r="T381" s="29"/>
      <c r="U381" s="29"/>
      <c r="V381" s="29"/>
      <c r="W381" s="34"/>
    </row>
    <row r="382" spans="1:23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34">
        <v>30</v>
      </c>
      <c r="M382" s="29"/>
      <c r="N382" s="29"/>
      <c r="O382" s="34"/>
      <c r="P382" s="35"/>
      <c r="Q382" s="34"/>
      <c r="R382" s="29"/>
      <c r="S382" s="29"/>
      <c r="T382" s="29"/>
      <c r="U382" s="29"/>
      <c r="V382" s="29"/>
      <c r="W382" s="34"/>
    </row>
    <row r="383" spans="1:23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34">
        <v>31</v>
      </c>
      <c r="M383" s="29" t="s">
        <v>81</v>
      </c>
      <c r="N383" s="29" t="s">
        <v>91</v>
      </c>
      <c r="O383" s="34">
        <v>0</v>
      </c>
      <c r="P383" s="35"/>
      <c r="Q383" s="34"/>
      <c r="R383" s="29"/>
      <c r="S383" s="29"/>
      <c r="T383" s="29"/>
      <c r="U383" s="29"/>
      <c r="V383" s="29"/>
      <c r="W383" s="34"/>
    </row>
    <row r="384" spans="1:23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34">
        <v>32</v>
      </c>
      <c r="M384" s="29"/>
      <c r="N384" s="29"/>
      <c r="O384" s="34"/>
      <c r="P384" s="35"/>
      <c r="Q384" s="34"/>
      <c r="R384" s="29"/>
      <c r="S384" s="29"/>
      <c r="T384" s="29"/>
      <c r="U384" s="29"/>
      <c r="V384" s="29"/>
      <c r="W384" s="34"/>
    </row>
    <row r="385" spans="1:23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34">
        <v>33</v>
      </c>
      <c r="M385" s="29" t="s">
        <v>81</v>
      </c>
      <c r="N385" s="29" t="s">
        <v>91</v>
      </c>
      <c r="O385" s="34">
        <v>106.7</v>
      </c>
      <c r="P385" s="35"/>
      <c r="Q385" s="34"/>
      <c r="R385" s="29"/>
      <c r="S385" s="29"/>
      <c r="T385" s="29"/>
      <c r="U385" s="29"/>
      <c r="V385" s="29"/>
      <c r="W385" s="34"/>
    </row>
    <row r="386" spans="1:23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34">
        <v>34</v>
      </c>
      <c r="M386" s="29"/>
      <c r="N386" s="29"/>
      <c r="O386" s="34"/>
      <c r="P386" s="35"/>
      <c r="Q386" s="34"/>
      <c r="R386" s="29"/>
      <c r="S386" s="29"/>
      <c r="T386" s="29"/>
      <c r="U386" s="29"/>
      <c r="V386" s="29"/>
      <c r="W386" s="34"/>
    </row>
    <row r="387" spans="1:23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34">
        <v>35</v>
      </c>
      <c r="M387" s="29" t="s">
        <v>81</v>
      </c>
      <c r="N387" s="29" t="s">
        <v>94</v>
      </c>
      <c r="O387" s="34">
        <v>0</v>
      </c>
      <c r="P387" s="35"/>
      <c r="Q387" s="34"/>
      <c r="R387" s="29"/>
      <c r="S387" s="29"/>
      <c r="T387" s="29"/>
      <c r="U387" s="29"/>
      <c r="V387" s="29"/>
      <c r="W387" s="34"/>
    </row>
    <row r="388" spans="1:23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34">
        <v>36</v>
      </c>
      <c r="M388" s="29"/>
      <c r="N388" s="29"/>
      <c r="O388" s="34"/>
      <c r="P388" s="35"/>
      <c r="Q388" s="34"/>
      <c r="R388" s="29"/>
      <c r="S388" s="29"/>
      <c r="T388" s="29"/>
      <c r="U388" s="29"/>
      <c r="V388" s="29"/>
      <c r="W388" s="34"/>
    </row>
    <row r="389" spans="1:23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34">
        <v>37</v>
      </c>
      <c r="M389" s="29" t="s">
        <v>81</v>
      </c>
      <c r="N389" s="29" t="s">
        <v>94</v>
      </c>
      <c r="O389" s="34">
        <v>0</v>
      </c>
      <c r="P389" s="35"/>
      <c r="Q389" s="34"/>
      <c r="R389" s="29"/>
      <c r="S389" s="29"/>
      <c r="T389" s="29"/>
      <c r="U389" s="29"/>
      <c r="V389" s="29"/>
      <c r="W389" s="34"/>
    </row>
    <row r="390" spans="1:23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34">
        <v>38</v>
      </c>
      <c r="M390" s="29"/>
      <c r="N390" s="29"/>
      <c r="O390" s="34"/>
      <c r="P390" s="35"/>
      <c r="Q390" s="34"/>
      <c r="R390" s="29"/>
      <c r="S390" s="29"/>
      <c r="T390" s="29"/>
      <c r="U390" s="29"/>
      <c r="V390" s="29"/>
      <c r="W390" s="34"/>
    </row>
    <row r="391" spans="1:23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34">
        <v>39</v>
      </c>
      <c r="M391" s="29" t="s">
        <v>81</v>
      </c>
      <c r="N391" s="29" t="s">
        <v>94</v>
      </c>
      <c r="O391" s="29">
        <v>0</v>
      </c>
      <c r="P391" s="35"/>
      <c r="Q391" s="29"/>
      <c r="R391" s="29"/>
      <c r="S391" s="29"/>
      <c r="T391" s="29"/>
      <c r="U391" s="29"/>
      <c r="V391" s="29"/>
      <c r="W391" s="34"/>
    </row>
    <row r="392" spans="1:23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34">
        <v>40</v>
      </c>
      <c r="M392" s="29"/>
      <c r="N392" s="29"/>
      <c r="O392" s="29"/>
      <c r="P392" s="35"/>
      <c r="Q392" s="29"/>
      <c r="R392" s="29"/>
      <c r="S392" s="29"/>
      <c r="T392" s="29"/>
      <c r="U392" s="29"/>
      <c r="V392" s="29"/>
      <c r="W392" s="34"/>
    </row>
    <row r="393" spans="1:23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34">
        <v>41</v>
      </c>
      <c r="M393" s="29" t="s">
        <v>81</v>
      </c>
      <c r="N393" s="29"/>
      <c r="O393" s="34">
        <v>6.7850000000000001</v>
      </c>
      <c r="P393" s="35"/>
      <c r="Q393" s="29"/>
      <c r="R393" s="29"/>
      <c r="S393" s="29"/>
      <c r="T393" s="29"/>
      <c r="U393" s="29"/>
      <c r="V393" s="29"/>
      <c r="W393" s="34"/>
    </row>
    <row r="394" spans="1:23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34">
        <v>42</v>
      </c>
      <c r="M394" s="29" t="s">
        <v>81</v>
      </c>
      <c r="N394" s="29"/>
      <c r="O394" s="34">
        <v>7.7624999999999993</v>
      </c>
      <c r="P394" s="35"/>
      <c r="Q394" s="29"/>
      <c r="R394" s="29"/>
      <c r="S394" s="29"/>
      <c r="T394" s="29"/>
      <c r="U394" s="29"/>
      <c r="V394" s="29"/>
      <c r="W394" s="34"/>
    </row>
    <row r="395" spans="1:23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34">
        <v>43</v>
      </c>
      <c r="M395" s="29" t="s">
        <v>81</v>
      </c>
      <c r="N395" s="29"/>
      <c r="O395" s="34">
        <v>8.567499999999999</v>
      </c>
      <c r="P395" s="35"/>
      <c r="Q395" s="29"/>
      <c r="R395" s="29"/>
      <c r="S395" s="29"/>
      <c r="T395" s="29"/>
      <c r="U395" s="29"/>
      <c r="V395" s="29"/>
      <c r="W395" s="34"/>
    </row>
    <row r="396" spans="1:23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34">
        <v>44</v>
      </c>
      <c r="M396" s="29" t="s">
        <v>81</v>
      </c>
      <c r="N396" s="29"/>
      <c r="O396" s="34">
        <v>4.1974999999999998</v>
      </c>
      <c r="P396" s="35"/>
      <c r="Q396" s="29"/>
      <c r="R396" s="29"/>
      <c r="S396" s="29"/>
      <c r="T396" s="29"/>
      <c r="U396" s="29"/>
      <c r="V396" s="29"/>
      <c r="W396" s="34"/>
    </row>
    <row r="397" spans="1:23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34">
        <v>45</v>
      </c>
      <c r="M397" s="29" t="s">
        <v>81</v>
      </c>
      <c r="N397" s="29" t="s">
        <v>94</v>
      </c>
      <c r="O397" s="29">
        <v>72.099999999999994</v>
      </c>
      <c r="P397" s="35"/>
      <c r="Q397" s="29"/>
      <c r="R397" s="29"/>
      <c r="S397" s="29"/>
      <c r="T397" s="29"/>
      <c r="U397" s="29"/>
      <c r="V397" s="29"/>
      <c r="W397" s="34"/>
    </row>
    <row r="398" spans="1:23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34">
        <v>46</v>
      </c>
      <c r="M398" s="29"/>
      <c r="N398" s="29"/>
      <c r="O398" s="29"/>
      <c r="P398" s="35"/>
      <c r="Q398" s="29"/>
      <c r="R398" s="29"/>
      <c r="S398" s="29"/>
      <c r="T398" s="29"/>
      <c r="U398" s="29"/>
      <c r="V398" s="29"/>
      <c r="W398" s="34"/>
    </row>
    <row r="399" spans="1:23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34">
        <v>47</v>
      </c>
      <c r="M399" s="29" t="s">
        <v>81</v>
      </c>
      <c r="N399" s="29" t="s">
        <v>95</v>
      </c>
      <c r="O399" s="29">
        <v>0</v>
      </c>
      <c r="P399" s="35"/>
      <c r="Q399" s="29"/>
      <c r="R399" s="29"/>
      <c r="S399" s="29"/>
      <c r="T399" s="29"/>
      <c r="U399" s="29"/>
      <c r="V399" s="29"/>
      <c r="W399" s="34"/>
    </row>
    <row r="400" spans="1:23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34">
        <v>48</v>
      </c>
      <c r="M400" s="29"/>
      <c r="N400" s="29"/>
      <c r="O400" s="29"/>
      <c r="P400" s="35"/>
      <c r="Q400" s="29"/>
      <c r="R400" s="29"/>
      <c r="S400" s="29"/>
      <c r="T400" s="29"/>
      <c r="U400" s="29"/>
      <c r="V400" s="29"/>
      <c r="W400" s="34"/>
    </row>
    <row r="401" spans="1:23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34">
        <v>49</v>
      </c>
      <c r="M401" s="29" t="s">
        <v>81</v>
      </c>
      <c r="N401" s="29" t="s">
        <v>95</v>
      </c>
      <c r="O401" s="29">
        <v>63.3</v>
      </c>
      <c r="P401" s="35"/>
      <c r="Q401" s="29"/>
      <c r="R401" s="29"/>
      <c r="S401" s="29"/>
      <c r="T401" s="29"/>
      <c r="U401" s="29"/>
      <c r="V401" s="29"/>
      <c r="W401" s="34"/>
    </row>
    <row r="402" spans="1:23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34">
        <v>50</v>
      </c>
      <c r="M402" s="29"/>
      <c r="N402" s="29"/>
      <c r="O402" s="29"/>
      <c r="P402" s="35"/>
      <c r="Q402" s="29"/>
      <c r="R402" s="29"/>
      <c r="S402" s="29"/>
      <c r="T402" s="29"/>
      <c r="U402" s="29"/>
      <c r="V402" s="29"/>
      <c r="W402" s="34"/>
    </row>
    <row r="403" spans="1:23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34">
        <v>51</v>
      </c>
      <c r="M403" s="29" t="s">
        <v>81</v>
      </c>
      <c r="N403" s="29" t="s">
        <v>96</v>
      </c>
      <c r="O403" s="29">
        <v>65.400000000000006</v>
      </c>
      <c r="P403" s="35"/>
      <c r="Q403" s="29"/>
      <c r="R403" s="29"/>
      <c r="S403" s="29"/>
      <c r="T403" s="29"/>
      <c r="U403" s="29"/>
      <c r="V403" s="29"/>
      <c r="W403" s="34"/>
    </row>
    <row r="404" spans="1:23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34">
        <v>52</v>
      </c>
      <c r="M404" s="29"/>
      <c r="N404" s="29"/>
      <c r="O404" s="29"/>
      <c r="P404" s="35"/>
      <c r="Q404" s="29"/>
      <c r="R404" s="29"/>
      <c r="S404" s="29"/>
      <c r="T404" s="29"/>
      <c r="U404" s="29"/>
      <c r="V404" s="29"/>
      <c r="W404" s="34"/>
    </row>
    <row r="405" spans="1:23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34">
        <v>53</v>
      </c>
      <c r="M405" s="29" t="s">
        <v>81</v>
      </c>
      <c r="N405" s="29" t="s">
        <v>100</v>
      </c>
      <c r="O405" s="29">
        <v>0</v>
      </c>
      <c r="P405" s="35"/>
      <c r="Q405" s="29"/>
      <c r="R405" s="29"/>
      <c r="S405" s="29"/>
      <c r="T405" s="29"/>
      <c r="U405" s="29"/>
      <c r="V405" s="29"/>
      <c r="W405" s="34"/>
    </row>
    <row r="406" spans="1:23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34">
        <v>53.1</v>
      </c>
      <c r="M406" s="29" t="s">
        <v>100</v>
      </c>
      <c r="N406" s="29" t="s">
        <v>81</v>
      </c>
      <c r="O406" s="29">
        <v>11.2</v>
      </c>
      <c r="P406" s="35">
        <v>1</v>
      </c>
      <c r="Q406" s="29"/>
      <c r="R406" s="29"/>
      <c r="S406" s="29"/>
      <c r="T406" s="29"/>
      <c r="U406" s="29"/>
      <c r="V406" s="29"/>
      <c r="W406" s="34"/>
    </row>
    <row r="407" spans="1:23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34">
        <v>53.2</v>
      </c>
      <c r="M407" s="29" t="s">
        <v>101</v>
      </c>
      <c r="N407" s="29" t="s">
        <v>81</v>
      </c>
      <c r="O407" s="29">
        <v>10.6</v>
      </c>
      <c r="P407" s="35">
        <v>14</v>
      </c>
      <c r="Q407" s="29"/>
      <c r="R407" s="29"/>
      <c r="S407" s="29"/>
      <c r="T407" s="29"/>
      <c r="U407" s="29"/>
      <c r="V407" s="29"/>
      <c r="W407" s="34"/>
    </row>
    <row r="408" spans="1:23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34">
        <v>54</v>
      </c>
      <c r="M408" s="29" t="s">
        <v>100</v>
      </c>
      <c r="N408" s="29" t="s">
        <v>81</v>
      </c>
      <c r="O408" s="29">
        <v>11</v>
      </c>
      <c r="P408" s="35">
        <v>9</v>
      </c>
      <c r="Q408" s="29"/>
      <c r="R408" s="29"/>
      <c r="S408" s="29"/>
      <c r="T408" s="29"/>
      <c r="U408" s="29"/>
      <c r="V408" s="29"/>
      <c r="W408" s="34"/>
    </row>
    <row r="409" spans="1:23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34">
        <v>54.1</v>
      </c>
      <c r="M409" s="29" t="s">
        <v>101</v>
      </c>
      <c r="N409" s="29" t="s">
        <v>81</v>
      </c>
      <c r="O409" s="29">
        <v>11.3</v>
      </c>
      <c r="P409" s="35">
        <v>7</v>
      </c>
      <c r="Q409" s="29"/>
      <c r="R409" s="29"/>
      <c r="S409" s="29"/>
      <c r="T409" s="29"/>
      <c r="U409" s="29"/>
      <c r="V409" s="29"/>
      <c r="W409" s="34"/>
    </row>
    <row r="410" spans="1:23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34">
        <v>54.2</v>
      </c>
      <c r="M410" s="29" t="s">
        <v>95</v>
      </c>
      <c r="N410" s="29" t="s">
        <v>81</v>
      </c>
      <c r="O410" s="29">
        <v>11.3</v>
      </c>
      <c r="P410" s="35">
        <v>7</v>
      </c>
      <c r="Q410" s="29"/>
      <c r="R410" s="29"/>
      <c r="S410" s="29"/>
      <c r="T410" s="29"/>
      <c r="U410" s="29"/>
      <c r="V410" s="29"/>
      <c r="W410" s="34"/>
    </row>
    <row r="411" spans="1:23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34">
        <v>54.3</v>
      </c>
      <c r="M411" s="29" t="s">
        <v>96</v>
      </c>
      <c r="N411" s="29" t="s">
        <v>81</v>
      </c>
      <c r="O411" s="29">
        <v>10.5</v>
      </c>
      <c r="P411" s="35">
        <v>13</v>
      </c>
      <c r="Q411" s="29"/>
      <c r="R411" s="29"/>
      <c r="S411" s="29"/>
      <c r="T411" s="29"/>
      <c r="U411" s="29"/>
      <c r="V411" s="29"/>
      <c r="W411" s="34"/>
    </row>
    <row r="412" spans="1:23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34">
        <v>55</v>
      </c>
      <c r="M412" s="29" t="s">
        <v>81</v>
      </c>
      <c r="N412" s="29" t="s">
        <v>96</v>
      </c>
      <c r="O412" s="29">
        <v>0</v>
      </c>
      <c r="P412" s="35"/>
      <c r="Q412" s="29">
        <v>21</v>
      </c>
      <c r="R412" s="29"/>
      <c r="S412" s="29"/>
      <c r="T412" s="29"/>
      <c r="U412" s="29"/>
      <c r="V412" s="29"/>
      <c r="W412" s="34"/>
    </row>
    <row r="413" spans="1:23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34">
        <v>55.1</v>
      </c>
      <c r="M413" s="29" t="s">
        <v>100</v>
      </c>
      <c r="N413" s="29" t="s">
        <v>81</v>
      </c>
      <c r="O413" s="29">
        <v>11.5</v>
      </c>
      <c r="P413" s="35">
        <v>12</v>
      </c>
      <c r="Q413" s="29"/>
      <c r="R413" s="29"/>
      <c r="S413" s="29"/>
      <c r="T413" s="29"/>
      <c r="U413" s="29"/>
      <c r="V413" s="29"/>
      <c r="W413" s="34"/>
    </row>
    <row r="414" spans="1:23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34">
        <v>55.2</v>
      </c>
      <c r="M414" s="29" t="s">
        <v>101</v>
      </c>
      <c r="N414" s="29" t="s">
        <v>81</v>
      </c>
      <c r="O414" s="29">
        <v>11.6</v>
      </c>
      <c r="P414" s="35">
        <v>11</v>
      </c>
      <c r="Q414" s="29"/>
      <c r="R414" s="29"/>
      <c r="S414" s="29"/>
      <c r="T414" s="29"/>
      <c r="U414" s="29"/>
      <c r="V414" s="29"/>
      <c r="W414" s="34"/>
    </row>
    <row r="415" spans="1:23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34">
        <v>55.3</v>
      </c>
      <c r="M415" s="29" t="s">
        <v>95</v>
      </c>
      <c r="N415" s="29" t="s">
        <v>81</v>
      </c>
      <c r="O415" s="29">
        <v>10.6</v>
      </c>
      <c r="P415" s="35">
        <v>5</v>
      </c>
      <c r="Q415" s="29"/>
      <c r="R415" s="29"/>
      <c r="S415" s="29"/>
      <c r="T415" s="29"/>
      <c r="U415" s="29"/>
      <c r="V415" s="29"/>
      <c r="W415" s="34"/>
    </row>
    <row r="416" spans="1:23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34">
        <v>55.4</v>
      </c>
      <c r="M416" s="29" t="s">
        <v>96</v>
      </c>
      <c r="N416" s="29" t="s">
        <v>81</v>
      </c>
      <c r="O416" s="29">
        <v>15.450000000000001</v>
      </c>
      <c r="P416" s="35">
        <v>6</v>
      </c>
      <c r="Q416" s="29"/>
      <c r="R416" s="29"/>
      <c r="S416" s="29"/>
      <c r="T416" s="29"/>
      <c r="U416" s="29"/>
      <c r="V416" s="29"/>
      <c r="W416" s="34"/>
    </row>
    <row r="417" spans="1:23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34">
        <v>56</v>
      </c>
      <c r="M417" s="29" t="s">
        <v>100</v>
      </c>
      <c r="N417" s="29" t="s">
        <v>81</v>
      </c>
      <c r="O417" s="29">
        <v>0</v>
      </c>
      <c r="P417" s="35"/>
      <c r="Q417" s="29">
        <v>2</v>
      </c>
      <c r="R417" s="29"/>
      <c r="S417" s="29"/>
      <c r="T417" s="29"/>
      <c r="U417" s="29"/>
      <c r="V417" s="29"/>
      <c r="W417" s="34"/>
    </row>
    <row r="418" spans="1:23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34">
        <v>56.1</v>
      </c>
      <c r="M418" s="29" t="s">
        <v>101</v>
      </c>
      <c r="N418" s="29" t="s">
        <v>81</v>
      </c>
      <c r="O418" s="29">
        <v>10.7</v>
      </c>
      <c r="P418" s="35">
        <v>9</v>
      </c>
      <c r="Q418" s="29"/>
      <c r="R418" s="29"/>
      <c r="S418" s="29"/>
      <c r="T418" s="29"/>
      <c r="U418" s="29"/>
      <c r="V418" s="29"/>
      <c r="W418" s="34"/>
    </row>
    <row r="419" spans="1:23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34">
        <v>56.2</v>
      </c>
      <c r="M419" s="29" t="s">
        <v>95</v>
      </c>
      <c r="N419" s="29" t="s">
        <v>81</v>
      </c>
      <c r="O419" s="29">
        <v>15.899999999999999</v>
      </c>
      <c r="P419" s="35">
        <v>6</v>
      </c>
      <c r="Q419" s="29"/>
      <c r="R419" s="29"/>
      <c r="S419" s="29"/>
      <c r="T419" s="29"/>
      <c r="U419" s="29"/>
      <c r="V419" s="29"/>
      <c r="W419" s="34"/>
    </row>
    <row r="420" spans="1:23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34">
        <v>56.3</v>
      </c>
      <c r="M420" s="29" t="s">
        <v>96</v>
      </c>
      <c r="N420" s="29" t="s">
        <v>81</v>
      </c>
      <c r="O420" s="29">
        <v>11.6</v>
      </c>
      <c r="P420" s="35">
        <v>11</v>
      </c>
      <c r="Q420" s="29"/>
      <c r="R420" s="29"/>
      <c r="S420" s="29"/>
      <c r="T420" s="29"/>
      <c r="U420" s="29"/>
      <c r="V420" s="29"/>
      <c r="W420" s="34"/>
    </row>
    <row r="421" spans="1:23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34">
        <v>57</v>
      </c>
      <c r="M421" s="29" t="s">
        <v>81</v>
      </c>
      <c r="N421" s="29" t="s">
        <v>96</v>
      </c>
      <c r="O421" s="29">
        <v>71.8</v>
      </c>
      <c r="P421" s="35"/>
      <c r="Q421" s="29">
        <v>9</v>
      </c>
      <c r="R421" s="29"/>
      <c r="S421" s="29"/>
      <c r="T421" s="29"/>
      <c r="U421" s="29"/>
      <c r="V421" s="29"/>
      <c r="W421" s="34"/>
    </row>
    <row r="422" spans="1:23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34">
        <v>58</v>
      </c>
      <c r="M422" s="29" t="s">
        <v>100</v>
      </c>
      <c r="N422" s="29" t="s">
        <v>81</v>
      </c>
      <c r="O422" s="29">
        <v>0</v>
      </c>
      <c r="P422" s="35"/>
      <c r="Q422" s="29">
        <v>1</v>
      </c>
      <c r="R422" s="29"/>
      <c r="S422" s="29"/>
      <c r="T422" s="29"/>
      <c r="U422" s="29"/>
      <c r="V422" s="29"/>
      <c r="W422" s="34"/>
    </row>
    <row r="423" spans="1:23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34">
        <v>58.1</v>
      </c>
      <c r="M423" s="29" t="s">
        <v>101</v>
      </c>
      <c r="N423" s="29" t="s">
        <v>81</v>
      </c>
      <c r="O423" s="29">
        <v>10.7</v>
      </c>
      <c r="P423" s="35">
        <v>8</v>
      </c>
      <c r="Q423" s="29"/>
      <c r="R423" s="29"/>
      <c r="S423" s="29"/>
      <c r="T423" s="29"/>
      <c r="U423" s="29"/>
      <c r="V423" s="29"/>
      <c r="W423" s="34"/>
    </row>
    <row r="424" spans="1:23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43">
        <v>58.2</v>
      </c>
      <c r="M424" s="44" t="s">
        <v>95</v>
      </c>
      <c r="N424" s="44" t="s">
        <v>81</v>
      </c>
      <c r="O424" s="44">
        <v>17.850000000000001</v>
      </c>
      <c r="P424" s="45">
        <v>5</v>
      </c>
      <c r="Q424" s="29"/>
      <c r="R424" s="29"/>
      <c r="S424" s="29"/>
      <c r="T424" s="29"/>
      <c r="U424" s="29"/>
      <c r="V424" s="29"/>
      <c r="W424" s="34"/>
    </row>
    <row r="425" spans="1:23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34">
        <v>59</v>
      </c>
      <c r="M425" s="29" t="s">
        <v>81</v>
      </c>
      <c r="N425" s="29" t="s">
        <v>95</v>
      </c>
      <c r="O425" s="29">
        <v>0</v>
      </c>
      <c r="P425" s="35"/>
      <c r="Q425" s="29"/>
      <c r="R425" s="29"/>
      <c r="S425" s="29"/>
      <c r="T425" s="29"/>
      <c r="U425" s="29"/>
      <c r="V425" s="29"/>
      <c r="W425" s="34"/>
    </row>
    <row r="426" spans="1:23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34">
        <v>59.1</v>
      </c>
      <c r="M426" s="29" t="s">
        <v>100</v>
      </c>
      <c r="N426" s="29" t="s">
        <v>81</v>
      </c>
      <c r="O426" s="29">
        <v>11.6</v>
      </c>
      <c r="P426" s="35">
        <v>13</v>
      </c>
      <c r="Q426" s="29"/>
      <c r="R426" s="29"/>
      <c r="S426" s="29"/>
      <c r="T426" s="29"/>
      <c r="U426" s="29"/>
      <c r="V426" s="29"/>
      <c r="W426" s="34"/>
    </row>
    <row r="427" spans="1:23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34">
        <v>59.2</v>
      </c>
      <c r="M427" s="29" t="s">
        <v>101</v>
      </c>
      <c r="N427" s="29" t="s">
        <v>81</v>
      </c>
      <c r="O427" s="29">
        <v>15.600000000000001</v>
      </c>
      <c r="P427" s="35">
        <v>1</v>
      </c>
      <c r="Q427" s="29"/>
      <c r="R427" s="29"/>
      <c r="S427" s="29"/>
      <c r="T427" s="29"/>
      <c r="U427" s="29"/>
      <c r="V427" s="29"/>
      <c r="W427" s="34"/>
    </row>
    <row r="428" spans="1:23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34">
        <v>59.3</v>
      </c>
      <c r="M428" s="29" t="s">
        <v>95</v>
      </c>
      <c r="N428" s="29" t="s">
        <v>81</v>
      </c>
      <c r="O428" s="29">
        <v>12.600000000000001</v>
      </c>
      <c r="P428" s="35">
        <v>26</v>
      </c>
      <c r="Q428" s="29"/>
      <c r="R428" s="29"/>
      <c r="S428" s="29"/>
      <c r="T428" s="29"/>
      <c r="U428" s="29"/>
      <c r="V428" s="29"/>
      <c r="W428" s="34"/>
    </row>
    <row r="429" spans="1:23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34">
        <v>60</v>
      </c>
      <c r="M429" s="29" t="s">
        <v>100</v>
      </c>
      <c r="N429" s="29" t="s">
        <v>81</v>
      </c>
      <c r="O429" s="29">
        <v>12.899999999999999</v>
      </c>
      <c r="P429" s="35">
        <v>15</v>
      </c>
      <c r="Q429" s="29"/>
      <c r="R429" s="29"/>
      <c r="S429" s="29"/>
      <c r="T429" s="29"/>
      <c r="U429" s="29"/>
      <c r="V429" s="29"/>
      <c r="W429" s="34"/>
    </row>
    <row r="430" spans="1:23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34">
        <v>60.1</v>
      </c>
      <c r="M430" s="29" t="s">
        <v>101</v>
      </c>
      <c r="N430" s="29" t="s">
        <v>81</v>
      </c>
      <c r="O430" s="29">
        <v>9.6</v>
      </c>
      <c r="P430" s="35">
        <v>10</v>
      </c>
      <c r="Q430" s="29"/>
      <c r="R430" s="29"/>
      <c r="S430" s="29"/>
      <c r="T430" s="29"/>
      <c r="U430" s="29"/>
      <c r="V430" s="29"/>
      <c r="W430" s="34"/>
    </row>
    <row r="450" spans="1:25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30" t="s">
        <v>76</v>
      </c>
      <c r="W450" s="30"/>
      <c r="X450" s="30"/>
      <c r="Y450" s="30"/>
    </row>
    <row r="451" spans="1:25" x14ac:dyDescent="0.2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29"/>
      <c r="M451" s="29"/>
      <c r="N451" s="32" t="s">
        <v>34</v>
      </c>
      <c r="O451" s="32" t="s">
        <v>33</v>
      </c>
      <c r="P451" s="32" t="s">
        <v>32</v>
      </c>
      <c r="Q451" s="32" t="s">
        <v>21</v>
      </c>
      <c r="R451" s="32" t="s">
        <v>31</v>
      </c>
      <c r="S451" s="32" t="s">
        <v>30</v>
      </c>
      <c r="T451" s="29"/>
      <c r="U451" s="32" t="s">
        <v>14</v>
      </c>
      <c r="V451" s="32" t="s">
        <v>77</v>
      </c>
      <c r="W451" s="32" t="s">
        <v>78</v>
      </c>
      <c r="X451" s="32" t="s">
        <v>79</v>
      </c>
      <c r="Y451" s="32" t="s">
        <v>80</v>
      </c>
    </row>
    <row r="452" spans="1:25" x14ac:dyDescent="0.25">
      <c r="A452" s="31"/>
      <c r="B452" s="31"/>
      <c r="C452" s="33" t="s">
        <v>29</v>
      </c>
      <c r="D452" s="33" t="s">
        <v>28</v>
      </c>
      <c r="E452" s="33" t="s">
        <v>27</v>
      </c>
      <c r="F452" s="33" t="s">
        <v>9</v>
      </c>
      <c r="G452" s="33" t="s">
        <v>103</v>
      </c>
      <c r="H452" s="33" t="s">
        <v>26</v>
      </c>
      <c r="I452" s="33" t="s">
        <v>25</v>
      </c>
      <c r="J452" s="31"/>
      <c r="K452" s="31"/>
      <c r="L452" s="29"/>
      <c r="M452" s="29"/>
      <c r="N452" s="34">
        <v>1</v>
      </c>
      <c r="O452" s="29" t="s">
        <v>81</v>
      </c>
      <c r="P452" s="29" t="s">
        <v>82</v>
      </c>
      <c r="Q452" s="34">
        <v>47</v>
      </c>
      <c r="R452" s="35">
        <v>2</v>
      </c>
      <c r="S452" s="35">
        <v>2</v>
      </c>
      <c r="T452" s="29"/>
      <c r="U452" s="29" t="s">
        <v>82</v>
      </c>
      <c r="V452" s="29" t="s">
        <v>104</v>
      </c>
      <c r="W452" s="29" t="s">
        <v>105</v>
      </c>
      <c r="X452" s="29" t="s">
        <v>53</v>
      </c>
      <c r="Y452" s="34">
        <v>18.5</v>
      </c>
    </row>
    <row r="453" spans="1:25" x14ac:dyDescent="0.25">
      <c r="A453" s="36" t="s">
        <v>96</v>
      </c>
      <c r="B453" s="37" t="s">
        <v>24</v>
      </c>
      <c r="C453" s="38">
        <v>3.4090909090909092</v>
      </c>
      <c r="D453" s="39"/>
      <c r="E453" s="38">
        <v>3.8632000486056013</v>
      </c>
      <c r="F453" s="46">
        <v>1</v>
      </c>
      <c r="G453" s="38">
        <v>2.25</v>
      </c>
      <c r="H453" s="38">
        <v>1</v>
      </c>
      <c r="I453" s="40">
        <v>9.5222909576965105</v>
      </c>
      <c r="J453" s="41"/>
      <c r="K453" s="31"/>
      <c r="L453" s="29"/>
      <c r="M453" s="29"/>
      <c r="N453" s="34">
        <v>2</v>
      </c>
      <c r="O453" s="29"/>
      <c r="P453" s="29"/>
      <c r="Q453" s="34"/>
      <c r="R453" s="35"/>
      <c r="S453" s="35"/>
      <c r="T453" s="29"/>
      <c r="U453" s="29" t="s">
        <v>85</v>
      </c>
      <c r="V453" s="29" t="s">
        <v>90</v>
      </c>
      <c r="W453" s="29" t="s">
        <v>84</v>
      </c>
      <c r="X453" s="29" t="s">
        <v>63</v>
      </c>
      <c r="Y453" s="34">
        <v>33.200000000000003</v>
      </c>
    </row>
    <row r="454" spans="1:25" x14ac:dyDescent="0.25">
      <c r="A454" s="31"/>
      <c r="B454" s="37" t="s">
        <v>23</v>
      </c>
      <c r="C454" s="38" t="e">
        <v>#N/A</v>
      </c>
      <c r="D454" s="39"/>
      <c r="E454" s="38"/>
      <c r="F454" s="46"/>
      <c r="G454" s="38" t="e">
        <v>#N/A</v>
      </c>
      <c r="H454" s="38">
        <v>1</v>
      </c>
      <c r="I454" s="40" t="e">
        <v>#N/A</v>
      </c>
      <c r="J454" s="41"/>
      <c r="K454" s="31"/>
      <c r="L454" s="29"/>
      <c r="M454" s="29"/>
      <c r="N454" s="34"/>
      <c r="O454" s="29"/>
      <c r="P454" s="29"/>
      <c r="Q454" s="34"/>
      <c r="R454" s="35"/>
      <c r="S454" s="35"/>
      <c r="T454" s="29"/>
      <c r="U454" s="29"/>
      <c r="V454" s="29"/>
      <c r="W454" s="29"/>
      <c r="X454" s="29"/>
      <c r="Y454" s="34"/>
    </row>
    <row r="455" spans="1:25" x14ac:dyDescent="0.25">
      <c r="A455" s="36" t="s">
        <v>81</v>
      </c>
      <c r="B455" s="37" t="s">
        <v>22</v>
      </c>
      <c r="C455" s="38">
        <v>0.8</v>
      </c>
      <c r="D455" s="39"/>
      <c r="E455" s="38">
        <v>4.3035850524902344</v>
      </c>
      <c r="F455" s="46">
        <v>2</v>
      </c>
      <c r="G455" s="38">
        <v>2.7199999999999998</v>
      </c>
      <c r="H455" s="38">
        <v>1</v>
      </c>
      <c r="I455" s="40">
        <v>7.8235850524902339</v>
      </c>
      <c r="J455" s="41"/>
      <c r="K455" s="31"/>
      <c r="L455" s="29"/>
      <c r="M455" s="29"/>
      <c r="N455" s="34">
        <v>3</v>
      </c>
      <c r="O455" s="29" t="s">
        <v>81</v>
      </c>
      <c r="P455" s="29" t="s">
        <v>85</v>
      </c>
      <c r="Q455" s="34">
        <v>0</v>
      </c>
      <c r="R455" s="35"/>
      <c r="S455" s="35"/>
      <c r="T455" s="29"/>
      <c r="U455" s="29" t="s">
        <v>89</v>
      </c>
      <c r="V455" s="29" t="s">
        <v>106</v>
      </c>
      <c r="W455" s="29" t="s">
        <v>97</v>
      </c>
      <c r="X455" s="29" t="s">
        <v>16</v>
      </c>
      <c r="Y455" s="34">
        <v>23.099999999999998</v>
      </c>
    </row>
    <row r="456" spans="1:25" x14ac:dyDescent="0.25">
      <c r="A456" s="31" t="s">
        <v>96</v>
      </c>
      <c r="B456" s="37" t="s">
        <v>21</v>
      </c>
      <c r="C456" s="38">
        <v>10</v>
      </c>
      <c r="D456" s="39"/>
      <c r="E456" s="38">
        <v>0.23094022274017334</v>
      </c>
      <c r="F456" s="46"/>
      <c r="G456" s="38">
        <v>0</v>
      </c>
      <c r="H456" s="38">
        <v>1</v>
      </c>
      <c r="I456" s="40">
        <v>10.230940222740173</v>
      </c>
      <c r="J456" s="41"/>
      <c r="K456" s="31"/>
      <c r="L456" s="29"/>
      <c r="M456" s="29"/>
      <c r="N456" s="34">
        <v>4</v>
      </c>
      <c r="O456" s="29"/>
      <c r="P456" s="29"/>
      <c r="Q456" s="34"/>
      <c r="R456" s="35"/>
      <c r="S456" s="35"/>
      <c r="T456" s="29"/>
      <c r="U456" s="29" t="s">
        <v>91</v>
      </c>
      <c r="V456" s="29" t="s">
        <v>83</v>
      </c>
      <c r="W456" s="29" t="s">
        <v>84</v>
      </c>
      <c r="X456" s="29" t="s">
        <v>16</v>
      </c>
      <c r="Y456" s="34">
        <v>17.499999999999996</v>
      </c>
    </row>
    <row r="457" spans="1:25" x14ac:dyDescent="0.25">
      <c r="A457" s="31" t="s">
        <v>81</v>
      </c>
      <c r="B457" s="37" t="s">
        <v>20</v>
      </c>
      <c r="C457" s="38"/>
      <c r="D457" s="38"/>
      <c r="E457" s="38"/>
      <c r="F457" s="47"/>
      <c r="G457" s="38">
        <v>0</v>
      </c>
      <c r="H457" s="38">
        <v>0.83333333333333337</v>
      </c>
      <c r="I457" s="42">
        <v>8.5257835189501456</v>
      </c>
      <c r="J457" s="41" t="s">
        <v>102</v>
      </c>
      <c r="K457" s="31"/>
      <c r="L457" s="29"/>
      <c r="M457" s="29"/>
      <c r="N457" s="34">
        <v>5</v>
      </c>
      <c r="O457" s="29" t="s">
        <v>81</v>
      </c>
      <c r="P457" s="29" t="s">
        <v>85</v>
      </c>
      <c r="Q457" s="34">
        <v>0</v>
      </c>
      <c r="R457" s="35"/>
      <c r="S457" s="35"/>
      <c r="T457" s="29"/>
      <c r="U457" s="29" t="s">
        <v>94</v>
      </c>
      <c r="V457" s="29" t="s">
        <v>90</v>
      </c>
      <c r="W457" s="29" t="s">
        <v>84</v>
      </c>
      <c r="X457" s="29" t="s">
        <v>63</v>
      </c>
      <c r="Y457" s="34">
        <v>20.000000000000004</v>
      </c>
    </row>
    <row r="458" spans="1:25" x14ac:dyDescent="0.25">
      <c r="A458" s="31" t="s">
        <v>81</v>
      </c>
      <c r="B458" s="37" t="s">
        <v>18</v>
      </c>
      <c r="C458" s="38">
        <v>24.983333333333334</v>
      </c>
      <c r="D458" s="39"/>
      <c r="E458" s="38">
        <v>4.631061321496964</v>
      </c>
      <c r="F458" s="46"/>
      <c r="G458" s="38">
        <v>0</v>
      </c>
      <c r="H458" s="38">
        <v>1</v>
      </c>
      <c r="I458" s="40">
        <v>29.614394654830299</v>
      </c>
      <c r="J458" s="41" t="s">
        <v>15</v>
      </c>
      <c r="K458" s="31"/>
      <c r="L458" s="29"/>
      <c r="M458" s="29"/>
      <c r="N458" s="34">
        <v>6</v>
      </c>
      <c r="O458" s="29"/>
      <c r="P458" s="29"/>
      <c r="Q458" s="34"/>
      <c r="R458" s="35"/>
      <c r="S458" s="35"/>
      <c r="T458" s="29"/>
      <c r="U458" s="29" t="s">
        <v>95</v>
      </c>
      <c r="V458" s="29" t="s">
        <v>104</v>
      </c>
      <c r="W458" s="29" t="s">
        <v>105</v>
      </c>
      <c r="X458" s="29" t="s">
        <v>53</v>
      </c>
      <c r="Y458" s="34">
        <v>12.100000000000001</v>
      </c>
    </row>
    <row r="459" spans="1:25" x14ac:dyDescent="0.25">
      <c r="A459" s="31" t="s">
        <v>81</v>
      </c>
      <c r="B459" s="37" t="s">
        <v>17</v>
      </c>
      <c r="C459" s="38">
        <v>13.893181818181819</v>
      </c>
      <c r="D459" s="39"/>
      <c r="E459" s="38">
        <v>0.94192725867033023</v>
      </c>
      <c r="F459" s="46"/>
      <c r="G459" s="38">
        <v>0</v>
      </c>
      <c r="H459" s="38">
        <v>1</v>
      </c>
      <c r="I459" s="40">
        <v>14.835109076852149</v>
      </c>
      <c r="J459" s="41" t="s">
        <v>15</v>
      </c>
      <c r="K459" s="31"/>
      <c r="L459" s="29"/>
      <c r="M459" s="29"/>
      <c r="N459" s="34">
        <v>7</v>
      </c>
      <c r="O459" s="29" t="s">
        <v>81</v>
      </c>
      <c r="P459" s="29"/>
      <c r="Q459" s="34">
        <v>10.292499999999999</v>
      </c>
      <c r="R459" s="35"/>
      <c r="S459" s="35"/>
      <c r="T459" s="29"/>
      <c r="U459" s="29" t="s">
        <v>96</v>
      </c>
      <c r="V459" s="29" t="s">
        <v>88</v>
      </c>
      <c r="W459" s="29" t="s">
        <v>87</v>
      </c>
      <c r="X459" s="29" t="s">
        <v>67</v>
      </c>
      <c r="Y459" s="34">
        <v>29.2</v>
      </c>
    </row>
    <row r="460" spans="1:25" x14ac:dyDescent="0.25">
      <c r="A460" s="31" t="s">
        <v>81</v>
      </c>
      <c r="B460" s="37" t="s">
        <v>16</v>
      </c>
      <c r="C460" s="38">
        <v>123.75</v>
      </c>
      <c r="D460" s="39"/>
      <c r="E460" s="38">
        <v>62.510688221454622</v>
      </c>
      <c r="F460" s="46"/>
      <c r="G460" s="38">
        <v>0</v>
      </c>
      <c r="H460" s="38">
        <v>1</v>
      </c>
      <c r="I460" s="40">
        <v>186.26068822145461</v>
      </c>
      <c r="J460" s="41" t="s">
        <v>2</v>
      </c>
      <c r="K460" s="31"/>
      <c r="L460" s="29"/>
      <c r="M460" s="29"/>
      <c r="N460" s="34">
        <v>8</v>
      </c>
      <c r="O460" s="29" t="s">
        <v>81</v>
      </c>
      <c r="P460" s="29"/>
      <c r="Q460" s="34">
        <v>9.2575000000000003</v>
      </c>
      <c r="R460" s="35"/>
      <c r="S460" s="35"/>
      <c r="T460" s="29"/>
      <c r="U460" s="29" t="s">
        <v>100</v>
      </c>
      <c r="V460" s="29" t="s">
        <v>92</v>
      </c>
      <c r="W460" s="29" t="s">
        <v>84</v>
      </c>
      <c r="X460" s="29" t="s">
        <v>93</v>
      </c>
      <c r="Y460" s="34">
        <v>21.6</v>
      </c>
    </row>
    <row r="461" spans="1:25" x14ac:dyDescent="0.2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29"/>
      <c r="M461" s="29"/>
      <c r="N461" s="34">
        <v>9</v>
      </c>
      <c r="O461" s="29" t="s">
        <v>81</v>
      </c>
      <c r="P461" s="29" t="s">
        <v>85</v>
      </c>
      <c r="Q461" s="34">
        <v>0</v>
      </c>
      <c r="R461" s="35"/>
      <c r="S461" s="35"/>
      <c r="T461" s="29"/>
      <c r="U461" s="29" t="s">
        <v>101</v>
      </c>
      <c r="V461" s="29" t="s">
        <v>105</v>
      </c>
      <c r="W461" s="29" t="s">
        <v>105</v>
      </c>
      <c r="X461" s="29" t="s">
        <v>47</v>
      </c>
      <c r="Y461" s="34">
        <v>7.0999999999999979</v>
      </c>
    </row>
    <row r="462" spans="1:25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34">
        <v>10</v>
      </c>
      <c r="O462" s="29"/>
      <c r="P462" s="29"/>
      <c r="Q462" s="34"/>
      <c r="R462" s="35"/>
      <c r="S462" s="35"/>
      <c r="T462" s="29"/>
      <c r="U462" s="29" t="s">
        <v>85</v>
      </c>
      <c r="V462" s="29" t="s">
        <v>107</v>
      </c>
      <c r="W462" s="29" t="s">
        <v>97</v>
      </c>
      <c r="X462" s="29" t="s">
        <v>22</v>
      </c>
      <c r="Y462" s="34">
        <v>15.7</v>
      </c>
    </row>
    <row r="463" spans="1:25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34">
        <v>11</v>
      </c>
      <c r="O463" s="29" t="s">
        <v>81</v>
      </c>
      <c r="P463" s="29"/>
      <c r="Q463" s="34">
        <v>4.83</v>
      </c>
      <c r="R463" s="35"/>
      <c r="S463" s="35"/>
      <c r="T463" s="29"/>
      <c r="U463" s="29" t="s">
        <v>81</v>
      </c>
      <c r="V463" s="29" t="s">
        <v>90</v>
      </c>
      <c r="W463" s="29" t="s">
        <v>84</v>
      </c>
      <c r="X463" s="29" t="s">
        <v>63</v>
      </c>
      <c r="Y463" s="34">
        <v>0.90000000000000568</v>
      </c>
    </row>
    <row r="464" spans="1:25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34">
        <v>12</v>
      </c>
      <c r="O464" s="29" t="s">
        <v>81</v>
      </c>
      <c r="P464" s="29"/>
      <c r="Q464" s="34">
        <v>11.614999999999998</v>
      </c>
      <c r="R464" s="35"/>
      <c r="S464" s="35"/>
      <c r="T464" s="29"/>
      <c r="U464" s="29" t="s">
        <v>81</v>
      </c>
      <c r="V464" s="29" t="s">
        <v>105</v>
      </c>
      <c r="W464" s="29" t="s">
        <v>105</v>
      </c>
      <c r="X464" s="29" t="s">
        <v>47</v>
      </c>
      <c r="Y464" s="34">
        <v>1.6000000000000014</v>
      </c>
    </row>
    <row r="465" spans="1:25" x14ac:dyDescent="0.25">
      <c r="A465" s="32" t="s">
        <v>14</v>
      </c>
      <c r="B465" s="32" t="s">
        <v>98</v>
      </c>
      <c r="C465" s="32" t="s">
        <v>13</v>
      </c>
      <c r="D465" s="32" t="s">
        <v>12</v>
      </c>
      <c r="E465" s="32" t="s">
        <v>11</v>
      </c>
      <c r="F465" s="32" t="s">
        <v>10</v>
      </c>
      <c r="G465" s="32" t="s">
        <v>9</v>
      </c>
      <c r="H465" s="32" t="s">
        <v>8</v>
      </c>
      <c r="I465" s="32" t="s">
        <v>7</v>
      </c>
      <c r="J465" s="32" t="s">
        <v>99</v>
      </c>
      <c r="K465" s="30"/>
      <c r="L465" s="30"/>
      <c r="M465" s="30"/>
      <c r="N465" s="34">
        <v>13</v>
      </c>
      <c r="O465" s="29" t="s">
        <v>81</v>
      </c>
      <c r="P465" s="29"/>
      <c r="Q465" s="34">
        <v>7.5324999999999989</v>
      </c>
      <c r="R465" s="35"/>
      <c r="S465" s="35"/>
      <c r="T465" s="29"/>
      <c r="U465" s="29"/>
      <c r="V465" s="29"/>
      <c r="W465" s="29"/>
      <c r="X465" s="29"/>
      <c r="Y465" s="34"/>
    </row>
    <row r="466" spans="1:25" x14ac:dyDescent="0.25">
      <c r="A466" s="29" t="s">
        <v>81</v>
      </c>
      <c r="B466" s="29" t="s">
        <v>1</v>
      </c>
      <c r="C466" s="34" t="s">
        <v>6</v>
      </c>
      <c r="D466" s="34">
        <v>16</v>
      </c>
      <c r="E466" s="34">
        <v>-6.6999999999999886</v>
      </c>
      <c r="F466" s="34">
        <v>241.5</v>
      </c>
      <c r="G466" s="34">
        <v>-0.33333333333333215</v>
      </c>
      <c r="H466" s="34">
        <v>28.666666666666668</v>
      </c>
      <c r="I466" s="34"/>
      <c r="J466" s="29"/>
      <c r="K466" s="29"/>
      <c r="L466" s="29"/>
      <c r="M466" s="29"/>
      <c r="N466" s="34">
        <v>14</v>
      </c>
      <c r="O466" s="29" t="s">
        <v>81</v>
      </c>
      <c r="P466" s="29" t="s">
        <v>85</v>
      </c>
      <c r="Q466" s="34">
        <v>52.7</v>
      </c>
      <c r="R466" s="35">
        <v>1</v>
      </c>
      <c r="S466" s="35">
        <v>18</v>
      </c>
      <c r="T466" s="29"/>
      <c r="U466" s="29"/>
      <c r="V466" s="29"/>
      <c r="W466" s="29"/>
      <c r="X466" s="29"/>
      <c r="Y466" s="34"/>
    </row>
    <row r="467" spans="1:25" x14ac:dyDescent="0.25">
      <c r="A467" s="29" t="s">
        <v>82</v>
      </c>
      <c r="B467" s="29" t="s">
        <v>0</v>
      </c>
      <c r="C467" s="34" t="s">
        <v>3</v>
      </c>
      <c r="D467" s="34">
        <v>21</v>
      </c>
      <c r="E467" s="34">
        <v>100</v>
      </c>
      <c r="F467" s="34">
        <v>147</v>
      </c>
      <c r="G467" s="34">
        <v>20.166666666666664</v>
      </c>
      <c r="H467" s="34">
        <v>59.166666666666664</v>
      </c>
      <c r="I467" s="34"/>
      <c r="J467" s="34">
        <v>0</v>
      </c>
      <c r="K467" s="34"/>
      <c r="L467" s="34"/>
      <c r="M467" s="34"/>
      <c r="N467" s="34">
        <v>15</v>
      </c>
      <c r="O467" s="29"/>
      <c r="P467" s="29"/>
      <c r="Q467" s="34"/>
      <c r="R467" s="35"/>
      <c r="S467" s="35"/>
      <c r="T467" s="29"/>
      <c r="U467" s="29"/>
      <c r="V467" s="29"/>
      <c r="W467" s="29"/>
      <c r="X467" s="29"/>
      <c r="Y467" s="34"/>
    </row>
    <row r="468" spans="1:25" x14ac:dyDescent="0.25">
      <c r="A468" s="29" t="s">
        <v>85</v>
      </c>
      <c r="B468" s="29" t="s">
        <v>0</v>
      </c>
      <c r="C468" s="34" t="s">
        <v>3</v>
      </c>
      <c r="D468" s="34">
        <v>21</v>
      </c>
      <c r="E468" s="34">
        <v>52.900000000000006</v>
      </c>
      <c r="F468" s="34">
        <v>147</v>
      </c>
      <c r="G468" s="34">
        <v>41.166666666666664</v>
      </c>
      <c r="H468" s="34">
        <v>59.166666666666664</v>
      </c>
      <c r="I468" s="34" t="s">
        <v>2</v>
      </c>
      <c r="J468" s="34">
        <v>8.0433333333333366</v>
      </c>
      <c r="K468" s="34"/>
      <c r="L468" s="34"/>
      <c r="M468" s="34"/>
      <c r="N468" s="34">
        <v>16</v>
      </c>
      <c r="O468" s="29" t="s">
        <v>81</v>
      </c>
      <c r="P468" s="29"/>
      <c r="Q468" s="34">
        <v>4.8874999999999993</v>
      </c>
      <c r="R468" s="35"/>
      <c r="S468" s="35"/>
      <c r="T468" s="29"/>
      <c r="U468" s="29"/>
      <c r="V468" s="29"/>
      <c r="W468" s="29"/>
      <c r="X468" s="29"/>
      <c r="Y468" s="34"/>
    </row>
    <row r="469" spans="1:25" x14ac:dyDescent="0.25">
      <c r="A469" s="29" t="s">
        <v>89</v>
      </c>
      <c r="B469" s="29" t="s">
        <v>0</v>
      </c>
      <c r="C469" s="34" t="s">
        <v>3</v>
      </c>
      <c r="D469" s="34">
        <v>21</v>
      </c>
      <c r="E469" s="34">
        <v>97.1</v>
      </c>
      <c r="F469" s="34">
        <v>147</v>
      </c>
      <c r="G469" s="34">
        <v>51.166666666666664</v>
      </c>
      <c r="H469" s="34">
        <v>59.166666666666664</v>
      </c>
      <c r="I469" s="34" t="s">
        <v>2</v>
      </c>
      <c r="J469" s="34">
        <v>64.343333333333334</v>
      </c>
      <c r="K469" s="34"/>
      <c r="L469" s="34"/>
      <c r="M469" s="34"/>
      <c r="N469" s="34">
        <v>17</v>
      </c>
      <c r="O469" s="29" t="s">
        <v>81</v>
      </c>
      <c r="P469" s="29"/>
      <c r="Q469" s="34">
        <v>8.3374999999999986</v>
      </c>
      <c r="R469" s="35"/>
      <c r="S469" s="35"/>
      <c r="T469" s="29"/>
      <c r="U469" s="29"/>
      <c r="V469" s="29"/>
      <c r="W469" s="29"/>
      <c r="X469" s="29"/>
      <c r="Y469" s="34"/>
    </row>
    <row r="470" spans="1:25" x14ac:dyDescent="0.25">
      <c r="A470" s="29" t="s">
        <v>91</v>
      </c>
      <c r="B470" s="29" t="s">
        <v>0</v>
      </c>
      <c r="C470" s="34" t="s">
        <v>3</v>
      </c>
      <c r="D470" s="34">
        <v>21</v>
      </c>
      <c r="E470" s="34">
        <v>100.2</v>
      </c>
      <c r="F470" s="34">
        <v>147</v>
      </c>
      <c r="G470" s="34">
        <v>42.166666666666664</v>
      </c>
      <c r="H470" s="34">
        <v>59.166666666666664</v>
      </c>
      <c r="I470" s="34"/>
      <c r="J470" s="34">
        <v>0</v>
      </c>
      <c r="K470" s="34"/>
      <c r="L470" s="34"/>
      <c r="M470" s="34"/>
      <c r="N470" s="34">
        <v>18</v>
      </c>
      <c r="O470" s="29" t="s">
        <v>81</v>
      </c>
      <c r="P470" s="29"/>
      <c r="Q470" s="34">
        <v>9.6024999999999991</v>
      </c>
      <c r="R470" s="35"/>
      <c r="S470" s="35"/>
      <c r="T470" s="29"/>
      <c r="U470" s="29"/>
      <c r="V470" s="29"/>
      <c r="W470" s="29"/>
      <c r="X470" s="29"/>
      <c r="Y470" s="34"/>
    </row>
    <row r="471" spans="1:25" x14ac:dyDescent="0.25">
      <c r="A471" s="29" t="s">
        <v>94</v>
      </c>
      <c r="B471" s="29" t="s">
        <v>0</v>
      </c>
      <c r="C471" s="34" t="s">
        <v>3</v>
      </c>
      <c r="D471" s="34">
        <v>21</v>
      </c>
      <c r="E471" s="34">
        <v>106.8</v>
      </c>
      <c r="F471" s="34">
        <v>147</v>
      </c>
      <c r="G471" s="34">
        <v>39.166666666666664</v>
      </c>
      <c r="H471" s="34">
        <v>59.166666666666664</v>
      </c>
      <c r="I471" s="34"/>
      <c r="J471" s="34">
        <v>0</v>
      </c>
      <c r="K471" s="34"/>
      <c r="L471" s="34"/>
      <c r="M471" s="34"/>
      <c r="N471" s="34">
        <v>19</v>
      </c>
      <c r="O471" s="29" t="s">
        <v>81</v>
      </c>
      <c r="P471" s="29" t="s">
        <v>89</v>
      </c>
      <c r="Q471" s="34">
        <v>49.9</v>
      </c>
      <c r="R471" s="35">
        <v>2</v>
      </c>
      <c r="S471" s="35">
        <v>8</v>
      </c>
      <c r="T471" s="29"/>
      <c r="U471" s="29"/>
      <c r="V471" s="29"/>
      <c r="W471" s="29"/>
      <c r="X471" s="29"/>
      <c r="Y471" s="34"/>
    </row>
    <row r="472" spans="1:25" x14ac:dyDescent="0.25">
      <c r="A472" s="29" t="s">
        <v>95</v>
      </c>
      <c r="B472" s="29" t="s">
        <v>0</v>
      </c>
      <c r="C472" s="34" t="s">
        <v>3</v>
      </c>
      <c r="D472" s="34">
        <v>21</v>
      </c>
      <c r="E472" s="34">
        <v>111.9</v>
      </c>
      <c r="F472" s="34">
        <v>147</v>
      </c>
      <c r="G472" s="34">
        <v>16.166666666666664</v>
      </c>
      <c r="H472" s="34">
        <v>59.166666666666664</v>
      </c>
      <c r="I472" s="34"/>
      <c r="J472" s="34">
        <v>0</v>
      </c>
      <c r="K472" s="34"/>
      <c r="L472" s="34"/>
      <c r="M472" s="34"/>
      <c r="N472" s="34">
        <v>20</v>
      </c>
      <c r="O472" s="29"/>
      <c r="P472" s="29"/>
      <c r="Q472" s="34"/>
      <c r="R472" s="35"/>
      <c r="S472" s="35"/>
      <c r="T472" s="29"/>
      <c r="U472" s="29"/>
      <c r="V472" s="29"/>
      <c r="W472" s="29"/>
      <c r="X472" s="29"/>
      <c r="Y472" s="34"/>
    </row>
    <row r="473" spans="1:25" x14ac:dyDescent="0.25">
      <c r="A473" s="29" t="s">
        <v>96</v>
      </c>
      <c r="B473" s="29" t="s">
        <v>0</v>
      </c>
      <c r="C473" s="34" t="s">
        <v>3</v>
      </c>
      <c r="D473" s="34">
        <v>21</v>
      </c>
      <c r="E473" s="34">
        <v>98.1</v>
      </c>
      <c r="F473" s="34">
        <v>147</v>
      </c>
      <c r="G473" s="34">
        <v>39.166666666666664</v>
      </c>
      <c r="H473" s="34">
        <v>59.166666666666664</v>
      </c>
      <c r="I473" s="34"/>
      <c r="J473" s="34">
        <v>0</v>
      </c>
      <c r="K473" s="34"/>
      <c r="L473" s="34"/>
      <c r="M473" s="34"/>
      <c r="N473" s="34">
        <v>21</v>
      </c>
      <c r="O473" s="29" t="s">
        <v>81</v>
      </c>
      <c r="P473" s="29" t="s">
        <v>91</v>
      </c>
      <c r="Q473" s="34">
        <v>46.8</v>
      </c>
      <c r="R473" s="35">
        <v>1</v>
      </c>
      <c r="S473" s="35">
        <v>3</v>
      </c>
      <c r="T473" s="29"/>
      <c r="U473" s="29"/>
      <c r="V473" s="29"/>
      <c r="W473" s="29"/>
      <c r="X473" s="29"/>
      <c r="Y473" s="34"/>
    </row>
    <row r="474" spans="1:25" x14ac:dyDescent="0.25">
      <c r="A474" s="29" t="s">
        <v>100</v>
      </c>
      <c r="B474" s="29" t="s">
        <v>0</v>
      </c>
      <c r="C474" s="34" t="s">
        <v>3</v>
      </c>
      <c r="D474" s="34">
        <v>21</v>
      </c>
      <c r="E474" s="34">
        <v>104.4</v>
      </c>
      <c r="F474" s="34">
        <v>147</v>
      </c>
      <c r="G474" s="34">
        <v>30.166666666666664</v>
      </c>
      <c r="H474" s="34">
        <v>59.166666666666664</v>
      </c>
      <c r="I474" s="34"/>
      <c r="J474" s="34">
        <v>0</v>
      </c>
      <c r="K474" s="34"/>
      <c r="L474" s="34"/>
      <c r="M474" s="34"/>
      <c r="N474" s="34">
        <v>22</v>
      </c>
      <c r="O474" s="29"/>
      <c r="P474" s="29"/>
      <c r="Q474" s="34"/>
      <c r="R474" s="35"/>
      <c r="S474" s="35"/>
      <c r="T474" s="29"/>
      <c r="U474" s="29"/>
      <c r="V474" s="29"/>
      <c r="W474" s="29"/>
      <c r="X474" s="29"/>
      <c r="Y474" s="34"/>
    </row>
    <row r="475" spans="1:25" x14ac:dyDescent="0.25">
      <c r="A475" s="29" t="s">
        <v>101</v>
      </c>
      <c r="B475" s="29" t="s">
        <v>0</v>
      </c>
      <c r="C475" s="34" t="s">
        <v>3</v>
      </c>
      <c r="D475" s="34">
        <v>21</v>
      </c>
      <c r="E475" s="34">
        <v>110.6</v>
      </c>
      <c r="F475" s="34">
        <v>147</v>
      </c>
      <c r="G475" s="34">
        <v>21.166666666666664</v>
      </c>
      <c r="H475" s="34">
        <v>59.166666666666664</v>
      </c>
      <c r="I475" s="34"/>
      <c r="J475" s="34">
        <v>0</v>
      </c>
      <c r="K475" s="34"/>
      <c r="L475" s="34"/>
      <c r="M475" s="34"/>
      <c r="N475" s="34">
        <v>23</v>
      </c>
      <c r="O475" s="29" t="s">
        <v>81</v>
      </c>
      <c r="P475" s="29" t="s">
        <v>94</v>
      </c>
      <c r="Q475" s="34">
        <v>0</v>
      </c>
      <c r="R475" s="35"/>
      <c r="S475" s="35"/>
      <c r="T475" s="29"/>
      <c r="U475" s="29"/>
      <c r="V475" s="29"/>
      <c r="W475" s="29"/>
      <c r="X475" s="29"/>
      <c r="Y475" s="34"/>
    </row>
    <row r="476" spans="1:25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34">
        <v>24</v>
      </c>
      <c r="O476" s="29"/>
      <c r="P476" s="29"/>
      <c r="Q476" s="34"/>
      <c r="R476" s="35"/>
      <c r="S476" s="35"/>
      <c r="T476" s="29"/>
      <c r="U476" s="29"/>
      <c r="V476" s="29"/>
      <c r="W476" s="29"/>
      <c r="X476" s="29"/>
      <c r="Y476" s="34"/>
    </row>
    <row r="477" spans="1:25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34">
        <v>25</v>
      </c>
      <c r="O477" s="29" t="s">
        <v>81</v>
      </c>
      <c r="P477" s="29" t="s">
        <v>94</v>
      </c>
      <c r="Q477" s="34">
        <v>0</v>
      </c>
      <c r="R477" s="35"/>
      <c r="S477" s="35"/>
      <c r="T477" s="29"/>
      <c r="U477" s="29"/>
      <c r="V477" s="29"/>
      <c r="W477" s="29"/>
      <c r="X477" s="29"/>
      <c r="Y477" s="34"/>
    </row>
    <row r="478" spans="1:25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34">
        <v>26</v>
      </c>
      <c r="O478" s="29"/>
      <c r="P478" s="29"/>
      <c r="Q478" s="34"/>
      <c r="R478" s="35"/>
      <c r="S478" s="35"/>
      <c r="T478" s="29"/>
      <c r="U478" s="29"/>
      <c r="V478" s="29"/>
      <c r="W478" s="29"/>
      <c r="X478" s="29"/>
      <c r="Y478" s="34"/>
    </row>
    <row r="479" spans="1:25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34">
        <v>27</v>
      </c>
      <c r="O479" s="29" t="s">
        <v>81</v>
      </c>
      <c r="P479" s="29"/>
      <c r="Q479" s="34">
        <v>6.9574999999999996</v>
      </c>
      <c r="R479" s="35"/>
      <c r="S479" s="35"/>
      <c r="T479" s="29"/>
      <c r="U479" s="29"/>
      <c r="V479" s="29"/>
      <c r="W479" s="29"/>
      <c r="X479" s="29"/>
      <c r="Y479" s="34"/>
    </row>
    <row r="480" spans="1:25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34">
        <v>28</v>
      </c>
      <c r="O480" s="29" t="s">
        <v>81</v>
      </c>
      <c r="P480" s="29"/>
      <c r="Q480" s="34">
        <v>12.592499999999998</v>
      </c>
      <c r="R480" s="35"/>
      <c r="S480" s="35"/>
      <c r="T480" s="29"/>
      <c r="U480" s="29"/>
      <c r="V480" s="29"/>
      <c r="W480" s="29"/>
      <c r="X480" s="29"/>
      <c r="Y480" s="34"/>
    </row>
    <row r="481" spans="1:25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34">
        <v>29</v>
      </c>
      <c r="O481" s="29" t="s">
        <v>81</v>
      </c>
      <c r="P481" s="29"/>
      <c r="Q481" s="34">
        <v>6.7274999999999991</v>
      </c>
      <c r="R481" s="35"/>
      <c r="S481" s="35"/>
      <c r="T481" s="29"/>
      <c r="U481" s="29"/>
      <c r="V481" s="29"/>
      <c r="W481" s="29"/>
      <c r="X481" s="29"/>
      <c r="Y481" s="34"/>
    </row>
    <row r="482" spans="1:25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34">
        <v>30</v>
      </c>
      <c r="O482" s="29" t="s">
        <v>81</v>
      </c>
      <c r="P482" s="29" t="s">
        <v>94</v>
      </c>
      <c r="Q482" s="34">
        <v>40.200000000000003</v>
      </c>
      <c r="R482" s="35">
        <v>5</v>
      </c>
      <c r="S482" s="35"/>
      <c r="T482" s="29"/>
      <c r="U482" s="29"/>
      <c r="V482" s="29"/>
      <c r="W482" s="29"/>
      <c r="X482" s="29"/>
      <c r="Y482" s="34"/>
    </row>
    <row r="483" spans="1:25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34">
        <v>31</v>
      </c>
      <c r="O483" s="29"/>
      <c r="P483" s="29"/>
      <c r="Q483" s="34"/>
      <c r="R483" s="35"/>
      <c r="S483" s="35"/>
      <c r="T483" s="29"/>
      <c r="U483" s="29"/>
      <c r="V483" s="29"/>
      <c r="W483" s="29"/>
      <c r="X483" s="29"/>
      <c r="Y483" s="34"/>
    </row>
    <row r="484" spans="1:25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34">
        <v>32</v>
      </c>
      <c r="O484" s="29" t="s">
        <v>81</v>
      </c>
      <c r="P484" s="29" t="s">
        <v>95</v>
      </c>
      <c r="Q484" s="34">
        <v>35.1</v>
      </c>
      <c r="R484" s="35">
        <v>1</v>
      </c>
      <c r="S484" s="35">
        <v>2</v>
      </c>
      <c r="T484" s="29"/>
      <c r="U484" s="29"/>
      <c r="V484" s="29"/>
      <c r="W484" s="29"/>
      <c r="X484" s="29"/>
      <c r="Y484" s="34"/>
    </row>
    <row r="485" spans="1:25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34">
        <v>33</v>
      </c>
      <c r="O485" s="29"/>
      <c r="P485" s="29"/>
      <c r="Q485" s="34"/>
      <c r="R485" s="35"/>
      <c r="S485" s="35"/>
      <c r="T485" s="29"/>
      <c r="U485" s="29"/>
      <c r="V485" s="29"/>
      <c r="W485" s="29"/>
      <c r="X485" s="29"/>
      <c r="Y485" s="34"/>
    </row>
    <row r="486" spans="1:25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34">
        <v>34</v>
      </c>
      <c r="O486" s="29" t="s">
        <v>81</v>
      </c>
      <c r="P486" s="29" t="s">
        <v>96</v>
      </c>
      <c r="Q486" s="34">
        <v>48.9</v>
      </c>
      <c r="R486" s="35">
        <v>1</v>
      </c>
      <c r="S486" s="35">
        <v>2</v>
      </c>
      <c r="T486" s="29"/>
      <c r="U486" s="29"/>
      <c r="V486" s="29"/>
      <c r="W486" s="29"/>
      <c r="X486" s="29"/>
      <c r="Y486" s="34"/>
    </row>
    <row r="487" spans="1:25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34">
        <v>35</v>
      </c>
      <c r="O487" s="29"/>
      <c r="P487" s="29"/>
      <c r="Q487" s="34"/>
      <c r="R487" s="35"/>
      <c r="S487" s="35"/>
      <c r="T487" s="29"/>
      <c r="U487" s="29"/>
      <c r="V487" s="29"/>
      <c r="W487" s="29"/>
      <c r="X487" s="29"/>
      <c r="Y487" s="34"/>
    </row>
    <row r="488" spans="1:25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34">
        <v>36</v>
      </c>
      <c r="O488" s="29" t="s">
        <v>81</v>
      </c>
      <c r="P488" s="29" t="s">
        <v>100</v>
      </c>
      <c r="Q488" s="34">
        <v>0</v>
      </c>
      <c r="R488" s="35"/>
      <c r="S488" s="35"/>
      <c r="T488" s="29"/>
      <c r="U488" s="29"/>
      <c r="V488" s="29"/>
      <c r="W488" s="29"/>
      <c r="X488" s="29"/>
      <c r="Y488" s="34"/>
    </row>
    <row r="489" spans="1:25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34">
        <v>37</v>
      </c>
      <c r="O489" s="29"/>
      <c r="P489" s="29"/>
      <c r="Q489" s="34"/>
      <c r="R489" s="35"/>
      <c r="S489" s="35"/>
      <c r="T489" s="29"/>
      <c r="U489" s="29"/>
      <c r="V489" s="29"/>
      <c r="W489" s="29"/>
      <c r="X489" s="29"/>
      <c r="Y489" s="34"/>
    </row>
    <row r="490" spans="1:25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34">
        <v>38</v>
      </c>
      <c r="O490" s="29" t="s">
        <v>81</v>
      </c>
      <c r="P490" s="29"/>
      <c r="Q490" s="34">
        <v>12.017499999999998</v>
      </c>
      <c r="R490" s="35"/>
      <c r="S490" s="35"/>
      <c r="T490" s="29"/>
      <c r="U490" s="29"/>
      <c r="V490" s="29"/>
      <c r="W490" s="29"/>
      <c r="X490" s="29"/>
      <c r="Y490" s="34"/>
    </row>
    <row r="491" spans="1:25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34">
        <v>39</v>
      </c>
      <c r="O491" s="29" t="s">
        <v>81</v>
      </c>
      <c r="P491" s="29"/>
      <c r="Q491" s="34">
        <v>4.6574999999999998</v>
      </c>
      <c r="R491" s="35"/>
      <c r="S491" s="35"/>
      <c r="T491" s="29"/>
      <c r="U491" s="29"/>
      <c r="V491" s="29"/>
      <c r="W491" s="29"/>
      <c r="X491" s="29"/>
      <c r="Y491" s="34"/>
    </row>
    <row r="492" spans="1:25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34">
        <v>40</v>
      </c>
      <c r="O492" s="29" t="s">
        <v>81</v>
      </c>
      <c r="P492" s="29"/>
      <c r="Q492" s="34">
        <v>12.074999999999999</v>
      </c>
      <c r="R492" s="35"/>
      <c r="S492" s="35"/>
      <c r="T492" s="29"/>
      <c r="U492" s="29"/>
      <c r="V492" s="29"/>
      <c r="W492" s="29"/>
      <c r="X492" s="29"/>
      <c r="Y492" s="34"/>
    </row>
    <row r="493" spans="1:25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34">
        <v>41</v>
      </c>
      <c r="O493" s="29" t="s">
        <v>81</v>
      </c>
      <c r="P493" s="29" t="s">
        <v>100</v>
      </c>
      <c r="Q493" s="34">
        <v>42.6</v>
      </c>
      <c r="R493" s="35">
        <v>2</v>
      </c>
      <c r="S493" s="35">
        <v>7</v>
      </c>
      <c r="T493" s="29"/>
      <c r="U493" s="29"/>
      <c r="V493" s="29"/>
      <c r="W493" s="29"/>
      <c r="X493" s="29"/>
      <c r="Y493" s="34"/>
    </row>
    <row r="494" spans="1:25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34">
        <v>42</v>
      </c>
      <c r="O494" s="29"/>
      <c r="P494" s="29"/>
      <c r="Q494" s="34"/>
      <c r="R494" s="35"/>
      <c r="S494" s="35"/>
      <c r="T494" s="29"/>
      <c r="U494" s="29"/>
      <c r="V494" s="29"/>
      <c r="W494" s="29"/>
      <c r="X494" s="29"/>
      <c r="Y494" s="34"/>
    </row>
    <row r="495" spans="1:25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34">
        <v>43</v>
      </c>
      <c r="O495" s="29" t="s">
        <v>81</v>
      </c>
      <c r="P495" s="29" t="s">
        <v>101</v>
      </c>
      <c r="Q495" s="34">
        <v>36.4</v>
      </c>
      <c r="R495" s="35">
        <v>1</v>
      </c>
      <c r="S495" s="35">
        <v>4</v>
      </c>
      <c r="T495" s="29"/>
      <c r="U495" s="29"/>
      <c r="V495" s="29"/>
      <c r="W495" s="29"/>
      <c r="X495" s="29"/>
      <c r="Y495" s="34"/>
    </row>
    <row r="496" spans="1:25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34">
        <v>44</v>
      </c>
      <c r="O496" s="29"/>
      <c r="P496" s="29"/>
      <c r="Q496" s="34"/>
      <c r="R496" s="35"/>
      <c r="S496" s="35"/>
      <c r="T496" s="29"/>
      <c r="U496" s="29"/>
      <c r="V496" s="29"/>
      <c r="W496" s="29"/>
      <c r="X496" s="29"/>
      <c r="Y496" s="34"/>
    </row>
    <row r="497" spans="1:25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34">
        <v>45</v>
      </c>
      <c r="O497" s="29" t="s">
        <v>81</v>
      </c>
      <c r="P497" s="29" t="s">
        <v>85</v>
      </c>
      <c r="Q497" s="29">
        <v>0</v>
      </c>
      <c r="R497" s="35"/>
      <c r="S497" s="35"/>
      <c r="T497" s="29"/>
      <c r="U497" s="29"/>
      <c r="V497" s="29"/>
      <c r="W497" s="29"/>
      <c r="X497" s="29"/>
      <c r="Y497" s="34"/>
    </row>
    <row r="498" spans="1:25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34">
        <v>46</v>
      </c>
      <c r="O498" s="29"/>
      <c r="P498" s="29"/>
      <c r="Q498" s="29"/>
      <c r="R498" s="35"/>
      <c r="S498" s="35"/>
      <c r="T498" s="29"/>
      <c r="U498" s="29"/>
      <c r="V498" s="29"/>
      <c r="W498" s="29"/>
      <c r="X498" s="29"/>
      <c r="Y498" s="34"/>
    </row>
    <row r="499" spans="1:25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34">
        <v>47</v>
      </c>
      <c r="O499" s="29" t="s">
        <v>81</v>
      </c>
      <c r="P499" s="29"/>
      <c r="Q499" s="34">
        <v>8.9699999999999989</v>
      </c>
      <c r="R499" s="35"/>
      <c r="S499" s="35"/>
      <c r="T499" s="29"/>
      <c r="U499" s="29"/>
      <c r="V499" s="29"/>
      <c r="W499" s="29"/>
      <c r="X499" s="29"/>
      <c r="Y499" s="34"/>
    </row>
    <row r="500" spans="1:25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34">
        <v>48</v>
      </c>
      <c r="O500" s="29" t="s">
        <v>81</v>
      </c>
      <c r="P500" s="29"/>
      <c r="Q500" s="34">
        <v>12.247499999999999</v>
      </c>
      <c r="R500" s="35"/>
      <c r="S500" s="35"/>
      <c r="T500" s="29"/>
      <c r="U500" s="29"/>
      <c r="V500" s="29"/>
      <c r="W500" s="29"/>
      <c r="X500" s="29"/>
      <c r="Y500" s="34"/>
    </row>
    <row r="501" spans="1:25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34">
        <v>49</v>
      </c>
      <c r="O501" s="29" t="s">
        <v>81</v>
      </c>
      <c r="P501" s="29"/>
      <c r="Q501" s="34">
        <v>8.625</v>
      </c>
      <c r="R501" s="35"/>
      <c r="S501" s="35"/>
      <c r="T501" s="29"/>
      <c r="U501" s="29"/>
      <c r="V501" s="29"/>
      <c r="W501" s="29"/>
      <c r="X501" s="29"/>
      <c r="Y501" s="34"/>
    </row>
    <row r="502" spans="1:25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34">
        <v>50</v>
      </c>
      <c r="O502" s="29" t="s">
        <v>81</v>
      </c>
      <c r="P502" s="29" t="s">
        <v>85</v>
      </c>
      <c r="Q502" s="29">
        <v>41.4</v>
      </c>
      <c r="R502" s="35">
        <v>9</v>
      </c>
      <c r="S502" s="35"/>
      <c r="T502" s="29"/>
      <c r="U502" s="29"/>
      <c r="V502" s="29"/>
      <c r="W502" s="29"/>
      <c r="X502" s="29"/>
      <c r="Y502" s="34"/>
    </row>
    <row r="503" spans="1:25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34">
        <v>51</v>
      </c>
      <c r="O503" s="29"/>
      <c r="P503" s="29"/>
      <c r="Q503" s="29"/>
      <c r="R503" s="35"/>
      <c r="S503" s="35"/>
      <c r="T503" s="29"/>
      <c r="U503" s="29"/>
      <c r="V503" s="29"/>
      <c r="W503" s="29"/>
      <c r="X503" s="29"/>
      <c r="Y503" s="34"/>
    </row>
    <row r="504" spans="1:25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34">
        <v>52</v>
      </c>
      <c r="O504" s="29" t="s">
        <v>81</v>
      </c>
      <c r="P504" s="29" t="s">
        <v>91</v>
      </c>
      <c r="Q504" s="29">
        <v>0</v>
      </c>
      <c r="R504" s="35"/>
      <c r="S504" s="35"/>
      <c r="T504" s="29"/>
      <c r="U504" s="29"/>
      <c r="V504" s="29"/>
      <c r="W504" s="29"/>
      <c r="X504" s="29"/>
      <c r="Y504" s="34"/>
    </row>
    <row r="505" spans="1:25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34">
        <v>53</v>
      </c>
      <c r="O505" s="29"/>
      <c r="P505" s="29"/>
      <c r="Q505" s="29"/>
      <c r="R505" s="35"/>
      <c r="S505" s="35"/>
      <c r="T505" s="29"/>
      <c r="U505" s="29"/>
      <c r="V505" s="29"/>
      <c r="W505" s="29"/>
      <c r="X505" s="29"/>
      <c r="Y505" s="34"/>
    </row>
    <row r="506" spans="1:25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34">
        <v>54</v>
      </c>
      <c r="O506" s="29" t="s">
        <v>81</v>
      </c>
      <c r="P506" s="29" t="s">
        <v>91</v>
      </c>
      <c r="Q506" s="29">
        <v>0</v>
      </c>
      <c r="R506" s="35"/>
      <c r="S506" s="35"/>
      <c r="T506" s="29"/>
      <c r="U506" s="29"/>
      <c r="V506" s="29"/>
      <c r="W506" s="29"/>
      <c r="X506" s="29"/>
      <c r="Y506" s="34"/>
    </row>
    <row r="507" spans="1:25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34">
        <v>54.1</v>
      </c>
      <c r="O507" s="29" t="s">
        <v>82</v>
      </c>
      <c r="P507" s="29" t="s">
        <v>81</v>
      </c>
      <c r="Q507" s="29">
        <v>9.1</v>
      </c>
      <c r="R507" s="35">
        <v>18</v>
      </c>
      <c r="S507" s="35"/>
      <c r="T507" s="29"/>
      <c r="U507" s="29"/>
      <c r="V507" s="29"/>
      <c r="W507" s="29"/>
      <c r="X507" s="29"/>
      <c r="Y507" s="34"/>
    </row>
    <row r="508" spans="1:25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34">
        <v>54.2</v>
      </c>
      <c r="O508" s="29" t="s">
        <v>91</v>
      </c>
      <c r="P508" s="29" t="s">
        <v>81</v>
      </c>
      <c r="Q508" s="29">
        <v>8.5</v>
      </c>
      <c r="R508" s="35">
        <v>4</v>
      </c>
      <c r="S508" s="35"/>
      <c r="T508" s="29"/>
      <c r="U508" s="29"/>
      <c r="V508" s="29"/>
      <c r="W508" s="29"/>
      <c r="X508" s="29"/>
      <c r="Y508" s="34"/>
    </row>
    <row r="509" spans="1:25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34">
        <v>54.3</v>
      </c>
      <c r="O509" s="29" t="s">
        <v>94</v>
      </c>
      <c r="P509" s="29" t="s">
        <v>81</v>
      </c>
      <c r="Q509" s="29">
        <v>13.3</v>
      </c>
      <c r="R509" s="35">
        <v>5</v>
      </c>
      <c r="S509" s="35"/>
      <c r="T509" s="29"/>
      <c r="U509" s="29"/>
      <c r="V509" s="29"/>
      <c r="W509" s="29"/>
      <c r="X509" s="29"/>
      <c r="Y509" s="34"/>
    </row>
    <row r="510" spans="1:25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34">
        <v>54.4</v>
      </c>
      <c r="O510" s="29" t="s">
        <v>95</v>
      </c>
      <c r="P510" s="29" t="s">
        <v>81</v>
      </c>
      <c r="Q510" s="29">
        <v>13.6</v>
      </c>
      <c r="R510" s="35">
        <v>5</v>
      </c>
      <c r="S510" s="35"/>
      <c r="T510" s="29"/>
      <c r="U510" s="29"/>
      <c r="V510" s="29"/>
      <c r="W510" s="29"/>
      <c r="X510" s="29"/>
      <c r="Y510" s="34"/>
    </row>
    <row r="511" spans="1:25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34">
        <v>54.5</v>
      </c>
      <c r="O511" s="29" t="s">
        <v>96</v>
      </c>
      <c r="P511" s="29" t="s">
        <v>81</v>
      </c>
      <c r="Q511" s="29">
        <v>8.8000000000000007</v>
      </c>
      <c r="R511" s="35">
        <v>9</v>
      </c>
      <c r="S511" s="35"/>
      <c r="T511" s="29"/>
      <c r="U511" s="29"/>
      <c r="V511" s="29"/>
      <c r="W511" s="29"/>
      <c r="X511" s="29"/>
      <c r="Y511" s="34"/>
    </row>
    <row r="512" spans="1:25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34">
        <v>54.6</v>
      </c>
      <c r="O512" s="29" t="s">
        <v>100</v>
      </c>
      <c r="P512" s="29" t="s">
        <v>81</v>
      </c>
      <c r="Q512" s="29">
        <v>38.700000000000003</v>
      </c>
      <c r="R512" s="35">
        <v>22</v>
      </c>
      <c r="S512" s="35"/>
      <c r="T512" s="29"/>
      <c r="U512" s="29"/>
      <c r="V512" s="29"/>
      <c r="W512" s="29"/>
      <c r="X512" s="29"/>
      <c r="Y512" s="34"/>
    </row>
    <row r="513" spans="1:25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34">
        <v>54.7</v>
      </c>
      <c r="O513" s="29" t="s">
        <v>101</v>
      </c>
      <c r="P513" s="29" t="s">
        <v>81</v>
      </c>
      <c r="Q513" s="29">
        <v>49.6</v>
      </c>
      <c r="R513" s="35">
        <v>28</v>
      </c>
      <c r="S513" s="35"/>
      <c r="T513" s="29"/>
      <c r="U513" s="29"/>
      <c r="V513" s="29"/>
      <c r="W513" s="29"/>
      <c r="X513" s="29"/>
      <c r="Y513" s="34"/>
    </row>
    <row r="514" spans="1:25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34">
        <v>55</v>
      </c>
      <c r="O514" s="29" t="s">
        <v>82</v>
      </c>
      <c r="P514" s="29" t="s">
        <v>81</v>
      </c>
      <c r="Q514" s="29">
        <v>9.1999999999999993</v>
      </c>
      <c r="R514" s="35">
        <v>9</v>
      </c>
      <c r="S514" s="35"/>
      <c r="T514" s="29"/>
      <c r="U514" s="29"/>
      <c r="V514" s="29"/>
      <c r="W514" s="29"/>
      <c r="X514" s="29"/>
      <c r="Y514" s="34"/>
    </row>
    <row r="515" spans="1:25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43">
        <v>55.1</v>
      </c>
      <c r="O515" s="44" t="s">
        <v>91</v>
      </c>
      <c r="P515" s="44" t="s">
        <v>81</v>
      </c>
      <c r="Q515" s="44">
        <v>9.9</v>
      </c>
      <c r="R515" s="48"/>
      <c r="S515" s="45">
        <v>1</v>
      </c>
      <c r="T515" s="29"/>
      <c r="U515" s="29"/>
      <c r="V515" s="29"/>
      <c r="W515" s="29"/>
      <c r="X515" s="29"/>
      <c r="Y515" s="34"/>
    </row>
    <row r="516" spans="1:25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34">
        <v>55.2</v>
      </c>
      <c r="O516" s="29" t="s">
        <v>94</v>
      </c>
      <c r="P516" s="29" t="s">
        <v>81</v>
      </c>
      <c r="Q516" s="29">
        <v>15</v>
      </c>
      <c r="R516" s="35">
        <v>5</v>
      </c>
      <c r="S516" s="35"/>
      <c r="T516" s="29"/>
      <c r="U516" s="29"/>
      <c r="V516" s="29"/>
      <c r="W516" s="29"/>
      <c r="X516" s="29"/>
      <c r="Y516" s="34"/>
    </row>
    <row r="517" spans="1:25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34">
        <v>55.3</v>
      </c>
      <c r="O517" s="29" t="s">
        <v>95</v>
      </c>
      <c r="P517" s="29" t="s">
        <v>81</v>
      </c>
      <c r="Q517" s="29">
        <v>9.1999999999999993</v>
      </c>
      <c r="R517" s="35">
        <v>17</v>
      </c>
      <c r="S517" s="35"/>
      <c r="T517" s="29"/>
      <c r="U517" s="29"/>
      <c r="V517" s="29"/>
      <c r="W517" s="29"/>
      <c r="X517" s="29"/>
      <c r="Y517" s="34"/>
    </row>
    <row r="518" spans="1:25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34">
        <v>55.4</v>
      </c>
      <c r="O518" s="29" t="s">
        <v>96</v>
      </c>
      <c r="P518" s="29" t="s">
        <v>81</v>
      </c>
      <c r="Q518" s="29">
        <v>10</v>
      </c>
      <c r="R518" s="35">
        <v>8</v>
      </c>
      <c r="S518" s="35"/>
      <c r="T518" s="29"/>
      <c r="U518" s="29"/>
      <c r="V518" s="29"/>
      <c r="W518" s="29"/>
      <c r="X518" s="29"/>
      <c r="Y518" s="34"/>
    </row>
    <row r="519" spans="1:25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34">
        <v>55.5</v>
      </c>
      <c r="O519" s="29" t="s">
        <v>100</v>
      </c>
      <c r="P519" s="29" t="s">
        <v>81</v>
      </c>
      <c r="Q519" s="29">
        <v>9</v>
      </c>
      <c r="R519" s="35"/>
      <c r="S519" s="35"/>
      <c r="T519" s="29"/>
      <c r="U519" s="29"/>
      <c r="V519" s="29"/>
      <c r="W519" s="29"/>
      <c r="X519" s="29"/>
      <c r="Y519" s="34"/>
    </row>
    <row r="520" spans="1:25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34">
        <v>55.6</v>
      </c>
      <c r="O520" s="29" t="s">
        <v>101</v>
      </c>
      <c r="P520" s="29" t="s">
        <v>81</v>
      </c>
      <c r="Q520" s="29">
        <v>8.6999999999999993</v>
      </c>
      <c r="R520" s="35">
        <v>6</v>
      </c>
      <c r="S520" s="35"/>
      <c r="T520" s="29"/>
      <c r="U520" s="29"/>
      <c r="V520" s="29"/>
      <c r="W520" s="29"/>
      <c r="X520" s="29"/>
      <c r="Y520" s="34"/>
    </row>
    <row r="521" spans="1:25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34">
        <v>56</v>
      </c>
      <c r="O521" s="29" t="s">
        <v>82</v>
      </c>
      <c r="P521" s="29" t="s">
        <v>81</v>
      </c>
      <c r="Q521" s="29">
        <v>8.8000000000000007</v>
      </c>
      <c r="R521" s="35">
        <v>10</v>
      </c>
      <c r="S521" s="35"/>
      <c r="T521" s="29"/>
      <c r="U521" s="29"/>
      <c r="V521" s="29"/>
      <c r="W521" s="29"/>
      <c r="X521" s="29"/>
      <c r="Y521" s="34"/>
    </row>
    <row r="522" spans="1:25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34">
        <v>56.1</v>
      </c>
      <c r="O522" s="29" t="s">
        <v>91</v>
      </c>
      <c r="P522" s="29" t="s">
        <v>81</v>
      </c>
      <c r="Q522" s="29">
        <v>8.9</v>
      </c>
      <c r="R522" s="35">
        <v>10</v>
      </c>
      <c r="S522" s="35"/>
      <c r="T522" s="29"/>
      <c r="U522" s="29"/>
      <c r="V522" s="29"/>
      <c r="W522" s="29"/>
      <c r="X522" s="29"/>
      <c r="Y522" s="34"/>
    </row>
    <row r="523" spans="1:25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34">
        <v>56.2</v>
      </c>
      <c r="O523" s="29" t="s">
        <v>94</v>
      </c>
      <c r="P523" s="29" t="s">
        <v>81</v>
      </c>
      <c r="Q523" s="29">
        <v>9.4</v>
      </c>
      <c r="R523" s="35">
        <v>10</v>
      </c>
      <c r="S523" s="35"/>
      <c r="T523" s="29"/>
      <c r="U523" s="29"/>
      <c r="V523" s="29"/>
      <c r="W523" s="29"/>
      <c r="X523" s="29"/>
      <c r="Y523" s="34"/>
    </row>
    <row r="524" spans="1:25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34">
        <v>56.3</v>
      </c>
      <c r="O524" s="29" t="s">
        <v>95</v>
      </c>
      <c r="P524" s="29" t="s">
        <v>81</v>
      </c>
      <c r="Q524" s="29">
        <v>0</v>
      </c>
      <c r="R524" s="35">
        <v>19</v>
      </c>
      <c r="S524" s="35">
        <v>1</v>
      </c>
      <c r="T524" s="29"/>
      <c r="U524" s="29"/>
      <c r="V524" s="29"/>
      <c r="W524" s="29"/>
      <c r="X524" s="29"/>
      <c r="Y524" s="34"/>
    </row>
    <row r="525" spans="1:25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34">
        <v>56.4</v>
      </c>
      <c r="O525" s="29" t="s">
        <v>96</v>
      </c>
      <c r="P525" s="29" t="s">
        <v>81</v>
      </c>
      <c r="Q525" s="29">
        <v>8.5</v>
      </c>
      <c r="R525" s="35">
        <v>1</v>
      </c>
      <c r="S525" s="35">
        <v>2</v>
      </c>
      <c r="T525" s="29"/>
      <c r="U525" s="29"/>
      <c r="V525" s="29"/>
      <c r="W525" s="29"/>
      <c r="X525" s="29"/>
      <c r="Y525" s="34"/>
    </row>
  </sheetData>
  <mergeCells count="10">
    <mergeCell ref="G190:I190"/>
    <mergeCell ref="J190:M190"/>
    <mergeCell ref="N190:P190"/>
    <mergeCell ref="R190:T190"/>
    <mergeCell ref="V190:W190"/>
    <mergeCell ref="G197:I197"/>
    <mergeCell ref="J197:M197"/>
    <mergeCell ref="N197:P197"/>
    <mergeCell ref="R197:T197"/>
    <mergeCell ref="V197:W197"/>
  </mergeCells>
  <conditionalFormatting sqref="G366:H375">
    <cfRule type="colorScale" priority="4">
      <colorScale>
        <cfvo type="min"/>
        <cfvo type="max"/>
        <color rgb="FFFFFFFF"/>
        <color rgb="FFA6C9EC"/>
      </colorScale>
    </cfRule>
  </conditionalFormatting>
  <conditionalFormatting sqref="E367:F375">
    <cfRule type="colorScale" priority="3">
      <colorScale>
        <cfvo type="min"/>
        <cfvo type="max"/>
        <color rgb="FFFFFFFF"/>
        <color rgb="FFF7C7AC"/>
      </colorScale>
    </cfRule>
  </conditionalFormatting>
  <conditionalFormatting sqref="G466:H475">
    <cfRule type="colorScale" priority="2">
      <colorScale>
        <cfvo type="min"/>
        <cfvo type="max"/>
        <color rgb="FFFFFFFF"/>
        <color rgb="FFA6C9EC"/>
      </colorScale>
    </cfRule>
  </conditionalFormatting>
  <conditionalFormatting sqref="E467:F475">
    <cfRule type="colorScale" priority="1">
      <colorScale>
        <cfvo type="min"/>
        <cfvo type="max"/>
        <color rgb="FFFFFFFF"/>
        <color rgb="FFF7C7AC"/>
      </colorScale>
    </cfRule>
  </conditionalFormatting>
  <dataValidations count="2">
    <dataValidation type="list" allowBlank="1" showInputMessage="1" showErrorMessage="1" sqref="L299:M332 S352:S430 M352:N430 U452:U525 O452:P525" xr:uid="{804F0AFC-E07C-4B9B-A3FD-AEB68EC6AC1C}">
      <formula1>$A$18:$A$27</formula1>
    </dataValidation>
    <dataValidation type="list" allowBlank="1" showInputMessage="1" showErrorMessage="1" sqref="B208:C208" xr:uid="{605C8630-B0BC-4DB7-8E8F-8A6B69239C15}">
      <formula1>$H$23:$H$32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672D-A6E2-47FF-A2A9-82EDCB1C1F81}">
  <sheetPr codeName="Sheet2"/>
  <dimension ref="A1:AA30"/>
  <sheetViews>
    <sheetView workbookViewId="0">
      <selection activeCell="I29" sqref="I29:P29"/>
    </sheetView>
  </sheetViews>
  <sheetFormatPr defaultRowHeight="15" x14ac:dyDescent="0.25"/>
  <sheetData>
    <row r="1" spans="1:27" x14ac:dyDescent="0.25">
      <c r="A1" t="s">
        <v>75</v>
      </c>
      <c r="D1">
        <v>5</v>
      </c>
      <c r="E1">
        <v>2</v>
      </c>
    </row>
    <row r="2" spans="1:27" x14ac:dyDescent="0.25">
      <c r="E2" s="28" t="s">
        <v>46</v>
      </c>
      <c r="F2" s="28"/>
      <c r="G2" s="28"/>
      <c r="H2" s="28"/>
      <c r="I2" s="28" t="s">
        <v>24</v>
      </c>
      <c r="J2" s="28"/>
      <c r="K2" s="28"/>
      <c r="L2" s="28"/>
      <c r="M2" s="28"/>
      <c r="N2" s="28" t="s">
        <v>74</v>
      </c>
      <c r="O2" s="28"/>
      <c r="P2" s="28"/>
      <c r="Q2" s="28"/>
      <c r="R2" s="28"/>
      <c r="S2" s="28"/>
    </row>
    <row r="3" spans="1:27" s="2" customFormat="1" x14ac:dyDescent="0.25">
      <c r="A3" s="2" t="s">
        <v>14</v>
      </c>
      <c r="B3" s="2" t="s">
        <v>13</v>
      </c>
      <c r="C3" s="2" t="s">
        <v>12</v>
      </c>
      <c r="D3" s="2" t="s">
        <v>73</v>
      </c>
      <c r="E3" s="2" t="s">
        <v>72</v>
      </c>
      <c r="G3" s="2" t="s">
        <v>71</v>
      </c>
      <c r="H3" s="2" t="s">
        <v>70</v>
      </c>
      <c r="I3" s="2" t="s">
        <v>69</v>
      </c>
      <c r="J3" s="2" t="s">
        <v>53</v>
      </c>
      <c r="K3" s="2" t="s">
        <v>52</v>
      </c>
      <c r="L3" s="2" t="s">
        <v>21</v>
      </c>
      <c r="M3" s="2" t="s">
        <v>47</v>
      </c>
      <c r="N3" s="2" t="s">
        <v>22</v>
      </c>
      <c r="O3" s="2" t="s">
        <v>49</v>
      </c>
      <c r="P3" s="2" t="s">
        <v>18</v>
      </c>
      <c r="Q3" s="2" t="s">
        <v>68</v>
      </c>
      <c r="R3" s="2" t="s">
        <v>17</v>
      </c>
      <c r="S3" s="2" t="s">
        <v>67</v>
      </c>
      <c r="T3" s="2" t="s">
        <v>66</v>
      </c>
      <c r="U3" s="2" t="s">
        <v>65</v>
      </c>
      <c r="V3" s="2" t="s">
        <v>39</v>
      </c>
      <c r="W3" s="2" t="s">
        <v>64</v>
      </c>
      <c r="X3" s="2" t="s">
        <v>16</v>
      </c>
      <c r="Y3" s="2" t="s">
        <v>63</v>
      </c>
      <c r="Z3" s="2" t="s">
        <v>62</v>
      </c>
      <c r="AA3" s="2" t="s">
        <v>61</v>
      </c>
    </row>
    <row r="4" spans="1:27" x14ac:dyDescent="0.25">
      <c r="A4" t="s">
        <v>1</v>
      </c>
      <c r="B4" t="s">
        <v>6</v>
      </c>
      <c r="C4">
        <v>16</v>
      </c>
      <c r="D4">
        <v>2400</v>
      </c>
      <c r="G4">
        <v>20</v>
      </c>
      <c r="I4" t="s">
        <v>59</v>
      </c>
      <c r="J4">
        <v>50</v>
      </c>
      <c r="K4">
        <v>75</v>
      </c>
      <c r="L4">
        <v>40</v>
      </c>
      <c r="M4">
        <v>80</v>
      </c>
      <c r="N4">
        <v>20</v>
      </c>
      <c r="O4">
        <v>160</v>
      </c>
      <c r="Z4" t="s">
        <v>60</v>
      </c>
    </row>
    <row r="5" spans="1:27" x14ac:dyDescent="0.25">
      <c r="A5" t="s">
        <v>0</v>
      </c>
      <c r="B5" t="s">
        <v>3</v>
      </c>
      <c r="C5">
        <v>20</v>
      </c>
      <c r="D5">
        <v>1000</v>
      </c>
      <c r="G5">
        <v>10</v>
      </c>
      <c r="I5" t="s">
        <v>57</v>
      </c>
      <c r="J5">
        <v>20</v>
      </c>
      <c r="K5">
        <v>40</v>
      </c>
      <c r="L5">
        <v>10</v>
      </c>
      <c r="M5">
        <v>10</v>
      </c>
      <c r="N5">
        <v>20</v>
      </c>
      <c r="O5">
        <v>20</v>
      </c>
    </row>
    <row r="8" spans="1:27" x14ac:dyDescent="0.25">
      <c r="A8" t="s">
        <v>1</v>
      </c>
      <c r="B8" t="s">
        <v>6</v>
      </c>
      <c r="C8">
        <v>16</v>
      </c>
      <c r="D8">
        <v>2400</v>
      </c>
      <c r="G8">
        <v>20</v>
      </c>
      <c r="I8" t="s">
        <v>59</v>
      </c>
      <c r="J8">
        <v>50</v>
      </c>
      <c r="K8">
        <v>75</v>
      </c>
      <c r="L8">
        <v>40</v>
      </c>
      <c r="M8">
        <v>80</v>
      </c>
      <c r="N8">
        <v>20</v>
      </c>
      <c r="O8">
        <v>170</v>
      </c>
      <c r="P8">
        <f>J8*$D$1+K8*$E$1+M8*$E$1+N8*$D$1+O8*$E$1</f>
        <v>1000</v>
      </c>
    </row>
    <row r="9" spans="1:27" x14ac:dyDescent="0.25">
      <c r="A9" t="s">
        <v>0</v>
      </c>
      <c r="B9" t="s">
        <v>3</v>
      </c>
      <c r="C9">
        <v>20</v>
      </c>
      <c r="D9">
        <v>1000</v>
      </c>
      <c r="G9">
        <v>30</v>
      </c>
      <c r="I9" t="s">
        <v>57</v>
      </c>
      <c r="J9">
        <v>45</v>
      </c>
      <c r="K9">
        <v>20</v>
      </c>
      <c r="L9">
        <v>10</v>
      </c>
      <c r="M9">
        <v>20</v>
      </c>
      <c r="N9">
        <v>21</v>
      </c>
      <c r="O9">
        <v>45</v>
      </c>
      <c r="P9">
        <f>J9*$D$1+K9*$E$1+M9*$E$1+N9*$D$1+O9*$E$1</f>
        <v>500</v>
      </c>
    </row>
    <row r="12" spans="1:27" x14ac:dyDescent="0.25">
      <c r="J12">
        <v>7</v>
      </c>
      <c r="K12">
        <v>5</v>
      </c>
      <c r="L12">
        <v>2</v>
      </c>
      <c r="M12">
        <v>1</v>
      </c>
      <c r="N12">
        <v>5</v>
      </c>
      <c r="O12">
        <v>3</v>
      </c>
    </row>
    <row r="13" spans="1:27" x14ac:dyDescent="0.25">
      <c r="A13" t="s">
        <v>1</v>
      </c>
      <c r="B13" t="s">
        <v>6</v>
      </c>
      <c r="C13">
        <v>16</v>
      </c>
      <c r="D13">
        <v>240</v>
      </c>
      <c r="G13">
        <v>20</v>
      </c>
      <c r="I13" t="s">
        <v>59</v>
      </c>
      <c r="J13">
        <v>30</v>
      </c>
      <c r="K13">
        <v>70</v>
      </c>
      <c r="L13">
        <v>40</v>
      </c>
      <c r="M13">
        <v>79</v>
      </c>
      <c r="N13">
        <v>10</v>
      </c>
      <c r="O13">
        <v>77</v>
      </c>
      <c r="P13">
        <f>J13*$J$12+K13*$K$12+L13*$L$12+M13*$M$12+N13*$N$12+O13*$O$12</f>
        <v>1000</v>
      </c>
    </row>
    <row r="14" spans="1:27" x14ac:dyDescent="0.25">
      <c r="A14" t="s">
        <v>0</v>
      </c>
      <c r="B14" t="s">
        <v>3</v>
      </c>
      <c r="C14">
        <v>20</v>
      </c>
      <c r="D14">
        <v>100</v>
      </c>
      <c r="G14">
        <v>30</v>
      </c>
      <c r="I14" t="s">
        <v>57</v>
      </c>
      <c r="J14">
        <v>45</v>
      </c>
      <c r="K14">
        <v>20</v>
      </c>
      <c r="L14">
        <v>10</v>
      </c>
      <c r="M14">
        <v>20</v>
      </c>
      <c r="N14">
        <v>22</v>
      </c>
      <c r="O14">
        <v>45</v>
      </c>
      <c r="P14">
        <f>J14*$J$12+K14*$K$12+L14*$L$12+M14*$M$12+N14*$N$12+O14*$O$12</f>
        <v>700</v>
      </c>
    </row>
    <row r="17" spans="1:16" x14ac:dyDescent="0.25">
      <c r="J17">
        <v>20</v>
      </c>
      <c r="K17">
        <v>8</v>
      </c>
      <c r="M17">
        <v>2</v>
      </c>
      <c r="N17">
        <v>15</v>
      </c>
      <c r="O17">
        <v>4</v>
      </c>
    </row>
    <row r="18" spans="1:16" x14ac:dyDescent="0.25">
      <c r="A18" t="s">
        <v>1</v>
      </c>
      <c r="B18" t="s">
        <v>6</v>
      </c>
      <c r="C18">
        <v>16</v>
      </c>
      <c r="D18">
        <v>240</v>
      </c>
      <c r="G18">
        <v>20</v>
      </c>
      <c r="I18" t="s">
        <v>59</v>
      </c>
      <c r="J18">
        <v>20</v>
      </c>
      <c r="K18">
        <v>51</v>
      </c>
      <c r="L18">
        <v>40</v>
      </c>
      <c r="M18">
        <v>80</v>
      </c>
      <c r="N18">
        <v>15</v>
      </c>
      <c r="O18">
        <v>77</v>
      </c>
      <c r="P18">
        <f>J18*$J$17+K18*$K$17+M18*$M$17+N18*$N$17+O18*$O$17</f>
        <v>1501</v>
      </c>
    </row>
    <row r="19" spans="1:16" x14ac:dyDescent="0.25">
      <c r="A19" t="s">
        <v>0</v>
      </c>
      <c r="B19" t="s">
        <v>3</v>
      </c>
      <c r="C19">
        <v>20</v>
      </c>
      <c r="D19">
        <v>100</v>
      </c>
      <c r="G19">
        <v>30</v>
      </c>
      <c r="I19" t="s">
        <v>57</v>
      </c>
      <c r="J19">
        <v>22</v>
      </c>
      <c r="K19">
        <v>20</v>
      </c>
      <c r="L19">
        <v>10</v>
      </c>
      <c r="M19">
        <v>25</v>
      </c>
      <c r="N19">
        <v>21</v>
      </c>
      <c r="O19">
        <v>34</v>
      </c>
      <c r="P19">
        <f>J19*$J$17+K19*$K$17+M19*$M$17+N19*$N$17+O19*$O$17</f>
        <v>1101</v>
      </c>
    </row>
    <row r="22" spans="1:16" x14ac:dyDescent="0.25">
      <c r="J22">
        <v>22</v>
      </c>
      <c r="K22">
        <v>9</v>
      </c>
      <c r="M22">
        <v>5</v>
      </c>
      <c r="N22">
        <v>18</v>
      </c>
      <c r="O22">
        <v>8</v>
      </c>
    </row>
    <row r="23" spans="1:16" x14ac:dyDescent="0.25">
      <c r="A23" t="s">
        <v>1</v>
      </c>
      <c r="B23" t="s">
        <v>6</v>
      </c>
      <c r="C23">
        <v>16</v>
      </c>
      <c r="D23">
        <v>240</v>
      </c>
      <c r="G23">
        <v>20</v>
      </c>
      <c r="I23" t="s">
        <v>59</v>
      </c>
      <c r="J23">
        <v>20</v>
      </c>
      <c r="K23">
        <v>51</v>
      </c>
      <c r="L23">
        <v>40</v>
      </c>
      <c r="M23">
        <v>77</v>
      </c>
      <c r="N23">
        <v>12</v>
      </c>
      <c r="O23">
        <v>50</v>
      </c>
      <c r="P23">
        <f>J23*$J$22+K23*$K$22+M23*$M$22+N23*$N$22+O23*$O$22</f>
        <v>1900</v>
      </c>
    </row>
    <row r="24" spans="1:16" x14ac:dyDescent="0.25">
      <c r="A24" t="s">
        <v>0</v>
      </c>
      <c r="B24" t="s">
        <v>3</v>
      </c>
      <c r="C24">
        <v>20</v>
      </c>
      <c r="D24">
        <v>100</v>
      </c>
      <c r="G24">
        <v>30</v>
      </c>
      <c r="I24" t="s">
        <v>57</v>
      </c>
      <c r="J24">
        <v>22</v>
      </c>
      <c r="K24">
        <v>27</v>
      </c>
      <c r="L24">
        <v>10</v>
      </c>
      <c r="M24">
        <v>25</v>
      </c>
      <c r="N24">
        <v>21</v>
      </c>
      <c r="O24">
        <v>34</v>
      </c>
      <c r="P24">
        <f>J24*$J$22+K24*$K$22+M24*$M$22+N24*$N$22+O24*$O$22</f>
        <v>1502</v>
      </c>
    </row>
    <row r="28" spans="1:16" x14ac:dyDescent="0.25">
      <c r="J28">
        <v>22</v>
      </c>
      <c r="K28">
        <v>9</v>
      </c>
      <c r="M28">
        <v>5</v>
      </c>
      <c r="N28">
        <v>18</v>
      </c>
      <c r="O28">
        <v>8</v>
      </c>
    </row>
    <row r="29" spans="1:16" x14ac:dyDescent="0.25">
      <c r="A29" t="s">
        <v>54</v>
      </c>
      <c r="B29" t="s">
        <v>6</v>
      </c>
      <c r="C29">
        <v>17</v>
      </c>
      <c r="D29">
        <v>255</v>
      </c>
      <c r="G29">
        <v>20</v>
      </c>
      <c r="I29" t="s">
        <v>58</v>
      </c>
      <c r="J29">
        <v>15</v>
      </c>
      <c r="K29">
        <v>27</v>
      </c>
      <c r="L29">
        <v>12</v>
      </c>
      <c r="M29">
        <v>15</v>
      </c>
      <c r="N29">
        <v>12</v>
      </c>
      <c r="O29">
        <v>17</v>
      </c>
      <c r="P29">
        <f>J29*$J$28+K29*$K$28+M29*$M$28+N29*$N$28+O29*$O$28</f>
        <v>1000</v>
      </c>
    </row>
    <row r="30" spans="1:16" x14ac:dyDescent="0.25">
      <c r="A30" t="s">
        <v>0</v>
      </c>
      <c r="B30" t="s">
        <v>3</v>
      </c>
      <c r="C30">
        <v>20</v>
      </c>
      <c r="D30">
        <v>100</v>
      </c>
      <c r="G30">
        <v>30</v>
      </c>
      <c r="I30" t="s">
        <v>57</v>
      </c>
      <c r="J30">
        <v>13</v>
      </c>
      <c r="K30">
        <v>16</v>
      </c>
      <c r="L30">
        <v>10</v>
      </c>
      <c r="M30">
        <v>16</v>
      </c>
      <c r="N30">
        <v>17</v>
      </c>
      <c r="O30">
        <v>23</v>
      </c>
      <c r="P30">
        <f>J30*$J$22+K30*$K$22+M30*$M$22+N30*$N$22+O30*$O$22</f>
        <v>1000</v>
      </c>
    </row>
  </sheetData>
  <mergeCells count="3">
    <mergeCell ref="E2:H2"/>
    <mergeCell ref="N2:S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_TEST_Runs</vt:lpstr>
      <vt:lpstr>_TEST_Characters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2024-12-05T20:01:19Z</dcterms:created>
  <dcterms:modified xsi:type="dcterms:W3CDTF">2024-12-06T04:22:29Z</dcterms:modified>
</cp:coreProperties>
</file>