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CE8C77B4-A5F1-4D59-9E4B-C03447782D57}" xr6:coauthVersionLast="47" xr6:coauthVersionMax="47" xr10:uidLastSave="{00000000-0000-0000-0000-000000000000}"/>
  <bookViews>
    <workbookView xWindow="-120" yWindow="-11640" windowWidth="20730" windowHeight="11160" activeTab="3" xr2:uid="{B9DB5469-233B-4BC4-B3BA-52FF33A82184}"/>
  </bookViews>
  <sheets>
    <sheet name="Zaja" sheetId="1" r:id="rId1"/>
    <sheet name="Grarthta" sheetId="2" r:id="rId2"/>
    <sheet name="Rafrol" sheetId="3" r:id="rId3"/>
    <sheet name="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D7" i="4"/>
  <c r="D14" i="4"/>
  <c r="D12" i="4"/>
  <c r="D8" i="4"/>
  <c r="D5" i="4" l="1"/>
  <c r="D4" i="4"/>
  <c r="C7" i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D9" i="4" l="1"/>
  <c r="D10" i="4"/>
  <c r="J8" i="4"/>
  <c r="D11" i="4"/>
  <c r="D6" i="4"/>
  <c r="C8" i="3"/>
  <c r="H8" i="3" s="1"/>
  <c r="C9" i="3"/>
  <c r="C12" i="3"/>
  <c r="H12" i="3" s="1"/>
  <c r="C9" i="2"/>
  <c r="C12" i="2"/>
  <c r="H12" i="2" s="1"/>
  <c r="C7" i="2"/>
  <c r="C9" i="1"/>
  <c r="C12" i="1"/>
  <c r="H12" i="1" s="1"/>
  <c r="J11" i="4" l="1"/>
  <c r="L11" i="4" s="1"/>
  <c r="J12" i="4" l="1"/>
</calcChain>
</file>

<file path=xl/sharedStrings.xml><?xml version="1.0" encoding="utf-8"?>
<sst xmlns="http://schemas.openxmlformats.org/spreadsheetml/2006/main" count="137" uniqueCount="69">
  <si>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</si>
  <si>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</si>
  <si>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</si>
  <si>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</si>
  <si>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</si>
  <si>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</si>
  <si>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</si>
  <si>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</si>
  <si>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</si>
  <si>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</si>
  <si>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</si>
  <si>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</si>
  <si>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</si>
  <si>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</si>
  <si>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</si>
  <si>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</si>
  <si>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</si>
  <si>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</si>
  <si>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</si>
  <si>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</si>
  <si>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</si>
  <si>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</si>
  <si>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</si>
  <si>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Zaja Zernam</t>
  </si>
  <si>
    <t>Grarthta</t>
  </si>
  <si>
    <t>Rafrol</t>
  </si>
  <si>
    <t>Monster</t>
  </si>
  <si>
    <t>Rancher</t>
  </si>
  <si>
    <t>Veternarian</t>
  </si>
  <si>
    <t>Bonus Damage</t>
  </si>
  <si>
    <t>Deer</t>
  </si>
  <si>
    <t>Slave</t>
  </si>
  <si>
    <t>BendingPower</t>
  </si>
  <si>
    <t>HoofLength</t>
  </si>
  <si>
    <t>HoofLife</t>
  </si>
  <si>
    <t>BendCastTime</t>
  </si>
  <si>
    <t>23</t>
  </si>
  <si>
    <t>in</t>
  </si>
  <si>
    <t>days</t>
  </si>
  <si>
    <t>rounds</t>
  </si>
  <si>
    <t>DistancePerBendingPowerReduction</t>
  </si>
  <si>
    <t>DistantBendCastTime</t>
  </si>
  <si>
    <t>DistantBendPower</t>
  </si>
  <si>
    <t>Die</t>
  </si>
  <si>
    <t>1d10</t>
  </si>
  <si>
    <t>1d100</t>
  </si>
  <si>
    <t>1d20 (Disadv)</t>
  </si>
  <si>
    <t>hp</t>
  </si>
  <si>
    <t>MaxBendingRange</t>
  </si>
  <si>
    <t>DistantBendPercentAdd</t>
  </si>
  <si>
    <t>min</t>
  </si>
  <si>
    <t>TouchBonusBendingPower</t>
  </si>
  <si>
    <t>1d10 (Disadv)</t>
  </si>
  <si>
    <t>BonusBendPower</t>
  </si>
  <si>
    <t>SoftMaxBendingRange</t>
  </si>
  <si>
    <t>SignatureSpellDifficultyReduction</t>
  </si>
  <si>
    <t>1d100 (Disadv)</t>
  </si>
  <si>
    <t>SpellDifficulty</t>
  </si>
  <si>
    <t>IsSignatureSpell?</t>
  </si>
  <si>
    <t>y</t>
  </si>
  <si>
    <t>SpellDifficultyCastTimeIncrease</t>
  </si>
  <si>
    <t>SpellDifficultyCastRangeReduction</t>
  </si>
  <si>
    <t>Buff Ability Score</t>
  </si>
  <si>
    <t>Spell Fluency Variables</t>
  </si>
  <si>
    <t>MaxStableHoofChain</t>
  </si>
  <si>
    <t>count</t>
  </si>
  <si>
    <t>BendLargeTargetRange</t>
  </si>
  <si>
    <t>SelfBonusBendingPower</t>
  </si>
  <si>
    <t>TargetingSelf?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</si>
</sst>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activeCell="H3" sqref="A1:H3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23</v>
      </c>
      <c r="B1" t="s">
        <v>22</v>
      </c>
      <c r="C1" t="s">
        <v>28</v>
      </c>
    </row>
    <row r="2" spans="1:8" x14ac:dyDescent="0.45">
      <c r="F2" s="10" t="s">
        <v>0</v>
      </c>
      <c r="G2" s="10"/>
      <c r="H2" s="10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2">
        <v>1</v>
      </c>
      <c r="C5">
        <f>B5</f>
        <v>1</v>
      </c>
    </row>
    <row r="6" spans="1:8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2">
        <v>14</v>
      </c>
      <c r="C7">
        <f>MAX(3,25-B7-C5)</f>
        <v>10</v>
      </c>
      <c r="F7" t="s">
        <v>29</v>
      </c>
      <c r="G7" s="2">
        <v>13</v>
      </c>
      <c r="H7">
        <f>ROUNDUP(G7/C7,0)</f>
        <v>2</v>
      </c>
    </row>
    <row r="8" spans="1:8" ht="14.65" thickBot="1" x14ac:dyDescent="0.5">
      <c r="A8" t="s">
        <v>14</v>
      </c>
      <c r="B8" s="2">
        <v>8</v>
      </c>
      <c r="C8">
        <f>B8*C5/100</f>
        <v>0.08</v>
      </c>
      <c r="F8" t="s">
        <v>15</v>
      </c>
      <c r="G8" s="2">
        <v>11</v>
      </c>
      <c r="H8">
        <f>ROUNDUP(G8*C8,0)</f>
        <v>1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2">
        <v>23</v>
      </c>
      <c r="H12" t="str">
        <f>IF(G12&gt;=C12,"SUCCESS","Failure")</f>
        <v>SUCCESS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I12"/>
  <sheetViews>
    <sheetView workbookViewId="0">
      <selection activeCell="I12" sqref="I12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9" x14ac:dyDescent="0.45">
      <c r="A1" t="s">
        <v>24</v>
      </c>
      <c r="B1" t="s">
        <v>22</v>
      </c>
      <c r="C1" t="s">
        <v>27</v>
      </c>
    </row>
    <row r="2" spans="1:9" x14ac:dyDescent="0.45">
      <c r="F2" s="10" t="s">
        <v>0</v>
      </c>
      <c r="G2" s="10"/>
      <c r="H2" s="10"/>
    </row>
    <row r="3" spans="1:9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9" ht="14.65" thickBot="1" x14ac:dyDescent="0.5">
      <c r="A4" t="s">
        <v>8</v>
      </c>
      <c r="C4">
        <v>40</v>
      </c>
      <c r="D4" t="s">
        <v>9</v>
      </c>
    </row>
    <row r="5" spans="1:9" ht="14.65" thickBot="1" x14ac:dyDescent="0.5">
      <c r="A5" t="s">
        <v>10</v>
      </c>
      <c r="B5" s="2">
        <v>1</v>
      </c>
      <c r="C5">
        <f>B5</f>
        <v>1</v>
      </c>
    </row>
    <row r="6" spans="1:9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9" ht="14.65" thickBot="1" x14ac:dyDescent="0.5">
      <c r="A7" t="s">
        <v>13</v>
      </c>
      <c r="B7" s="2">
        <v>7</v>
      </c>
      <c r="C7">
        <f>MAX(5,20-B7-C5)</f>
        <v>12</v>
      </c>
    </row>
    <row r="8" spans="1:9" ht="14.65" thickBot="1" x14ac:dyDescent="0.5">
      <c r="A8" t="s">
        <v>14</v>
      </c>
      <c r="B8" s="2">
        <v>10</v>
      </c>
      <c r="C8">
        <f>B8*C5/100</f>
        <v>0.1</v>
      </c>
      <c r="F8" t="s">
        <v>15</v>
      </c>
      <c r="G8" s="2">
        <v>16</v>
      </c>
      <c r="H8">
        <f>ROUNDUP(G8*C8,0)</f>
        <v>2</v>
      </c>
      <c r="I8" t="s">
        <v>47</v>
      </c>
    </row>
    <row r="9" spans="1:9" x14ac:dyDescent="0.45">
      <c r="A9" t="s">
        <v>16</v>
      </c>
      <c r="C9">
        <f>ROUNDUP((C4*C5/10)/5,0)*5</f>
        <v>5</v>
      </c>
      <c r="D9" t="s">
        <v>9</v>
      </c>
    </row>
    <row r="10" spans="1:9" ht="14.65" thickBot="1" x14ac:dyDescent="0.5">
      <c r="A10" t="s">
        <v>17</v>
      </c>
      <c r="C10">
        <f>C5</f>
        <v>1</v>
      </c>
    </row>
    <row r="11" spans="1:9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  <c r="I11" t="s">
        <v>47</v>
      </c>
    </row>
    <row r="12" spans="1:9" ht="14.65" thickBot="1" x14ac:dyDescent="0.5">
      <c r="A12" t="s">
        <v>20</v>
      </c>
      <c r="C12">
        <f>10+C5</f>
        <v>11</v>
      </c>
      <c r="F12" t="s">
        <v>21</v>
      </c>
      <c r="G12" s="2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workbookViewId="0">
      <selection activeCell="H8" sqref="H8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25</v>
      </c>
      <c r="B1" t="s">
        <v>22</v>
      </c>
      <c r="C1" t="s">
        <v>26</v>
      </c>
    </row>
    <row r="2" spans="1:8" x14ac:dyDescent="0.45">
      <c r="F2" s="10" t="s">
        <v>0</v>
      </c>
      <c r="G2" s="10"/>
      <c r="H2" s="10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2">
        <v>10</v>
      </c>
      <c r="C5">
        <f>B5</f>
        <v>10</v>
      </c>
    </row>
    <row r="6" spans="1:8" ht="14.65" thickBot="1" x14ac:dyDescent="0.5">
      <c r="A6" t="s">
        <v>11</v>
      </c>
      <c r="B6" s="2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2">
        <v>20</v>
      </c>
      <c r="C7">
        <f>MAX(3,25-B7-C5)</f>
        <v>3</v>
      </c>
      <c r="F7" t="s">
        <v>29</v>
      </c>
      <c r="G7" s="2">
        <v>11</v>
      </c>
      <c r="H7">
        <f>ROUNDUP(G7/C7,0)</f>
        <v>4</v>
      </c>
    </row>
    <row r="8" spans="1:8" ht="14.65" thickBot="1" x14ac:dyDescent="0.5">
      <c r="A8" t="s">
        <v>14</v>
      </c>
      <c r="B8" s="2">
        <v>7</v>
      </c>
      <c r="C8">
        <f>B8*C5/100</f>
        <v>0.7</v>
      </c>
      <c r="F8" t="s">
        <v>15</v>
      </c>
      <c r="G8" s="2">
        <v>3</v>
      </c>
      <c r="H8">
        <f>ROUNDUP(G8*C8,0)</f>
        <v>3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2">
        <v>2</v>
      </c>
      <c r="C11">
        <f>B11</f>
        <v>2</v>
      </c>
      <c r="F11" t="s">
        <v>19</v>
      </c>
      <c r="G11" s="2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2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2FA-46C7-4490-B8BE-DC20D051C225}">
  <dimension ref="A1:M20"/>
  <sheetViews>
    <sheetView tabSelected="1" workbookViewId="0">
      <selection activeCell="E13" sqref="E13"/>
    </sheetView>
  </sheetViews>
  <sheetFormatPr defaultRowHeight="14.25" x14ac:dyDescent="0.45"/>
  <cols>
    <col min="1" max="1" width="32.06640625" bestFit="1" customWidth="1"/>
    <col min="2" max="2" width="13" bestFit="1" customWidth="1"/>
    <col min="4" max="4" width="5.6640625" bestFit="1" customWidth="1"/>
    <col min="7" max="7" width="21.1328125" bestFit="1" customWidth="1"/>
    <col min="9" max="9" width="2.19921875" bestFit="1" customWidth="1"/>
    <col min="10" max="10" width="7.796875" bestFit="1" customWidth="1"/>
    <col min="11" max="11" width="6.59765625" bestFit="1" customWidth="1"/>
  </cols>
  <sheetData>
    <row r="1" spans="1:13" x14ac:dyDescent="0.45">
      <c r="A1" s="5" t="s">
        <v>36</v>
      </c>
      <c r="B1" s="5"/>
      <c r="C1" t="s">
        <v>30</v>
      </c>
      <c r="D1" t="s">
        <v>31</v>
      </c>
    </row>
    <row r="2" spans="1:13" x14ac:dyDescent="0.45">
      <c r="G2" s="10" t="s">
        <v>0</v>
      </c>
      <c r="H2" s="10"/>
      <c r="I2" s="10"/>
      <c r="J2" s="10"/>
      <c r="K2" s="10"/>
    </row>
    <row r="3" spans="1:13" s="6" customFormat="1" ht="14.65" thickBot="1" x14ac:dyDescent="0.5">
      <c r="A3" s="1" t="s">
        <v>1</v>
      </c>
      <c r="B3" s="1" t="s">
        <v>43</v>
      </c>
      <c r="C3" s="4" t="s">
        <v>2</v>
      </c>
      <c r="D3" s="1" t="s">
        <v>3</v>
      </c>
      <c r="E3" s="1" t="s">
        <v>4</v>
      </c>
      <c r="F3" s="1"/>
      <c r="G3" s="1" t="s">
        <v>5</v>
      </c>
      <c r="H3" s="11" t="s">
        <v>6</v>
      </c>
      <c r="I3" s="11"/>
      <c r="J3" s="11" t="s">
        <v>7</v>
      </c>
      <c r="K3" s="11"/>
    </row>
    <row r="4" spans="1:13" ht="14.65" thickBot="1" x14ac:dyDescent="0.5">
      <c r="A4" t="s">
        <v>32</v>
      </c>
      <c r="B4" t="s">
        <v>44</v>
      </c>
      <c r="C4" s="2">
        <v>6</v>
      </c>
      <c r="D4">
        <f>C4</f>
        <v>6</v>
      </c>
    </row>
    <row r="5" spans="1:13" ht="14.65" thickBot="1" x14ac:dyDescent="0.5">
      <c r="A5" t="s">
        <v>33</v>
      </c>
      <c r="B5" t="s">
        <v>45</v>
      </c>
      <c r="C5" s="2">
        <v>22</v>
      </c>
      <c r="D5" s="3">
        <f>(C5+20)/240</f>
        <v>0.17499999999999999</v>
      </c>
      <c r="E5" t="s">
        <v>37</v>
      </c>
      <c r="G5" t="s">
        <v>68</v>
      </c>
      <c r="H5" s="2" t="s">
        <v>59</v>
      </c>
    </row>
    <row r="6" spans="1:13" ht="14.65" thickBot="1" x14ac:dyDescent="0.5">
      <c r="A6" t="s">
        <v>34</v>
      </c>
      <c r="B6" t="s">
        <v>44</v>
      </c>
      <c r="C6" s="2">
        <v>3</v>
      </c>
      <c r="D6">
        <f>C6+D4</f>
        <v>9</v>
      </c>
      <c r="E6" t="s">
        <v>38</v>
      </c>
      <c r="G6" t="s">
        <v>53</v>
      </c>
      <c r="J6">
        <f>(IF(H8=0,D12,1))+IF(H5="y",D13,0)</f>
        <v>7</v>
      </c>
    </row>
    <row r="7" spans="1:13" ht="14.65" thickBot="1" x14ac:dyDescent="0.5">
      <c r="A7" t="s">
        <v>64</v>
      </c>
      <c r="B7" t="s">
        <v>52</v>
      </c>
      <c r="C7" s="2"/>
      <c r="D7">
        <f>C7</f>
        <v>0</v>
      </c>
      <c r="E7" t="s">
        <v>65</v>
      </c>
    </row>
    <row r="8" spans="1:13" ht="14.65" thickBot="1" x14ac:dyDescent="0.5">
      <c r="A8" t="s">
        <v>40</v>
      </c>
      <c r="B8" t="s">
        <v>46</v>
      </c>
      <c r="C8" s="2">
        <v>3</v>
      </c>
      <c r="D8">
        <f>C8*5</f>
        <v>15</v>
      </c>
      <c r="E8" t="s">
        <v>9</v>
      </c>
      <c r="G8" t="s">
        <v>42</v>
      </c>
      <c r="H8" s="2">
        <v>0</v>
      </c>
      <c r="I8" t="s">
        <v>9</v>
      </c>
      <c r="J8" s="7">
        <f>(D4-(H8/D8))*J6</f>
        <v>42</v>
      </c>
    </row>
    <row r="9" spans="1:13" ht="14.65" thickBot="1" x14ac:dyDescent="0.5">
      <c r="A9" t="s">
        <v>35</v>
      </c>
      <c r="B9" t="s">
        <v>46</v>
      </c>
      <c r="C9" s="2">
        <v>4</v>
      </c>
      <c r="D9">
        <f>MAX(1,23-(D4+C9))</f>
        <v>13</v>
      </c>
      <c r="E9" t="s">
        <v>39</v>
      </c>
      <c r="G9" t="s">
        <v>57</v>
      </c>
      <c r="H9" s="2"/>
    </row>
    <row r="10" spans="1:13" ht="14.65" thickBot="1" x14ac:dyDescent="0.5">
      <c r="A10" t="s">
        <v>54</v>
      </c>
      <c r="D10">
        <f>(D4-1)*D8</f>
        <v>75</v>
      </c>
      <c r="E10" t="s">
        <v>9</v>
      </c>
      <c r="G10" t="s">
        <v>58</v>
      </c>
      <c r="H10" s="2" t="s">
        <v>59</v>
      </c>
    </row>
    <row r="11" spans="1:13" ht="14.65" thickBot="1" x14ac:dyDescent="0.5">
      <c r="A11" t="s">
        <v>48</v>
      </c>
      <c r="D11">
        <f>D4*D8</f>
        <v>90</v>
      </c>
      <c r="E11" t="s">
        <v>9</v>
      </c>
      <c r="G11" t="s">
        <v>41</v>
      </c>
      <c r="J11" s="8">
        <f>IF(J8&gt;0,ROUNDDOWN((D4/J8)*D9,0),"OoB")</f>
        <v>1</v>
      </c>
      <c r="K11" t="s">
        <v>39</v>
      </c>
      <c r="L11">
        <f>IF(J8&gt;0,J11*6/60,"OoB")</f>
        <v>0.1</v>
      </c>
      <c r="M11" t="s">
        <v>50</v>
      </c>
    </row>
    <row r="12" spans="1:13" ht="14.65" thickBot="1" x14ac:dyDescent="0.5">
      <c r="A12" t="s">
        <v>51</v>
      </c>
      <c r="B12" t="s">
        <v>52</v>
      </c>
      <c r="C12" s="2">
        <v>5</v>
      </c>
      <c r="D12">
        <f>(C12/5)+1</f>
        <v>2</v>
      </c>
      <c r="G12" t="s">
        <v>49</v>
      </c>
      <c r="J12" s="9">
        <f>IF(J8&gt;0,1/J11,0)</f>
        <v>1</v>
      </c>
    </row>
    <row r="13" spans="1:13" ht="14.65" thickBot="1" x14ac:dyDescent="0.5">
      <c r="A13" t="s">
        <v>67</v>
      </c>
      <c r="C13" s="12"/>
      <c r="D13">
        <v>5</v>
      </c>
      <c r="J13" s="9"/>
    </row>
    <row r="14" spans="1:13" ht="14.65" thickBot="1" x14ac:dyDescent="0.5">
      <c r="A14" t="s">
        <v>55</v>
      </c>
      <c r="B14" t="s">
        <v>56</v>
      </c>
      <c r="C14" s="2"/>
      <c r="D14">
        <f>C14</f>
        <v>0</v>
      </c>
    </row>
    <row r="15" spans="1:13" x14ac:dyDescent="0.45">
      <c r="A15" t="s">
        <v>60</v>
      </c>
    </row>
    <row r="16" spans="1:13" x14ac:dyDescent="0.45">
      <c r="A16" t="s">
        <v>61</v>
      </c>
    </row>
    <row r="17" spans="1:1" x14ac:dyDescent="0.45">
      <c r="A17" t="s">
        <v>66</v>
      </c>
    </row>
    <row r="19" spans="1:1" x14ac:dyDescent="0.45">
      <c r="A19" s="1" t="s">
        <v>63</v>
      </c>
    </row>
    <row r="20" spans="1:1" x14ac:dyDescent="0.45">
      <c r="A20" t="s">
        <v>62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Zaja</vt:lpstr>
      <vt:lpstr>Grarthta</vt:lpstr>
      <vt:lpstr>Rafrol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2023-12-05T06:38:05Z</dcterms:modified>
</cp:coreProperties>
</file>