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gang365-my.sharepoint.com/personal/null_o365_sogang_ac_kr/Documents/sgcs-private-repo/cse3013/sgcs-cse3013/project-tetris/"/>
    </mc:Choice>
  </mc:AlternateContent>
  <xr:revisionPtr revIDLastSave="446" documentId="8_{CD74BD98-01F7-4B2C-A086-A19945BA2A7B}" xr6:coauthVersionLast="43" xr6:coauthVersionMax="43" xr10:uidLastSave="{F5B17446-0399-4E5F-9545-7A459017450D}"/>
  <bookViews>
    <workbookView xWindow="11512" yWindow="6787" windowWidth="28996" windowHeight="15796" activeTab="1" xr2:uid="{78524A49-133C-41A8-A1D2-563C30F82DA0}"/>
  </bookViews>
  <sheets>
    <sheet name="pruning on" sheetId="1" r:id="rId1"/>
    <sheet name="pruning off" sheetId="3" r:id="rId2"/>
    <sheet name="pruning 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31" i="1"/>
  <c r="D5" i="4"/>
  <c r="C5" i="4"/>
  <c r="B5" i="4"/>
  <c r="D4" i="4"/>
  <c r="C4" i="4"/>
  <c r="B4" i="4"/>
  <c r="E4" i="4"/>
  <c r="F4" i="4"/>
  <c r="G4" i="4"/>
  <c r="E5" i="4"/>
  <c r="F5" i="4"/>
  <c r="G5" i="4"/>
  <c r="H4" i="4"/>
  <c r="I4" i="4"/>
  <c r="J4" i="4"/>
  <c r="K4" i="4"/>
  <c r="L4" i="4"/>
  <c r="M4" i="4"/>
  <c r="N4" i="4"/>
  <c r="O4" i="4"/>
  <c r="P4" i="4"/>
  <c r="H5" i="4"/>
  <c r="I5" i="4"/>
  <c r="J5" i="4"/>
  <c r="K5" i="4"/>
  <c r="L5" i="4"/>
  <c r="M5" i="4"/>
  <c r="N5" i="4"/>
  <c r="O5" i="4"/>
  <c r="P5" i="4"/>
  <c r="D17" i="3"/>
  <c r="B17" i="3"/>
  <c r="D16" i="3"/>
  <c r="B16" i="3"/>
  <c r="D15" i="3"/>
  <c r="B15" i="3"/>
  <c r="D14" i="3"/>
  <c r="B14" i="3"/>
  <c r="D13" i="3"/>
  <c r="B13" i="3"/>
  <c r="D11" i="3"/>
  <c r="B11" i="3"/>
  <c r="D10" i="3"/>
  <c r="B10" i="3"/>
  <c r="D9" i="3"/>
  <c r="B9" i="3"/>
  <c r="D8" i="3"/>
  <c r="B8" i="3"/>
  <c r="D7" i="3"/>
  <c r="B7" i="3"/>
  <c r="D6" i="3"/>
  <c r="B6" i="3"/>
  <c r="P5" i="3"/>
  <c r="O5" i="3"/>
  <c r="N5" i="3"/>
  <c r="M5" i="3"/>
  <c r="L5" i="3"/>
  <c r="K5" i="3"/>
  <c r="J5" i="3"/>
  <c r="I5" i="3"/>
  <c r="H5" i="3"/>
  <c r="G5" i="3"/>
  <c r="F5" i="3"/>
  <c r="E5" i="3"/>
  <c r="C5" i="3"/>
  <c r="P4" i="3"/>
  <c r="O4" i="3"/>
  <c r="N4" i="3"/>
  <c r="M4" i="3"/>
  <c r="L4" i="3"/>
  <c r="K4" i="3"/>
  <c r="J4" i="3"/>
  <c r="I4" i="3"/>
  <c r="H4" i="3"/>
  <c r="G4" i="3"/>
  <c r="F4" i="3"/>
  <c r="E4" i="3"/>
  <c r="C4" i="3"/>
  <c r="P5" i="1"/>
  <c r="O5" i="1"/>
  <c r="N5" i="1"/>
  <c r="P4" i="1"/>
  <c r="O4" i="1"/>
  <c r="N4" i="1"/>
  <c r="M5" i="1"/>
  <c r="L5" i="1"/>
  <c r="K5" i="1"/>
  <c r="M4" i="1"/>
  <c r="L4" i="1"/>
  <c r="K4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C9" i="1"/>
  <c r="B9" i="1"/>
  <c r="B5" i="1" s="1"/>
  <c r="D8" i="1"/>
  <c r="B8" i="1"/>
  <c r="D7" i="1"/>
  <c r="B7" i="1"/>
  <c r="D6" i="1"/>
  <c r="B6" i="1"/>
  <c r="C5" i="1"/>
  <c r="E5" i="1"/>
  <c r="F5" i="1"/>
  <c r="G5" i="1"/>
  <c r="I5" i="1"/>
  <c r="J5" i="1"/>
  <c r="H5" i="1"/>
  <c r="C4" i="1"/>
  <c r="E4" i="1"/>
  <c r="F4" i="1"/>
  <c r="G4" i="1"/>
  <c r="I4" i="1"/>
  <c r="J4" i="1"/>
  <c r="H4" i="1"/>
  <c r="D5" i="3" l="1"/>
  <c r="B5" i="3"/>
  <c r="B4" i="3"/>
  <c r="D4" i="3"/>
  <c r="B4" i="1"/>
  <c r="D5" i="1"/>
  <c r="D4" i="1"/>
</calcChain>
</file>

<file path=xl/sharedStrings.xml><?xml version="1.0" encoding="utf-8"?>
<sst xmlns="http://schemas.openxmlformats.org/spreadsheetml/2006/main" count="87" uniqueCount="10">
  <si>
    <t>run#</t>
    <phoneticPr fontId="2" type="noConversion"/>
  </si>
  <si>
    <t>score</t>
    <phoneticPr fontId="2" type="noConversion"/>
  </si>
  <si>
    <t>calctime</t>
    <phoneticPr fontId="2" type="noConversion"/>
  </si>
  <si>
    <t>calcspace</t>
    <phoneticPr fontId="2" type="noConversion"/>
  </si>
  <si>
    <t>MB</t>
    <phoneticPr fontId="2" type="noConversion"/>
  </si>
  <si>
    <t>s</t>
    <phoneticPr fontId="2" type="noConversion"/>
  </si>
  <si>
    <t>avg</t>
    <phoneticPr fontId="2" type="noConversion"/>
  </si>
  <si>
    <t>var</t>
    <phoneticPr fontId="2" type="noConversion"/>
  </si>
  <si>
    <t>NUM_BLOCKS</t>
    <phoneticPr fontId="2" type="noConversion"/>
  </si>
  <si>
    <t>TREE_PRUNE_LIMIT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</si>
</sst>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3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83" fontId="0" fillId="0" borderId="0" xfId="0" applyNumberFormat="1">
      <alignment vertical="center"/>
    </xf>
    <xf numFmtId="183" fontId="3" fillId="0" borderId="0" xfId="0" applyNumberFormat="1" applyFont="1">
      <alignment vertical="center"/>
    </xf>
    <xf numFmtId="0" fontId="0" fillId="0" borderId="1" xfId="0" applyBorder="1">
      <alignment vertical="center"/>
    </xf>
    <xf numFmtId="183" fontId="0" fillId="0" borderId="1" xfId="0" applyNumberFormat="1" applyBorder="1">
      <alignment vertical="center"/>
    </xf>
    <xf numFmtId="41" fontId="3" fillId="0" borderId="2" xfId="1" applyFont="1" applyBorder="1">
      <alignment vertical="center"/>
    </xf>
    <xf numFmtId="41" fontId="0" fillId="0" borderId="3" xfId="1" applyFont="1" applyBorder="1">
      <alignment vertical="center"/>
    </xf>
    <xf numFmtId="41" fontId="0" fillId="0" borderId="2" xfId="1" applyFont="1" applyBorder="1">
      <alignment vertical="center"/>
    </xf>
    <xf numFmtId="0" fontId="0" fillId="0" borderId="0" xfId="0" applyAlignment="1">
      <alignment horizontal="left" vertical="center"/>
    </xf>
    <xf numFmtId="41" fontId="3" fillId="0" borderId="2" xfId="1" applyFont="1" applyBorder="1" applyAlignment="1">
      <alignment horizontal="left" vertical="center"/>
    </xf>
    <xf numFmtId="183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183" fontId="0" fillId="0" borderId="0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3-373C-4A97-81C8-54B90D4AF278}">
  <dimension ref="A1:P3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defaultRowHeight="16.899999999999999" x14ac:dyDescent="0.6"/>
  <cols>
    <col min="2" max="2" width="9" style="8"/>
    <col min="3" max="3" width="9.375" style="2" bestFit="1" customWidth="1"/>
    <col min="4" max="4" width="9" style="2"/>
    <col min="5" max="5" width="9" style="8"/>
    <col min="6" max="7" width="9" style="2"/>
    <col min="8" max="8" width="9" style="8"/>
    <col min="9" max="10" width="9" style="2"/>
    <col min="11" max="11" width="9" style="8"/>
    <col min="14" max="14" width="9" style="12"/>
  </cols>
  <sheetData>
    <row r="1" spans="1:16" s="9" customFormat="1" x14ac:dyDescent="0.6">
      <c r="A1" s="9" t="s">
        <v>8</v>
      </c>
      <c r="B1" s="10">
        <v>1</v>
      </c>
      <c r="C1" s="11"/>
      <c r="D1" s="11"/>
      <c r="E1" s="10">
        <v>2</v>
      </c>
      <c r="F1" s="11"/>
      <c r="G1" s="11"/>
      <c r="H1" s="10">
        <v>3</v>
      </c>
      <c r="I1" s="11"/>
      <c r="J1" s="11"/>
      <c r="K1" s="10">
        <v>4</v>
      </c>
      <c r="L1" s="11"/>
      <c r="M1" s="11"/>
      <c r="N1" s="10">
        <v>5</v>
      </c>
      <c r="O1" s="11"/>
      <c r="P1" s="11"/>
    </row>
    <row r="2" spans="1:16" s="1" customFormat="1" x14ac:dyDescent="0.6">
      <c r="A2" s="1" t="s">
        <v>0</v>
      </c>
      <c r="B2" s="6" t="s">
        <v>1</v>
      </c>
      <c r="C2" s="3" t="s">
        <v>2</v>
      </c>
      <c r="D2" s="3" t="s">
        <v>3</v>
      </c>
      <c r="E2" s="6" t="s">
        <v>1</v>
      </c>
      <c r="F2" s="3" t="s">
        <v>2</v>
      </c>
      <c r="G2" s="3" t="s">
        <v>3</v>
      </c>
      <c r="H2" s="6" t="s">
        <v>1</v>
      </c>
      <c r="I2" s="3" t="s">
        <v>2</v>
      </c>
      <c r="J2" s="3" t="s">
        <v>3</v>
      </c>
      <c r="K2" s="6" t="s">
        <v>1</v>
      </c>
      <c r="L2" s="3" t="s">
        <v>2</v>
      </c>
      <c r="M2" s="3" t="s">
        <v>3</v>
      </c>
      <c r="N2" s="6" t="s">
        <v>1</v>
      </c>
      <c r="O2" s="3" t="s">
        <v>2</v>
      </c>
      <c r="P2" s="3" t="s">
        <v>3</v>
      </c>
    </row>
    <row r="3" spans="1:16" s="4" customFormat="1" x14ac:dyDescent="0.6">
      <c r="B3" s="7"/>
      <c r="C3" s="5" t="s">
        <v>5</v>
      </c>
      <c r="D3" s="5" t="s">
        <v>4</v>
      </c>
      <c r="E3" s="7"/>
      <c r="F3" s="5" t="s">
        <v>5</v>
      </c>
      <c r="G3" s="5" t="s">
        <v>4</v>
      </c>
      <c r="H3" s="7"/>
      <c r="I3" s="5" t="s">
        <v>5</v>
      </c>
      <c r="J3" s="5" t="s">
        <v>4</v>
      </c>
      <c r="K3" s="7"/>
      <c r="L3" s="5" t="s">
        <v>5</v>
      </c>
      <c r="M3" s="5" t="s">
        <v>4</v>
      </c>
      <c r="N3" s="7"/>
      <c r="O3" s="5" t="s">
        <v>5</v>
      </c>
      <c r="P3" s="5" t="s">
        <v>4</v>
      </c>
    </row>
    <row r="4" spans="1:16" x14ac:dyDescent="0.6">
      <c r="A4" t="s">
        <v>6</v>
      </c>
      <c r="B4" s="8">
        <f t="shared" ref="B4:G4" si="0">AVERAGE(B6:B17)</f>
        <v>99469.501782165084</v>
      </c>
      <c r="C4" s="2">
        <f t="shared" si="0"/>
        <v>0</v>
      </c>
      <c r="D4" s="2">
        <f t="shared" si="0"/>
        <v>7.2946720078867999</v>
      </c>
      <c r="E4" s="8">
        <f t="shared" si="0"/>
        <v>118351.66666666667</v>
      </c>
      <c r="F4" s="2">
        <f t="shared" si="0"/>
        <v>3.7949999999999999</v>
      </c>
      <c r="G4" s="2">
        <f t="shared" si="0"/>
        <v>168.31333333333336</v>
      </c>
      <c r="H4" s="8">
        <f>AVERAGE(H6:H17)</f>
        <v>130271.66666666667</v>
      </c>
      <c r="I4" s="2">
        <f t="shared" ref="I4:J4" si="1">AVERAGE(I6:I17)</f>
        <v>7.2558333333333342</v>
      </c>
      <c r="J4" s="2">
        <f t="shared" si="1"/>
        <v>397.50333333333339</v>
      </c>
      <c r="K4" s="8">
        <f>AVERAGE(K6:K17)</f>
        <v>136363.33333333334</v>
      </c>
      <c r="L4" s="2">
        <f t="shared" ref="L4:M4" si="2">AVERAGE(L6:L17)</f>
        <v>16.709999999999997</v>
      </c>
      <c r="M4" s="2">
        <f t="shared" si="2"/>
        <v>630.40583333333325</v>
      </c>
      <c r="N4" s="8">
        <f>AVERAGE(N6:N17)</f>
        <v>137178.33333333334</v>
      </c>
      <c r="O4" s="2">
        <f t="shared" ref="O4:P4" si="3">AVERAGE(O6:O17)</f>
        <v>26.0425</v>
      </c>
      <c r="P4" s="2">
        <f t="shared" si="3"/>
        <v>856.28000000000009</v>
      </c>
    </row>
    <row r="5" spans="1:16" x14ac:dyDescent="0.6">
      <c r="A5" t="s">
        <v>7</v>
      </c>
      <c r="B5" s="8">
        <f t="shared" ref="B5" si="4">STDEV(B6:B17)</f>
        <v>11316.342290353996</v>
      </c>
      <c r="C5" s="2">
        <f t="shared" ref="C5" si="5">STDEV(C6:C17)</f>
        <v>0</v>
      </c>
      <c r="D5" s="2">
        <f t="shared" ref="D5:E5" si="6">STDEV(D6:D17)</f>
        <v>0.21660349288552658</v>
      </c>
      <c r="E5" s="8">
        <f t="shared" si="6"/>
        <v>8674.8338557140341</v>
      </c>
      <c r="F5" s="2">
        <f t="shared" ref="F5" si="7">STDEV(F6:F17)</f>
        <v>0.1424780684877501</v>
      </c>
      <c r="G5" s="2">
        <f t="shared" ref="G5" si="8">STDEV(G6:G17)</f>
        <v>3.8207693973699599</v>
      </c>
      <c r="H5" s="8">
        <f>STDEV(H6:H17)</f>
        <v>7252.915192381528</v>
      </c>
      <c r="I5" s="2">
        <f t="shared" ref="I5:J5" si="9">STDEV(I6:I17)</f>
        <v>0.25199056018875471</v>
      </c>
      <c r="J5" s="2">
        <f t="shared" si="9"/>
        <v>4.973141193786212</v>
      </c>
      <c r="K5" s="8">
        <f>STDEV(K6:K17)</f>
        <v>5806.3105690483371</v>
      </c>
      <c r="L5" s="2">
        <f t="shared" ref="L5" si="10">STDEV(L6:L17)</f>
        <v>0.43488765529418316</v>
      </c>
      <c r="M5" s="2">
        <f t="shared" ref="M5" si="11">STDEV(M6:M17)</f>
        <v>12.438393244915192</v>
      </c>
      <c r="N5" s="8">
        <f>STDEV(N6:N17)</f>
        <v>7357.1509225358222</v>
      </c>
      <c r="O5" s="2">
        <f t="shared" ref="O5" si="12">STDEV(O6:O17)</f>
        <v>0.79730369484794295</v>
      </c>
      <c r="P5" s="2">
        <f t="shared" ref="P5" si="13">STDEV(P6:P17)</f>
        <v>12.781535688071839</v>
      </c>
    </row>
    <row r="6" spans="1:16" x14ac:dyDescent="0.6">
      <c r="A6">
        <v>1</v>
      </c>
      <c r="B6" s="8">
        <f>59430/584*1000</f>
        <v>101763.69863013699</v>
      </c>
      <c r="C6" s="2">
        <v>0</v>
      </c>
      <c r="D6" s="2">
        <f>4.36/584*1000</f>
        <v>7.4657534246575352</v>
      </c>
      <c r="E6" s="8">
        <v>135670</v>
      </c>
      <c r="F6" s="2">
        <v>3.95</v>
      </c>
      <c r="G6" s="2">
        <v>172.27</v>
      </c>
      <c r="H6" s="8">
        <v>132420</v>
      </c>
      <c r="I6" s="2">
        <v>7.14</v>
      </c>
      <c r="J6" s="2">
        <v>396.18</v>
      </c>
      <c r="K6" s="8">
        <v>141440</v>
      </c>
      <c r="L6" s="13">
        <v>17.07</v>
      </c>
      <c r="M6" s="13">
        <v>613.05999999999995</v>
      </c>
      <c r="N6" s="8">
        <v>141130</v>
      </c>
      <c r="O6" s="13">
        <v>25.18</v>
      </c>
      <c r="P6" s="13">
        <v>845.84</v>
      </c>
    </row>
    <row r="7" spans="1:16" x14ac:dyDescent="0.6">
      <c r="A7">
        <v>2</v>
      </c>
      <c r="B7" s="8">
        <f>41830/450*1000</f>
        <v>92955.555555555547</v>
      </c>
      <c r="C7" s="2">
        <v>0</v>
      </c>
      <c r="D7" s="2">
        <f>3.36/450*1000</f>
        <v>7.4666666666666668</v>
      </c>
      <c r="E7" s="8">
        <v>119970</v>
      </c>
      <c r="F7" s="2">
        <v>3.76</v>
      </c>
      <c r="G7" s="2">
        <v>163.44999999999999</v>
      </c>
      <c r="H7" s="8">
        <v>135300</v>
      </c>
      <c r="I7" s="2">
        <v>7.03</v>
      </c>
      <c r="J7" s="2">
        <v>395.03</v>
      </c>
      <c r="K7" s="8">
        <v>134830</v>
      </c>
      <c r="L7" s="13">
        <v>16.62</v>
      </c>
      <c r="M7" s="13">
        <v>653.97</v>
      </c>
      <c r="N7" s="8">
        <v>141240</v>
      </c>
      <c r="O7" s="13">
        <v>25.49</v>
      </c>
      <c r="P7" s="13">
        <v>842.94</v>
      </c>
    </row>
    <row r="8" spans="1:16" x14ac:dyDescent="0.6">
      <c r="A8">
        <v>3</v>
      </c>
      <c r="B8" s="8">
        <f>29990/331*1000</f>
        <v>90604.22960725076</v>
      </c>
      <c r="C8" s="2">
        <v>0</v>
      </c>
      <c r="D8" s="2">
        <f>2.48/331*1000</f>
        <v>7.4924471299093653</v>
      </c>
      <c r="E8" s="8">
        <v>110280</v>
      </c>
      <c r="F8" s="2">
        <v>3.58</v>
      </c>
      <c r="G8" s="2">
        <v>165.61</v>
      </c>
      <c r="H8" s="8">
        <v>139850</v>
      </c>
      <c r="I8" s="2">
        <v>7.19</v>
      </c>
      <c r="J8" s="2">
        <v>398.47</v>
      </c>
      <c r="K8" s="8">
        <v>133220</v>
      </c>
      <c r="L8" s="13">
        <v>16.18</v>
      </c>
      <c r="M8" s="13">
        <v>624.67999999999995</v>
      </c>
      <c r="N8" s="8">
        <v>139440</v>
      </c>
      <c r="O8" s="13">
        <v>26.75</v>
      </c>
      <c r="P8" s="13">
        <v>862.63</v>
      </c>
    </row>
    <row r="9" spans="1:16" x14ac:dyDescent="0.6">
      <c r="A9">
        <v>4</v>
      </c>
      <c r="B9" s="8">
        <f>93550/897*1000</f>
        <v>104292.08472686732</v>
      </c>
      <c r="C9" s="2">
        <f>0</f>
        <v>0</v>
      </c>
      <c r="D9" s="2">
        <f>6.67/897*1000</f>
        <v>7.4358974358974352</v>
      </c>
      <c r="E9" s="8">
        <v>110840</v>
      </c>
      <c r="F9" s="2">
        <v>3.66</v>
      </c>
      <c r="G9" s="2">
        <v>164.89</v>
      </c>
      <c r="H9" s="8">
        <v>120940</v>
      </c>
      <c r="I9" s="2">
        <v>7.27</v>
      </c>
      <c r="J9" s="2">
        <v>405.58</v>
      </c>
      <c r="K9" s="8">
        <v>137600</v>
      </c>
      <c r="L9" s="13">
        <v>16.170000000000002</v>
      </c>
      <c r="M9" s="13">
        <v>625.70000000000005</v>
      </c>
      <c r="N9" s="8">
        <v>139880</v>
      </c>
      <c r="O9" s="13">
        <v>25.48</v>
      </c>
      <c r="P9" s="13">
        <v>877.03</v>
      </c>
    </row>
    <row r="10" spans="1:16" x14ac:dyDescent="0.6">
      <c r="A10">
        <v>5</v>
      </c>
      <c r="B10" s="8">
        <f>21100/239*1000</f>
        <v>88284.518828451881</v>
      </c>
      <c r="C10" s="2">
        <v>0</v>
      </c>
      <c r="D10" s="2">
        <f>1.66/239*1000</f>
        <v>6.9456066945606691</v>
      </c>
      <c r="E10" s="8">
        <v>129740</v>
      </c>
      <c r="F10" s="2">
        <v>3.72</v>
      </c>
      <c r="G10" s="2">
        <v>168.03</v>
      </c>
      <c r="H10" s="8">
        <v>126530</v>
      </c>
      <c r="I10" s="2">
        <v>6.96</v>
      </c>
      <c r="J10" s="2">
        <v>389.6</v>
      </c>
      <c r="K10" s="8">
        <v>135840</v>
      </c>
      <c r="L10" s="13">
        <v>16.489999999999998</v>
      </c>
      <c r="M10" s="13">
        <v>638.9</v>
      </c>
      <c r="N10" s="8">
        <v>123310</v>
      </c>
      <c r="O10" s="13">
        <v>25.26</v>
      </c>
      <c r="P10" s="13">
        <v>874.67</v>
      </c>
    </row>
    <row r="11" spans="1:16" x14ac:dyDescent="0.6">
      <c r="A11">
        <v>6</v>
      </c>
      <c r="B11" s="8">
        <f>48270/417*1000</f>
        <v>115755.39568345324</v>
      </c>
      <c r="C11" s="2">
        <v>0</v>
      </c>
      <c r="D11" s="2">
        <f>3.04/417*1000</f>
        <v>7.290167865707434</v>
      </c>
      <c r="E11" s="8">
        <v>110060</v>
      </c>
      <c r="F11" s="2">
        <v>3.91</v>
      </c>
      <c r="G11" s="2">
        <v>168.94</v>
      </c>
      <c r="H11" s="8">
        <v>138170</v>
      </c>
      <c r="I11" s="2">
        <v>7.15</v>
      </c>
      <c r="J11" s="2">
        <v>394.52</v>
      </c>
      <c r="K11" s="8">
        <v>136010</v>
      </c>
      <c r="L11" s="13">
        <v>16.77</v>
      </c>
      <c r="M11" s="13">
        <v>645.28</v>
      </c>
      <c r="N11" s="8">
        <v>142740</v>
      </c>
      <c r="O11" s="13">
        <v>25.64</v>
      </c>
      <c r="P11" s="13">
        <v>864.9</v>
      </c>
    </row>
    <row r="12" spans="1:16" x14ac:dyDescent="0.6">
      <c r="A12">
        <v>7</v>
      </c>
      <c r="B12" s="8">
        <f>95140/903*1000</f>
        <v>105359.91140642304</v>
      </c>
      <c r="C12" s="2">
        <v>0</v>
      </c>
      <c r="D12" s="2">
        <f>6.71/903*1000</f>
        <v>7.4307862679955701</v>
      </c>
      <c r="E12" s="8">
        <v>119840</v>
      </c>
      <c r="F12" s="2">
        <v>3.98</v>
      </c>
      <c r="G12" s="2">
        <v>166.74</v>
      </c>
      <c r="H12" s="8">
        <v>136890</v>
      </c>
      <c r="I12" s="2">
        <v>7.87</v>
      </c>
      <c r="J12" s="2">
        <v>399.17</v>
      </c>
      <c r="K12" s="8">
        <v>125000</v>
      </c>
      <c r="L12" s="13">
        <v>17.36</v>
      </c>
      <c r="M12" s="13">
        <v>631.54</v>
      </c>
      <c r="N12" s="8">
        <v>123620</v>
      </c>
      <c r="O12" s="13">
        <v>27.07</v>
      </c>
      <c r="P12" s="13">
        <v>857.17</v>
      </c>
    </row>
    <row r="13" spans="1:16" x14ac:dyDescent="0.6">
      <c r="A13">
        <v>8</v>
      </c>
      <c r="B13" s="8">
        <f>63950/544*1000</f>
        <v>117555.14705882354</v>
      </c>
      <c r="C13" s="2">
        <v>0</v>
      </c>
      <c r="D13" s="2">
        <f>3.92/544*1000</f>
        <v>7.2058823529411766</v>
      </c>
      <c r="E13" s="8">
        <v>107500</v>
      </c>
      <c r="F13" s="2">
        <v>3.91</v>
      </c>
      <c r="G13" s="2">
        <v>173.78</v>
      </c>
      <c r="H13" s="8">
        <v>122680</v>
      </c>
      <c r="I13" s="2">
        <v>7.33</v>
      </c>
      <c r="J13" s="2">
        <v>398.63</v>
      </c>
      <c r="K13" s="8">
        <v>127570</v>
      </c>
      <c r="L13" s="13">
        <v>16.829999999999998</v>
      </c>
      <c r="M13" s="13">
        <v>642.57000000000005</v>
      </c>
      <c r="N13" s="8">
        <v>136220</v>
      </c>
      <c r="O13" s="13">
        <v>26.89</v>
      </c>
      <c r="P13" s="13">
        <v>863</v>
      </c>
    </row>
    <row r="14" spans="1:16" x14ac:dyDescent="0.6">
      <c r="A14">
        <v>9</v>
      </c>
      <c r="B14" s="8">
        <f>48110/454*1000</f>
        <v>105969.16299559471</v>
      </c>
      <c r="C14" s="2">
        <v>0</v>
      </c>
      <c r="D14" s="2">
        <f>3.38/454*1000</f>
        <v>7.4449339207048455</v>
      </c>
      <c r="E14" s="8">
        <v>113110</v>
      </c>
      <c r="F14" s="2">
        <v>3.78</v>
      </c>
      <c r="G14" s="2">
        <v>171.98</v>
      </c>
      <c r="H14" s="8">
        <v>121700</v>
      </c>
      <c r="I14" s="2">
        <v>7.08</v>
      </c>
      <c r="J14" s="2">
        <v>393.12</v>
      </c>
      <c r="K14" s="8">
        <v>141970</v>
      </c>
      <c r="L14" s="13">
        <v>17.149999999999999</v>
      </c>
      <c r="M14" s="13">
        <v>623.76</v>
      </c>
      <c r="N14" s="8">
        <v>136790</v>
      </c>
      <c r="O14" s="13">
        <v>27.04</v>
      </c>
      <c r="P14" s="13">
        <v>853.39</v>
      </c>
    </row>
    <row r="15" spans="1:16" x14ac:dyDescent="0.6">
      <c r="A15">
        <v>10</v>
      </c>
      <c r="B15" s="8">
        <f>18050/192*1000</f>
        <v>94010.416666666672</v>
      </c>
      <c r="C15" s="2">
        <v>0</v>
      </c>
      <c r="D15" s="2">
        <f>1.33/192*1000</f>
        <v>6.9270833333333339</v>
      </c>
      <c r="E15" s="8">
        <v>124190</v>
      </c>
      <c r="F15" s="2">
        <v>3.61</v>
      </c>
      <c r="G15" s="2">
        <v>165.25</v>
      </c>
      <c r="H15" s="8">
        <v>122440</v>
      </c>
      <c r="I15" s="2">
        <v>7.39</v>
      </c>
      <c r="J15" s="2">
        <v>399.38</v>
      </c>
      <c r="K15" s="8">
        <v>136520</v>
      </c>
      <c r="L15" s="13">
        <v>16.95</v>
      </c>
      <c r="M15" s="13">
        <v>623.32000000000005</v>
      </c>
      <c r="N15" s="8">
        <v>142680</v>
      </c>
      <c r="O15" s="13">
        <v>24.91</v>
      </c>
      <c r="P15" s="13">
        <v>840.8</v>
      </c>
    </row>
    <row r="16" spans="1:16" x14ac:dyDescent="0.6">
      <c r="A16">
        <v>11</v>
      </c>
      <c r="B16" s="8">
        <f>11560/147*1000</f>
        <v>78639.455782312929</v>
      </c>
      <c r="C16" s="2">
        <v>0</v>
      </c>
      <c r="D16" s="2">
        <f>1.09/147*1000</f>
        <v>7.4149659863945576</v>
      </c>
      <c r="E16" s="8">
        <v>116270</v>
      </c>
      <c r="F16" s="2">
        <v>3.72</v>
      </c>
      <c r="G16" s="2">
        <v>164.71</v>
      </c>
      <c r="H16" s="8">
        <v>137670</v>
      </c>
      <c r="I16" s="2">
        <v>7.12</v>
      </c>
      <c r="J16" s="2">
        <v>393.64</v>
      </c>
      <c r="K16" s="8">
        <v>143370</v>
      </c>
      <c r="L16" s="13">
        <v>15.96</v>
      </c>
      <c r="M16" s="13">
        <v>614.78</v>
      </c>
      <c r="N16" s="8">
        <v>146660</v>
      </c>
      <c r="O16" s="13">
        <v>26.25</v>
      </c>
      <c r="P16" s="13">
        <v>854.9</v>
      </c>
    </row>
    <row r="17" spans="1:16" x14ac:dyDescent="0.6">
      <c r="A17">
        <v>12</v>
      </c>
      <c r="B17" s="8">
        <f>31010/315*1000</f>
        <v>98444.444444444438</v>
      </c>
      <c r="C17" s="2">
        <v>0</v>
      </c>
      <c r="D17" s="2">
        <f>2.21/315*1000</f>
        <v>7.0158730158730158</v>
      </c>
      <c r="E17" s="8">
        <v>122750</v>
      </c>
      <c r="F17" s="2">
        <v>3.96</v>
      </c>
      <c r="G17" s="2">
        <v>174.11</v>
      </c>
      <c r="H17" s="8">
        <v>128670</v>
      </c>
      <c r="I17" s="2">
        <v>7.54</v>
      </c>
      <c r="J17" s="2">
        <v>406.72</v>
      </c>
      <c r="K17" s="8">
        <v>142990</v>
      </c>
      <c r="L17" s="13">
        <v>16.97</v>
      </c>
      <c r="M17" s="13">
        <v>627.30999999999995</v>
      </c>
      <c r="N17" s="8">
        <v>132430</v>
      </c>
      <c r="O17" s="13">
        <v>26.55</v>
      </c>
      <c r="P17" s="13">
        <v>838.09</v>
      </c>
    </row>
    <row r="19" spans="1:16" x14ac:dyDescent="0.6">
      <c r="B19" s="8">
        <v>584</v>
      </c>
    </row>
    <row r="20" spans="1:16" x14ac:dyDescent="0.6">
      <c r="B20" s="8">
        <v>450</v>
      </c>
    </row>
    <row r="21" spans="1:16" x14ac:dyDescent="0.6">
      <c r="B21" s="8">
        <v>331</v>
      </c>
    </row>
    <row r="22" spans="1:16" x14ac:dyDescent="0.6">
      <c r="B22" s="8">
        <v>897</v>
      </c>
    </row>
    <row r="23" spans="1:16" x14ac:dyDescent="0.6">
      <c r="B23" s="8">
        <v>239</v>
      </c>
    </row>
    <row r="24" spans="1:16" x14ac:dyDescent="0.6">
      <c r="B24" s="8">
        <v>417</v>
      </c>
    </row>
    <row r="25" spans="1:16" x14ac:dyDescent="0.6">
      <c r="B25" s="8">
        <v>903</v>
      </c>
    </row>
    <row r="26" spans="1:16" x14ac:dyDescent="0.6">
      <c r="B26" s="8">
        <v>544</v>
      </c>
    </row>
    <row r="27" spans="1:16" x14ac:dyDescent="0.6">
      <c r="B27" s="8">
        <v>454</v>
      </c>
    </row>
    <row r="28" spans="1:16" x14ac:dyDescent="0.6">
      <c r="B28" s="8">
        <v>192</v>
      </c>
    </row>
    <row r="29" spans="1:16" x14ac:dyDescent="0.6">
      <c r="B29" s="8">
        <v>147</v>
      </c>
    </row>
    <row r="30" spans="1:16" x14ac:dyDescent="0.6">
      <c r="B30" s="8">
        <v>315</v>
      </c>
    </row>
    <row r="31" spans="1:16" x14ac:dyDescent="0.6">
      <c r="B31" s="8">
        <f>AVERAGE(B19:B30)</f>
        <v>456.08333333333331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046C-C0ED-49CB-9533-539258BAE6F3}">
  <dimension ref="A1:P31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RowHeight="16.899999999999999" x14ac:dyDescent="0.6"/>
  <cols>
    <col min="2" max="2" width="9" style="8"/>
    <col min="3" max="3" width="9.375" style="2" bestFit="1" customWidth="1"/>
    <col min="4" max="4" width="9" style="2"/>
    <col min="5" max="5" width="9" style="8"/>
    <col min="6" max="7" width="9" style="2"/>
    <col min="8" max="8" width="9" style="8"/>
    <col min="9" max="10" width="9" style="2"/>
    <col min="11" max="11" width="9" style="8"/>
    <col min="14" max="14" width="9" style="12"/>
  </cols>
  <sheetData>
    <row r="1" spans="1:16" s="9" customFormat="1" x14ac:dyDescent="0.6">
      <c r="A1" s="9" t="s">
        <v>8</v>
      </c>
      <c r="B1" s="10">
        <v>1</v>
      </c>
      <c r="C1" s="11"/>
      <c r="D1" s="11"/>
      <c r="E1" s="10">
        <v>2</v>
      </c>
      <c r="F1" s="11"/>
      <c r="G1" s="11"/>
      <c r="H1" s="10">
        <v>3</v>
      </c>
      <c r="I1" s="11"/>
      <c r="J1" s="11"/>
      <c r="K1" s="10">
        <v>4</v>
      </c>
      <c r="L1" s="11"/>
      <c r="M1" s="11"/>
      <c r="N1" s="10">
        <v>5</v>
      </c>
      <c r="O1" s="11"/>
      <c r="P1" s="11"/>
    </row>
    <row r="2" spans="1:16" s="1" customFormat="1" x14ac:dyDescent="0.6">
      <c r="A2" s="1" t="s">
        <v>0</v>
      </c>
      <c r="B2" s="6" t="s">
        <v>1</v>
      </c>
      <c r="C2" s="3" t="s">
        <v>2</v>
      </c>
      <c r="D2" s="3" t="s">
        <v>3</v>
      </c>
      <c r="E2" s="6" t="s">
        <v>1</v>
      </c>
      <c r="F2" s="3" t="s">
        <v>2</v>
      </c>
      <c r="G2" s="3" t="s">
        <v>3</v>
      </c>
      <c r="H2" s="6" t="s">
        <v>1</v>
      </c>
      <c r="I2" s="3" t="s">
        <v>2</v>
      </c>
      <c r="J2" s="3" t="s">
        <v>3</v>
      </c>
      <c r="K2" s="6" t="s">
        <v>1</v>
      </c>
      <c r="L2" s="3" t="s">
        <v>2</v>
      </c>
      <c r="M2" s="3" t="s">
        <v>3</v>
      </c>
      <c r="N2" s="6" t="s">
        <v>1</v>
      </c>
      <c r="O2" s="3" t="s">
        <v>2</v>
      </c>
      <c r="P2" s="3" t="s">
        <v>3</v>
      </c>
    </row>
    <row r="3" spans="1:16" s="4" customFormat="1" x14ac:dyDescent="0.6">
      <c r="B3" s="7"/>
      <c r="C3" s="5" t="s">
        <v>5</v>
      </c>
      <c r="D3" s="5" t="s">
        <v>4</v>
      </c>
      <c r="E3" s="7"/>
      <c r="F3" s="5" t="s">
        <v>5</v>
      </c>
      <c r="G3" s="5" t="s">
        <v>4</v>
      </c>
      <c r="H3" s="7"/>
      <c r="I3" s="5" t="s">
        <v>5</v>
      </c>
      <c r="J3" s="5" t="s">
        <v>4</v>
      </c>
      <c r="K3" s="7"/>
      <c r="L3" s="5" t="s">
        <v>5</v>
      </c>
      <c r="M3" s="5" t="s">
        <v>4</v>
      </c>
      <c r="N3" s="7"/>
      <c r="O3" s="5" t="s">
        <v>5</v>
      </c>
      <c r="P3" s="5" t="s">
        <v>4</v>
      </c>
    </row>
    <row r="4" spans="1:16" x14ac:dyDescent="0.6">
      <c r="A4" t="s">
        <v>6</v>
      </c>
      <c r="B4" s="8">
        <f t="shared" ref="B4:G4" si="0">AVERAGE(B6:B17)</f>
        <v>97456.149800014624</v>
      </c>
      <c r="C4" s="2">
        <f t="shared" si="0"/>
        <v>0</v>
      </c>
      <c r="D4" s="2">
        <f t="shared" si="0"/>
        <v>7.4036720780884027</v>
      </c>
      <c r="E4" s="8">
        <f t="shared" si="0"/>
        <v>114162.5</v>
      </c>
      <c r="F4" s="2">
        <f t="shared" si="0"/>
        <v>5.3341666666666674</v>
      </c>
      <c r="G4" s="2">
        <f t="shared" si="0"/>
        <v>176.71666666666667</v>
      </c>
      <c r="H4" s="8">
        <f>AVERAGE(H6:H17)</f>
        <v>126863.33333333333</v>
      </c>
      <c r="I4" s="2">
        <f t="shared" ref="I4:J4" si="1">AVERAGE(I6:I17)</f>
        <v>96.774999999999991</v>
      </c>
      <c r="J4" s="2">
        <f t="shared" si="1"/>
        <v>4349.166666666667</v>
      </c>
      <c r="K4" s="8" t="e">
        <f>AVERAGE(K6:K17)</f>
        <v>#DIV/0!</v>
      </c>
      <c r="L4" s="2" t="e">
        <f t="shared" ref="L4:M4" si="2">AVERAGE(L6:L17)</f>
        <v>#DIV/0!</v>
      </c>
      <c r="M4" s="2" t="e">
        <f t="shared" si="2"/>
        <v>#DIV/0!</v>
      </c>
      <c r="N4" s="8" t="e">
        <f>AVERAGE(N6:N17)</f>
        <v>#DIV/0!</v>
      </c>
      <c r="O4" s="2" t="e">
        <f t="shared" ref="O4:P4" si="3">AVERAGE(O6:O17)</f>
        <v>#DIV/0!</v>
      </c>
      <c r="P4" s="2" t="e">
        <f t="shared" si="3"/>
        <v>#DIV/0!</v>
      </c>
    </row>
    <row r="5" spans="1:16" x14ac:dyDescent="0.6">
      <c r="A5" t="s">
        <v>7</v>
      </c>
      <c r="B5" s="8">
        <f t="shared" ref="B5:G5" si="4">STDEV(B6:B17)</f>
        <v>15523.426268916954</v>
      </c>
      <c r="C5" s="2">
        <f t="shared" si="4"/>
        <v>0</v>
      </c>
      <c r="D5" s="2">
        <f t="shared" si="4"/>
        <v>0.17223351540734241</v>
      </c>
      <c r="E5" s="8">
        <f t="shared" si="4"/>
        <v>5958.4746751618786</v>
      </c>
      <c r="F5" s="2">
        <f t="shared" si="4"/>
        <v>0.22480125902807135</v>
      </c>
      <c r="G5" s="2">
        <f t="shared" si="4"/>
        <v>3.5240997131010339</v>
      </c>
      <c r="H5" s="8">
        <f>STDEV(H6:H17)</f>
        <v>5382.7507893832553</v>
      </c>
      <c r="I5" s="2">
        <f t="shared" ref="I5:J5" si="5">STDEV(I6:I17)</f>
        <v>4.360864176242635</v>
      </c>
      <c r="J5" s="2">
        <f t="shared" si="5"/>
        <v>197.27499649581608</v>
      </c>
      <c r="K5" s="8" t="e">
        <f>STDEV(K6:K17)</f>
        <v>#DIV/0!</v>
      </c>
      <c r="L5" s="2" t="e">
        <f t="shared" ref="L5:M5" si="6">STDEV(L6:L17)</f>
        <v>#DIV/0!</v>
      </c>
      <c r="M5" s="2" t="e">
        <f t="shared" si="6"/>
        <v>#DIV/0!</v>
      </c>
      <c r="N5" s="8" t="e">
        <f>STDEV(N6:N17)</f>
        <v>#DIV/0!</v>
      </c>
      <c r="O5" s="2" t="e">
        <f t="shared" ref="O5:P5" si="7">STDEV(O6:O17)</f>
        <v>#DIV/0!</v>
      </c>
      <c r="P5" s="2" t="e">
        <f t="shared" si="7"/>
        <v>#DIV/0!</v>
      </c>
    </row>
    <row r="6" spans="1:16" x14ac:dyDescent="0.6">
      <c r="A6">
        <v>1</v>
      </c>
      <c r="B6" s="8">
        <f>91240/761*1000</f>
        <v>119894.87516425755</v>
      </c>
      <c r="C6" s="2">
        <v>0</v>
      </c>
      <c r="D6" s="2">
        <f>5.65/761*1000</f>
        <v>7.4244415243101187</v>
      </c>
      <c r="E6" s="8">
        <v>116300</v>
      </c>
      <c r="F6" s="2">
        <v>5.25</v>
      </c>
      <c r="G6" s="2">
        <v>179.51</v>
      </c>
      <c r="H6" s="8">
        <v>125840</v>
      </c>
      <c r="I6" s="2">
        <v>88</v>
      </c>
      <c r="J6" s="2">
        <v>4150</v>
      </c>
      <c r="L6" s="13"/>
      <c r="M6" s="13"/>
      <c r="N6" s="8"/>
      <c r="O6" s="13"/>
      <c r="P6" s="13"/>
    </row>
    <row r="7" spans="1:16" x14ac:dyDescent="0.6">
      <c r="A7">
        <v>2</v>
      </c>
      <c r="B7" s="8">
        <f>41610/462*1000</f>
        <v>90064.935064935067</v>
      </c>
      <c r="C7" s="2">
        <v>0</v>
      </c>
      <c r="D7" s="2">
        <f>3.47/462*1000</f>
        <v>7.5108225108225115</v>
      </c>
      <c r="E7" s="8">
        <v>121790</v>
      </c>
      <c r="F7" s="2">
        <v>5.15</v>
      </c>
      <c r="G7" s="2">
        <v>168.5</v>
      </c>
      <c r="H7" s="8">
        <v>125090</v>
      </c>
      <c r="I7" s="2">
        <v>98.22</v>
      </c>
      <c r="J7" s="2">
        <v>4470</v>
      </c>
      <c r="L7" s="13"/>
      <c r="M7" s="13"/>
      <c r="N7" s="8"/>
      <c r="O7" s="13"/>
      <c r="P7" s="13"/>
    </row>
    <row r="8" spans="1:16" x14ac:dyDescent="0.6">
      <c r="A8">
        <v>3</v>
      </c>
      <c r="B8" s="8">
        <f>51160/561*1000</f>
        <v>91194.295900178244</v>
      </c>
      <c r="C8" s="2">
        <v>0</v>
      </c>
      <c r="D8" s="2">
        <f>4.18/561*1000</f>
        <v>7.450980392156862</v>
      </c>
      <c r="E8" s="8">
        <v>109680</v>
      </c>
      <c r="F8" s="2">
        <v>4.88</v>
      </c>
      <c r="G8" s="2">
        <v>175.73</v>
      </c>
      <c r="H8" s="8">
        <v>128070</v>
      </c>
      <c r="I8" s="2">
        <v>100.59</v>
      </c>
      <c r="J8" s="2">
        <v>4490</v>
      </c>
      <c r="L8" s="13"/>
      <c r="M8" s="13"/>
      <c r="N8" s="8"/>
      <c r="O8" s="13"/>
      <c r="P8" s="13"/>
    </row>
    <row r="9" spans="1:16" x14ac:dyDescent="0.6">
      <c r="A9">
        <v>4</v>
      </c>
      <c r="B9" s="8">
        <f>15640/207*1000</f>
        <v>75555.555555555562</v>
      </c>
      <c r="C9" s="2">
        <v>0</v>
      </c>
      <c r="D9" s="2">
        <f>1.49/207*1000</f>
        <v>7.1980676328502415</v>
      </c>
      <c r="E9" s="8">
        <v>114300</v>
      </c>
      <c r="F9" s="2">
        <v>5.55</v>
      </c>
      <c r="G9" s="2">
        <v>178.5</v>
      </c>
      <c r="H9" s="8">
        <v>133970</v>
      </c>
      <c r="I9" s="2">
        <v>99.41</v>
      </c>
      <c r="J9" s="2">
        <v>4380</v>
      </c>
      <c r="L9" s="13"/>
      <c r="M9" s="13"/>
      <c r="N9" s="8"/>
      <c r="O9" s="13"/>
      <c r="P9" s="13"/>
    </row>
    <row r="10" spans="1:16" x14ac:dyDescent="0.6">
      <c r="A10">
        <v>5</v>
      </c>
      <c r="B10" s="8">
        <f>60970/584*1000</f>
        <v>104400.68493150684</v>
      </c>
      <c r="C10" s="2">
        <v>0</v>
      </c>
      <c r="D10" s="2">
        <f>4.38/584*1000</f>
        <v>7.5</v>
      </c>
      <c r="E10" s="8">
        <v>104240</v>
      </c>
      <c r="F10" s="2">
        <v>5.61</v>
      </c>
      <c r="G10" s="2">
        <v>182.75</v>
      </c>
      <c r="H10" s="8">
        <v>122800</v>
      </c>
      <c r="I10" s="2">
        <v>97.58</v>
      </c>
      <c r="J10" s="2">
        <v>4240</v>
      </c>
      <c r="L10" s="13"/>
      <c r="M10" s="13"/>
      <c r="N10" s="8"/>
      <c r="O10" s="13"/>
      <c r="P10" s="13"/>
    </row>
    <row r="11" spans="1:16" x14ac:dyDescent="0.6">
      <c r="A11">
        <v>6</v>
      </c>
      <c r="B11" s="8">
        <f>22260/285*1000</f>
        <v>78105.263157894733</v>
      </c>
      <c r="C11" s="2">
        <v>0</v>
      </c>
      <c r="D11" s="2">
        <f>2.17/285*1000</f>
        <v>7.6140350877192979</v>
      </c>
      <c r="E11" s="8">
        <v>122300</v>
      </c>
      <c r="F11" s="2">
        <v>5.52</v>
      </c>
      <c r="G11" s="2">
        <v>177.87</v>
      </c>
      <c r="H11" s="8">
        <v>132220</v>
      </c>
      <c r="I11" s="2">
        <v>94.37</v>
      </c>
      <c r="J11" s="2">
        <v>3970</v>
      </c>
      <c r="L11" s="13"/>
      <c r="M11" s="13"/>
      <c r="N11" s="8"/>
      <c r="O11" s="13"/>
      <c r="P11" s="13"/>
    </row>
    <row r="12" spans="1:16" x14ac:dyDescent="0.6">
      <c r="A12">
        <v>7</v>
      </c>
      <c r="B12" s="8">
        <v>118330</v>
      </c>
      <c r="C12" s="2">
        <v>0</v>
      </c>
      <c r="D12" s="2">
        <v>7.11</v>
      </c>
      <c r="E12" s="8">
        <v>109680</v>
      </c>
      <c r="F12" s="2">
        <v>5.08</v>
      </c>
      <c r="G12" s="2">
        <v>176.14</v>
      </c>
      <c r="H12" s="8">
        <v>118150</v>
      </c>
      <c r="I12" s="2">
        <v>97.16</v>
      </c>
      <c r="J12" s="2">
        <v>4180</v>
      </c>
      <c r="L12" s="13"/>
      <c r="M12" s="13"/>
      <c r="N12" s="8"/>
      <c r="O12" s="13"/>
      <c r="P12" s="13"/>
    </row>
    <row r="13" spans="1:16" x14ac:dyDescent="0.6">
      <c r="A13">
        <v>8</v>
      </c>
      <c r="B13" s="8">
        <f>26840/294*1000</f>
        <v>91292.517006802722</v>
      </c>
      <c r="C13" s="2">
        <v>0</v>
      </c>
      <c r="D13" s="2">
        <f>2.2/294*1000</f>
        <v>7.4829931972789119</v>
      </c>
      <c r="E13" s="8">
        <v>111240</v>
      </c>
      <c r="F13" s="2">
        <v>5.25</v>
      </c>
      <c r="G13" s="2">
        <v>174.03</v>
      </c>
      <c r="H13" s="8">
        <v>130600</v>
      </c>
      <c r="I13" s="2">
        <v>102.47</v>
      </c>
      <c r="J13" s="2">
        <v>4690</v>
      </c>
      <c r="L13" s="13"/>
      <c r="M13" s="13"/>
      <c r="N13" s="8"/>
      <c r="O13" s="13"/>
      <c r="P13" s="13"/>
    </row>
    <row r="14" spans="1:16" x14ac:dyDescent="0.6">
      <c r="A14">
        <v>9</v>
      </c>
      <c r="B14" s="8">
        <f>82640/766*1000</f>
        <v>107885.11749347259</v>
      </c>
      <c r="C14" s="2">
        <v>0</v>
      </c>
      <c r="D14" s="2">
        <f>5.66/766*1000</f>
        <v>7.389033942558747</v>
      </c>
      <c r="E14" s="8">
        <v>116380</v>
      </c>
      <c r="F14" s="2">
        <v>5.32</v>
      </c>
      <c r="G14" s="2">
        <v>179.56</v>
      </c>
      <c r="H14" s="8">
        <v>130400</v>
      </c>
      <c r="I14" s="2">
        <v>101.8</v>
      </c>
      <c r="J14" s="2">
        <v>4570</v>
      </c>
      <c r="L14" s="13"/>
      <c r="M14" s="13"/>
      <c r="N14" s="8"/>
      <c r="O14" s="13"/>
      <c r="P14" s="13"/>
    </row>
    <row r="15" spans="1:16" x14ac:dyDescent="0.6">
      <c r="A15">
        <v>10</v>
      </c>
      <c r="B15" s="8">
        <f>43840/397*1000</f>
        <v>110428.21158690177</v>
      </c>
      <c r="C15" s="2">
        <v>0</v>
      </c>
      <c r="D15" s="2">
        <f>3.04/397*1000</f>
        <v>7.6574307304785894</v>
      </c>
      <c r="E15" s="8">
        <v>117200</v>
      </c>
      <c r="F15" s="2">
        <v>5.45</v>
      </c>
      <c r="G15" s="2">
        <v>174.96</v>
      </c>
      <c r="H15" s="8">
        <v>116940</v>
      </c>
      <c r="I15" s="2">
        <v>97.36</v>
      </c>
      <c r="J15" s="2">
        <v>4380</v>
      </c>
      <c r="L15" s="13"/>
      <c r="M15" s="13"/>
      <c r="N15" s="8"/>
      <c r="O15" s="13"/>
      <c r="P15" s="13"/>
    </row>
    <row r="16" spans="1:16" x14ac:dyDescent="0.6">
      <c r="A16">
        <v>11</v>
      </c>
      <c r="B16" s="8">
        <f>22220/214*1000</f>
        <v>103831.77570093458</v>
      </c>
      <c r="C16" s="2">
        <v>0</v>
      </c>
      <c r="D16" s="2">
        <f>1.57/214*1000</f>
        <v>7.3364485981308416</v>
      </c>
      <c r="E16" s="8">
        <v>120460</v>
      </c>
      <c r="F16" s="2">
        <v>5.59</v>
      </c>
      <c r="G16" s="2">
        <v>177.08</v>
      </c>
      <c r="H16" s="8">
        <v>130890</v>
      </c>
      <c r="I16" s="2">
        <v>91.28</v>
      </c>
      <c r="J16" s="2">
        <v>4300</v>
      </c>
      <c r="L16" s="13"/>
      <c r="M16" s="13"/>
      <c r="N16" s="8"/>
      <c r="O16" s="13"/>
      <c r="P16" s="13"/>
    </row>
    <row r="17" spans="1:16" x14ac:dyDescent="0.6">
      <c r="A17">
        <v>12</v>
      </c>
      <c r="B17" s="8">
        <f>16640/212*1000</f>
        <v>78490.566037735844</v>
      </c>
      <c r="C17" s="2">
        <v>0</v>
      </c>
      <c r="D17" s="2">
        <f>1.52/212*1000</f>
        <v>7.1698113207547172</v>
      </c>
      <c r="E17" s="8">
        <v>106380</v>
      </c>
      <c r="F17" s="2">
        <v>5.36</v>
      </c>
      <c r="G17" s="2">
        <v>175.97</v>
      </c>
      <c r="H17" s="8">
        <v>127390</v>
      </c>
      <c r="I17" s="2">
        <v>93.06</v>
      </c>
      <c r="J17" s="2">
        <v>4370</v>
      </c>
      <c r="L17" s="13"/>
      <c r="M17" s="13"/>
      <c r="N17" s="8"/>
      <c r="O17" s="13"/>
      <c r="P17" s="13"/>
    </row>
    <row r="19" spans="1:16" x14ac:dyDescent="0.6">
      <c r="B19" s="8">
        <v>761</v>
      </c>
    </row>
    <row r="20" spans="1:16" x14ac:dyDescent="0.6">
      <c r="B20" s="8">
        <v>462</v>
      </c>
    </row>
    <row r="21" spans="1:16" x14ac:dyDescent="0.6">
      <c r="B21" s="8">
        <v>561</v>
      </c>
    </row>
    <row r="22" spans="1:16" x14ac:dyDescent="0.6">
      <c r="B22" s="8">
        <v>207</v>
      </c>
    </row>
    <row r="23" spans="1:16" x14ac:dyDescent="0.6">
      <c r="B23" s="8">
        <v>584</v>
      </c>
    </row>
    <row r="24" spans="1:16" x14ac:dyDescent="0.6">
      <c r="B24" s="8">
        <v>285</v>
      </c>
    </row>
    <row r="25" spans="1:16" x14ac:dyDescent="0.6">
      <c r="B25" s="8">
        <v>980</v>
      </c>
    </row>
    <row r="26" spans="1:16" x14ac:dyDescent="0.6">
      <c r="B26" s="8">
        <v>294</v>
      </c>
    </row>
    <row r="27" spans="1:16" x14ac:dyDescent="0.6">
      <c r="B27" s="8">
        <v>766</v>
      </c>
    </row>
    <row r="28" spans="1:16" x14ac:dyDescent="0.6">
      <c r="B28" s="8">
        <v>397</v>
      </c>
    </row>
    <row r="29" spans="1:16" x14ac:dyDescent="0.6">
      <c r="B29" s="8">
        <v>214</v>
      </c>
    </row>
    <row r="30" spans="1:16" x14ac:dyDescent="0.6">
      <c r="B30" s="8">
        <v>212</v>
      </c>
    </row>
    <row r="31" spans="1:16" x14ac:dyDescent="0.6">
      <c r="B31" s="8">
        <f>AVERAGE(B19:B30)</f>
        <v>476.91666666666669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AF60-2523-4805-9802-6B45ACA864FF}">
  <dimension ref="A1:S17"/>
  <sheetViews>
    <sheetView workbookViewId="0">
      <pane xSplit="1" ySplit="5" topLeftCell="I6" activePane="bottomRight" state="frozen"/>
      <selection pane="topRight" activeCell="B1" sqref="B1"/>
      <selection pane="bottomLeft" activeCell="A3" sqref="A3"/>
      <selection pane="bottomRight" activeCell="Q15" sqref="Q15"/>
    </sheetView>
  </sheetViews>
  <sheetFormatPr defaultRowHeight="16.899999999999999" x14ac:dyDescent="0.6"/>
  <cols>
    <col min="2" max="2" width="9" style="8"/>
    <col min="3" max="3" width="9.375" style="2" bestFit="1" customWidth="1"/>
    <col min="4" max="4" width="9" style="2"/>
    <col min="5" max="5" width="9" style="8"/>
    <col min="6" max="6" width="9.375" style="2" bestFit="1" customWidth="1"/>
    <col min="7" max="7" width="9" style="2"/>
    <col min="8" max="8" width="9" style="8"/>
    <col min="9" max="10" width="9" style="2"/>
    <col min="11" max="11" width="9" style="8"/>
    <col min="12" max="13" width="9" style="2"/>
    <col min="14" max="14" width="9" style="8"/>
    <col min="17" max="17" width="9" style="12"/>
  </cols>
  <sheetData>
    <row r="1" spans="1:19" s="9" customFormat="1" x14ac:dyDescent="0.6">
      <c r="A1" s="9" t="s">
        <v>9</v>
      </c>
      <c r="B1" s="10">
        <v>2</v>
      </c>
      <c r="C1" s="11"/>
      <c r="D1" s="11"/>
      <c r="E1" s="10">
        <v>4</v>
      </c>
      <c r="F1" s="11"/>
      <c r="G1" s="11"/>
      <c r="H1" s="10">
        <v>8</v>
      </c>
      <c r="I1" s="11"/>
      <c r="J1" s="11"/>
      <c r="K1" s="10">
        <v>16</v>
      </c>
      <c r="L1" s="11"/>
      <c r="M1" s="11"/>
      <c r="N1" s="10">
        <v>32</v>
      </c>
      <c r="O1" s="11"/>
      <c r="P1" s="11"/>
      <c r="Q1" s="10"/>
      <c r="R1" s="11"/>
      <c r="S1" s="11"/>
    </row>
    <row r="2" spans="1:19" s="1" customFormat="1" x14ac:dyDescent="0.6">
      <c r="A2" s="1" t="s">
        <v>0</v>
      </c>
      <c r="B2" s="6" t="s">
        <v>1</v>
      </c>
      <c r="C2" s="3" t="s">
        <v>2</v>
      </c>
      <c r="D2" s="3" t="s">
        <v>3</v>
      </c>
      <c r="E2" s="6" t="s">
        <v>1</v>
      </c>
      <c r="F2" s="3" t="s">
        <v>2</v>
      </c>
      <c r="G2" s="3" t="s">
        <v>3</v>
      </c>
      <c r="H2" s="6" t="s">
        <v>1</v>
      </c>
      <c r="I2" s="3" t="s">
        <v>2</v>
      </c>
      <c r="J2" s="3" t="s">
        <v>3</v>
      </c>
      <c r="K2" s="6" t="s">
        <v>1</v>
      </c>
      <c r="L2" s="3" t="s">
        <v>2</v>
      </c>
      <c r="M2" s="3" t="s">
        <v>3</v>
      </c>
      <c r="N2" s="6" t="s">
        <v>1</v>
      </c>
      <c r="O2" s="3" t="s">
        <v>2</v>
      </c>
      <c r="P2" s="3" t="s">
        <v>3</v>
      </c>
      <c r="Q2" s="6"/>
      <c r="R2" s="3"/>
      <c r="S2" s="3"/>
    </row>
    <row r="3" spans="1:19" s="4" customFormat="1" x14ac:dyDescent="0.6">
      <c r="B3" s="7"/>
      <c r="C3" s="5" t="s">
        <v>5</v>
      </c>
      <c r="D3" s="5" t="s">
        <v>4</v>
      </c>
      <c r="E3" s="7"/>
      <c r="F3" s="5" t="s">
        <v>5</v>
      </c>
      <c r="G3" s="5" t="s">
        <v>4</v>
      </c>
      <c r="H3" s="7"/>
      <c r="I3" s="5" t="s">
        <v>5</v>
      </c>
      <c r="J3" s="5" t="s">
        <v>4</v>
      </c>
      <c r="K3" s="7"/>
      <c r="L3" s="5" t="s">
        <v>5</v>
      </c>
      <c r="M3" s="5" t="s">
        <v>4</v>
      </c>
      <c r="N3" s="7"/>
      <c r="O3" s="5" t="s">
        <v>5</v>
      </c>
      <c r="P3" s="5" t="s">
        <v>4</v>
      </c>
      <c r="Q3" s="7"/>
      <c r="R3" s="5"/>
      <c r="S3" s="5"/>
    </row>
    <row r="4" spans="1:19" x14ac:dyDescent="0.6">
      <c r="A4" t="s">
        <v>6</v>
      </c>
      <c r="B4" s="8">
        <f t="shared" ref="B4:D4" si="0">AVERAGE(B6:B17)</f>
        <v>126046.66666666667</v>
      </c>
      <c r="C4" s="2">
        <f t="shared" si="0"/>
        <v>0.16666666666666666</v>
      </c>
      <c r="D4" s="2">
        <f t="shared" si="0"/>
        <v>35.321666666666665</v>
      </c>
      <c r="E4" s="8">
        <f t="shared" ref="E4:G4" si="1">AVERAGE(E6:E17)</f>
        <v>130127.33333333333</v>
      </c>
      <c r="F4" s="2">
        <f t="shared" si="1"/>
        <v>0.99499999999999977</v>
      </c>
      <c r="G4" s="2">
        <f t="shared" si="1"/>
        <v>64.683333333333337</v>
      </c>
      <c r="H4" s="8">
        <f t="shared" ref="H4:P4" si="2">AVERAGE(H6:H17)</f>
        <v>129550.83333333333</v>
      </c>
      <c r="I4" s="2">
        <f t="shared" si="2"/>
        <v>1.89</v>
      </c>
      <c r="J4" s="2">
        <f t="shared" si="2"/>
        <v>120.69833333333332</v>
      </c>
      <c r="K4" s="8">
        <f t="shared" si="2"/>
        <v>132435</v>
      </c>
      <c r="L4" s="2">
        <f t="shared" si="2"/>
        <v>3.8641666666666663</v>
      </c>
      <c r="M4" s="2">
        <f t="shared" si="2"/>
        <v>227.33333333333334</v>
      </c>
      <c r="N4" s="8">
        <f t="shared" si="2"/>
        <v>130271.66666666667</v>
      </c>
      <c r="O4" s="2">
        <f t="shared" si="2"/>
        <v>7.2558333333333342</v>
      </c>
      <c r="P4" s="2">
        <f t="shared" si="2"/>
        <v>397.50333333333339</v>
      </c>
      <c r="Q4" s="8"/>
      <c r="R4" s="2"/>
      <c r="S4" s="2"/>
    </row>
    <row r="5" spans="1:19" x14ac:dyDescent="0.6">
      <c r="A5" t="s">
        <v>7</v>
      </c>
      <c r="B5" s="8">
        <f t="shared" ref="B5" si="3">STDEV(B6:B17)</f>
        <v>7210.2570037832947</v>
      </c>
      <c r="C5" s="2">
        <f t="shared" ref="C5" si="4">STDEV(C6:C17)</f>
        <v>6.7464917931582519E-2</v>
      </c>
      <c r="D5" s="2">
        <f t="shared" ref="D5" si="5">STDEV(D6:D17)</f>
        <v>0.66605805552769459</v>
      </c>
      <c r="E5" s="8">
        <f t="shared" ref="E5" si="6">STDEV(E6:E17)</f>
        <v>4449.1214522610744</v>
      </c>
      <c r="F5" s="2">
        <f t="shared" ref="F5" si="7">STDEV(F6:F17)</f>
        <v>0.14550851271567414</v>
      </c>
      <c r="G5" s="2">
        <f t="shared" ref="G5" si="8">STDEV(G6:G17)</f>
        <v>0.97011089650366966</v>
      </c>
      <c r="H5" s="8">
        <f t="shared" ref="H5" si="9">STDEV(H6:H17)</f>
        <v>5870.8098532769154</v>
      </c>
      <c r="I5" s="2">
        <f t="shared" ref="I5" si="10">STDEV(I6:I17)</f>
        <v>7.1858446710434482E-2</v>
      </c>
      <c r="J5" s="2">
        <f t="shared" ref="J5:K5" si="11">STDEV(J6:J17)</f>
        <v>1.6379412428873985</v>
      </c>
      <c r="K5" s="8">
        <f t="shared" si="11"/>
        <v>8672.1807050947791</v>
      </c>
      <c r="L5" s="2">
        <f t="shared" ref="L5" si="12">STDEV(L6:L17)</f>
        <v>7.9367766909762757E-2</v>
      </c>
      <c r="M5" s="2">
        <f t="shared" ref="M5:N5" si="13">STDEV(M6:M17)</f>
        <v>3.0558389216631663</v>
      </c>
      <c r="N5" s="8">
        <f t="shared" si="13"/>
        <v>7252.915192381528</v>
      </c>
      <c r="O5" s="2">
        <f t="shared" ref="O5" si="14">STDEV(O6:O17)</f>
        <v>0.25199056018875471</v>
      </c>
      <c r="P5" s="2">
        <f t="shared" ref="P5" si="15">STDEV(P6:P17)</f>
        <v>4.973141193786212</v>
      </c>
      <c r="Q5" s="8"/>
      <c r="R5" s="2"/>
      <c r="S5" s="2"/>
    </row>
    <row r="6" spans="1:19" x14ac:dyDescent="0.6">
      <c r="A6">
        <v>1</v>
      </c>
      <c r="B6" s="8">
        <v>123440</v>
      </c>
      <c r="C6" s="2">
        <v>0.11</v>
      </c>
      <c r="D6" s="2">
        <v>35.479999999999997</v>
      </c>
      <c r="E6" s="8">
        <v>133870</v>
      </c>
      <c r="F6" s="2">
        <v>0.8</v>
      </c>
      <c r="G6" s="2">
        <v>65.72</v>
      </c>
      <c r="H6" s="8">
        <v>126200</v>
      </c>
      <c r="I6" s="2">
        <v>1.82</v>
      </c>
      <c r="J6" s="2">
        <v>118.04</v>
      </c>
      <c r="K6" s="8">
        <v>132990</v>
      </c>
      <c r="L6" s="2">
        <v>3.87</v>
      </c>
      <c r="M6" s="2">
        <v>233.01</v>
      </c>
      <c r="N6" s="8">
        <v>132420</v>
      </c>
      <c r="O6" s="2">
        <v>7.14</v>
      </c>
      <c r="P6" s="2">
        <v>396.18</v>
      </c>
      <c r="Q6" s="8"/>
      <c r="R6" s="13"/>
      <c r="S6" s="13"/>
    </row>
    <row r="7" spans="1:19" x14ac:dyDescent="0.6">
      <c r="A7">
        <v>2</v>
      </c>
      <c r="B7" s="8">
        <v>135740</v>
      </c>
      <c r="C7" s="2">
        <v>0.12</v>
      </c>
      <c r="D7" s="2">
        <v>34.76</v>
      </c>
      <c r="E7" s="8">
        <v>133260</v>
      </c>
      <c r="F7" s="2">
        <v>0.96</v>
      </c>
      <c r="G7" s="2">
        <v>65.09</v>
      </c>
      <c r="H7" s="8">
        <v>126090</v>
      </c>
      <c r="I7" s="2">
        <v>2.0299999999999998</v>
      </c>
      <c r="J7" s="2">
        <v>121.1</v>
      </c>
      <c r="K7" s="8">
        <v>128300</v>
      </c>
      <c r="L7" s="2">
        <v>3.84</v>
      </c>
      <c r="M7" s="2">
        <v>224.81</v>
      </c>
      <c r="N7" s="8">
        <v>135300</v>
      </c>
      <c r="O7" s="2">
        <v>7.03</v>
      </c>
      <c r="P7" s="2">
        <v>395.03</v>
      </c>
      <c r="Q7" s="8"/>
      <c r="R7" s="13"/>
      <c r="S7" s="13"/>
    </row>
    <row r="8" spans="1:19" x14ac:dyDescent="0.6">
      <c r="A8">
        <v>3</v>
      </c>
      <c r="B8" s="8">
        <v>115330</v>
      </c>
      <c r="C8" s="2">
        <v>0.15</v>
      </c>
      <c r="D8" s="2">
        <v>34.5</v>
      </c>
      <c r="E8" s="8">
        <v>122100</v>
      </c>
      <c r="F8" s="2">
        <v>1.18</v>
      </c>
      <c r="G8" s="2">
        <v>65.45</v>
      </c>
      <c r="H8" s="8">
        <v>116740</v>
      </c>
      <c r="I8" s="2">
        <v>1.82</v>
      </c>
      <c r="J8" s="2">
        <v>119.3</v>
      </c>
      <c r="K8" s="8">
        <v>121160</v>
      </c>
      <c r="L8" s="2">
        <v>3.85</v>
      </c>
      <c r="M8" s="2">
        <v>226.85</v>
      </c>
      <c r="N8" s="8">
        <v>139850</v>
      </c>
      <c r="O8" s="2">
        <v>7.19</v>
      </c>
      <c r="P8" s="2">
        <v>398.47</v>
      </c>
      <c r="Q8" s="8"/>
      <c r="R8" s="13"/>
      <c r="S8" s="13"/>
    </row>
    <row r="9" spans="1:19" x14ac:dyDescent="0.6">
      <c r="A9">
        <v>4</v>
      </c>
      <c r="B9" s="8">
        <v>136560</v>
      </c>
      <c r="C9" s="2">
        <v>0.1</v>
      </c>
      <c r="D9" s="2">
        <v>35.42</v>
      </c>
      <c r="E9" s="8">
        <v>126450</v>
      </c>
      <c r="F9" s="2">
        <v>1.1599999999999999</v>
      </c>
      <c r="G9" s="2">
        <v>64.62</v>
      </c>
      <c r="H9" s="8">
        <v>136620</v>
      </c>
      <c r="I9" s="2">
        <v>1.84</v>
      </c>
      <c r="J9" s="2">
        <v>119.86</v>
      </c>
      <c r="K9" s="8">
        <v>141180</v>
      </c>
      <c r="L9" s="2">
        <v>3.84</v>
      </c>
      <c r="M9" s="2">
        <v>227.2</v>
      </c>
      <c r="N9" s="8">
        <v>120940</v>
      </c>
      <c r="O9" s="2">
        <v>7.27</v>
      </c>
      <c r="P9" s="2">
        <v>405.58</v>
      </c>
      <c r="Q9" s="8"/>
      <c r="R9" s="13"/>
      <c r="S9" s="13"/>
    </row>
    <row r="10" spans="1:19" x14ac:dyDescent="0.6">
      <c r="A10">
        <v>5</v>
      </c>
      <c r="B10" s="8">
        <v>129240</v>
      </c>
      <c r="C10" s="2">
        <v>0.34</v>
      </c>
      <c r="D10" s="2">
        <v>35.590000000000003</v>
      </c>
      <c r="E10" s="8">
        <v>130358</v>
      </c>
      <c r="F10" s="2">
        <v>1.17</v>
      </c>
      <c r="G10" s="2">
        <v>63.79</v>
      </c>
      <c r="H10" s="8">
        <v>128570</v>
      </c>
      <c r="I10" s="2">
        <v>1.92</v>
      </c>
      <c r="J10" s="2">
        <v>122.31</v>
      </c>
      <c r="K10" s="8">
        <v>140230</v>
      </c>
      <c r="L10" s="2">
        <v>3.88</v>
      </c>
      <c r="M10" s="2">
        <v>229.58</v>
      </c>
      <c r="N10" s="8">
        <v>126530</v>
      </c>
      <c r="O10" s="2">
        <v>6.96</v>
      </c>
      <c r="P10" s="2">
        <v>389.6</v>
      </c>
      <c r="Q10" s="8"/>
      <c r="R10" s="13"/>
      <c r="S10" s="13"/>
    </row>
    <row r="11" spans="1:19" x14ac:dyDescent="0.6">
      <c r="A11">
        <v>6</v>
      </c>
      <c r="B11" s="8">
        <v>121980</v>
      </c>
      <c r="C11" s="2">
        <v>0.25</v>
      </c>
      <c r="D11" s="2">
        <v>35.24</v>
      </c>
      <c r="E11" s="8">
        <v>126910</v>
      </c>
      <c r="F11" s="2">
        <v>1.05</v>
      </c>
      <c r="G11" s="2">
        <v>66.23</v>
      </c>
      <c r="H11" s="8">
        <v>127490</v>
      </c>
      <c r="I11" s="2">
        <v>1.85</v>
      </c>
      <c r="J11" s="2">
        <v>118.87</v>
      </c>
      <c r="K11" s="8">
        <v>119390</v>
      </c>
      <c r="L11" s="2">
        <v>3.73</v>
      </c>
      <c r="M11" s="2">
        <v>222.84</v>
      </c>
      <c r="N11" s="8">
        <v>138170</v>
      </c>
      <c r="O11" s="2">
        <v>7.15</v>
      </c>
      <c r="P11" s="2">
        <v>394.52</v>
      </c>
      <c r="Q11" s="8"/>
      <c r="R11" s="13"/>
      <c r="S11" s="13"/>
    </row>
    <row r="12" spans="1:19" x14ac:dyDescent="0.6">
      <c r="A12">
        <v>7</v>
      </c>
      <c r="B12" s="8">
        <v>126860</v>
      </c>
      <c r="C12" s="2">
        <v>0.19</v>
      </c>
      <c r="D12" s="2">
        <v>34.409999999999997</v>
      </c>
      <c r="E12" s="8">
        <v>132110</v>
      </c>
      <c r="F12" s="2">
        <v>1.17</v>
      </c>
      <c r="G12" s="2">
        <v>64.489999999999995</v>
      </c>
      <c r="H12" s="8">
        <v>134330</v>
      </c>
      <c r="I12" s="2">
        <v>1.92</v>
      </c>
      <c r="J12" s="2">
        <v>122.65</v>
      </c>
      <c r="K12" s="8">
        <v>137250</v>
      </c>
      <c r="L12" s="2">
        <v>4.07</v>
      </c>
      <c r="M12" s="2">
        <v>224.67</v>
      </c>
      <c r="N12" s="8">
        <v>136890</v>
      </c>
      <c r="O12" s="2">
        <v>7.87</v>
      </c>
      <c r="P12" s="2">
        <v>399.17</v>
      </c>
      <c r="Q12" s="8"/>
      <c r="R12" s="13"/>
      <c r="S12" s="13"/>
    </row>
    <row r="13" spans="1:19" x14ac:dyDescent="0.6">
      <c r="A13">
        <v>8</v>
      </c>
      <c r="B13" s="8">
        <v>127450</v>
      </c>
      <c r="C13" s="2">
        <v>0.16</v>
      </c>
      <c r="D13" s="2">
        <v>35.520000000000003</v>
      </c>
      <c r="E13" s="8">
        <v>130450</v>
      </c>
      <c r="F13" s="2">
        <v>0.8</v>
      </c>
      <c r="G13" s="2">
        <v>64.41</v>
      </c>
      <c r="H13" s="8">
        <v>137410</v>
      </c>
      <c r="I13" s="2">
        <v>1.8</v>
      </c>
      <c r="J13" s="2">
        <v>120.38</v>
      </c>
      <c r="K13" s="8">
        <v>142870</v>
      </c>
      <c r="L13" s="2">
        <v>3.79</v>
      </c>
      <c r="M13" s="2">
        <v>225.21</v>
      </c>
      <c r="N13" s="8">
        <v>122680</v>
      </c>
      <c r="O13" s="2">
        <v>7.33</v>
      </c>
      <c r="P13" s="2">
        <v>398.63</v>
      </c>
      <c r="Q13" s="8"/>
      <c r="R13" s="13"/>
      <c r="S13" s="13"/>
    </row>
    <row r="14" spans="1:19" x14ac:dyDescent="0.6">
      <c r="A14">
        <v>9</v>
      </c>
      <c r="B14" s="8">
        <v>134510</v>
      </c>
      <c r="C14" s="2">
        <v>0.14000000000000001</v>
      </c>
      <c r="D14" s="2">
        <v>36.799999999999997</v>
      </c>
      <c r="E14" s="8">
        <v>129310</v>
      </c>
      <c r="F14" s="2">
        <v>0.92</v>
      </c>
      <c r="G14" s="2">
        <v>65.63</v>
      </c>
      <c r="H14" s="8">
        <v>127700</v>
      </c>
      <c r="I14" s="2">
        <v>1.86</v>
      </c>
      <c r="J14" s="2">
        <v>121.02</v>
      </c>
      <c r="K14" s="8">
        <v>121260</v>
      </c>
      <c r="L14" s="2">
        <v>3.88</v>
      </c>
      <c r="M14" s="2">
        <v>226.94</v>
      </c>
      <c r="N14" s="8">
        <v>121700</v>
      </c>
      <c r="O14" s="2">
        <v>7.08</v>
      </c>
      <c r="P14" s="2">
        <v>393.12</v>
      </c>
      <c r="Q14" s="8"/>
      <c r="R14" s="13"/>
      <c r="S14" s="13"/>
    </row>
    <row r="15" spans="1:19" x14ac:dyDescent="0.6">
      <c r="A15">
        <v>10</v>
      </c>
      <c r="B15" s="8">
        <v>115760</v>
      </c>
      <c r="C15" s="2">
        <v>0.16</v>
      </c>
      <c r="D15" s="2">
        <v>34.950000000000003</v>
      </c>
      <c r="E15" s="8">
        <v>126360</v>
      </c>
      <c r="F15" s="2">
        <v>0.92</v>
      </c>
      <c r="G15" s="2">
        <v>64.22</v>
      </c>
      <c r="H15" s="8">
        <v>126230</v>
      </c>
      <c r="I15" s="2">
        <v>1.94</v>
      </c>
      <c r="J15" s="2">
        <v>123.73</v>
      </c>
      <c r="K15" s="8">
        <v>129730</v>
      </c>
      <c r="L15" s="2">
        <v>3.87</v>
      </c>
      <c r="M15" s="2">
        <v>227.63</v>
      </c>
      <c r="N15" s="8">
        <v>122440</v>
      </c>
      <c r="O15" s="2">
        <v>7.39</v>
      </c>
      <c r="P15" s="2">
        <v>399.38</v>
      </c>
      <c r="Q15" s="8"/>
      <c r="R15" s="13"/>
      <c r="S15" s="13"/>
    </row>
    <row r="16" spans="1:19" x14ac:dyDescent="0.6">
      <c r="A16">
        <v>11</v>
      </c>
      <c r="B16" s="8">
        <v>119810</v>
      </c>
      <c r="C16" s="2">
        <v>0.15</v>
      </c>
      <c r="D16" s="2">
        <v>35.130000000000003</v>
      </c>
      <c r="E16" s="8">
        <v>139400</v>
      </c>
      <c r="F16" s="2">
        <v>0.94</v>
      </c>
      <c r="G16" s="2">
        <v>63.54</v>
      </c>
      <c r="H16" s="8">
        <v>135120</v>
      </c>
      <c r="I16" s="2">
        <v>1.99</v>
      </c>
      <c r="J16" s="2">
        <v>120.09</v>
      </c>
      <c r="K16" s="8">
        <v>131900</v>
      </c>
      <c r="L16" s="2">
        <v>3.85</v>
      </c>
      <c r="M16" s="2">
        <v>226.78</v>
      </c>
      <c r="N16" s="8">
        <v>137670</v>
      </c>
      <c r="O16" s="2">
        <v>7.12</v>
      </c>
      <c r="P16" s="2">
        <v>393.64</v>
      </c>
      <c r="Q16" s="8"/>
      <c r="R16" s="13"/>
      <c r="S16" s="13"/>
    </row>
    <row r="17" spans="1:19" x14ac:dyDescent="0.6">
      <c r="A17">
        <v>12</v>
      </c>
      <c r="B17" s="8">
        <v>125880</v>
      </c>
      <c r="C17" s="2">
        <v>0.13</v>
      </c>
      <c r="D17" s="2">
        <v>36.06</v>
      </c>
      <c r="E17" s="8">
        <v>130950</v>
      </c>
      <c r="F17" s="2">
        <v>0.87</v>
      </c>
      <c r="G17" s="2">
        <v>63.01</v>
      </c>
      <c r="H17" s="8">
        <v>132110</v>
      </c>
      <c r="I17" s="2">
        <v>1.89</v>
      </c>
      <c r="J17" s="2">
        <v>121.03</v>
      </c>
      <c r="K17" s="8">
        <v>142960</v>
      </c>
      <c r="L17" s="2">
        <v>3.9</v>
      </c>
      <c r="M17" s="2">
        <v>232.48</v>
      </c>
      <c r="N17" s="8">
        <v>128670</v>
      </c>
      <c r="O17" s="2">
        <v>7.54</v>
      </c>
      <c r="P17" s="2">
        <v>406.72</v>
      </c>
      <c r="Q17" s="8"/>
      <c r="R17" s="13"/>
      <c r="S17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pruning on</vt:lpstr>
      <vt:lpstr>pruning off</vt:lpstr>
      <vt:lpstr>pruning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Suhyun</dc:creator>
  <cp:lastModifiedBy>Park Suhyun</cp:lastModifiedBy>
  <dcterms:created xsi:type="dcterms:W3CDTF">2019-05-26T23:27:27Z</dcterms:created>
  <dcterms:modified xsi:type="dcterms:W3CDTF">2019-05-27T02:21:02Z</dcterms:modified>
</cp:coreProperties>
</file>