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4A045EE5-4F07-42BE-A889-A7D170DE368A}" xr6:coauthVersionLast="36" xr6:coauthVersionMax="36" xr10:uidLastSave="{00000000-0000-0000-0000-000000000000}"/>
  <bookViews>
    <workbookView xWindow="0" yWindow="0" windowWidth="28780" windowHeight="12120" xr2:uid="{03C1E980-1D4C-40A8-AA63-4B8398A8299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0" i="1" l="1"/>
  <c r="F59" i="1"/>
  <c r="F44" i="1"/>
  <c r="F45" i="1"/>
  <c r="F46" i="1"/>
  <c r="F47" i="1"/>
  <c r="F43" i="1"/>
  <c r="F40" i="1"/>
  <c r="F41" i="1"/>
  <c r="F42" i="1"/>
  <c r="F39" i="1"/>
  <c r="F38" i="1"/>
  <c r="F30" i="1" l="1"/>
  <c r="F31" i="1"/>
  <c r="F32" i="1"/>
  <c r="F29" i="1"/>
  <c r="F25" i="1"/>
  <c r="F26" i="1"/>
  <c r="F27" i="1"/>
  <c r="F24" i="1"/>
  <c r="F37" i="1"/>
  <c r="F56" i="1"/>
  <c r="F57" i="1"/>
  <c r="F58" i="1"/>
  <c r="F55" i="1"/>
  <c r="E44" i="1"/>
  <c r="E45" i="1"/>
  <c r="E46" i="1"/>
  <c r="E4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<sst xmlns="http://schemas.openxmlformats.org/spreadsheetml/2006/main" count="65" uniqueCount="65">
  <si>
    <t>hal_get_time</t>
    <phoneticPr fontId="1" type="noConversion"/>
  </si>
  <si>
    <t>dwt_cyccnt</t>
    <phoneticPr fontId="1" type="noConversion"/>
  </si>
  <si>
    <t>pack</t>
    <phoneticPr fontId="1" type="noConversion"/>
  </si>
  <si>
    <t>unpack</t>
    <phoneticPr fontId="1" type="noConversion"/>
  </si>
  <si>
    <t>add</t>
    <phoneticPr fontId="1" type="noConversion"/>
  </si>
  <si>
    <t>sub</t>
    <phoneticPr fontId="1" type="noConversion"/>
  </si>
  <si>
    <t>mul(32x32)</t>
    <phoneticPr fontId="1" type="noConversion"/>
  </si>
  <si>
    <t>fcns\counter src</t>
    <phoneticPr fontId="1" type="noConversion"/>
  </si>
  <si>
    <t>swap</t>
    <phoneticPr fontId="1" type="noConversion"/>
  </si>
  <si>
    <t>lsl</t>
    <phoneticPr fontId="1" type="noConversion"/>
  </si>
  <si>
    <t>lsr</t>
    <phoneticPr fontId="1" type="noConversion"/>
  </si>
  <si>
    <t>lsl(asm)</t>
    <phoneticPr fontId="1" type="noConversion"/>
  </si>
  <si>
    <t>lsr(asm)</t>
    <phoneticPr fontId="1" type="noConversion"/>
  </si>
  <si>
    <t>scalarmult</t>
    <phoneticPr fontId="1" type="noConversion"/>
  </si>
  <si>
    <t>rol32</t>
    <phoneticPr fontId="1" type="noConversion"/>
  </si>
  <si>
    <t>rol32(asm)</t>
    <phoneticPr fontId="1" type="noConversion"/>
  </si>
  <si>
    <t>rol64</t>
    <phoneticPr fontId="1" type="noConversion"/>
  </si>
  <si>
    <t>rol64(asm)</t>
    <phoneticPr fontId="1" type="noConversion"/>
  </si>
  <si>
    <t>butterfly32CT</t>
    <phoneticPr fontId="1" type="noConversion"/>
  </si>
  <si>
    <t>butterfly32GS</t>
    <phoneticPr fontId="1" type="noConversion"/>
  </si>
  <si>
    <t>butterfly64CT</t>
    <phoneticPr fontId="1" type="noConversion"/>
  </si>
  <si>
    <t>butterfly64GS</t>
    <phoneticPr fontId="1" type="noConversion"/>
  </si>
  <si>
    <t>diff</t>
    <phoneticPr fontId="1" type="noConversion"/>
  </si>
  <si>
    <t>consecutive read</t>
    <phoneticPr fontId="1" type="noConversion"/>
  </si>
  <si>
    <t>dummy(nop)</t>
    <phoneticPr fontId="1" type="noConversion"/>
  </si>
  <si>
    <t>jump32divsteps</t>
    <phoneticPr fontId="1" type="noConversion"/>
  </si>
  <si>
    <t>jump64divsteps</t>
    <phoneticPr fontId="1" type="noConversion"/>
  </si>
  <si>
    <t>jump128divsteps</t>
    <phoneticPr fontId="1" type="noConversion"/>
  </si>
  <si>
    <t>jump256divsteps</t>
    <phoneticPr fontId="1" type="noConversion"/>
  </si>
  <si>
    <t>bs3_j32d</t>
    <phoneticPr fontId="1" type="noConversion"/>
  </si>
  <si>
    <t>bs3_mul32</t>
    <phoneticPr fontId="1" type="noConversion"/>
  </si>
  <si>
    <t>bs3_mul64</t>
    <phoneticPr fontId="1" type="noConversion"/>
  </si>
  <si>
    <t>bs3_mul128</t>
    <phoneticPr fontId="1" type="noConversion"/>
  </si>
  <si>
    <t>bs3_mul256</t>
    <phoneticPr fontId="1" type="noConversion"/>
  </si>
  <si>
    <t>mmul32</t>
    <phoneticPr fontId="1" type="noConversion"/>
  </si>
  <si>
    <t>mmul64</t>
    <phoneticPr fontId="1" type="noConversion"/>
  </si>
  <si>
    <t>mmul256</t>
    <phoneticPr fontId="1" type="noConversion"/>
  </si>
  <si>
    <t>mmul128</t>
    <phoneticPr fontId="1" type="noConversion"/>
  </si>
  <si>
    <t>update32</t>
    <phoneticPr fontId="1" type="noConversion"/>
  </si>
  <si>
    <t>update64</t>
    <phoneticPr fontId="1" type="noConversion"/>
  </si>
  <si>
    <t>update128</t>
    <phoneticPr fontId="1" type="noConversion"/>
  </si>
  <si>
    <t>update256</t>
    <phoneticPr fontId="1" type="noConversion"/>
  </si>
  <si>
    <t>jump512divsteps</t>
    <phoneticPr fontId="1" type="noConversion"/>
  </si>
  <si>
    <t>polyf3_mul256x512</t>
    <phoneticPr fontId="1" type="noConversion"/>
  </si>
  <si>
    <t>mmul32s</t>
    <phoneticPr fontId="1" type="noConversion"/>
  </si>
  <si>
    <t>mmul64s</t>
    <phoneticPr fontId="1" type="noConversion"/>
  </si>
  <si>
    <t>mmul128s</t>
    <phoneticPr fontId="1" type="noConversion"/>
  </si>
  <si>
    <t>mmul256s</t>
    <phoneticPr fontId="1" type="noConversion"/>
  </si>
  <si>
    <t>add32</t>
    <phoneticPr fontId="1" type="noConversion"/>
  </si>
  <si>
    <t>add64</t>
    <phoneticPr fontId="1" type="noConversion"/>
  </si>
  <si>
    <t>add128</t>
    <phoneticPr fontId="1" type="noConversion"/>
  </si>
  <si>
    <t>add256</t>
    <phoneticPr fontId="1" type="noConversion"/>
  </si>
  <si>
    <t>add512</t>
    <phoneticPr fontId="1" type="noConversion"/>
  </si>
  <si>
    <t>sub32</t>
    <phoneticPr fontId="1" type="noConversion"/>
  </si>
  <si>
    <t>sub64</t>
    <phoneticPr fontId="1" type="noConversion"/>
  </si>
  <si>
    <t>sub128</t>
    <phoneticPr fontId="1" type="noConversion"/>
  </si>
  <si>
    <t>sub256</t>
    <phoneticPr fontId="1" type="noConversion"/>
  </si>
  <si>
    <t>sub512</t>
    <phoneticPr fontId="1" type="noConversion"/>
  </si>
  <si>
    <t>theoretic</t>
    <phoneticPr fontId="1" type="noConversion"/>
  </si>
  <si>
    <t>jump768divsteps</t>
    <phoneticPr fontId="1" type="noConversion"/>
  </si>
  <si>
    <t>jump1521divsteps</t>
    <phoneticPr fontId="1" type="noConversion"/>
  </si>
  <si>
    <t>mmul256x512s</t>
    <phoneticPr fontId="1" type="noConversion"/>
  </si>
  <si>
    <t>polyf3_mul768</t>
    <phoneticPr fontId="1" type="noConversion"/>
  </si>
  <si>
    <t>(subtract base value)</t>
    <phoneticPr fontId="1" type="noConversion"/>
  </si>
  <si>
    <t>mmul768s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</si>
</sst>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47415-4C9E-4DBE-896E-04D2E38F3F27}">
  <dimension ref="A2:G62"/>
  <sheetViews>
    <sheetView tabSelected="1" topLeftCell="A29" workbookViewId="0">
      <selection activeCell="F60" sqref="F60"/>
    </sheetView>
  </sheetViews>
  <sheetFormatPr defaultRowHeight="17" x14ac:dyDescent="0.4"/>
  <cols>
    <col min="1" max="1" width="16.1796875" customWidth="1"/>
    <col min="2" max="2" width="12.453125" customWidth="1"/>
    <col min="3" max="3" width="12.6328125" customWidth="1"/>
    <col min="6" max="6" width="8.7265625" customWidth="1"/>
  </cols>
  <sheetData>
    <row r="2" spans="1:4" x14ac:dyDescent="0.4">
      <c r="A2" t="s">
        <v>7</v>
      </c>
      <c r="B2" t="s">
        <v>0</v>
      </c>
      <c r="C2" t="s">
        <v>1</v>
      </c>
      <c r="D2" t="s">
        <v>22</v>
      </c>
    </row>
    <row r="3" spans="1:4" x14ac:dyDescent="0.4">
      <c r="A3" t="s">
        <v>2</v>
      </c>
      <c r="B3">
        <v>2667</v>
      </c>
      <c r="C3">
        <v>2639</v>
      </c>
      <c r="D3">
        <f>B3-C3</f>
        <v>28</v>
      </c>
    </row>
    <row r="4" spans="1:4" x14ac:dyDescent="0.4">
      <c r="A4" t="s">
        <v>3</v>
      </c>
      <c r="B4">
        <v>3675</v>
      </c>
      <c r="C4">
        <v>3647</v>
      </c>
      <c r="D4">
        <f t="shared" ref="D4:D21" si="0">B4-C4</f>
        <v>28</v>
      </c>
    </row>
    <row r="5" spans="1:4" x14ac:dyDescent="0.4">
      <c r="A5" t="s">
        <v>4</v>
      </c>
      <c r="B5">
        <v>448</v>
      </c>
      <c r="C5">
        <v>419</v>
      </c>
      <c r="D5">
        <f t="shared" si="0"/>
        <v>29</v>
      </c>
    </row>
    <row r="6" spans="1:4" x14ac:dyDescent="0.4">
      <c r="A6" t="s">
        <v>5</v>
      </c>
      <c r="B6">
        <v>448</v>
      </c>
      <c r="C6">
        <v>419</v>
      </c>
      <c r="D6">
        <f t="shared" si="0"/>
        <v>29</v>
      </c>
    </row>
    <row r="7" spans="1:4" x14ac:dyDescent="0.4">
      <c r="A7" t="s">
        <v>6</v>
      </c>
      <c r="B7">
        <v>508</v>
      </c>
      <c r="C7">
        <v>479</v>
      </c>
      <c r="D7">
        <f t="shared" si="0"/>
        <v>29</v>
      </c>
    </row>
    <row r="8" spans="1:4" x14ac:dyDescent="0.4">
      <c r="A8" t="s">
        <v>13</v>
      </c>
      <c r="B8">
        <v>471</v>
      </c>
      <c r="C8">
        <v>443</v>
      </c>
      <c r="D8">
        <f t="shared" si="0"/>
        <v>28</v>
      </c>
    </row>
    <row r="9" spans="1:4" x14ac:dyDescent="0.4">
      <c r="A9" t="s">
        <v>8</v>
      </c>
      <c r="B9">
        <v>382</v>
      </c>
      <c r="C9">
        <v>354</v>
      </c>
      <c r="D9">
        <f t="shared" si="0"/>
        <v>28</v>
      </c>
    </row>
    <row r="10" spans="1:4" x14ac:dyDescent="0.4">
      <c r="A10" t="s">
        <v>9</v>
      </c>
      <c r="B10">
        <v>264</v>
      </c>
      <c r="C10">
        <v>236</v>
      </c>
      <c r="D10">
        <f t="shared" si="0"/>
        <v>28</v>
      </c>
    </row>
    <row r="11" spans="1:4" x14ac:dyDescent="0.4">
      <c r="A11" t="s">
        <v>11</v>
      </c>
      <c r="B11">
        <v>246</v>
      </c>
      <c r="C11">
        <v>218</v>
      </c>
      <c r="D11">
        <f t="shared" si="0"/>
        <v>28</v>
      </c>
    </row>
    <row r="12" spans="1:4" x14ac:dyDescent="0.4">
      <c r="A12" t="s">
        <v>10</v>
      </c>
      <c r="B12">
        <v>439</v>
      </c>
      <c r="C12">
        <v>411</v>
      </c>
      <c r="D12">
        <f t="shared" si="0"/>
        <v>28</v>
      </c>
    </row>
    <row r="13" spans="1:4" x14ac:dyDescent="0.4">
      <c r="A13" t="s">
        <v>12</v>
      </c>
      <c r="B13">
        <v>386</v>
      </c>
      <c r="C13">
        <v>358</v>
      </c>
      <c r="D13">
        <f t="shared" si="0"/>
        <v>28</v>
      </c>
    </row>
    <row r="14" spans="1:4" x14ac:dyDescent="0.4">
      <c r="A14" t="s">
        <v>14</v>
      </c>
      <c r="B14">
        <v>65</v>
      </c>
      <c r="C14">
        <v>37</v>
      </c>
      <c r="D14">
        <f t="shared" si="0"/>
        <v>28</v>
      </c>
    </row>
    <row r="15" spans="1:4" x14ac:dyDescent="0.4">
      <c r="A15" t="s">
        <v>15</v>
      </c>
      <c r="B15">
        <v>68</v>
      </c>
      <c r="C15">
        <v>30</v>
      </c>
      <c r="D15">
        <f t="shared" si="0"/>
        <v>38</v>
      </c>
    </row>
    <row r="16" spans="1:4" x14ac:dyDescent="0.4">
      <c r="A16" t="s">
        <v>16</v>
      </c>
      <c r="B16">
        <v>90</v>
      </c>
      <c r="C16">
        <v>62</v>
      </c>
      <c r="D16">
        <f t="shared" si="0"/>
        <v>28</v>
      </c>
    </row>
    <row r="17" spans="1:7" x14ac:dyDescent="0.4">
      <c r="A17" t="s">
        <v>17</v>
      </c>
      <c r="B17">
        <v>105</v>
      </c>
      <c r="C17">
        <v>77</v>
      </c>
      <c r="D17">
        <f t="shared" si="0"/>
        <v>28</v>
      </c>
    </row>
    <row r="18" spans="1:7" x14ac:dyDescent="0.4">
      <c r="A18" t="s">
        <v>18</v>
      </c>
      <c r="B18">
        <v>94</v>
      </c>
      <c r="C18">
        <v>67</v>
      </c>
      <c r="D18">
        <f t="shared" si="0"/>
        <v>27</v>
      </c>
    </row>
    <row r="19" spans="1:7" x14ac:dyDescent="0.4">
      <c r="A19" t="s">
        <v>19</v>
      </c>
      <c r="B19">
        <v>94</v>
      </c>
      <c r="C19">
        <v>67</v>
      </c>
      <c r="D19">
        <f t="shared" si="0"/>
        <v>27</v>
      </c>
    </row>
    <row r="20" spans="1:7" x14ac:dyDescent="0.4">
      <c r="A20" t="s">
        <v>20</v>
      </c>
      <c r="B20">
        <v>140</v>
      </c>
      <c r="C20">
        <v>113</v>
      </c>
      <c r="D20">
        <f t="shared" si="0"/>
        <v>27</v>
      </c>
    </row>
    <row r="21" spans="1:7" x14ac:dyDescent="0.4">
      <c r="A21" t="s">
        <v>21</v>
      </c>
      <c r="B21">
        <v>132</v>
      </c>
      <c r="C21">
        <v>105</v>
      </c>
      <c r="D21">
        <f t="shared" si="0"/>
        <v>27</v>
      </c>
    </row>
    <row r="22" spans="1:7" x14ac:dyDescent="0.4">
      <c r="F22" t="s">
        <v>58</v>
      </c>
      <c r="G22" t="s">
        <v>63</v>
      </c>
    </row>
    <row r="23" spans="1:7" x14ac:dyDescent="0.4">
      <c r="A23" t="s">
        <v>48</v>
      </c>
      <c r="C23">
        <v>43</v>
      </c>
      <c r="F23">
        <v>30</v>
      </c>
    </row>
    <row r="24" spans="1:7" x14ac:dyDescent="0.4">
      <c r="A24" t="s">
        <v>49</v>
      </c>
      <c r="C24">
        <v>70</v>
      </c>
      <c r="F24">
        <f>2*(C23-13)</f>
        <v>60</v>
      </c>
    </row>
    <row r="25" spans="1:7" x14ac:dyDescent="0.4">
      <c r="A25" t="s">
        <v>50</v>
      </c>
      <c r="C25">
        <v>101</v>
      </c>
      <c r="F25">
        <f t="shared" ref="F25:F27" si="1">2*(C24-13)</f>
        <v>114</v>
      </c>
    </row>
    <row r="26" spans="1:7" x14ac:dyDescent="0.4">
      <c r="A26" t="s">
        <v>51</v>
      </c>
      <c r="C26">
        <v>161</v>
      </c>
      <c r="F26">
        <f t="shared" si="1"/>
        <v>176</v>
      </c>
    </row>
    <row r="27" spans="1:7" x14ac:dyDescent="0.4">
      <c r="A27" t="s">
        <v>52</v>
      </c>
      <c r="C27">
        <v>285</v>
      </c>
      <c r="F27">
        <f t="shared" si="1"/>
        <v>296</v>
      </c>
    </row>
    <row r="28" spans="1:7" x14ac:dyDescent="0.4">
      <c r="A28" t="s">
        <v>53</v>
      </c>
      <c r="C28">
        <v>46</v>
      </c>
      <c r="F28">
        <v>33</v>
      </c>
    </row>
    <row r="29" spans="1:7" x14ac:dyDescent="0.4">
      <c r="A29" t="s">
        <v>54</v>
      </c>
      <c r="C29">
        <v>84</v>
      </c>
      <c r="F29">
        <f>2*(C28-13)</f>
        <v>66</v>
      </c>
    </row>
    <row r="30" spans="1:7" x14ac:dyDescent="0.4">
      <c r="A30" t="s">
        <v>55</v>
      </c>
      <c r="C30">
        <v>109</v>
      </c>
      <c r="F30">
        <f t="shared" ref="F30:F32" si="2">2*(C29-13)</f>
        <v>142</v>
      </c>
    </row>
    <row r="31" spans="1:7" x14ac:dyDescent="0.4">
      <c r="A31" t="s">
        <v>56</v>
      </c>
      <c r="C31">
        <v>174</v>
      </c>
      <c r="F31">
        <f t="shared" si="2"/>
        <v>192</v>
      </c>
    </row>
    <row r="32" spans="1:7" x14ac:dyDescent="0.4">
      <c r="A32" t="s">
        <v>57</v>
      </c>
      <c r="C32">
        <v>308</v>
      </c>
      <c r="F32">
        <f t="shared" si="2"/>
        <v>322</v>
      </c>
    </row>
    <row r="33" spans="1:6" x14ac:dyDescent="0.4">
      <c r="A33" t="s">
        <v>30</v>
      </c>
      <c r="C33">
        <v>464</v>
      </c>
      <c r="F33">
        <v>451</v>
      </c>
    </row>
    <row r="34" spans="1:6" x14ac:dyDescent="0.4">
      <c r="A34" t="s">
        <v>31</v>
      </c>
      <c r="C34">
        <v>1503</v>
      </c>
    </row>
    <row r="35" spans="1:6" x14ac:dyDescent="0.4">
      <c r="A35" t="s">
        <v>32</v>
      </c>
      <c r="C35">
        <v>4554</v>
      </c>
    </row>
    <row r="36" spans="1:6" x14ac:dyDescent="0.4">
      <c r="A36" t="s">
        <v>33</v>
      </c>
      <c r="C36">
        <v>13882</v>
      </c>
    </row>
    <row r="37" spans="1:6" x14ac:dyDescent="0.4">
      <c r="A37" t="s">
        <v>43</v>
      </c>
      <c r="C37">
        <v>29400</v>
      </c>
      <c r="F37">
        <f>2*(C36-13)+C27</f>
        <v>28023</v>
      </c>
    </row>
    <row r="38" spans="1:6" x14ac:dyDescent="0.4">
      <c r="A38" t="s">
        <v>62</v>
      </c>
      <c r="C38">
        <v>129605</v>
      </c>
      <c r="F38">
        <f>9*(C36-13)+6*(C27-13)</f>
        <v>126453</v>
      </c>
    </row>
    <row r="39" spans="1:6" x14ac:dyDescent="0.4">
      <c r="A39" t="s">
        <v>34</v>
      </c>
      <c r="C39">
        <v>3980</v>
      </c>
      <c r="F39">
        <f>8*(C33-13)+4*(C24-13)+205</f>
        <v>4041</v>
      </c>
    </row>
    <row r="40" spans="1:6" x14ac:dyDescent="0.4">
      <c r="A40" t="s">
        <v>35</v>
      </c>
      <c r="C40">
        <v>12412</v>
      </c>
      <c r="F40">
        <f t="shared" ref="F40:F42" si="3">8*(C34-13)+4*(C25-13)+205</f>
        <v>12477</v>
      </c>
    </row>
    <row r="41" spans="1:6" x14ac:dyDescent="0.4">
      <c r="A41" t="s">
        <v>37</v>
      </c>
      <c r="C41">
        <v>37075</v>
      </c>
      <c r="F41">
        <f t="shared" si="3"/>
        <v>37125</v>
      </c>
    </row>
    <row r="42" spans="1:6" x14ac:dyDescent="0.4">
      <c r="A42" t="s">
        <v>36</v>
      </c>
      <c r="C42">
        <v>112172</v>
      </c>
      <c r="F42">
        <f t="shared" si="3"/>
        <v>112245</v>
      </c>
    </row>
    <row r="43" spans="1:6" x14ac:dyDescent="0.4">
      <c r="A43" t="s">
        <v>44</v>
      </c>
      <c r="C43">
        <v>3745</v>
      </c>
      <c r="E43">
        <f>(C39-C43)*100/C39</f>
        <v>5.9045226130653266</v>
      </c>
      <c r="F43">
        <f>6*(C23-13)+4*(C28-13)+7*(C33-13)+6*(C24-13)+2*(C29-13)+205</f>
        <v>4158</v>
      </c>
    </row>
    <row r="44" spans="1:6" x14ac:dyDescent="0.4">
      <c r="A44" t="s">
        <v>45</v>
      </c>
      <c r="C44">
        <v>11642</v>
      </c>
      <c r="E44">
        <f t="shared" ref="E44:E46" si="4">(C40-C44)*100/C40</f>
        <v>6.2036738640025781</v>
      </c>
      <c r="F44">
        <f t="shared" ref="F44:F47" si="5">6*(C24-13)+4*(C29-13)+7*(C34-13)+6*(C25-13)+2*(C30-13)+205</f>
        <v>11981</v>
      </c>
    </row>
    <row r="45" spans="1:6" x14ac:dyDescent="0.4">
      <c r="A45" t="s">
        <v>46</v>
      </c>
      <c r="C45">
        <v>34651</v>
      </c>
      <c r="E45">
        <f t="shared" si="4"/>
        <v>6.5380984490896834</v>
      </c>
      <c r="F45">
        <f t="shared" si="5"/>
        <v>34114</v>
      </c>
    </row>
    <row r="46" spans="1:6" x14ac:dyDescent="0.4">
      <c r="A46" t="s">
        <v>47</v>
      </c>
      <c r="C46">
        <v>103824</v>
      </c>
      <c r="E46">
        <f t="shared" si="4"/>
        <v>7.4421424241343654</v>
      </c>
      <c r="F46">
        <f t="shared" si="5"/>
        <v>101042</v>
      </c>
    </row>
    <row r="47" spans="1:6" x14ac:dyDescent="0.4">
      <c r="A47" t="s">
        <v>61</v>
      </c>
      <c r="C47">
        <v>210693</v>
      </c>
      <c r="F47">
        <f t="shared" si="5"/>
        <v>209826</v>
      </c>
    </row>
    <row r="48" spans="1:6" x14ac:dyDescent="0.4">
      <c r="A48" t="s">
        <v>64</v>
      </c>
      <c r="C48">
        <v>917703</v>
      </c>
    </row>
    <row r="49" spans="1:6" x14ac:dyDescent="0.4">
      <c r="A49" t="s">
        <v>29</v>
      </c>
      <c r="C49">
        <v>2405</v>
      </c>
    </row>
    <row r="50" spans="1:6" x14ac:dyDescent="0.4">
      <c r="A50" t="s">
        <v>38</v>
      </c>
      <c r="C50">
        <v>2076</v>
      </c>
    </row>
    <row r="51" spans="1:6" x14ac:dyDescent="0.4">
      <c r="A51" t="s">
        <v>39</v>
      </c>
      <c r="C51">
        <v>6271</v>
      </c>
    </row>
    <row r="52" spans="1:6" x14ac:dyDescent="0.4">
      <c r="A52" t="s">
        <v>40</v>
      </c>
      <c r="C52">
        <v>18526</v>
      </c>
    </row>
    <row r="53" spans="1:6" x14ac:dyDescent="0.4">
      <c r="A53" t="s">
        <v>41</v>
      </c>
      <c r="C53">
        <v>55960</v>
      </c>
    </row>
    <row r="54" spans="1:6" x14ac:dyDescent="0.4">
      <c r="A54" t="s">
        <v>25</v>
      </c>
      <c r="C54">
        <v>4497</v>
      </c>
    </row>
    <row r="55" spans="1:6" x14ac:dyDescent="0.4">
      <c r="A55" t="s">
        <v>26</v>
      </c>
      <c r="C55">
        <v>23289</v>
      </c>
      <c r="F55">
        <f>2*(C54-13)+(C43-13)</f>
        <v>12700</v>
      </c>
    </row>
    <row r="56" spans="1:6" x14ac:dyDescent="0.4">
      <c r="A56" t="s">
        <v>27</v>
      </c>
      <c r="C56">
        <v>68929</v>
      </c>
      <c r="F56">
        <f>2*(C55-13)+(C44-13)</f>
        <v>58181</v>
      </c>
    </row>
    <row r="57" spans="1:6" x14ac:dyDescent="0.4">
      <c r="A57" t="s">
        <v>28</v>
      </c>
      <c r="C57">
        <v>183262</v>
      </c>
      <c r="F57">
        <f>2*(C56-13)+(C45-13)</f>
        <v>172470</v>
      </c>
    </row>
    <row r="58" spans="1:6" x14ac:dyDescent="0.4">
      <c r="A58" t="s">
        <v>42</v>
      </c>
      <c r="C58">
        <v>480598</v>
      </c>
      <c r="F58">
        <f>2*(C57-13)+(C46-13)</f>
        <v>470309</v>
      </c>
    </row>
    <row r="59" spans="1:6" x14ac:dyDescent="0.4">
      <c r="A59" t="s">
        <v>59</v>
      </c>
      <c r="C59">
        <v>893073</v>
      </c>
      <c r="F59">
        <f>(C58-13)+(C57-13)+(C47-13)</f>
        <v>874514</v>
      </c>
    </row>
    <row r="60" spans="1:6" x14ac:dyDescent="0.4">
      <c r="A60" t="s">
        <v>60</v>
      </c>
      <c r="C60">
        <v>2045450</v>
      </c>
      <c r="F60">
        <f>(C59-13)+(C58-13)+(C56-13)+(C55-13)+2*(C54-13)+(C39-13)+(C43-13)+(C44-13)+(C45-13)+(C47-13)+2*(C38-13)+2*205+2*(C5-13)</f>
        <v>1999857</v>
      </c>
    </row>
    <row r="61" spans="1:6" x14ac:dyDescent="0.4">
      <c r="A61" t="s">
        <v>23</v>
      </c>
      <c r="B61">
        <v>41</v>
      </c>
      <c r="C61">
        <v>13</v>
      </c>
    </row>
    <row r="62" spans="1:6" x14ac:dyDescent="0.4">
      <c r="A62" t="s">
        <v>24</v>
      </c>
      <c r="B62">
        <v>42</v>
      </c>
      <c r="C62">
        <v>14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2020-02-15T01:47:10Z</dcterms:created>
  <dcterms:modified xsi:type="dcterms:W3CDTF">2020-03-11T10:04:26Z</dcterms:modified>
</cp:coreProperties>
</file>