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 Statistics" sheetId="1" r:id="rId4"/>
    <sheet state="visible" name="Trend Analysis" sheetId="2" r:id="rId5"/>
    <sheet state="visible" name="Sheet1" sheetId="3" r:id="rId6"/>
    <sheet state="visible" name="summary" sheetId="4" r:id="rId7"/>
    <sheet state="visible" name="DATA_MAY" sheetId="5" r:id="rId8"/>
    <sheet state="visible" name="DATA_JUNE" sheetId="6" r:id="rId9"/>
    <sheet state="visible" name="DATA_JULY" sheetId="7" r:id="rId10"/>
    <sheet state="visible" name="DATA_AUGUST" sheetId="8" r:id="rId11"/>
    <sheet state="visible" name="PROFIT_COMBINE" sheetId="9" r:id="rId12"/>
    <sheet state="visible" name="Items for comparision" sheetId="10" r:id="rId13"/>
    <sheet state="visible" name="List of all Items" sheetId="11" r:id="rId14"/>
    <sheet state="visible" name="Butter Chicken" sheetId="12" r:id="rId15"/>
    <sheet state="visible" name="Chicken Masala" sheetId="13" r:id="rId16"/>
    <sheet state="visible" name="Kadhai Chicken" sheetId="14" r:id="rId17"/>
    <sheet state="visible" name="Veg Momos" sheetId="15" r:id="rId18"/>
    <sheet state="visible" name="Chicken Momos" sheetId="16" r:id="rId19"/>
    <sheet state="visible" name="Chili Potatoes" sheetId="17" r:id="rId20"/>
    <sheet state="visible" name="Veg Spring Roll" sheetId="18" r:id="rId21"/>
    <sheet state="visible" name="French fries" sheetId="19" r:id="rId22"/>
    <sheet state="visible" name="veg noodles" sheetId="20" r:id="rId23"/>
    <sheet state="visible" name="Chicken noodles" sheetId="21" r:id="rId24"/>
    <sheet state="visible" name="Paneer Butter masala" sheetId="22" r:id="rId25"/>
    <sheet state="visible" name="paneer do pyaza" sheetId="23" r:id="rId26"/>
    <sheet state="visible" name="paneertikka masala" sheetId="24" r:id="rId27"/>
    <sheet state="visible" name="pindi channa masala" sheetId="25" r:id="rId28"/>
    <sheet state="visible" name="chicken tikka masala" sheetId="26" r:id="rId29"/>
    <sheet state="visible" name="chicken malai tikka" sheetId="27" r:id="rId30"/>
    <sheet state="visible" name="Sheet1 (2)" sheetId="28" r:id="rId31"/>
  </sheets>
  <definedNames/>
  <calcPr/>
  <extLst>
    <ext uri="GoogleSheetsCustomDataVersion2">
      <go:sheetsCustomData xmlns:go="http://customooxmlschemas.google.com/" r:id="rId32" roundtripDataChecksum="f4sap4nY2aeLYduwJZe4ZjS8eH/2LwIQJocJao1Tsrg="/>
    </ext>
  </extLst>
</workbook>
</file>

<file path=xl/sharedStrings.xml><?xml version="1.0" encoding="utf-8"?>
<sst xmlns="http://schemas.openxmlformats.org/spreadsheetml/2006/main" count="1852" uniqueCount="224">
  <si>
    <t>Item name vs measure</t>
  </si>
  <si>
    <t>VEG MOMOS</t>
  </si>
  <si>
    <t>CHICKEN MOMOS</t>
  </si>
  <si>
    <t>CHILLI POTATO</t>
  </si>
  <si>
    <t>VEG SPRING ROLL</t>
  </si>
  <si>
    <t>FRENCH FRIES</t>
  </si>
  <si>
    <t>VEG NOODLES</t>
  </si>
  <si>
    <t>CHICKEN NOODLES</t>
  </si>
  <si>
    <t>PANEER BUTTER MASALA</t>
  </si>
  <si>
    <t>PANEER DO PYAZA</t>
  </si>
  <si>
    <t>PANEER TIKKA MASALA</t>
  </si>
  <si>
    <t>PINDI CHANA MASALA</t>
  </si>
  <si>
    <t>CHICKEN TIKKA MASALA</t>
  </si>
  <si>
    <t>CHICKEN MALAI TIKKA</t>
  </si>
  <si>
    <t>BUTTER CHICKEN</t>
  </si>
  <si>
    <t>KADHAI CHICKEN</t>
  </si>
  <si>
    <t>CHICKEN MASALA</t>
  </si>
  <si>
    <t>count</t>
  </si>
  <si>
    <t>mean</t>
  </si>
  <si>
    <t>std</t>
  </si>
  <si>
    <t>min</t>
  </si>
  <si>
    <t>max</t>
  </si>
  <si>
    <t>Variable</t>
  </si>
  <si>
    <t>Mean</t>
  </si>
  <si>
    <t>Median</t>
  </si>
  <si>
    <t>Mode</t>
  </si>
  <si>
    <t>Std Dev</t>
  </si>
  <si>
    <t>Skewness</t>
  </si>
  <si>
    <t>Units Sold</t>
  </si>
  <si>
    <t>Daily Revenue (in ₹)</t>
  </si>
  <si>
    <t>Revenue per day</t>
  </si>
  <si>
    <t>wed</t>
  </si>
  <si>
    <t>thu</t>
  </si>
  <si>
    <t>fri</t>
  </si>
  <si>
    <t>sat</t>
  </si>
  <si>
    <t>sun</t>
  </si>
  <si>
    <t>mon</t>
  </si>
  <si>
    <t>tue</t>
  </si>
  <si>
    <t>Item name</t>
  </si>
  <si>
    <t>May</t>
  </si>
  <si>
    <t>June</t>
  </si>
  <si>
    <t>July</t>
  </si>
  <si>
    <t>Aug</t>
  </si>
  <si>
    <t>Cumulative</t>
  </si>
  <si>
    <t>profit(in Rs)</t>
  </si>
  <si>
    <t xml:space="preserve">Weekday </t>
  </si>
  <si>
    <t>Day of the week</t>
  </si>
  <si>
    <t xml:space="preserve">August </t>
  </si>
  <si>
    <t>Monday</t>
  </si>
  <si>
    <t>Tuesday</t>
  </si>
  <si>
    <t xml:space="preserve">Wednesday </t>
  </si>
  <si>
    <t xml:space="preserve">Thursday </t>
  </si>
  <si>
    <t xml:space="preserve">Friday </t>
  </si>
  <si>
    <t xml:space="preserve">Saturday </t>
  </si>
  <si>
    <t xml:space="preserve">Sunday </t>
  </si>
  <si>
    <t>MAY</t>
  </si>
  <si>
    <t>JUNE</t>
  </si>
  <si>
    <t>food item</t>
  </si>
  <si>
    <t>date</t>
  </si>
  <si>
    <t>day</t>
  </si>
  <si>
    <t>Quantity</t>
  </si>
  <si>
    <t>Cost Price=40</t>
  </si>
  <si>
    <t>Selling Price=80</t>
  </si>
  <si>
    <t>cp=67</t>
  </si>
  <si>
    <t>sp=100</t>
  </si>
  <si>
    <t>cp=60</t>
  </si>
  <si>
    <t>Selling Price=120</t>
  </si>
  <si>
    <t>Cost Price=55</t>
  </si>
  <si>
    <t>Selling Price=110</t>
  </si>
  <si>
    <t>Cost Price=60</t>
  </si>
  <si>
    <t>sp=120</t>
  </si>
  <si>
    <t>cp = 100</t>
  </si>
  <si>
    <t>sp=200</t>
  </si>
  <si>
    <t>cp=120</t>
  </si>
  <si>
    <t>sp=260</t>
  </si>
  <si>
    <t>cp =125</t>
  </si>
  <si>
    <t>sp =250</t>
  </si>
  <si>
    <t xml:space="preserve">cp =130 </t>
  </si>
  <si>
    <t>sp =260</t>
  </si>
  <si>
    <t>cp =160</t>
  </si>
  <si>
    <t>sp =300</t>
  </si>
  <si>
    <t>cp =200</t>
  </si>
  <si>
    <t>sp =340</t>
  </si>
  <si>
    <t>cp =225</t>
  </si>
  <si>
    <t>sp =380</t>
  </si>
  <si>
    <t>revenue/cost</t>
  </si>
  <si>
    <t>net profit</t>
  </si>
  <si>
    <t>total net profit</t>
  </si>
  <si>
    <t>fixed cost</t>
  </si>
  <si>
    <t>may</t>
  </si>
  <si>
    <t>rent</t>
  </si>
  <si>
    <t>monday</t>
  </si>
  <si>
    <t>electricity</t>
  </si>
  <si>
    <t>tuesday</t>
  </si>
  <si>
    <t>staff</t>
  </si>
  <si>
    <t xml:space="preserve">maintenance </t>
  </si>
  <si>
    <t>thurs</t>
  </si>
  <si>
    <t>net cost</t>
  </si>
  <si>
    <t xml:space="preserve">net profit for may </t>
  </si>
  <si>
    <t>june</t>
  </si>
  <si>
    <t>JULY</t>
  </si>
  <si>
    <t>Revenue of item per day</t>
  </si>
  <si>
    <t>cp =130</t>
  </si>
  <si>
    <t>july</t>
  </si>
  <si>
    <t>maintenance</t>
  </si>
  <si>
    <t>AUGUST</t>
  </si>
  <si>
    <t>august</t>
  </si>
  <si>
    <t>S.N</t>
  </si>
  <si>
    <t>Item</t>
  </si>
  <si>
    <t>Combine</t>
  </si>
  <si>
    <t>Selling Price</t>
  </si>
  <si>
    <t>Cost Price</t>
  </si>
  <si>
    <t>Profit per Unit</t>
  </si>
  <si>
    <t>Percentage Profit</t>
  </si>
  <si>
    <t>veg momos steam</t>
  </si>
  <si>
    <t>chicken steam momos</t>
  </si>
  <si>
    <t>chilli potato</t>
  </si>
  <si>
    <t>veg spring  roll</t>
  </si>
  <si>
    <t>french fries</t>
  </si>
  <si>
    <t>veg noodles</t>
  </si>
  <si>
    <t>chciken noodles</t>
  </si>
  <si>
    <t>paneer butter masala</t>
  </si>
  <si>
    <t>paneer do pyaza</t>
  </si>
  <si>
    <t>paneer tikka masala</t>
  </si>
  <si>
    <t>pindi chana masala</t>
  </si>
  <si>
    <t>chicken tikka</t>
  </si>
  <si>
    <t>chicken  malai tikka</t>
  </si>
  <si>
    <t xml:space="preserve">butter chicken </t>
  </si>
  <si>
    <t>kadhai chicken</t>
  </si>
  <si>
    <t>chicken  masala</t>
  </si>
  <si>
    <t>sp per order</t>
  </si>
  <si>
    <t>cp per order</t>
  </si>
  <si>
    <t>profit per order</t>
  </si>
  <si>
    <t>MOMOS</t>
  </si>
  <si>
    <t>veg momos fried</t>
  </si>
  <si>
    <t>veg tandoori momos</t>
  </si>
  <si>
    <t>veg afghani momos</t>
  </si>
  <si>
    <t>paneer steam fried</t>
  </si>
  <si>
    <t>paneer tandoori momos</t>
  </si>
  <si>
    <t>paneer afghani momos</t>
  </si>
  <si>
    <t>chicken fried momos</t>
  </si>
  <si>
    <t>chicken chili  momos</t>
  </si>
  <si>
    <t>chicken tandoori momos</t>
  </si>
  <si>
    <t>chicken afghani momos</t>
  </si>
  <si>
    <t>MEDIAN PRICE</t>
  </si>
  <si>
    <t>VEG STARTERS</t>
  </si>
  <si>
    <t>chilli poatao</t>
  </si>
  <si>
    <t>chilli honey poatato</t>
  </si>
  <si>
    <t>NOODLES</t>
  </si>
  <si>
    <t>chilli garlic noodles</t>
  </si>
  <si>
    <t>paneer noodles</t>
  </si>
  <si>
    <t>singapuri noodles</t>
  </si>
  <si>
    <t>veg hakka noodles</t>
  </si>
  <si>
    <t>veg shezwan noodles</t>
  </si>
  <si>
    <t>egg noodles</t>
  </si>
  <si>
    <t>chicken chilli garlic noodles</t>
  </si>
  <si>
    <t>chicken singapuri noodles</t>
  </si>
  <si>
    <t>chicken hakka noodles</t>
  </si>
  <si>
    <t>chicken shezwan noodles</t>
  </si>
  <si>
    <t>VEG  CURRIES</t>
  </si>
  <si>
    <t xml:space="preserve">matarpaneer </t>
  </si>
  <si>
    <t>shahi paneer</t>
  </si>
  <si>
    <t>kadhai paneer</t>
  </si>
  <si>
    <t>tawa paneer</t>
  </si>
  <si>
    <t>paneer lababdaar</t>
  </si>
  <si>
    <t>matar mushroom</t>
  </si>
  <si>
    <t>mushroom masala</t>
  </si>
  <si>
    <t>kadhai mushroom</t>
  </si>
  <si>
    <t>NON VEG CURRIES</t>
  </si>
  <si>
    <t>butter chiken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</si>
  <si>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</si>
  <si>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</si>
  <si>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</si>
  <si>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</si>
  <si>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</si>
  <si>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</si>
  <si>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</si>
  <si>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</si>
  <si>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</si>
  <si>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</si>
  <si>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</si>
  <si>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</si>
  <si>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</si>
  <si>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</si>
  <si>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</si>
  <si>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</si>
  <si>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</si>
  <si>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</si>
  <si>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</si>
  <si>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</si>
  <si>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</si>
  <si>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</si>
  <si>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</si>
  <si>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</si>
  <si>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</si>
  <si>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</si>
  <si>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</si>
  <si>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</si>
  <si>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</si>
  <si>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</si>
  <si>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</si>
  <si>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chiken masala</t>
  </si>
  <si>
    <t>kadai chiken</t>
  </si>
  <si>
    <t>Veg Momos</t>
  </si>
  <si>
    <t>Chiken Momos</t>
  </si>
  <si>
    <t>Chili potatoes</t>
  </si>
  <si>
    <t>Veg Spring Roll</t>
  </si>
  <si>
    <t>French Fries</t>
  </si>
  <si>
    <t>Veg Noodles</t>
  </si>
  <si>
    <t>Chiken Noodles</t>
  </si>
  <si>
    <t>Panner Butter Masala</t>
  </si>
  <si>
    <t>Panner do piyza</t>
  </si>
  <si>
    <t>Panner tikka masala</t>
  </si>
  <si>
    <t>pindi channa masala</t>
  </si>
  <si>
    <t>chiken tikka masala</t>
  </si>
  <si>
    <t xml:space="preserve">chiken malai tikka </t>
  </si>
  <si>
    <t>Days</t>
  </si>
  <si>
    <t>Date</t>
  </si>
  <si>
    <t>days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</si>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</sst>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0.000"/>
  </numFmts>
  <fonts count="13">
    <font>
      <sz val="10.0"/>
      <color rgb="FF000000"/>
      <name val="Calibri"/>
      <scheme val="minor"/>
    </font>
    <font>
      <sz val="12.0"/>
      <color rgb="FF000000"/>
      <name val="Arial"/>
    </font>
    <font>
      <sz val="12.0"/>
      <color rgb="FF000000"/>
      <name val="&quot;Aptos Narrow&quot;"/>
    </font>
    <font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0.0"/>
      <color rgb="FF000000"/>
      <name val="Arial"/>
    </font>
    <font/>
    <font>
      <sz val="10.0"/>
      <color theme="1"/>
      <name val="Calibri"/>
      <scheme val="minor"/>
    </font>
    <font>
      <sz val="10.0"/>
      <color theme="1"/>
      <name val="Arial"/>
    </font>
    <font>
      <color rgb="FF000000"/>
      <name val="Arial"/>
    </font>
    <font>
      <sz val="11.0"/>
      <color rgb="FF000000"/>
      <name val="Arial"/>
    </font>
    <font>
      <sz val="9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6AA74F"/>
        <bgColor rgb="FF6AA74F"/>
      </patternFill>
    </fill>
    <fill>
      <patternFill patternType="solid">
        <fgColor rgb="FF000000"/>
        <bgColor rgb="FF000000"/>
      </patternFill>
    </fill>
    <fill>
      <patternFill patternType="solid">
        <fgColor rgb="FF4285F4"/>
        <bgColor rgb="FF4285F4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right/>
    </border>
    <border>
      <left/>
    </border>
    <border>
      <left/>
      <bottom/>
    </border>
    <border>
      <bottom/>
    </border>
    <border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9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164" xfId="0" applyFont="1" applyNumberFormat="1"/>
    <xf borderId="0" fillId="0" fontId="3" numFmtId="4" xfId="0" applyFont="1" applyNumberFormat="1"/>
    <xf borderId="0" fillId="0" fontId="4" numFmtId="164" xfId="0" applyFont="1" applyNumberFormat="1"/>
    <xf borderId="0" fillId="0" fontId="3" numFmtId="0" xfId="0" applyFont="1"/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2" fillId="2" fontId="6" numFmtId="0" xfId="0" applyAlignment="1" applyBorder="1" applyFill="1" applyFont="1">
      <alignment shrinkToFit="0" vertical="bottom" wrapText="0"/>
    </xf>
    <xf borderId="3" fillId="0" fontId="7" numFmtId="0" xfId="0" applyBorder="1" applyFont="1"/>
    <xf borderId="4" fillId="0" fontId="7" numFmtId="0" xfId="0" applyBorder="1" applyFont="1"/>
    <xf borderId="0" fillId="0" fontId="6" numFmtId="0" xfId="0" applyAlignment="1" applyFont="1">
      <alignment shrinkToFit="0" vertical="bottom" wrapText="0"/>
    </xf>
    <xf borderId="0" fillId="0" fontId="8" numFmtId="0" xfId="0" applyFont="1"/>
    <xf borderId="5" fillId="3" fontId="6" numFmtId="0" xfId="0" applyAlignment="1" applyBorder="1" applyFill="1" applyFont="1">
      <alignment shrinkToFit="0" vertical="bottom" wrapText="0"/>
    </xf>
    <xf borderId="6" fillId="0" fontId="7" numFmtId="0" xfId="0" applyBorder="1" applyFont="1"/>
    <xf borderId="7" fillId="0" fontId="7" numFmtId="0" xfId="0" applyBorder="1" applyFont="1"/>
    <xf borderId="5" fillId="4" fontId="6" numFmtId="0" xfId="0" applyAlignment="1" applyBorder="1" applyFill="1" applyFont="1">
      <alignment shrinkToFit="0" vertical="bottom" wrapText="0"/>
    </xf>
    <xf borderId="2" fillId="5" fontId="6" numFmtId="0" xfId="0" applyAlignment="1" applyBorder="1" applyFill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horizontal="right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165" xfId="0" applyAlignment="1" applyBorder="1" applyFont="1" applyNumberFormat="1">
      <alignment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8" numFmtId="0" xfId="0" applyBorder="1" applyFont="1"/>
    <xf borderId="0" fillId="0" fontId="8" numFmtId="0" xfId="0" applyAlignment="1" applyFont="1">
      <alignment readingOrder="0"/>
    </xf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8" numFmtId="166" xfId="0" applyFont="1" applyNumberFormat="1"/>
    <xf borderId="0" fillId="3" fontId="6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2" fillId="0" fontId="9" numFmtId="0" xfId="0" applyAlignment="1" applyBorder="1" applyFont="1">
      <alignment vertical="bottom"/>
    </xf>
    <xf borderId="0" fillId="3" fontId="10" numFmtId="0" xfId="0" applyAlignment="1" applyFont="1">
      <alignment horizontal="left" readingOrder="0"/>
    </xf>
    <xf borderId="2" fillId="6" fontId="6" numFmtId="0" xfId="0" applyAlignment="1" applyBorder="1" applyFill="1" applyFont="1">
      <alignment shrinkToFit="0" vertical="bottom" wrapText="0"/>
    </xf>
    <xf borderId="2" fillId="7" fontId="6" numFmtId="0" xfId="0" applyAlignment="1" applyBorder="1" applyFill="1" applyFont="1">
      <alignment shrinkToFit="0" vertical="bottom" wrapText="0"/>
    </xf>
    <xf borderId="2" fillId="3" fontId="6" numFmtId="0" xfId="0" applyAlignment="1" applyBorder="1" applyFont="1">
      <alignment shrinkToFit="0" vertical="bottom" wrapText="0"/>
    </xf>
    <xf borderId="2" fillId="4" fontId="6" numFmtId="0" xfId="0" applyAlignment="1" applyBorder="1" applyFont="1">
      <alignment shrinkToFit="0" vertical="bottom" wrapText="0"/>
    </xf>
    <xf borderId="1" fillId="3" fontId="6" numFmtId="0" xfId="0" applyAlignment="1" applyBorder="1" applyFont="1">
      <alignment horizontal="right" shrinkToFit="0" vertical="bottom" wrapText="0"/>
    </xf>
    <xf borderId="1" fillId="3" fontId="6" numFmtId="0" xfId="0" applyAlignment="1" applyBorder="1" applyFont="1">
      <alignment shrinkToFit="0" vertical="bottom" wrapText="0"/>
    </xf>
    <xf borderId="1" fillId="8" fontId="6" numFmtId="0" xfId="0" applyAlignment="1" applyBorder="1" applyFill="1" applyFont="1">
      <alignment shrinkToFit="0" vertical="bottom" wrapText="0"/>
    </xf>
    <xf borderId="0" fillId="0" fontId="8" numFmtId="166" xfId="0" applyAlignment="1" applyFont="1" applyNumberFormat="1">
      <alignment readingOrder="0"/>
    </xf>
    <xf borderId="0" fillId="3" fontId="6" numFmtId="166" xfId="0" applyAlignment="1" applyFont="1" applyNumberFormat="1">
      <alignment horizontal="left" readingOrder="0"/>
    </xf>
    <xf borderId="2" fillId="0" fontId="9" numFmtId="166" xfId="0" applyAlignment="1" applyBorder="1" applyFont="1" applyNumberFormat="1">
      <alignment vertical="bottom"/>
    </xf>
    <xf borderId="0" fillId="6" fontId="11" numFmtId="0" xfId="0" applyAlignment="1" applyFont="1">
      <alignment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0" fillId="4" fontId="11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8" fillId="0" fontId="7" numFmtId="0" xfId="0" applyBorder="1" applyFont="1"/>
    <xf borderId="0" fillId="5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1" fillId="0" fontId="11" numFmtId="0" xfId="0" applyAlignment="1" applyBorder="1" applyFont="1">
      <alignment horizontal="right" readingOrder="0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1" fillId="0" fontId="10" numFmtId="165" xfId="0" applyAlignment="1" applyBorder="1" applyFont="1" applyNumberForma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1" fillId="0" fontId="12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readingOrder="0" shrinkToFit="0" vertical="bottom" wrapText="0"/>
    </xf>
    <xf borderId="9" fillId="0" fontId="3" numFmtId="0" xfId="0" applyBorder="1" applyFont="1"/>
    <xf borderId="8" fillId="0" fontId="3" numFmtId="0" xfId="0" applyBorder="1" applyFont="1"/>
    <xf borderId="0" fillId="0" fontId="1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3" fontId="10" numFmtId="0" xfId="0" applyAlignment="1" applyFont="1">
      <alignment horizontal="left" readingOrder="0" shrinkToFit="0" vertical="bottom" wrapText="0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2" fillId="6" fontId="11" numFmtId="0" xfId="0" applyAlignment="1" applyBorder="1" applyFont="1">
      <alignment shrinkToFit="0" vertical="bottom" wrapText="0"/>
    </xf>
    <xf borderId="2" fillId="7" fontId="11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2" fillId="3" fontId="11" numFmtId="0" xfId="0" applyAlignment="1" applyBorder="1" applyFont="1">
      <alignment shrinkToFit="0" vertical="bottom" wrapText="0"/>
    </xf>
    <xf borderId="2" fillId="4" fontId="11" numFmtId="0" xfId="0" applyAlignment="1" applyBorder="1" applyFont="1">
      <alignment shrinkToFit="0" vertical="bottom" wrapText="0"/>
    </xf>
    <xf borderId="2" fillId="5" fontId="11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horizontal="righ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0" fillId="0" fontId="3" numFmtId="2" xfId="0" applyAlignment="1" applyFont="1" applyNumberFormat="1">
      <alignment readingOrder="0"/>
    </xf>
    <xf borderId="0" fillId="0" fontId="11" numFmtId="0" xfId="0" applyAlignment="1" applyFont="1">
      <alignment horizontal="center" shrinkToFit="0" vertical="bottom" wrapText="0"/>
    </xf>
    <xf borderId="0" fillId="0" fontId="3" numFmtId="2" xfId="0" applyFont="1" applyNumberFormat="1"/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13" fillId="3" fontId="12" numFmtId="0" xfId="0" applyAlignment="1" applyBorder="1" applyFont="1">
      <alignment horizontal="left" shrinkToFit="0" vertical="bottom" wrapText="0"/>
    </xf>
    <xf borderId="13" fillId="9" fontId="11" numFmtId="0" xfId="0" applyAlignment="1" applyBorder="1" applyFill="1" applyFont="1">
      <alignment shrinkToFit="0" vertical="bottom" wrapText="0"/>
    </xf>
    <xf borderId="13" fillId="10" fontId="11" numFmtId="0" xfId="0" applyAlignment="1" applyBorder="1" applyFill="1" applyFont="1">
      <alignment shrinkToFit="0" vertical="bottom" wrapText="0"/>
    </xf>
    <xf borderId="13" fillId="3" fontId="11" numFmtId="0" xfId="0" applyAlignment="1" applyBorder="1" applyFont="1">
      <alignment shrinkToFit="0" vertical="bottom" wrapText="0"/>
    </xf>
    <xf borderId="13" fillId="11" fontId="11" numFmtId="0" xfId="0" applyAlignment="1" applyBorder="1" applyFill="1" applyFont="1">
      <alignment shrinkToFit="0" vertical="bottom" wrapText="0"/>
    </xf>
    <xf borderId="13" fillId="10" fontId="12" numFmtId="0" xfId="0" applyAlignment="1" applyBorder="1" applyFont="1">
      <alignment shrinkToFit="0" vertical="bottom" wrapText="0"/>
    </xf>
    <xf borderId="13" fillId="3" fontId="12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4" numFmtId="165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6.xml"/><Relationship Id="rId22" Type="http://schemas.openxmlformats.org/officeDocument/2006/relationships/worksheet" Target="worksheets/sheet18.xml"/><Relationship Id="rId21" Type="http://schemas.openxmlformats.org/officeDocument/2006/relationships/worksheet" Target="worksheets/sheet17.xml"/><Relationship Id="rId24" Type="http://schemas.openxmlformats.org/officeDocument/2006/relationships/worksheet" Target="worksheets/sheet20.xml"/><Relationship Id="rId23" Type="http://schemas.openxmlformats.org/officeDocument/2006/relationships/worksheet" Target="worksheets/sheet1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26" Type="http://schemas.openxmlformats.org/officeDocument/2006/relationships/worksheet" Target="worksheets/sheet22.xml"/><Relationship Id="rId25" Type="http://schemas.openxmlformats.org/officeDocument/2006/relationships/worksheet" Target="worksheets/sheet21.xml"/><Relationship Id="rId28" Type="http://schemas.openxmlformats.org/officeDocument/2006/relationships/worksheet" Target="worksheets/sheet24.xml"/><Relationship Id="rId27" Type="http://schemas.openxmlformats.org/officeDocument/2006/relationships/worksheet" Target="worksheets/sheet23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29" Type="http://schemas.openxmlformats.org/officeDocument/2006/relationships/worksheet" Target="worksheets/sheet25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31" Type="http://schemas.openxmlformats.org/officeDocument/2006/relationships/worksheet" Target="worksheets/sheet27.xml"/><Relationship Id="rId30" Type="http://schemas.openxmlformats.org/officeDocument/2006/relationships/worksheet" Target="worksheets/sheet26.xml"/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32" Type="http://customschemas.google.com/relationships/workbookmetadata" Target="metadata"/><Relationship Id="rId13" Type="http://schemas.openxmlformats.org/officeDocument/2006/relationships/worksheet" Target="worksheets/sheet9.xml"/><Relationship Id="rId12" Type="http://schemas.openxmlformats.org/officeDocument/2006/relationships/worksheet" Target="worksheets/sheet8.xml"/><Relationship Id="rId15" Type="http://schemas.openxmlformats.org/officeDocument/2006/relationships/worksheet" Target="worksheets/sheet11.xml"/><Relationship Id="rId14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16" Type="http://schemas.openxmlformats.org/officeDocument/2006/relationships/worksheet" Target="worksheets/sheet12.xml"/><Relationship Id="rId19" Type="http://schemas.openxmlformats.org/officeDocument/2006/relationships/worksheet" Target="worksheets/sheet15.xml"/><Relationship Id="rId18" Type="http://schemas.openxmlformats.org/officeDocument/2006/relationships/worksheet" Target="worksheets/sheet1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000">
                <a:solidFill>
                  <a:srgbClr val="757575"/>
                </a:solidFill>
                <a:latin typeface="+mn-lt"/>
              </a:defRPr>
            </a:pPr>
            <a:r>
              <a:rPr b="1" i="0" sz="3000">
                <a:solidFill>
                  <a:srgbClr val="757575"/>
                </a:solidFill>
                <a:latin typeface="+mn-lt"/>
              </a:rPr>
              <a:t>Trend Analysis</a:t>
            </a:r>
          </a:p>
        </c:rich>
      </c:tx>
      <c:overlay val="0"/>
    </c:title>
    <c:plotArea>
      <c:layout>
        <c:manualLayout>
          <c:xMode val="edge"/>
          <c:yMode val="edge"/>
          <c:x val="0.08638943994481786"/>
          <c:y val="0.07513102867478412"/>
          <c:w val="0.7684907067390532"/>
          <c:h val="0.8349238071844864"/>
        </c:manualLayout>
      </c:layout>
      <c:lineChart>
        <c:ser>
          <c:idx val="0"/>
          <c:order val="0"/>
          <c:tx>
            <c:v>119 days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38100">
                <a:solidFill>
                  <a:srgbClr val="0000FF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Sheet1!$A$2:$A$124</c:f>
            </c:strRef>
          </c:cat>
          <c:val>
            <c:numRef>
              <c:f>Sheet1!$B$2:$B$119</c:f>
              <c:numCache/>
            </c:numRef>
          </c:val>
          <c:smooth val="0"/>
        </c:ser>
        <c:ser>
          <c:idx val="1"/>
          <c:order val="1"/>
          <c:tx>
            <c:v>123 days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trendline>
            <c:name/>
            <c:spPr>
              <a:ln w="38100">
                <a:solidFill>
                  <a:srgbClr val="0000FF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Sheet1!$A$2:$A$124</c:f>
            </c:strRef>
          </c:cat>
          <c:val>
            <c:numRef>
              <c:f>Sheet1!$B$2:$B$119</c:f>
              <c:numCache/>
            </c:numRef>
          </c:val>
          <c:smooth val="0"/>
        </c:ser>
        <c:axId val="731090278"/>
        <c:axId val="741767913"/>
      </c:lineChart>
      <c:catAx>
        <c:axId val="731090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200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1767913"/>
      </c:catAx>
      <c:valAx>
        <c:axId val="741767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2000">
                    <a:solidFill>
                      <a:srgbClr val="000000"/>
                    </a:solidFill>
                    <a:latin typeface="+mn-lt"/>
                  </a:rPr>
                  <a:t>Revenue ( in Rs)</a:t>
                </a:r>
              </a:p>
            </c:rich>
          </c:tx>
          <c:overlay val="0"/>
        </c:title>
        <c:numFmt formatCode="#,##0.00;(#,##0.00)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73109027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Food Item Revenue Breakdown for May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8CB9E2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4C7E7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DATA_MAY!$J$49:$J$64</c:f>
            </c:strRef>
          </c:cat>
          <c:val>
            <c:numRef>
              <c:f>DATA_MAY!$K$49:$K$64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Monthly Expenditure of Butter Chicken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'Butter Chicken'!$B$1:$B$2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'Butter Chicken'!$A$3:$A$33</c:f>
            </c:strRef>
          </c:cat>
          <c:val>
            <c:numRef>
              <c:f>'Butter Chicken'!$B$3:$B$33</c:f>
              <c:numCache/>
            </c:numRef>
          </c:val>
        </c:ser>
        <c:ser>
          <c:idx val="1"/>
          <c:order val="1"/>
          <c:tx>
            <c:strRef>
              <c:f>'Butter Chicken'!$C$1:$C$2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'Butter Chicken'!$A$3:$A$33</c:f>
            </c:strRef>
          </c:cat>
          <c:val>
            <c:numRef>
              <c:f>'Butter Chicken'!$C$3:$C$33</c:f>
              <c:numCache/>
            </c:numRef>
          </c:val>
        </c:ser>
        <c:ser>
          <c:idx val="2"/>
          <c:order val="2"/>
          <c:tx>
            <c:strRef>
              <c:f>'Butter Chicken'!$D$1:$D$2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'Butter Chicken'!$A$3:$A$33</c:f>
            </c:strRef>
          </c:cat>
          <c:val>
            <c:numRef>
              <c:f>'Butter Chicken'!$D$3:$D$33</c:f>
              <c:numCache/>
            </c:numRef>
          </c:val>
        </c:ser>
        <c:ser>
          <c:idx val="3"/>
          <c:order val="3"/>
          <c:tx>
            <c:strRef>
              <c:f>'Butter Chicken'!$E$1:$E$2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'Butter Chicken'!$A$3:$A$33</c:f>
            </c:strRef>
          </c:cat>
          <c:val>
            <c:numRef>
              <c:f>'Butter Chicken'!$E$3:$E$33</c:f>
              <c:numCache/>
            </c:numRef>
          </c:val>
        </c:ser>
        <c:overlap val="100"/>
        <c:axId val="606125366"/>
        <c:axId val="1382563819"/>
      </c:barChart>
      <c:catAx>
        <c:axId val="606125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563819"/>
      </c:catAx>
      <c:valAx>
        <c:axId val="1382563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125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Monthly Expenditure of Chicken Masala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'Chicken Masala'!$B$1:$B$2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'Chicken Masala'!$A$3:$A$33</c:f>
            </c:strRef>
          </c:cat>
          <c:val>
            <c:numRef>
              <c:f>'Chicken Masala'!$B$3:$B$33</c:f>
              <c:numCache/>
            </c:numRef>
          </c:val>
        </c:ser>
        <c:ser>
          <c:idx val="1"/>
          <c:order val="1"/>
          <c:tx>
            <c:strRef>
              <c:f>'Chicken Masala'!$C$1:$C$2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'Chicken Masala'!$A$3:$A$33</c:f>
            </c:strRef>
          </c:cat>
          <c:val>
            <c:numRef>
              <c:f>'Chicken Masala'!$C$3:$C$33</c:f>
              <c:numCache/>
            </c:numRef>
          </c:val>
        </c:ser>
        <c:ser>
          <c:idx val="2"/>
          <c:order val="2"/>
          <c:tx>
            <c:strRef>
              <c:f>'Chicken Masala'!$D$1:$D$2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'Chicken Masala'!$A$3:$A$33</c:f>
            </c:strRef>
          </c:cat>
          <c:val>
            <c:numRef>
              <c:f>'Chicken Masala'!$D$3:$D$33</c:f>
              <c:numCache/>
            </c:numRef>
          </c:val>
        </c:ser>
        <c:ser>
          <c:idx val="3"/>
          <c:order val="3"/>
          <c:tx>
            <c:strRef>
              <c:f>'Chicken Masala'!$E$1:$E$2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'Chicken Masala'!$A$3:$A$33</c:f>
            </c:strRef>
          </c:cat>
          <c:val>
            <c:numRef>
              <c:f>'Chicken Masala'!$E$3:$E$33</c:f>
              <c:numCache/>
            </c:numRef>
          </c:val>
        </c:ser>
        <c:overlap val="100"/>
        <c:axId val="79347126"/>
        <c:axId val="2130638644"/>
      </c:barChart>
      <c:catAx>
        <c:axId val="79347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638644"/>
      </c:catAx>
      <c:valAx>
        <c:axId val="2130638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47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  <a:r>
              <a:rPr b="1" i="0" sz="1600">
                <a:solidFill>
                  <a:srgbClr val="000000"/>
                </a:solidFill>
                <a:latin typeface="Arial"/>
              </a:rPr>
              <a:t>Monthly Expenditure of chicken tikka masala</a:t>
            </a:r>
          </a:p>
        </c:rich>
      </c:tx>
      <c:layout>
        <c:manualLayout>
          <c:xMode val="edge"/>
          <c:yMode val="edge"/>
          <c:x val="0.358339287131857"/>
          <c:y val="0.0311057292060849"/>
        </c:manualLayout>
      </c:layout>
      <c:overlay val="0"/>
    </c:title>
    <c:plotArea>
      <c:layout>
        <c:manualLayout>
          <c:xMode val="edge"/>
          <c:yMode val="edge"/>
          <c:x val="0.06487804878048781"/>
          <c:y val="0.23461742223567694"/>
          <c:w val="0.7424390243902439"/>
          <c:h val="0.630389291572047"/>
        </c:manualLayout>
      </c:layout>
      <c:barChart>
        <c:barDir val="col"/>
        <c:grouping val="stacked"/>
        <c:ser>
          <c:idx val="0"/>
          <c:order val="0"/>
          <c:tx>
            <c:v>May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'Kadhai Chicken'!$A$3:$A$33</c:f>
            </c:strRef>
          </c:cat>
          <c:val>
            <c:numRef>
              <c:f>'Kadhai Chicken'!$B$3:$B$33</c:f>
              <c:numCache/>
            </c:numRef>
          </c:val>
        </c:ser>
        <c:ser>
          <c:idx val="1"/>
          <c:order val="1"/>
          <c:tx>
            <c:v>June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'Kadhai Chicken'!$A$3:$A$33</c:f>
            </c:strRef>
          </c:cat>
          <c:val>
            <c:numRef>
              <c:f>'Kadhai Chicken'!$C$3:$C$33</c:f>
              <c:numCache/>
            </c:numRef>
          </c:val>
        </c:ser>
        <c:ser>
          <c:idx val="2"/>
          <c:order val="2"/>
          <c:tx>
            <c:v>July</c:v>
          </c:tx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cat>
            <c:strRef>
              <c:f>'Kadhai Chicken'!$A$3:$A$33</c:f>
            </c:strRef>
          </c:cat>
          <c:val>
            <c:numRef>
              <c:f>'Kadhai Chicken'!$D$3:$D$33</c:f>
              <c:numCache/>
            </c:numRef>
          </c:val>
        </c:ser>
        <c:ser>
          <c:idx val="3"/>
          <c:order val="3"/>
          <c:tx>
            <c:v>Aug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'Kadhai Chicken'!$A$3:$A$33</c:f>
            </c:strRef>
          </c:cat>
          <c:val>
            <c:numRef>
              <c:f>'Kadhai Chicken'!$E$3:$E$33</c:f>
              <c:numCache/>
            </c:numRef>
          </c:val>
        </c:ser>
        <c:overlap val="100"/>
        <c:axId val="1255811211"/>
        <c:axId val="1636478666"/>
      </c:barChart>
      <c:catAx>
        <c:axId val="1255811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36478666"/>
      </c:catAx>
      <c:valAx>
        <c:axId val="1636478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55811211"/>
      </c:valAx>
    </c:plotArea>
    <c:legend>
      <c:legendPos val="r"/>
      <c:layout>
        <c:manualLayout>
          <c:xMode val="edge"/>
          <c:yMode val="edge"/>
          <c:x val="0.626577756608716"/>
          <c:y val="0.0922576250662227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  <a:r>
              <a:rPr b="1" i="0" sz="1600">
                <a:solidFill>
                  <a:srgbClr val="000000"/>
                </a:solidFill>
                <a:latin typeface="Arial"/>
              </a:rPr>
              <a:t>Monthly Expenditure of Veg Momos</a:t>
            </a:r>
          </a:p>
        </c:rich>
      </c:tx>
      <c:overlay val="0"/>
    </c:title>
    <c:plotArea>
      <c:layout>
        <c:manualLayout>
          <c:xMode val="edge"/>
          <c:yMode val="edge"/>
          <c:x val="0.08634146341463414"/>
          <c:y val="0.23461742223567694"/>
          <c:w val="0.7209756097560975"/>
          <c:h val="0.6121651596212125"/>
        </c:manualLayout>
      </c:layout>
      <c:barChart>
        <c:barDir val="col"/>
        <c:grouping val="stacked"/>
        <c:ser>
          <c:idx val="0"/>
          <c:order val="0"/>
          <c:tx>
            <c:v>MAY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dPt>
            <c:idx val="30"/>
          </c:dPt>
          <c:cat>
            <c:strRef>
              <c:f>'Veg Momos'!$A$3:$A$33</c:f>
            </c:strRef>
          </c:cat>
          <c:val>
            <c:numRef>
              <c:f>'Veg Momos'!$B$3:$B$33</c:f>
              <c:numCache/>
            </c:numRef>
          </c:val>
        </c:ser>
        <c:ser>
          <c:idx val="1"/>
          <c:order val="1"/>
          <c:tx>
            <c:v>MAY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'Veg Momos'!$A$3:$A$33</c:f>
            </c:strRef>
          </c:cat>
          <c:val>
            <c:numRef>
              <c:f>'Veg Momos'!$C$3:$C$33</c:f>
              <c:numCache/>
            </c:numRef>
          </c:val>
        </c:ser>
        <c:ser>
          <c:idx val="2"/>
          <c:order val="2"/>
          <c:tx>
            <c:v>MAY</c:v>
          </c:tx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cat>
            <c:strRef>
              <c:f>'Veg Momos'!$A$3:$A$33</c:f>
            </c:strRef>
          </c:cat>
          <c:val>
            <c:numRef>
              <c:f>'Veg Momos'!$D$3:$D$33</c:f>
              <c:numCache/>
            </c:numRef>
          </c:val>
        </c:ser>
        <c:ser>
          <c:idx val="3"/>
          <c:order val="3"/>
          <c:tx>
            <c:v>MAY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'Veg Momos'!$A$3:$A$33</c:f>
            </c:strRef>
          </c:cat>
          <c:val>
            <c:numRef>
              <c:f>'Veg Momos'!$E$3:$E$33</c:f>
              <c:numCache/>
            </c:numRef>
          </c:val>
        </c:ser>
        <c:overlap val="100"/>
        <c:axId val="260007053"/>
        <c:axId val="232732022"/>
      </c:barChart>
      <c:catAx>
        <c:axId val="260007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32732022"/>
      </c:catAx>
      <c:valAx>
        <c:axId val="232732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60007053"/>
      </c:valAx>
    </c:plotArea>
    <c:legend>
      <c:legendPos val="r"/>
      <c:layout>
        <c:manualLayout>
          <c:xMode val="edge"/>
          <c:yMode val="edge"/>
          <c:x val="0.626617448598873"/>
          <c:y val="0.0922576250662227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  <a:r>
              <a:rPr b="1" i="0" sz="1600">
                <a:solidFill>
                  <a:srgbClr val="000000"/>
                </a:solidFill>
                <a:latin typeface="Arial"/>
              </a:rPr>
              <a:t>Analysis of Quantity of Chiken Momos</a:t>
            </a:r>
          </a:p>
        </c:rich>
      </c:tx>
      <c:layout>
        <c:manualLayout>
          <c:xMode val="edge"/>
          <c:yMode val="edge"/>
          <c:x val="0.358140827181075"/>
          <c:y val="0.0304245818512071"/>
        </c:manualLayout>
      </c:layout>
      <c:overlay val="0"/>
    </c:title>
    <c:plotArea>
      <c:layout>
        <c:manualLayout>
          <c:xMode val="edge"/>
          <c:yMode val="edge"/>
          <c:x val="0.0917595524924839"/>
          <c:y val="0.2746478873239437"/>
          <c:w val="0.717508740190443"/>
          <c:h val="0.6092215139106971"/>
        </c:manualLayout>
      </c:layout>
      <c:barChart>
        <c:barDir val="col"/>
        <c:grouping val="stacked"/>
        <c:ser>
          <c:idx val="0"/>
          <c:order val="0"/>
          <c:tx>
            <c:v>MAY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'Chicken Momos'!$A$3:$A$33</c:f>
            </c:strRef>
          </c:cat>
          <c:val>
            <c:numRef>
              <c:f>'Chicken Momos'!$B$3:$B$33</c:f>
              <c:numCache/>
            </c:numRef>
          </c:val>
        </c:ser>
        <c:ser>
          <c:idx val="1"/>
          <c:order val="1"/>
          <c:tx>
            <c:v>MAY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'Chicken Momos'!$A$3:$A$33</c:f>
            </c:strRef>
          </c:cat>
          <c:val>
            <c:numRef>
              <c:f>'Chicken Momos'!$C$3:$C$33</c:f>
              <c:numCache/>
            </c:numRef>
          </c:val>
        </c:ser>
        <c:ser>
          <c:idx val="2"/>
          <c:order val="2"/>
          <c:tx>
            <c:v>MAY</c:v>
          </c:tx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cat>
            <c:strRef>
              <c:f>'Chicken Momos'!$A$3:$A$33</c:f>
            </c:strRef>
          </c:cat>
          <c:val>
            <c:numRef>
              <c:f>'Chicken Momos'!$D$3:$D$33</c:f>
              <c:numCache/>
            </c:numRef>
          </c:val>
        </c:ser>
        <c:ser>
          <c:idx val="3"/>
          <c:order val="3"/>
          <c:tx>
            <c:v>MAY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'Chicken Momos'!$A$3:$A$33</c:f>
            </c:strRef>
          </c:cat>
          <c:val>
            <c:numRef>
              <c:f>'Chicken Momos'!$E$3:$E$33</c:f>
              <c:numCache/>
            </c:numRef>
          </c:val>
        </c:ser>
        <c:overlap val="100"/>
        <c:axId val="1671312768"/>
        <c:axId val="2018220008"/>
      </c:barChart>
      <c:catAx>
        <c:axId val="16713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18220008"/>
      </c:catAx>
      <c:valAx>
        <c:axId val="2018220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Arial"/>
              </a:defRPr>
            </a:pPr>
          </a:p>
        </c:txPr>
        <c:crossAx val="1671312768"/>
      </c:valAx>
    </c:plotArea>
    <c:legend>
      <c:legendPos val="r"/>
      <c:layout>
        <c:manualLayout>
          <c:xMode val="edge"/>
          <c:yMode val="edge"/>
          <c:x val="0.626577756608716"/>
          <c:y val="0.0922576250662227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  <a:r>
              <a:rPr b="1" i="0" sz="1600">
                <a:solidFill>
                  <a:srgbClr val="000000"/>
                </a:solidFill>
                <a:latin typeface="Arial"/>
              </a:rPr>
              <a:t>Monthly Expenditure of Chili Potatoes</a:t>
            </a:r>
          </a:p>
        </c:rich>
      </c:tx>
      <c:layout>
        <c:manualLayout>
          <c:xMode val="edge"/>
          <c:yMode val="edge"/>
          <c:x val="0.358180519171231"/>
          <c:y val="0.030500264890638"/>
        </c:manualLayout>
      </c:layout>
      <c:overlay val="0"/>
    </c:title>
    <c:plotArea>
      <c:layout>
        <c:manualLayout>
          <c:xMode val="edge"/>
          <c:yMode val="edge"/>
          <c:x val="0.07170731707317073"/>
          <c:y val="0.23461742223567694"/>
          <c:w val="0.7385365853658536"/>
          <c:h val="0.6270758130355315"/>
        </c:manualLayout>
      </c:layout>
      <c:barChart>
        <c:barDir val="col"/>
        <c:grouping val="stacked"/>
        <c:ser>
          <c:idx val="0"/>
          <c:order val="0"/>
          <c:tx>
            <c:v>May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'Chili Potatoes'!$A$3:$A$33</c:f>
            </c:strRef>
          </c:cat>
          <c:val>
            <c:numRef>
              <c:f>'Chili Potatoes'!$B$3:$B$33</c:f>
              <c:numCache/>
            </c:numRef>
          </c:val>
        </c:ser>
        <c:ser>
          <c:idx val="1"/>
          <c:order val="1"/>
          <c:tx>
            <c:v>June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'Chili Potatoes'!$A$3:$A$33</c:f>
            </c:strRef>
          </c:cat>
          <c:val>
            <c:numRef>
              <c:f>'Chili Potatoes'!$C$3:$C$33</c:f>
              <c:numCache/>
            </c:numRef>
          </c:val>
        </c:ser>
        <c:ser>
          <c:idx val="2"/>
          <c:order val="2"/>
          <c:tx>
            <c:v>July</c:v>
          </c:tx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cat>
            <c:strRef>
              <c:f>'Chili Potatoes'!$A$3:$A$33</c:f>
            </c:strRef>
          </c:cat>
          <c:val>
            <c:numRef>
              <c:f>'Chili Potatoes'!$D$3:$D$33</c:f>
              <c:numCache/>
            </c:numRef>
          </c:val>
        </c:ser>
        <c:ser>
          <c:idx val="3"/>
          <c:order val="3"/>
          <c:tx>
            <c:v>Aug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'Chili Potatoes'!$A$3:$A$33</c:f>
            </c:strRef>
          </c:cat>
          <c:val>
            <c:numRef>
              <c:f>'Chili Potatoes'!$E$3:$E$33</c:f>
              <c:numCache/>
            </c:numRef>
          </c:val>
        </c:ser>
        <c:overlap val="100"/>
        <c:axId val="1558539750"/>
        <c:axId val="1413579300"/>
      </c:barChart>
      <c:catAx>
        <c:axId val="1558539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13579300"/>
      </c:catAx>
      <c:valAx>
        <c:axId val="1413579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58539750"/>
      </c:valAx>
    </c:plotArea>
    <c:legend>
      <c:legendPos val="r"/>
      <c:layout>
        <c:manualLayout>
          <c:xMode val="edge"/>
          <c:yMode val="edge"/>
          <c:x val="0.626577756608716"/>
          <c:y val="0.0922576250662227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  <a:r>
              <a:rPr b="1" i="0" sz="1600">
                <a:solidFill>
                  <a:srgbClr val="000000"/>
                </a:solidFill>
                <a:latin typeface="Arial"/>
              </a:rPr>
              <a:t>Monthly Expenditure of Veg Spring Roll</a:t>
            </a:r>
          </a:p>
        </c:rich>
      </c:tx>
      <c:layout>
        <c:manualLayout>
          <c:xMode val="edge"/>
          <c:yMode val="edge"/>
          <c:x val="0.358180519171231"/>
          <c:y val="0.0305759479300689"/>
        </c:manualLayout>
      </c:layout>
      <c:overlay val="0"/>
    </c:title>
    <c:plotArea>
      <c:layout>
        <c:manualLayout>
          <c:xMode val="edge"/>
          <c:yMode val="edge"/>
          <c:x val="0.09218977117821185"/>
          <c:y val="0.23461742223567694"/>
          <c:w val="0.7248833995534955"/>
          <c:h val="0.6154831813860534"/>
        </c:manualLayout>
      </c:layout>
      <c:barChart>
        <c:barDir val="col"/>
        <c:grouping val="stacked"/>
        <c:ser>
          <c:idx val="0"/>
          <c:order val="0"/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'Veg Spring Roll'!$A$3:$A$33</c:f>
            </c:strRef>
          </c:cat>
          <c:val>
            <c:numRef>
              <c:f>'Veg Spring Roll'!$B$3:$B$33</c:f>
              <c:numCache/>
            </c:numRef>
          </c:val>
        </c:ser>
        <c:ser>
          <c:idx val="1"/>
          <c:order val="1"/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'Veg Spring Roll'!$A$3:$A$33</c:f>
            </c:strRef>
          </c:cat>
          <c:val>
            <c:numRef>
              <c:f>'Veg Spring Roll'!$C$3:$C$33</c:f>
              <c:numCache/>
            </c:numRef>
          </c:val>
        </c:ser>
        <c:ser>
          <c:idx val="2"/>
          <c:order val="2"/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cat>
            <c:strRef>
              <c:f>'Veg Spring Roll'!$A$3:$A$33</c:f>
            </c:strRef>
          </c:cat>
          <c:val>
            <c:numRef>
              <c:f>'Veg Spring Roll'!$D$3:$D$33</c:f>
              <c:numCache/>
            </c:numRef>
          </c:val>
        </c:ser>
        <c:ser>
          <c:idx val="3"/>
          <c:order val="3"/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'Veg Spring Roll'!$A$3:$A$33</c:f>
            </c:strRef>
          </c:cat>
          <c:val>
            <c:numRef>
              <c:f>'Veg Spring Roll'!$E$3:$E$33</c:f>
              <c:numCache/>
            </c:numRef>
          </c:val>
        </c:ser>
        <c:overlap val="100"/>
        <c:axId val="887462619"/>
        <c:axId val="181632116"/>
      </c:barChart>
      <c:catAx>
        <c:axId val="887462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1632116"/>
      </c:catAx>
      <c:valAx>
        <c:axId val="181632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87462619"/>
      </c:valAx>
    </c:plotArea>
    <c:legend>
      <c:legendPos val="r"/>
      <c:layout>
        <c:manualLayout>
          <c:xMode val="edge"/>
          <c:yMode val="edge"/>
          <c:x val="0.626577756608716"/>
          <c:y val="0.0922576250662227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  <a:r>
              <a:rPr b="1" i="0" sz="1600">
                <a:solidFill>
                  <a:srgbClr val="000000"/>
                </a:solidFill>
                <a:latin typeface="Arial"/>
              </a:rPr>
              <a:t>Monthly Expenditureof French Fries</a:t>
            </a:r>
          </a:p>
        </c:rich>
      </c:tx>
      <c:layout>
        <c:manualLayout>
          <c:xMode val="edge"/>
          <c:yMode val="edge"/>
          <c:x val="0.355362387870128"/>
          <c:y val="0.038825399228033"/>
        </c:manualLayout>
      </c:layout>
      <c:overlay val="0"/>
    </c:title>
    <c:plotArea>
      <c:layout>
        <c:manualLayout>
          <c:xMode val="edge"/>
          <c:yMode val="edge"/>
          <c:x val="0.07235376170699122"/>
          <c:y val="0.23461742223567691"/>
          <c:w val="0.7417925797564234"/>
          <c:h val="0.6298404090896245"/>
        </c:manualLayout>
      </c:layout>
      <c:barChart>
        <c:barDir val="col"/>
        <c:grouping val="stacked"/>
        <c:ser>
          <c:idx val="0"/>
          <c:order val="0"/>
          <c:tx>
            <c:v>May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'French fries'!$A$3:$A$33</c:f>
            </c:strRef>
          </c:cat>
          <c:val>
            <c:numRef>
              <c:f>'French fries'!$B$3:$B$33</c:f>
              <c:numCache/>
            </c:numRef>
          </c:val>
        </c:ser>
        <c:ser>
          <c:idx val="1"/>
          <c:order val="1"/>
          <c:tx>
            <c:v>June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'French fries'!$A$3:$A$33</c:f>
            </c:strRef>
          </c:cat>
          <c:val>
            <c:numRef>
              <c:f>'French fries'!$C$3:$C$33</c:f>
              <c:numCache/>
            </c:numRef>
          </c:val>
        </c:ser>
        <c:ser>
          <c:idx val="2"/>
          <c:order val="2"/>
          <c:tx>
            <c:v>July</c:v>
          </c:tx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cat>
            <c:strRef>
              <c:f>'French fries'!$A$3:$A$33</c:f>
            </c:strRef>
          </c:cat>
          <c:val>
            <c:numRef>
              <c:f>'French fries'!$D$3:$D$33</c:f>
              <c:numCache/>
            </c:numRef>
          </c:val>
        </c:ser>
        <c:ser>
          <c:idx val="3"/>
          <c:order val="3"/>
          <c:tx>
            <c:v>Aug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'French fries'!$A$3:$A$33</c:f>
            </c:strRef>
          </c:cat>
          <c:val>
            <c:numRef>
              <c:f>'French fries'!$E$3:$E$33</c:f>
              <c:numCache/>
            </c:numRef>
          </c:val>
        </c:ser>
        <c:overlap val="100"/>
        <c:axId val="1504019156"/>
        <c:axId val="2046616751"/>
      </c:barChart>
      <c:catAx>
        <c:axId val="1504019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46616751"/>
      </c:catAx>
      <c:valAx>
        <c:axId val="2046616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04019156"/>
      </c:valAx>
    </c:plotArea>
    <c:legend>
      <c:legendPos val="r"/>
      <c:layout>
        <c:manualLayout>
          <c:xMode val="edge"/>
          <c:yMode val="edge"/>
          <c:x val="0.626577756608716"/>
          <c:y val="0.0922576250662227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  <a:r>
              <a:rPr b="1" i="0" sz="1600">
                <a:solidFill>
                  <a:srgbClr val="000000"/>
                </a:solidFill>
                <a:latin typeface="Arial"/>
              </a:rPr>
              <a:t>Analysis of Quantity of Veg Noodles</a:t>
            </a:r>
          </a:p>
        </c:rich>
      </c:tx>
      <c:layout>
        <c:manualLayout>
          <c:xMode val="edge"/>
          <c:yMode val="edge"/>
          <c:x val="0.3582995951417"/>
          <c:y val="0.0307273140089306"/>
        </c:manualLayout>
      </c:layout>
      <c:overlay val="0"/>
    </c:title>
    <c:plotArea>
      <c:layout>
        <c:manualLayout>
          <c:xMode val="edge"/>
          <c:yMode val="edge"/>
          <c:x val="0.10195121951219512"/>
          <c:y val="0.23461742223567691"/>
          <c:w val="0.7626197100742143"/>
          <c:h val="0.6475242854689592"/>
        </c:manualLayout>
      </c:layout>
      <c:barChart>
        <c:barDir val="col"/>
        <c:grouping val="stacked"/>
        <c:ser>
          <c:idx val="0"/>
          <c:order val="0"/>
          <c:tx>
            <c:v>May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'veg noodles'!$A$3:$A$33</c:f>
            </c:strRef>
          </c:cat>
          <c:val>
            <c:numRef>
              <c:f>'veg noodles'!$B$3:$B$33</c:f>
              <c:numCache/>
            </c:numRef>
          </c:val>
        </c:ser>
        <c:ser>
          <c:idx val="1"/>
          <c:order val="1"/>
          <c:tx>
            <c:v>June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'veg noodles'!$A$3:$A$33</c:f>
            </c:strRef>
          </c:cat>
          <c:val>
            <c:numRef>
              <c:f>'veg noodles'!$C$3:$C$33</c:f>
              <c:numCache/>
            </c:numRef>
          </c:val>
        </c:ser>
        <c:ser>
          <c:idx val="2"/>
          <c:order val="2"/>
          <c:tx>
            <c:v>July</c:v>
          </c:tx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cat>
            <c:strRef>
              <c:f>'veg noodles'!$A$3:$A$33</c:f>
            </c:strRef>
          </c:cat>
          <c:val>
            <c:numRef>
              <c:f>'veg noodles'!$D$3:$D$33</c:f>
              <c:numCache/>
            </c:numRef>
          </c:val>
        </c:ser>
        <c:ser>
          <c:idx val="3"/>
          <c:order val="3"/>
          <c:tx>
            <c:v>Aug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'veg noodles'!$A$3:$A$33</c:f>
            </c:strRef>
          </c:cat>
          <c:val>
            <c:numRef>
              <c:f>'veg noodles'!$E$3:$E$33</c:f>
              <c:numCache/>
            </c:numRef>
          </c:val>
        </c:ser>
        <c:overlap val="100"/>
        <c:axId val="254043276"/>
        <c:axId val="895939578"/>
      </c:barChart>
      <c:catAx>
        <c:axId val="254043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95939578"/>
      </c:catAx>
      <c:valAx>
        <c:axId val="895939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54043276"/>
      </c:valAx>
    </c:plotArea>
    <c:legend>
      <c:legendPos val="r"/>
      <c:layout>
        <c:manualLayout>
          <c:xMode val="edge"/>
          <c:yMode val="edge"/>
          <c:x val="0.626577756608716"/>
          <c:y val="0.0922576250662227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Sheet1!$A$2:$A$124</c:f>
            </c:strRef>
          </c:cat>
          <c:val>
            <c:numRef>
              <c:f>Sheet1!$B$2:$B$124</c:f>
              <c:numCache/>
            </c:numRef>
          </c:val>
        </c:ser>
        <c:axId val="583420017"/>
        <c:axId val="445387078"/>
      </c:barChart>
      <c:catAx>
        <c:axId val="583420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5387078"/>
      </c:catAx>
      <c:valAx>
        <c:axId val="445387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3420017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  <a:r>
              <a:rPr b="1" i="0" sz="1600">
                <a:solidFill>
                  <a:srgbClr val="000000"/>
                </a:solidFill>
                <a:latin typeface="Arial"/>
              </a:rPr>
              <a:t>Analysis of Quantity of chiken Noodles</a:t>
            </a:r>
          </a:p>
        </c:rich>
      </c:tx>
      <c:layout>
        <c:manualLayout>
          <c:xMode val="edge"/>
          <c:yMode val="edge"/>
          <c:x val="0.3582995951417"/>
          <c:y val="0.0308029970483615"/>
        </c:manualLayout>
      </c:layout>
      <c:overlay val="0"/>
    </c:title>
    <c:plotArea>
      <c:layout>
        <c:manualLayout>
          <c:xMode val="edge"/>
          <c:yMode val="edge"/>
          <c:x val="0.07170731707317073"/>
          <c:y val="0.23461742223567694"/>
          <c:w val="0.7619512195121951"/>
          <c:h val="0.6469566842546239"/>
        </c:manualLayout>
      </c:layout>
      <c:barChart>
        <c:barDir val="col"/>
        <c:grouping val="stacked"/>
        <c:ser>
          <c:idx val="0"/>
          <c:order val="0"/>
          <c:tx>
            <c:v>May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'Chicken noodles'!$A$3:$A$33</c:f>
            </c:strRef>
          </c:cat>
          <c:val>
            <c:numRef>
              <c:f>'Chicken noodles'!$B$3:$B$33</c:f>
              <c:numCache/>
            </c:numRef>
          </c:val>
        </c:ser>
        <c:ser>
          <c:idx val="1"/>
          <c:order val="1"/>
          <c:tx>
            <c:v>June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'Chicken noodles'!$A$3:$A$33</c:f>
            </c:strRef>
          </c:cat>
          <c:val>
            <c:numRef>
              <c:f>'Chicken noodles'!$C$3:$C$33</c:f>
              <c:numCache/>
            </c:numRef>
          </c:val>
        </c:ser>
        <c:ser>
          <c:idx val="2"/>
          <c:order val="2"/>
          <c:tx>
            <c:v>July</c:v>
          </c:tx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cat>
            <c:strRef>
              <c:f>'Chicken noodles'!$A$3:$A$33</c:f>
            </c:strRef>
          </c:cat>
          <c:val>
            <c:numRef>
              <c:f>'Chicken noodles'!$D$3:$D$33</c:f>
              <c:numCache/>
            </c:numRef>
          </c:val>
        </c:ser>
        <c:ser>
          <c:idx val="3"/>
          <c:order val="3"/>
          <c:tx>
            <c:v>Aug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'Chicken noodles'!$A$3:$A$33</c:f>
            </c:strRef>
          </c:cat>
          <c:val>
            <c:numRef>
              <c:f>'Chicken noodles'!$E$3:$E$33</c:f>
              <c:numCache/>
            </c:numRef>
          </c:val>
        </c:ser>
        <c:overlap val="100"/>
        <c:axId val="609218291"/>
        <c:axId val="243524319"/>
      </c:barChart>
      <c:catAx>
        <c:axId val="609218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43524319"/>
      </c:catAx>
      <c:valAx>
        <c:axId val="243524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09218291"/>
      </c:valAx>
    </c:plotArea>
    <c:legend>
      <c:legendPos val="r"/>
      <c:layout>
        <c:manualLayout>
          <c:xMode val="edge"/>
          <c:yMode val="edge"/>
          <c:x val="0.626577756608716"/>
          <c:y val="0.0922576250662227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  <a:r>
              <a:rPr b="1" i="0" sz="1600">
                <a:solidFill>
                  <a:srgbClr val="000000"/>
                </a:solidFill>
                <a:latin typeface="Arial"/>
              </a:rPr>
              <a:t>Monthly Expenditure of panner Butter masala</a:t>
            </a:r>
          </a:p>
        </c:rich>
      </c:tx>
      <c:layout>
        <c:manualLayout>
          <c:xMode val="edge"/>
          <c:yMode val="edge"/>
          <c:x val="0.358378979122013"/>
          <c:y val="0.0308786800877923"/>
        </c:manualLayout>
      </c:layout>
      <c:overlay val="0"/>
    </c:title>
    <c:plotArea>
      <c:layout>
        <c:manualLayout>
          <c:xMode val="edge"/>
          <c:yMode val="edge"/>
          <c:x val="0.08536585365853659"/>
          <c:y val="0.27991698369296936"/>
          <c:w val="0.68"/>
          <c:h val="0.5773736349878009"/>
        </c:manualLayout>
      </c:layout>
      <c:barChart>
        <c:barDir val="col"/>
        <c:grouping val="stacked"/>
        <c:ser>
          <c:idx val="0"/>
          <c:order val="0"/>
          <c:tx>
            <c:v>Mau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'Paneer Butter masala'!$A$3:$A$33</c:f>
            </c:strRef>
          </c:cat>
          <c:val>
            <c:numRef>
              <c:f>'Paneer Butter masala'!$B$3:$B$33</c:f>
              <c:numCache/>
            </c:numRef>
          </c:val>
        </c:ser>
        <c:ser>
          <c:idx val="1"/>
          <c:order val="1"/>
          <c:tx>
            <c:v>June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'Paneer Butter masala'!$A$3:$A$33</c:f>
            </c:strRef>
          </c:cat>
          <c:val>
            <c:numRef>
              <c:f>'Paneer Butter masala'!$C$3:$C$33</c:f>
              <c:numCache/>
            </c:numRef>
          </c:val>
        </c:ser>
        <c:ser>
          <c:idx val="2"/>
          <c:order val="2"/>
          <c:tx>
            <c:v>July</c:v>
          </c:tx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cat>
            <c:strRef>
              <c:f>'Paneer Butter masala'!$A$3:$A$33</c:f>
            </c:strRef>
          </c:cat>
          <c:val>
            <c:numRef>
              <c:f>'Paneer Butter masala'!$D$3:$D$33</c:f>
              <c:numCache/>
            </c:numRef>
          </c:val>
        </c:ser>
        <c:ser>
          <c:idx val="3"/>
          <c:order val="3"/>
          <c:tx>
            <c:v>Aug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'Paneer Butter masala'!$A$3:$A$33</c:f>
            </c:strRef>
          </c:cat>
          <c:val>
            <c:numRef>
              <c:f>'Paneer Butter masala'!$E$3:$E$33</c:f>
              <c:numCache/>
            </c:numRef>
          </c:val>
        </c:ser>
        <c:overlap val="100"/>
        <c:axId val="149645991"/>
        <c:axId val="1382435887"/>
      </c:barChart>
      <c:catAx>
        <c:axId val="149645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82435887"/>
      </c:catAx>
      <c:valAx>
        <c:axId val="1382435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9645991"/>
      </c:valAx>
    </c:plotArea>
    <c:legend>
      <c:legendPos val="r"/>
      <c:layout>
        <c:manualLayout>
          <c:xMode val="edge"/>
          <c:yMode val="edge"/>
          <c:x val="0.626577756608716"/>
          <c:y val="0.0922576250662227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  <a:r>
              <a:rPr b="1" i="0" sz="1600">
                <a:solidFill>
                  <a:srgbClr val="000000"/>
                </a:solidFill>
                <a:latin typeface="Arial"/>
              </a:rPr>
              <a:t>Analysis of Quantity of panner do piyaza</a:t>
            </a:r>
          </a:p>
        </c:rich>
      </c:tx>
      <c:layout>
        <c:manualLayout>
          <c:xMode val="edge"/>
          <c:yMode val="edge"/>
          <c:x val="0.358339287131857"/>
          <c:y val="0.0309543631272232"/>
        </c:manualLayout>
      </c:layout>
      <c:overlay val="0"/>
    </c:title>
    <c:plotArea>
      <c:layout>
        <c:manualLayout>
          <c:xMode val="edge"/>
          <c:yMode val="edge"/>
          <c:x val="0.07268292682926829"/>
          <c:y val="0.23461742223567694"/>
          <c:w val="0.7151219512195122"/>
          <c:h val="0.6071949418164394"/>
        </c:manualLayout>
      </c:layout>
      <c:barChart>
        <c:barDir val="col"/>
        <c:grouping val="stacked"/>
        <c:ser>
          <c:idx val="0"/>
          <c:order val="0"/>
          <c:tx>
            <c:v>May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'paneer do pyaza'!$A$3:$A$33</c:f>
            </c:strRef>
          </c:cat>
          <c:val>
            <c:numRef>
              <c:f>'paneer do pyaza'!$B$3:$B$33</c:f>
              <c:numCache/>
            </c:numRef>
          </c:val>
        </c:ser>
        <c:ser>
          <c:idx val="1"/>
          <c:order val="1"/>
          <c:tx>
            <c:v>June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'paneer do pyaza'!$A$3:$A$33</c:f>
            </c:strRef>
          </c:cat>
          <c:val>
            <c:numRef>
              <c:f>'paneer do pyaza'!$C$3:$C$33</c:f>
              <c:numCache/>
            </c:numRef>
          </c:val>
        </c:ser>
        <c:ser>
          <c:idx val="2"/>
          <c:order val="2"/>
          <c:tx>
            <c:v>July</c:v>
          </c:tx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cat>
            <c:strRef>
              <c:f>'paneer do pyaza'!$A$3:$A$33</c:f>
            </c:strRef>
          </c:cat>
          <c:val>
            <c:numRef>
              <c:f>'paneer do pyaza'!$D$3:$D$33</c:f>
              <c:numCache/>
            </c:numRef>
          </c:val>
        </c:ser>
        <c:ser>
          <c:idx val="3"/>
          <c:order val="3"/>
          <c:tx>
            <c:v>Aug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'paneer do pyaza'!$A$3:$A$33</c:f>
            </c:strRef>
          </c:cat>
          <c:val>
            <c:numRef>
              <c:f>'paneer do pyaza'!$E$3:$E$33</c:f>
              <c:numCache/>
            </c:numRef>
          </c:val>
        </c:ser>
        <c:overlap val="100"/>
        <c:axId val="417968296"/>
        <c:axId val="946436165"/>
      </c:barChart>
      <c:catAx>
        <c:axId val="41796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46436165"/>
      </c:catAx>
      <c:valAx>
        <c:axId val="946436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Arial"/>
              </a:defRPr>
            </a:pPr>
          </a:p>
        </c:txPr>
        <c:crossAx val="417968296"/>
      </c:valAx>
    </c:plotArea>
    <c:legend>
      <c:legendPos val="r"/>
      <c:layout>
        <c:manualLayout>
          <c:xMode val="edge"/>
          <c:yMode val="edge"/>
          <c:x val="0.626577756608716"/>
          <c:y val="0.09024555263161506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  <a:r>
              <a:rPr b="1" i="0" sz="1600">
                <a:solidFill>
                  <a:srgbClr val="000000"/>
                </a:solidFill>
                <a:latin typeface="Arial"/>
              </a:rPr>
              <a:t>Monthly Expenditure of panner do piyaza</a:t>
            </a:r>
          </a:p>
        </c:rich>
      </c:tx>
      <c:layout>
        <c:manualLayout>
          <c:xMode val="edge"/>
          <c:yMode val="edge"/>
          <c:x val="0.358339287131857"/>
          <c:y val="0.0310300461666541"/>
        </c:manualLayout>
      </c:layout>
      <c:overlay val="0"/>
    </c:title>
    <c:plotArea>
      <c:layout>
        <c:manualLayout>
          <c:xMode val="edge"/>
          <c:yMode val="edge"/>
          <c:x val="0.08341463414634147"/>
          <c:y val="0.267562393442784"/>
          <c:w val="0.7268292682926829"/>
          <c:h val="0.6171353774259853"/>
        </c:manualLayout>
      </c:layout>
      <c:barChart>
        <c:barDir val="col"/>
        <c:grouping val="stacked"/>
        <c:ser>
          <c:idx val="0"/>
          <c:order val="0"/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'paneertikka masala'!$A$3:$A$33</c:f>
            </c:strRef>
          </c:cat>
          <c:val>
            <c:numRef>
              <c:f>'paneertikka masala'!$B$3:$B$33</c:f>
              <c:numCache/>
            </c:numRef>
          </c:val>
        </c:ser>
        <c:ser>
          <c:idx val="1"/>
          <c:order val="1"/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'paneertikka masala'!$A$3:$A$33</c:f>
            </c:strRef>
          </c:cat>
          <c:val>
            <c:numRef>
              <c:f>'paneertikka masala'!$C$3:$C$33</c:f>
              <c:numCache/>
            </c:numRef>
          </c:val>
        </c:ser>
        <c:ser>
          <c:idx val="2"/>
          <c:order val="2"/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cat>
            <c:strRef>
              <c:f>'paneertikka masala'!$A$3:$A$33</c:f>
            </c:strRef>
          </c:cat>
          <c:val>
            <c:numRef>
              <c:f>'paneertikka masala'!$D$3:$D$33</c:f>
              <c:numCache/>
            </c:numRef>
          </c:val>
        </c:ser>
        <c:ser>
          <c:idx val="3"/>
          <c:order val="3"/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'paneertikka masala'!$A$3:$A$33</c:f>
            </c:strRef>
          </c:cat>
          <c:val>
            <c:numRef>
              <c:f>'paneertikka masala'!$E$3:$E$33</c:f>
              <c:numCache/>
            </c:numRef>
          </c:val>
        </c:ser>
        <c:overlap val="100"/>
        <c:axId val="183352132"/>
        <c:axId val="1882942522"/>
      </c:barChart>
      <c:catAx>
        <c:axId val="183352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82942522"/>
      </c:catAx>
      <c:valAx>
        <c:axId val="1882942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3352132"/>
      </c:valAx>
    </c:plotArea>
    <c:legend>
      <c:legendPos val="r"/>
      <c:layout>
        <c:manualLayout>
          <c:xMode val="edge"/>
          <c:yMode val="edge"/>
          <c:x val="0.626577756608716"/>
          <c:y val="0.0922576250662227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  <a:r>
              <a:rPr b="1" i="0" sz="1600">
                <a:solidFill>
                  <a:srgbClr val="000000"/>
                </a:solidFill>
                <a:latin typeface="Arial"/>
              </a:rPr>
              <a:t>Monthly Expenditure of pindi channa masala</a:t>
            </a:r>
          </a:p>
        </c:rich>
      </c:tx>
      <c:layout>
        <c:manualLayout>
          <c:xMode val="edge"/>
          <c:yMode val="edge"/>
          <c:x val="0.358378979122013"/>
          <c:y val="0.0311814122455158"/>
        </c:manualLayout>
      </c:layout>
      <c:overlay val="0"/>
    </c:title>
    <c:plotArea>
      <c:layout>
        <c:manualLayout>
          <c:xMode val="edge"/>
          <c:yMode val="edge"/>
          <c:x val="0.06780487804878049"/>
          <c:y val="0.234617422235677"/>
          <c:w val="0.7639024390243903"/>
          <c:h val="0.6486134235228815"/>
        </c:manualLayout>
      </c:layout>
      <c:barChart>
        <c:barDir val="col"/>
        <c:grouping val="stacked"/>
        <c:ser>
          <c:idx val="0"/>
          <c:order val="0"/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'pindi channa masala'!$A$3:$A$33</c:f>
            </c:strRef>
          </c:cat>
          <c:val>
            <c:numRef>
              <c:f>'pindi channa masala'!$B$3:$B$33</c:f>
              <c:numCache/>
            </c:numRef>
          </c:val>
        </c:ser>
        <c:ser>
          <c:idx val="1"/>
          <c:order val="1"/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'pindi channa masala'!$A$3:$A$33</c:f>
            </c:strRef>
          </c:cat>
          <c:val>
            <c:numRef>
              <c:f>'pindi channa masala'!$C$3:$C$33</c:f>
              <c:numCache/>
            </c:numRef>
          </c:val>
        </c:ser>
        <c:ser>
          <c:idx val="2"/>
          <c:order val="2"/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cat>
            <c:strRef>
              <c:f>'pindi channa masala'!$A$3:$A$33</c:f>
            </c:strRef>
          </c:cat>
          <c:val>
            <c:numRef>
              <c:f>'pindi channa masala'!$D$3:$D$33</c:f>
              <c:numCache/>
            </c:numRef>
          </c:val>
        </c:ser>
        <c:ser>
          <c:idx val="3"/>
          <c:order val="3"/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'pindi channa masala'!$A$3:$A$33</c:f>
            </c:strRef>
          </c:cat>
          <c:val>
            <c:numRef>
              <c:f>'pindi channa masala'!$E$3:$E$33</c:f>
              <c:numCache/>
            </c:numRef>
          </c:val>
        </c:ser>
        <c:overlap val="100"/>
        <c:axId val="1981060496"/>
        <c:axId val="158445019"/>
      </c:barChart>
      <c:catAx>
        <c:axId val="198106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8445019"/>
      </c:catAx>
      <c:valAx>
        <c:axId val="158445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81060496"/>
      </c:valAx>
    </c:plotArea>
    <c:legend>
      <c:legendPos val="r"/>
      <c:layout>
        <c:manualLayout>
          <c:xMode val="edge"/>
          <c:yMode val="edge"/>
          <c:x val="0.626577756608716"/>
          <c:y val="0.0922576250662227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  <a:r>
              <a:rPr b="1" i="0" sz="1600">
                <a:solidFill>
                  <a:srgbClr val="000000"/>
                </a:solidFill>
                <a:latin typeface="Arial"/>
              </a:rPr>
              <a:t>Monthwise Expenditure  of chiken tikka masala</a:t>
            </a:r>
          </a:p>
        </c:rich>
      </c:tx>
      <c:layout>
        <c:manualLayout>
          <c:xMode val="edge"/>
          <c:yMode val="edge"/>
          <c:x val="0.358339287131857"/>
          <c:y val="0.0310300461666541"/>
        </c:manualLayout>
      </c:layout>
      <c:overlay val="0"/>
    </c:title>
    <c:plotArea>
      <c:layout>
        <c:manualLayout>
          <c:xMode val="edge"/>
          <c:yMode val="edge"/>
          <c:x val="0.06487804878048781"/>
          <c:y val="0.23461742223567694"/>
          <c:w val="0.7170731707317073"/>
          <c:h val="0.6088516810846972"/>
        </c:manualLayout>
      </c:layout>
      <c:barChart>
        <c:barDir val="col"/>
        <c:grouping val="stacked"/>
        <c:ser>
          <c:idx val="0"/>
          <c:order val="0"/>
          <c:tx>
            <c:v>May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dPt>
            <c:idx val="30"/>
          </c:dPt>
          <c:cat>
            <c:strRef>
              <c:f>'chicken tikka masala'!$A$3:$A$33</c:f>
            </c:strRef>
          </c:cat>
          <c:val>
            <c:numRef>
              <c:f>'chicken tikka masala'!$B$3:$B$33</c:f>
              <c:numCache/>
            </c:numRef>
          </c:val>
        </c:ser>
        <c:ser>
          <c:idx val="1"/>
          <c:order val="1"/>
          <c:tx>
            <c:v>June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'chicken tikka masala'!$A$3:$A$33</c:f>
            </c:strRef>
          </c:cat>
          <c:val>
            <c:numRef>
              <c:f>'chicken tikka masala'!$C$3:$C$33</c:f>
              <c:numCache/>
            </c:numRef>
          </c:val>
        </c:ser>
        <c:ser>
          <c:idx val="2"/>
          <c:order val="2"/>
          <c:tx>
            <c:v>July</c:v>
          </c:tx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cat>
            <c:strRef>
              <c:f>'chicken tikka masala'!$A$3:$A$33</c:f>
            </c:strRef>
          </c:cat>
          <c:val>
            <c:numRef>
              <c:f>'chicken tikka masala'!$D$3:$D$33</c:f>
              <c:numCache/>
            </c:numRef>
          </c:val>
        </c:ser>
        <c:ser>
          <c:idx val="3"/>
          <c:order val="3"/>
          <c:tx>
            <c:v>Aug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'chicken tikka masala'!$A$3:$A$33</c:f>
            </c:strRef>
          </c:cat>
          <c:val>
            <c:numRef>
              <c:f>'chicken tikka masala'!$E$3:$E$33</c:f>
              <c:numCache/>
            </c:numRef>
          </c:val>
        </c:ser>
        <c:overlap val="100"/>
        <c:axId val="1717928444"/>
        <c:axId val="1074635675"/>
      </c:barChart>
      <c:catAx>
        <c:axId val="1717928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74635675"/>
      </c:catAx>
      <c:valAx>
        <c:axId val="1074635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17928444"/>
      </c:valAx>
    </c:plotArea>
    <c:legend>
      <c:legendPos val="r"/>
      <c:layout>
        <c:manualLayout>
          <c:xMode val="edge"/>
          <c:yMode val="edge"/>
          <c:x val="0.626577756608716"/>
          <c:y val="0.0922576250662227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  <a:r>
              <a:rPr b="1" i="0" sz="1600">
                <a:solidFill>
                  <a:srgbClr val="000000"/>
                </a:solidFill>
                <a:latin typeface="Arial"/>
              </a:rPr>
              <a:t>Monthly Expenditure of chiken tikka masala</a:t>
            </a:r>
          </a:p>
        </c:rich>
      </c:tx>
      <c:layout>
        <c:manualLayout>
          <c:xMode val="edge"/>
          <c:yMode val="edge"/>
          <c:x val="0.358339287131857"/>
          <c:y val="0.0310300461666541"/>
        </c:manualLayout>
      </c:layout>
      <c:overlay val="0"/>
    </c:title>
    <c:plotArea>
      <c:layout>
        <c:manualLayout>
          <c:xMode val="edge"/>
          <c:yMode val="edge"/>
          <c:x val="0.07030786401431392"/>
          <c:y val="0.23461742223567694"/>
          <c:w val="0.7272531115954421"/>
          <c:h val="0.6174952538206611"/>
        </c:manualLayout>
      </c:layout>
      <c:barChart>
        <c:barDir val="col"/>
        <c:grouping val="stacked"/>
        <c:ser>
          <c:idx val="0"/>
          <c:order val="0"/>
          <c:tx>
            <c:v>May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'chicken malai tikka'!$A$3:$A$33</c:f>
            </c:strRef>
          </c:cat>
          <c:val>
            <c:numRef>
              <c:f>'chicken malai tikka'!$B$3:$B$33</c:f>
              <c:numCache/>
            </c:numRef>
          </c:val>
        </c:ser>
        <c:ser>
          <c:idx val="1"/>
          <c:order val="1"/>
          <c:tx>
            <c:v>June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'chicken malai tikka'!$A$3:$A$33</c:f>
            </c:strRef>
          </c:cat>
          <c:val>
            <c:numRef>
              <c:f>'chicken malai tikka'!$C$3:$C$33</c:f>
              <c:numCache/>
            </c:numRef>
          </c:val>
        </c:ser>
        <c:ser>
          <c:idx val="2"/>
          <c:order val="2"/>
          <c:tx>
            <c:v>July</c:v>
          </c:tx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cat>
            <c:strRef>
              <c:f>'chicken malai tikka'!$A$3:$A$33</c:f>
            </c:strRef>
          </c:cat>
          <c:val>
            <c:numRef>
              <c:f>'chicken malai tikka'!$D$3:$D$33</c:f>
              <c:numCache/>
            </c:numRef>
          </c:val>
        </c:ser>
        <c:ser>
          <c:idx val="3"/>
          <c:order val="3"/>
          <c:tx>
            <c:v>Aug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'chicken malai tikka'!$A$3:$A$33</c:f>
            </c:strRef>
          </c:cat>
          <c:val>
            <c:numRef>
              <c:f>'chicken malai tikka'!$E$3:$E$33</c:f>
              <c:numCache/>
            </c:numRef>
          </c:val>
        </c:ser>
        <c:overlap val="100"/>
        <c:axId val="431038421"/>
        <c:axId val="1982935975"/>
      </c:barChart>
      <c:catAx>
        <c:axId val="431038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Arial"/>
              </a:defRPr>
            </a:pPr>
          </a:p>
        </c:txPr>
        <c:crossAx val="1982935975"/>
      </c:catAx>
      <c:valAx>
        <c:axId val="1982935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Arial"/>
              </a:defRPr>
            </a:pPr>
          </a:p>
        </c:txPr>
        <c:crossAx val="431038421"/>
      </c:valAx>
    </c:plotArea>
    <c:legend>
      <c:legendPos val="r"/>
      <c:layout>
        <c:manualLayout>
          <c:xMode val="edge"/>
          <c:yMode val="edge"/>
          <c:x val="0.6275533663648135"/>
          <c:y val="0.0922576250662227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Revenue earned on days basis</a:t>
            </a:r>
          </a:p>
        </c:rich>
      </c:tx>
      <c:overlay val="0"/>
    </c:title>
    <c:plotArea>
      <c:layout>
        <c:manualLayout>
          <c:xMode val="edge"/>
          <c:yMode val="edge"/>
          <c:x val="0.16936753177234426"/>
          <c:y val="0.19486111111111112"/>
          <c:w val="0.8028547623981213"/>
          <c:h val="0.5825414064621234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'Sheet1 (2)'!$N$119:$N$125</c:f>
            </c:strRef>
          </c:cat>
          <c:val>
            <c:numRef>
              <c:f>'Sheet1 (2)'!$M$119:$M$125</c:f>
              <c:numCache/>
            </c:numRef>
          </c:val>
        </c:ser>
        <c:axId val="706369994"/>
        <c:axId val="1738186910"/>
      </c:barChart>
      <c:catAx>
        <c:axId val="706369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8186910"/>
      </c:catAx>
      <c:valAx>
        <c:axId val="1738186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Revnue ( in Rs)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6369994"/>
      </c:valAx>
    </c:plotArea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Friday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'Sheet1 (2)'!$C$2:$C$19</c:f>
            </c:strRef>
          </c:cat>
          <c:val>
            <c:numRef>
              <c:f>'Sheet1 (2)'!$B$2:$B$19</c:f>
              <c:numCache/>
            </c:numRef>
          </c:val>
        </c:ser>
        <c:axId val="499353225"/>
        <c:axId val="1611276269"/>
      </c:barChart>
      <c:catAx>
        <c:axId val="499353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1276269"/>
      </c:catAx>
      <c:valAx>
        <c:axId val="1611276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935322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for the month of May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summary!$A$45:$A$53</c:f>
            </c:strRef>
          </c:cat>
          <c:val>
            <c:numRef>
              <c:f>summary!$B$45:$B$53</c:f>
              <c:numCache/>
            </c:numRef>
          </c:val>
        </c:ser>
        <c:overlap val="100"/>
        <c:axId val="773451141"/>
        <c:axId val="1721432499"/>
      </c:barChart>
      <c:catAx>
        <c:axId val="773451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432499"/>
      </c:catAx>
      <c:valAx>
        <c:axId val="1721432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451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Cumulative vs Item name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summary!$B$79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8CB9E2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4C7E7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summary!$A$80:$A$96</c:f>
            </c:strRef>
          </c:cat>
          <c:val>
            <c:numRef>
              <c:f>summary!$B$80:$B$96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Day vs Revenue Comparision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summary!$F$101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summary!$E$102:$E$108</c:f>
            </c:strRef>
          </c:cat>
          <c:val>
            <c:numRef>
              <c:f>summary!$F$102:$F$108</c:f>
              <c:numCache/>
            </c:numRef>
          </c:val>
        </c:ser>
        <c:ser>
          <c:idx val="1"/>
          <c:order val="1"/>
          <c:tx>
            <c:strRef>
              <c:f>summary!$G$101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summary!$E$102:$E$108</c:f>
            </c:strRef>
          </c:cat>
          <c:val>
            <c:numRef>
              <c:f>summary!$G$102:$G$108</c:f>
              <c:numCache/>
            </c:numRef>
          </c:val>
        </c:ser>
        <c:ser>
          <c:idx val="2"/>
          <c:order val="2"/>
          <c:tx>
            <c:strRef>
              <c:f>summary!$H$101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summary!$E$102:$E$108</c:f>
            </c:strRef>
          </c:cat>
          <c:val>
            <c:numRef>
              <c:f>summary!$H$102:$H$108</c:f>
              <c:numCache/>
            </c:numRef>
          </c:val>
        </c:ser>
        <c:ser>
          <c:idx val="3"/>
          <c:order val="3"/>
          <c:tx>
            <c:strRef>
              <c:f>summary!$I$101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summary!$E$102:$E$108</c:f>
            </c:strRef>
          </c:cat>
          <c:val>
            <c:numRef>
              <c:f>summary!$I$102:$I$108</c:f>
              <c:numCache/>
            </c:numRef>
          </c:val>
        </c:ser>
        <c:overlap val="100"/>
        <c:axId val="183719705"/>
        <c:axId val="423725091"/>
      </c:barChart>
      <c:catAx>
        <c:axId val="1837197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the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725091"/>
      </c:catAx>
      <c:valAx>
        <c:axId val="4237250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1970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May vs Day of the week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summary!$F$101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summary!$E$102:$E$108</c:f>
            </c:strRef>
          </c:cat>
          <c:val>
            <c:numRef>
              <c:f>summary!$F$102:$F$108</c:f>
              <c:numCache/>
            </c:numRef>
          </c:val>
        </c:ser>
        <c:axId val="618195068"/>
        <c:axId val="1097415724"/>
      </c:barChart>
      <c:catAx>
        <c:axId val="618195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the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415724"/>
      </c:catAx>
      <c:valAx>
        <c:axId val="1097415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195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June vs Day of the week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summary!$G$101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summary!$E$102:$E$108</c:f>
            </c:strRef>
          </c:cat>
          <c:val>
            <c:numRef>
              <c:f>summary!$G$102:$G$108</c:f>
              <c:numCache/>
            </c:numRef>
          </c:val>
        </c:ser>
        <c:overlap val="100"/>
        <c:axId val="1087785343"/>
        <c:axId val="168605459"/>
      </c:barChart>
      <c:catAx>
        <c:axId val="108778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the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05459"/>
      </c:catAx>
      <c:valAx>
        <c:axId val="168605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785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July vs Day of the week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summary!$H$101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summary!$E$102:$E$108</c:f>
            </c:strRef>
          </c:cat>
          <c:val>
            <c:numRef>
              <c:f>summary!$H$102:$H$108</c:f>
              <c:numCache/>
            </c:numRef>
          </c:val>
        </c:ser>
        <c:overlap val="100"/>
        <c:axId val="894307135"/>
        <c:axId val="977685741"/>
      </c:barChart>
      <c:catAx>
        <c:axId val="894307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the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685741"/>
      </c:catAx>
      <c:valAx>
        <c:axId val="977685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307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August vs Day of the week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summary!$I$101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summary!$E$102:$E$108</c:f>
            </c:strRef>
          </c:cat>
          <c:val>
            <c:numRef>
              <c:f>summary!$I$102:$I$108</c:f>
              <c:numCache/>
            </c:numRef>
          </c:val>
        </c:ser>
        <c:overlap val="100"/>
        <c:axId val="1949564304"/>
        <c:axId val="366077893"/>
      </c:barChart>
      <c:catAx>
        <c:axId val="194956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the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077893"/>
      </c:catAx>
      <c:valAx>
        <c:axId val="366077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564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Relationship Id="rId2" Type="http://schemas.openxmlformats.org/officeDocument/2006/relationships/image" Target="../media/Chart4.png"/><Relationship Id="rId3" Type="http://schemas.openxmlformats.org/officeDocument/2006/relationships/image" Target="../media/Chart5.png"/><Relationship Id="rId4" Type="http://schemas.openxmlformats.org/officeDocument/2006/relationships/chart" Target="../charts/chart3.xml"/><Relationship Id="rId10" Type="http://schemas.openxmlformats.org/officeDocument/2006/relationships/chart" Target="../charts/chart9.xml"/><Relationship Id="rId9" Type="http://schemas.openxmlformats.org/officeDocument/2006/relationships/chart" Target="../charts/chart8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image" Target="../media/Chart1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15.png"/><Relationship Id="rId2" Type="http://schemas.openxmlformats.org/officeDocument/2006/relationships/image" Target="../media/Chart16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17.png"/><Relationship Id="rId2" Type="http://schemas.openxmlformats.org/officeDocument/2006/relationships/image" Target="../media/Chart18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Chart19.png"/><Relationship Id="rId2" Type="http://schemas.openxmlformats.org/officeDocument/2006/relationships/image" Target="../media/Chart2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13</xdr:row>
      <xdr:rowOff>133350</xdr:rowOff>
    </xdr:from>
    <xdr:ext cx="5715000" cy="3533775"/>
    <xdr:graphicFrame>
      <xdr:nvGraphicFramePr>
        <xdr:cNvPr id="1061204853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17</xdr:row>
      <xdr:rowOff>114300</xdr:rowOff>
    </xdr:from>
    <xdr:ext cx="5715000" cy="3533775"/>
    <xdr:graphicFrame>
      <xdr:nvGraphicFramePr>
        <xdr:cNvPr id="926277323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36</xdr:row>
      <xdr:rowOff>104775</xdr:rowOff>
    </xdr:from>
    <xdr:ext cx="9763125" cy="4733925"/>
    <xdr:graphicFrame>
      <xdr:nvGraphicFramePr>
        <xdr:cNvPr id="2008939710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36</xdr:row>
      <xdr:rowOff>104775</xdr:rowOff>
    </xdr:from>
    <xdr:ext cx="9763125" cy="4733925"/>
    <xdr:graphicFrame>
      <xdr:nvGraphicFramePr>
        <xdr:cNvPr id="184875044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36</xdr:row>
      <xdr:rowOff>104775</xdr:rowOff>
    </xdr:from>
    <xdr:ext cx="9763125" cy="4733925"/>
    <xdr:graphicFrame>
      <xdr:nvGraphicFramePr>
        <xdr:cNvPr id="780450288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36</xdr:row>
      <xdr:rowOff>104775</xdr:rowOff>
    </xdr:from>
    <xdr:ext cx="9763125" cy="4733925"/>
    <xdr:graphicFrame>
      <xdr:nvGraphicFramePr>
        <xdr:cNvPr id="2043279025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36</xdr:row>
      <xdr:rowOff>104775</xdr:rowOff>
    </xdr:from>
    <xdr:ext cx="9763125" cy="4733925"/>
    <xdr:graphicFrame>
      <xdr:nvGraphicFramePr>
        <xdr:cNvPr id="645568735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36</xdr:row>
      <xdr:rowOff>133350</xdr:rowOff>
    </xdr:from>
    <xdr:ext cx="9763125" cy="4743450"/>
    <xdr:graphicFrame>
      <xdr:nvGraphicFramePr>
        <xdr:cNvPr id="368991696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0936597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37</xdr:row>
      <xdr:rowOff>152400</xdr:rowOff>
    </xdr:from>
    <xdr:ext cx="9763125" cy="4743450"/>
    <xdr:graphicFrame>
      <xdr:nvGraphicFramePr>
        <xdr:cNvPr id="1479242450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36</xdr:row>
      <xdr:rowOff>28575</xdr:rowOff>
    </xdr:from>
    <xdr:ext cx="9763125" cy="4733925"/>
    <xdr:graphicFrame>
      <xdr:nvGraphicFramePr>
        <xdr:cNvPr id="1638193696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36</xdr:row>
      <xdr:rowOff>104775</xdr:rowOff>
    </xdr:from>
    <xdr:ext cx="9763125" cy="4733925"/>
    <xdr:graphicFrame>
      <xdr:nvGraphicFramePr>
        <xdr:cNvPr id="1537848245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36</xdr:row>
      <xdr:rowOff>104775</xdr:rowOff>
    </xdr:from>
    <xdr:ext cx="9763125" cy="4733925"/>
    <xdr:graphicFrame>
      <xdr:nvGraphicFramePr>
        <xdr:cNvPr id="1657952917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36</xdr:row>
      <xdr:rowOff>104775</xdr:rowOff>
    </xdr:from>
    <xdr:ext cx="9763125" cy="4733925"/>
    <xdr:graphicFrame>
      <xdr:nvGraphicFramePr>
        <xdr:cNvPr id="1037736130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36</xdr:row>
      <xdr:rowOff>104775</xdr:rowOff>
    </xdr:from>
    <xdr:ext cx="9763125" cy="4733925"/>
    <xdr:graphicFrame>
      <xdr:nvGraphicFramePr>
        <xdr:cNvPr id="642534430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36</xdr:row>
      <xdr:rowOff>104775</xdr:rowOff>
    </xdr:from>
    <xdr:ext cx="9763125" cy="4733925"/>
    <xdr:graphicFrame>
      <xdr:nvGraphicFramePr>
        <xdr:cNvPr id="199298394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36</xdr:row>
      <xdr:rowOff>104775</xdr:rowOff>
    </xdr:from>
    <xdr:ext cx="9763125" cy="4733925"/>
    <xdr:graphicFrame>
      <xdr:nvGraphicFramePr>
        <xdr:cNvPr id="263600112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381000</xdr:colOff>
      <xdr:row>127</xdr:row>
      <xdr:rowOff>76200</xdr:rowOff>
    </xdr:from>
    <xdr:ext cx="4572000" cy="3019425"/>
    <xdr:graphicFrame>
      <xdr:nvGraphicFramePr>
        <xdr:cNvPr id="211698089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266700</xdr:colOff>
      <xdr:row>4</xdr:row>
      <xdr:rowOff>38100</xdr:rowOff>
    </xdr:from>
    <xdr:ext cx="5762625" cy="3305175"/>
    <xdr:graphicFrame>
      <xdr:nvGraphicFramePr>
        <xdr:cNvPr id="1983130182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112</xdr:row>
      <xdr:rowOff>142875</xdr:rowOff>
    </xdr:from>
    <xdr:ext cx="5924550" cy="3000375"/>
    <xdr:graphicFrame>
      <xdr:nvGraphicFramePr>
        <xdr:cNvPr id="1544102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22</xdr:row>
      <xdr:rowOff>28575</xdr:rowOff>
    </xdr:from>
    <xdr:ext cx="9725025" cy="3743325"/>
    <xdr:pic>
      <xdr:nvPicPr>
        <xdr:cNvPr id="494213163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1</xdr:row>
      <xdr:rowOff>19050</xdr:rowOff>
    </xdr:from>
    <xdr:ext cx="9753600" cy="3743325"/>
    <xdr:pic>
      <xdr:nvPicPr>
        <xdr:cNvPr id="118148596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209550</xdr:colOff>
      <xdr:row>43</xdr:row>
      <xdr:rowOff>38100</xdr:rowOff>
    </xdr:from>
    <xdr:ext cx="7010400" cy="4333875"/>
    <xdr:pic>
      <xdr:nvPicPr>
        <xdr:cNvPr id="1129698835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676275</xdr:colOff>
      <xdr:row>58</xdr:row>
      <xdr:rowOff>76200</xdr:rowOff>
    </xdr:from>
    <xdr:ext cx="5715000" cy="3533775"/>
    <xdr:graphicFrame>
      <xdr:nvGraphicFramePr>
        <xdr:cNvPr id="118176768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866775</xdr:colOff>
      <xdr:row>78</xdr:row>
      <xdr:rowOff>180975</xdr:rowOff>
    </xdr:from>
    <xdr:ext cx="5715000" cy="3533775"/>
    <xdr:graphicFrame>
      <xdr:nvGraphicFramePr>
        <xdr:cNvPr id="96929961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76200</xdr:colOff>
      <xdr:row>116</xdr:row>
      <xdr:rowOff>180975</xdr:rowOff>
    </xdr:from>
    <xdr:ext cx="5715000" cy="3533775"/>
    <xdr:graphicFrame>
      <xdr:nvGraphicFramePr>
        <xdr:cNvPr id="93286769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190500</xdr:colOff>
      <xdr:row>84</xdr:row>
      <xdr:rowOff>114300</xdr:rowOff>
    </xdr:from>
    <xdr:ext cx="5715000" cy="3533775"/>
    <xdr:graphicFrame>
      <xdr:nvGraphicFramePr>
        <xdr:cNvPr id="1634705856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123825</xdr:colOff>
      <xdr:row>103</xdr:row>
      <xdr:rowOff>152400</xdr:rowOff>
    </xdr:from>
    <xdr:ext cx="5715000" cy="3533775"/>
    <xdr:graphicFrame>
      <xdr:nvGraphicFramePr>
        <xdr:cNvPr id="556374387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400050</xdr:colOff>
      <xdr:row>123</xdr:row>
      <xdr:rowOff>47625</xdr:rowOff>
    </xdr:from>
    <xdr:ext cx="5715000" cy="3533775"/>
    <xdr:graphicFrame>
      <xdr:nvGraphicFramePr>
        <xdr:cNvPr id="1777497419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352425</xdr:colOff>
      <xdr:row>123</xdr:row>
      <xdr:rowOff>47625</xdr:rowOff>
    </xdr:from>
    <xdr:ext cx="5715000" cy="3533775"/>
    <xdr:graphicFrame>
      <xdr:nvGraphicFramePr>
        <xdr:cNvPr id="654194265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238125</xdr:colOff>
      <xdr:row>47</xdr:row>
      <xdr:rowOff>200025</xdr:rowOff>
    </xdr:from>
    <xdr:ext cx="6848475" cy="4229100"/>
    <xdr:graphicFrame>
      <xdr:nvGraphicFramePr>
        <xdr:cNvPr id="1404852008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552450</xdr:colOff>
      <xdr:row>48</xdr:row>
      <xdr:rowOff>161925</xdr:rowOff>
    </xdr:from>
    <xdr:ext cx="6943725" cy="3533775"/>
    <xdr:pic>
      <xdr:nvPicPr>
        <xdr:cNvPr id="630581023" name="Chart1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333375</xdr:colOff>
      <xdr:row>47</xdr:row>
      <xdr:rowOff>133350</xdr:rowOff>
    </xdr:from>
    <xdr:ext cx="6943725" cy="4286250"/>
    <xdr:pic>
      <xdr:nvPicPr>
        <xdr:cNvPr id="1731942903" name="Chart1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647700</xdr:colOff>
      <xdr:row>46</xdr:row>
      <xdr:rowOff>152400</xdr:rowOff>
    </xdr:from>
    <xdr:ext cx="9001125" cy="4533900"/>
    <xdr:pic>
      <xdr:nvPicPr>
        <xdr:cNvPr id="1958030704" name="Chart1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180975</xdr:colOff>
      <xdr:row>46</xdr:row>
      <xdr:rowOff>190500</xdr:rowOff>
    </xdr:from>
    <xdr:ext cx="7620000" cy="4705350"/>
    <xdr:pic>
      <xdr:nvPicPr>
        <xdr:cNvPr id="1547997394" name="Chart1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828675</xdr:colOff>
      <xdr:row>46</xdr:row>
      <xdr:rowOff>0</xdr:rowOff>
    </xdr:from>
    <xdr:ext cx="8924925" cy="4019550"/>
    <xdr:pic>
      <xdr:nvPicPr>
        <xdr:cNvPr id="1209324334" name="Chart1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142875</xdr:colOff>
      <xdr:row>48</xdr:row>
      <xdr:rowOff>180975</xdr:rowOff>
    </xdr:from>
    <xdr:ext cx="6953250" cy="4295775"/>
    <xdr:pic>
      <xdr:nvPicPr>
        <xdr:cNvPr id="1849512187" name="Chart1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57150</xdr:colOff>
      <xdr:row>48</xdr:row>
      <xdr:rowOff>171450</xdr:rowOff>
    </xdr:from>
    <xdr:ext cx="8372475" cy="2971800"/>
    <xdr:pic>
      <xdr:nvPicPr>
        <xdr:cNvPr id="2016681925" name="Chart20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29"/>
    <col customWidth="1" min="18" max="18" width="0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S1" s="3"/>
      <c r="T1" s="3"/>
      <c r="U1" s="3"/>
      <c r="V1" s="3"/>
      <c r="W1" s="3"/>
      <c r="X1" s="3"/>
      <c r="Y1" s="3"/>
      <c r="Z1" s="3"/>
    </row>
    <row r="2">
      <c r="A2" s="4" t="s">
        <v>17</v>
      </c>
      <c r="B2" s="5">
        <v>123.0</v>
      </c>
      <c r="C2" s="5">
        <v>123.0</v>
      </c>
      <c r="D2" s="5">
        <v>123.0</v>
      </c>
      <c r="E2" s="5">
        <v>123.0</v>
      </c>
      <c r="F2" s="5">
        <v>123.0</v>
      </c>
      <c r="G2" s="5">
        <v>123.0</v>
      </c>
      <c r="H2" s="5">
        <v>123.0</v>
      </c>
      <c r="I2" s="5">
        <v>123.0</v>
      </c>
      <c r="J2" s="5">
        <v>123.0</v>
      </c>
      <c r="K2" s="5">
        <v>123.0</v>
      </c>
      <c r="L2" s="5">
        <v>123.0</v>
      </c>
      <c r="M2" s="5">
        <v>123.0</v>
      </c>
      <c r="N2" s="5">
        <v>123.0</v>
      </c>
      <c r="O2" s="5">
        <v>123.0</v>
      </c>
      <c r="P2" s="5">
        <v>123.0</v>
      </c>
      <c r="Q2" s="5">
        <v>123.0</v>
      </c>
      <c r="R2" s="6"/>
    </row>
    <row r="3">
      <c r="A3" s="4" t="s">
        <v>18</v>
      </c>
      <c r="B3" s="5">
        <v>15.0081301</v>
      </c>
      <c r="C3" s="5">
        <v>8.78861789</v>
      </c>
      <c r="D3" s="5">
        <v>13.7154472</v>
      </c>
      <c r="E3" s="5">
        <v>9.6504065</v>
      </c>
      <c r="F3" s="5">
        <v>5.82926829</v>
      </c>
      <c r="G3" s="5">
        <v>13.7560976</v>
      </c>
      <c r="H3" s="5">
        <v>9.04878049</v>
      </c>
      <c r="I3" s="5">
        <v>6.17073171</v>
      </c>
      <c r="J3" s="5">
        <v>3.67479675</v>
      </c>
      <c r="K3" s="5">
        <v>6.37398374</v>
      </c>
      <c r="L3" s="5">
        <v>6.28455285</v>
      </c>
      <c r="M3" s="5">
        <v>5.81300813</v>
      </c>
      <c r="N3" s="5">
        <v>4.52845528</v>
      </c>
      <c r="O3" s="5">
        <v>7.37398374</v>
      </c>
      <c r="P3" s="5">
        <v>3.7804878</v>
      </c>
      <c r="Q3" s="5">
        <v>3.63414634</v>
      </c>
      <c r="R3" s="6"/>
    </row>
    <row r="4">
      <c r="A4" s="4" t="s">
        <v>19</v>
      </c>
      <c r="B4" s="5">
        <v>5.73384535</v>
      </c>
      <c r="C4" s="5">
        <v>4.79284308</v>
      </c>
      <c r="D4" s="5">
        <v>3.16621594</v>
      </c>
      <c r="E4" s="5">
        <v>3.36565035</v>
      </c>
      <c r="F4" s="5">
        <v>2.71820613</v>
      </c>
      <c r="G4" s="5">
        <v>3.44593242</v>
      </c>
      <c r="H4" s="5">
        <v>4.96191009</v>
      </c>
      <c r="I4" s="5">
        <v>3.3989085</v>
      </c>
      <c r="J4" s="5">
        <v>2.10189585</v>
      </c>
      <c r="K4" s="5">
        <v>3.29280979</v>
      </c>
      <c r="L4" s="5">
        <v>2.98499066</v>
      </c>
      <c r="M4" s="5">
        <v>3.84824762</v>
      </c>
      <c r="N4" s="5">
        <v>3.19663041</v>
      </c>
      <c r="O4" s="5">
        <v>4.34835257</v>
      </c>
      <c r="P4" s="5">
        <v>2.58791829</v>
      </c>
      <c r="Q4" s="5">
        <v>1.86981323</v>
      </c>
      <c r="R4" s="6"/>
    </row>
    <row r="5">
      <c r="A5" s="4" t="s">
        <v>20</v>
      </c>
      <c r="B5" s="5">
        <v>2.0</v>
      </c>
      <c r="C5" s="5">
        <v>1.0</v>
      </c>
      <c r="D5" s="5">
        <v>7.0</v>
      </c>
      <c r="E5" s="5">
        <v>2.0</v>
      </c>
      <c r="F5" s="5">
        <v>0.0</v>
      </c>
      <c r="G5" s="5">
        <v>4.0</v>
      </c>
      <c r="H5" s="5">
        <v>1.0</v>
      </c>
      <c r="I5" s="5">
        <v>1.0</v>
      </c>
      <c r="J5" s="5">
        <v>0.0</v>
      </c>
      <c r="K5" s="5">
        <v>1.0</v>
      </c>
      <c r="L5" s="5">
        <v>0.0</v>
      </c>
      <c r="M5" s="5">
        <v>0.0</v>
      </c>
      <c r="N5" s="5">
        <v>0.0</v>
      </c>
      <c r="O5" s="5">
        <v>2.0</v>
      </c>
      <c r="P5" s="5">
        <v>0.0</v>
      </c>
      <c r="Q5" s="5">
        <v>0.0</v>
      </c>
      <c r="R5" s="6"/>
    </row>
    <row r="6">
      <c r="A6" s="7">
        <v>0.25</v>
      </c>
      <c r="B6" s="5">
        <v>11.0</v>
      </c>
      <c r="C6" s="5">
        <v>5.0</v>
      </c>
      <c r="D6" s="5">
        <v>12.0</v>
      </c>
      <c r="E6" s="5">
        <v>7.0</v>
      </c>
      <c r="F6" s="5">
        <v>4.0</v>
      </c>
      <c r="G6" s="5">
        <v>12.0</v>
      </c>
      <c r="H6" s="5">
        <v>5.0</v>
      </c>
      <c r="I6" s="5">
        <v>3.5</v>
      </c>
      <c r="J6" s="5">
        <v>2.0</v>
      </c>
      <c r="K6" s="5">
        <v>4.0</v>
      </c>
      <c r="L6" s="5">
        <v>4.0</v>
      </c>
      <c r="M6" s="5">
        <v>3.0</v>
      </c>
      <c r="N6" s="5">
        <v>2.5</v>
      </c>
      <c r="O6" s="5">
        <v>4.0</v>
      </c>
      <c r="P6" s="5">
        <v>2.0</v>
      </c>
      <c r="Q6" s="5">
        <v>2.0</v>
      </c>
      <c r="R6" s="6"/>
    </row>
    <row r="7">
      <c r="A7" s="7">
        <v>0.5</v>
      </c>
      <c r="B7" s="5">
        <v>15.0</v>
      </c>
      <c r="C7" s="5">
        <v>8.0</v>
      </c>
      <c r="D7" s="5">
        <v>14.0</v>
      </c>
      <c r="E7" s="5">
        <v>9.0</v>
      </c>
      <c r="F7" s="5">
        <v>6.0</v>
      </c>
      <c r="G7" s="5">
        <v>14.0</v>
      </c>
      <c r="H7" s="5">
        <v>9.0</v>
      </c>
      <c r="I7" s="5">
        <v>5.0</v>
      </c>
      <c r="J7" s="5">
        <v>4.0</v>
      </c>
      <c r="K7" s="5">
        <v>5.0</v>
      </c>
      <c r="L7" s="5">
        <v>6.0</v>
      </c>
      <c r="M7" s="5">
        <v>5.0</v>
      </c>
      <c r="N7" s="5">
        <v>3.0</v>
      </c>
      <c r="O7" s="5">
        <v>6.0</v>
      </c>
      <c r="P7" s="5">
        <v>4.0</v>
      </c>
      <c r="Q7" s="5">
        <v>3.0</v>
      </c>
      <c r="R7" s="6"/>
    </row>
    <row r="8">
      <c r="A8" s="7">
        <v>0.75</v>
      </c>
      <c r="B8" s="5">
        <v>19.0</v>
      </c>
      <c r="C8" s="5">
        <v>13.0</v>
      </c>
      <c r="D8" s="5">
        <v>16.0</v>
      </c>
      <c r="E8" s="5">
        <v>11.5</v>
      </c>
      <c r="F8" s="5">
        <v>7.5</v>
      </c>
      <c r="G8" s="5">
        <v>16.0</v>
      </c>
      <c r="H8" s="5">
        <v>12.0</v>
      </c>
      <c r="I8" s="5">
        <v>8.0</v>
      </c>
      <c r="J8" s="5">
        <v>5.0</v>
      </c>
      <c r="K8" s="5">
        <v>8.0</v>
      </c>
      <c r="L8" s="5">
        <v>9.0</v>
      </c>
      <c r="M8" s="5">
        <v>8.5</v>
      </c>
      <c r="N8" s="5">
        <v>7.0</v>
      </c>
      <c r="O8" s="5">
        <v>10.5</v>
      </c>
      <c r="P8" s="5">
        <v>5.5</v>
      </c>
      <c r="Q8" s="5">
        <v>5.0</v>
      </c>
      <c r="R8" s="6"/>
    </row>
    <row r="9">
      <c r="A9" s="4" t="s">
        <v>21</v>
      </c>
      <c r="B9" s="5">
        <v>28.0</v>
      </c>
      <c r="C9" s="5">
        <v>20.0</v>
      </c>
      <c r="D9" s="5">
        <v>22.0</v>
      </c>
      <c r="E9" s="5">
        <v>18.0</v>
      </c>
      <c r="F9" s="5">
        <v>15.0</v>
      </c>
      <c r="G9" s="5">
        <v>23.0</v>
      </c>
      <c r="H9" s="5">
        <v>19.0</v>
      </c>
      <c r="I9" s="5">
        <v>16.0</v>
      </c>
      <c r="J9" s="5">
        <v>13.0</v>
      </c>
      <c r="K9" s="5">
        <v>15.0</v>
      </c>
      <c r="L9" s="5">
        <v>13.0</v>
      </c>
      <c r="M9" s="5">
        <v>16.0</v>
      </c>
      <c r="N9" s="5">
        <v>15.0</v>
      </c>
      <c r="O9" s="5">
        <v>17.0</v>
      </c>
      <c r="P9" s="5">
        <v>11.0</v>
      </c>
      <c r="Q9" s="5">
        <v>9.0</v>
      </c>
      <c r="R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>
      <c r="A13" s="4" t="s">
        <v>22</v>
      </c>
      <c r="B13" s="4" t="s">
        <v>23</v>
      </c>
      <c r="C13" s="4" t="s">
        <v>24</v>
      </c>
      <c r="D13" s="4" t="s">
        <v>25</v>
      </c>
      <c r="E13" s="4" t="s">
        <v>26</v>
      </c>
      <c r="F13" s="4" t="s">
        <v>27</v>
      </c>
      <c r="G13" s="6"/>
    </row>
    <row r="14">
      <c r="A14" s="4" t="s">
        <v>28</v>
      </c>
      <c r="B14" s="5">
        <v>948.875</v>
      </c>
      <c r="C14" s="5">
        <v>778.5</v>
      </c>
      <c r="D14" s="5">
        <v>447.0</v>
      </c>
      <c r="E14" s="5">
        <v>454.154434</v>
      </c>
      <c r="F14" s="5">
        <v>0.80130183</v>
      </c>
      <c r="G14" s="6"/>
    </row>
    <row r="15">
      <c r="A15" s="8" t="s">
        <v>29</v>
      </c>
      <c r="B15" s="5">
        <v>21762.1212</v>
      </c>
      <c r="C15" s="5">
        <v>18960.0</v>
      </c>
      <c r="D15" s="5">
        <v>15570.0</v>
      </c>
      <c r="E15" s="5">
        <v>5252.00721</v>
      </c>
      <c r="F15" s="5">
        <v>0.8761407</v>
      </c>
      <c r="G15" s="6"/>
    </row>
    <row r="16">
      <c r="A16" s="6"/>
      <c r="B16" s="6"/>
      <c r="C16" s="6"/>
      <c r="D16" s="6"/>
      <c r="E16" s="6"/>
      <c r="F16" s="6"/>
      <c r="G16" s="6"/>
    </row>
    <row r="17">
      <c r="A17" s="6"/>
      <c r="B17" s="6"/>
      <c r="C17" s="6"/>
      <c r="D17" s="6"/>
      <c r="E17" s="6"/>
      <c r="F17" s="6"/>
      <c r="G17" s="6"/>
    </row>
  </sheetData>
  <mergeCells count="1">
    <mergeCell ref="Q1:R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3" width="14.43"/>
    <col customWidth="1" min="4" max="4" width="19.57"/>
    <col customWidth="1" min="5" max="6" width="14.43"/>
  </cols>
  <sheetData>
    <row r="1" ht="15.75" customHeight="1">
      <c r="B1" s="84" t="s">
        <v>130</v>
      </c>
      <c r="C1" s="84" t="s">
        <v>131</v>
      </c>
      <c r="D1" s="84" t="s">
        <v>132</v>
      </c>
    </row>
    <row r="2" ht="15.75" customHeight="1">
      <c r="A2" s="92" t="s">
        <v>133</v>
      </c>
    </row>
    <row r="3" ht="15.75" customHeight="1">
      <c r="A3" s="84" t="s">
        <v>114</v>
      </c>
      <c r="B3" s="94">
        <v>80.0</v>
      </c>
      <c r="C3" s="94">
        <f t="shared" ref="C3:C9" si="1">B3/2</f>
        <v>40</v>
      </c>
      <c r="D3" s="94">
        <f t="shared" ref="D3:D14" si="2">B3-C3</f>
        <v>40</v>
      </c>
    </row>
    <row r="4" ht="15.75" customHeight="1">
      <c r="A4" s="84" t="s">
        <v>134</v>
      </c>
      <c r="B4" s="94">
        <v>90.0</v>
      </c>
      <c r="C4" s="94">
        <f t="shared" si="1"/>
        <v>45</v>
      </c>
      <c r="D4" s="94">
        <f t="shared" si="2"/>
        <v>45</v>
      </c>
    </row>
    <row r="5" ht="15.75" customHeight="1">
      <c r="A5" s="84" t="s">
        <v>135</v>
      </c>
      <c r="B5" s="94">
        <v>110.0</v>
      </c>
      <c r="C5" s="94">
        <f t="shared" si="1"/>
        <v>55</v>
      </c>
      <c r="D5" s="94">
        <f t="shared" si="2"/>
        <v>55</v>
      </c>
    </row>
    <row r="6" ht="15.75" customHeight="1">
      <c r="A6" s="84" t="s">
        <v>136</v>
      </c>
      <c r="B6" s="94">
        <v>110.0</v>
      </c>
      <c r="C6" s="94">
        <f t="shared" si="1"/>
        <v>55</v>
      </c>
      <c r="D6" s="94">
        <f t="shared" si="2"/>
        <v>55</v>
      </c>
    </row>
    <row r="7" ht="15.75" customHeight="1">
      <c r="A7" s="84" t="s">
        <v>137</v>
      </c>
      <c r="B7" s="94">
        <v>120.0</v>
      </c>
      <c r="C7" s="94">
        <f t="shared" si="1"/>
        <v>60</v>
      </c>
      <c r="D7" s="94">
        <f t="shared" si="2"/>
        <v>60</v>
      </c>
    </row>
    <row r="8" ht="15.75" customHeight="1">
      <c r="A8" s="84" t="s">
        <v>138</v>
      </c>
      <c r="B8" s="94">
        <v>150.0</v>
      </c>
      <c r="C8" s="94">
        <f t="shared" si="1"/>
        <v>75</v>
      </c>
      <c r="D8" s="94">
        <f t="shared" si="2"/>
        <v>75</v>
      </c>
    </row>
    <row r="9" ht="15.75" customHeight="1">
      <c r="A9" s="84" t="s">
        <v>139</v>
      </c>
      <c r="B9" s="84">
        <v>160.0</v>
      </c>
      <c r="C9" s="84">
        <f t="shared" si="1"/>
        <v>80</v>
      </c>
      <c r="D9" s="84">
        <f t="shared" si="2"/>
        <v>80</v>
      </c>
    </row>
    <row r="10" ht="15.75" customHeight="1">
      <c r="A10" s="84" t="s">
        <v>115</v>
      </c>
      <c r="B10" s="84">
        <v>100.0</v>
      </c>
      <c r="C10" s="84">
        <f t="shared" ref="C10:C14" si="3">ROUNDUP(B10*2/3,0)</f>
        <v>67</v>
      </c>
      <c r="D10" s="84">
        <f t="shared" si="2"/>
        <v>33</v>
      </c>
    </row>
    <row r="11" ht="15.75" customHeight="1">
      <c r="A11" s="84" t="s">
        <v>140</v>
      </c>
      <c r="B11" s="84">
        <v>120.0</v>
      </c>
      <c r="C11" s="84">
        <f t="shared" si="3"/>
        <v>80</v>
      </c>
      <c r="D11" s="84">
        <f t="shared" si="2"/>
        <v>40</v>
      </c>
    </row>
    <row r="12" ht="15.75" customHeight="1">
      <c r="A12" s="84" t="s">
        <v>141</v>
      </c>
      <c r="B12" s="84">
        <v>150.0</v>
      </c>
      <c r="C12" s="84">
        <f t="shared" si="3"/>
        <v>100</v>
      </c>
      <c r="D12" s="84">
        <f t="shared" si="2"/>
        <v>50</v>
      </c>
    </row>
    <row r="13" ht="15.75" customHeight="1">
      <c r="A13" s="84" t="s">
        <v>142</v>
      </c>
      <c r="B13" s="84">
        <v>150.0</v>
      </c>
      <c r="C13" s="84">
        <f t="shared" si="3"/>
        <v>100</v>
      </c>
      <c r="D13" s="84">
        <f t="shared" si="2"/>
        <v>50</v>
      </c>
    </row>
    <row r="14" ht="15.75" customHeight="1">
      <c r="A14" s="84" t="s">
        <v>143</v>
      </c>
      <c r="B14" s="84">
        <v>160.0</v>
      </c>
      <c r="C14" s="84">
        <f t="shared" si="3"/>
        <v>107</v>
      </c>
      <c r="D14" s="84">
        <f t="shared" si="2"/>
        <v>53</v>
      </c>
    </row>
    <row r="15" ht="15.75" customHeight="1">
      <c r="A15" s="84" t="s">
        <v>144</v>
      </c>
      <c r="B15" s="95">
        <f t="shared" ref="B15:C15" si="4">MEDIAN(B3:B14)</f>
        <v>120</v>
      </c>
      <c r="C15" s="84">
        <f t="shared" si="4"/>
        <v>71</v>
      </c>
    </row>
    <row r="16" ht="15.75" customHeight="1">
      <c r="A16" s="92" t="s">
        <v>145</v>
      </c>
    </row>
    <row r="17" ht="15.75" customHeight="1">
      <c r="A17" s="84" t="s">
        <v>146</v>
      </c>
      <c r="B17" s="84">
        <v>120.0</v>
      </c>
      <c r="C17" s="84">
        <f t="shared" ref="C17:C20" si="5">B17/2</f>
        <v>60</v>
      </c>
      <c r="D17" s="84">
        <f t="shared" ref="D17:D20" si="6">B17-C17</f>
        <v>60</v>
      </c>
    </row>
    <row r="18" ht="15.75" customHeight="1">
      <c r="A18" s="84" t="s">
        <v>147</v>
      </c>
      <c r="B18" s="84">
        <v>130.0</v>
      </c>
      <c r="C18" s="84">
        <f t="shared" si="5"/>
        <v>65</v>
      </c>
      <c r="D18" s="84">
        <f t="shared" si="6"/>
        <v>65</v>
      </c>
    </row>
    <row r="19" ht="15.75" customHeight="1">
      <c r="A19" s="84" t="s">
        <v>117</v>
      </c>
      <c r="B19" s="84">
        <v>110.0</v>
      </c>
      <c r="C19" s="84">
        <f t="shared" si="5"/>
        <v>55</v>
      </c>
      <c r="D19" s="84">
        <f t="shared" si="6"/>
        <v>55</v>
      </c>
    </row>
    <row r="20" ht="15.75" customHeight="1">
      <c r="A20" s="84" t="s">
        <v>118</v>
      </c>
      <c r="B20" s="84">
        <v>120.0</v>
      </c>
      <c r="C20" s="84">
        <f t="shared" si="5"/>
        <v>60</v>
      </c>
      <c r="D20" s="84">
        <f t="shared" si="6"/>
        <v>60</v>
      </c>
    </row>
    <row r="21" ht="15.75" customHeight="1">
      <c r="A21" s="84" t="s">
        <v>144</v>
      </c>
      <c r="B21" s="95">
        <f t="shared" ref="B21:C21" si="7">MEDIAN(B17:B20)</f>
        <v>120</v>
      </c>
      <c r="C21" s="84">
        <f t="shared" si="7"/>
        <v>60</v>
      </c>
    </row>
    <row r="22" ht="15.75" customHeight="1">
      <c r="A22" s="92" t="s">
        <v>148</v>
      </c>
    </row>
    <row r="23" ht="15.75" customHeight="1">
      <c r="A23" s="84" t="s">
        <v>119</v>
      </c>
      <c r="B23" s="84">
        <v>120.0</v>
      </c>
      <c r="C23" s="84">
        <f t="shared" ref="C23:C34" si="8">B23/2</f>
        <v>60</v>
      </c>
      <c r="D23" s="84">
        <f t="shared" ref="D23:D34" si="9">B23-C23</f>
        <v>60</v>
      </c>
    </row>
    <row r="24" ht="15.75" customHeight="1">
      <c r="A24" s="84" t="s">
        <v>149</v>
      </c>
      <c r="B24" s="84">
        <v>130.0</v>
      </c>
      <c r="C24" s="84">
        <f t="shared" si="8"/>
        <v>65</v>
      </c>
      <c r="D24" s="84">
        <f t="shared" si="9"/>
        <v>65</v>
      </c>
    </row>
    <row r="25" ht="15.75" customHeight="1">
      <c r="A25" s="84" t="s">
        <v>150</v>
      </c>
      <c r="B25" s="84">
        <v>150.0</v>
      </c>
      <c r="C25" s="84">
        <f t="shared" si="8"/>
        <v>75</v>
      </c>
      <c r="D25" s="84">
        <f t="shared" si="9"/>
        <v>75</v>
      </c>
    </row>
    <row r="26" ht="15.75" customHeight="1">
      <c r="A26" s="84" t="s">
        <v>151</v>
      </c>
      <c r="B26" s="84">
        <v>150.0</v>
      </c>
      <c r="C26" s="84">
        <f t="shared" si="8"/>
        <v>75</v>
      </c>
      <c r="D26" s="84">
        <f t="shared" si="9"/>
        <v>75</v>
      </c>
    </row>
    <row r="27" ht="15.75" customHeight="1">
      <c r="A27" s="84" t="s">
        <v>152</v>
      </c>
      <c r="B27" s="84">
        <v>150.0</v>
      </c>
      <c r="C27" s="84">
        <f t="shared" si="8"/>
        <v>75</v>
      </c>
      <c r="D27" s="84">
        <f t="shared" si="9"/>
        <v>75</v>
      </c>
    </row>
    <row r="28" ht="15.75" customHeight="1">
      <c r="A28" s="84" t="s">
        <v>153</v>
      </c>
      <c r="B28" s="84">
        <v>160.0</v>
      </c>
      <c r="C28" s="84">
        <f t="shared" si="8"/>
        <v>80</v>
      </c>
      <c r="D28" s="84">
        <f t="shared" si="9"/>
        <v>80</v>
      </c>
    </row>
    <row r="29" ht="15.75" customHeight="1">
      <c r="A29" s="84" t="s">
        <v>154</v>
      </c>
      <c r="B29" s="84">
        <v>150.0</v>
      </c>
      <c r="C29" s="84">
        <f t="shared" si="8"/>
        <v>75</v>
      </c>
      <c r="D29" s="84">
        <f t="shared" si="9"/>
        <v>75</v>
      </c>
    </row>
    <row r="30" ht="15.75" customHeight="1">
      <c r="A30" s="84" t="s">
        <v>120</v>
      </c>
      <c r="B30" s="84">
        <v>200.0</v>
      </c>
      <c r="C30" s="84">
        <f t="shared" si="8"/>
        <v>100</v>
      </c>
      <c r="D30" s="84">
        <f t="shared" si="9"/>
        <v>100</v>
      </c>
    </row>
    <row r="31" ht="15.75" customHeight="1">
      <c r="A31" s="84" t="s">
        <v>155</v>
      </c>
      <c r="B31" s="84">
        <v>210.0</v>
      </c>
      <c r="C31" s="84">
        <f t="shared" si="8"/>
        <v>105</v>
      </c>
      <c r="D31" s="84">
        <f t="shared" si="9"/>
        <v>105</v>
      </c>
    </row>
    <row r="32" ht="15.75" customHeight="1">
      <c r="A32" s="84" t="s">
        <v>156</v>
      </c>
      <c r="B32" s="84">
        <v>210.0</v>
      </c>
      <c r="C32" s="84">
        <f t="shared" si="8"/>
        <v>105</v>
      </c>
      <c r="D32" s="84">
        <f t="shared" si="9"/>
        <v>105</v>
      </c>
    </row>
    <row r="33" ht="15.75" customHeight="1">
      <c r="A33" s="84" t="s">
        <v>157</v>
      </c>
      <c r="B33" s="84">
        <v>210.0</v>
      </c>
      <c r="C33" s="84">
        <f t="shared" si="8"/>
        <v>105</v>
      </c>
      <c r="D33" s="84">
        <f t="shared" si="9"/>
        <v>105</v>
      </c>
    </row>
    <row r="34" ht="15.75" customHeight="1">
      <c r="A34" s="84" t="s">
        <v>158</v>
      </c>
      <c r="B34" s="84">
        <v>230.0</v>
      </c>
      <c r="C34" s="84">
        <f t="shared" si="8"/>
        <v>115</v>
      </c>
      <c r="D34" s="84">
        <f t="shared" si="9"/>
        <v>115</v>
      </c>
    </row>
    <row r="35" ht="15.75" customHeight="1">
      <c r="A35" s="84" t="s">
        <v>144</v>
      </c>
      <c r="B35" s="96">
        <f t="shared" ref="B35:C35" si="10">MEDIAN(B23:B34)</f>
        <v>155</v>
      </c>
      <c r="C35" s="84">
        <f t="shared" si="10"/>
        <v>77.5</v>
      </c>
    </row>
    <row r="36" ht="15.75" customHeight="1">
      <c r="A36" s="92" t="s">
        <v>159</v>
      </c>
    </row>
    <row r="37" ht="15.75" customHeight="1">
      <c r="A37" s="84" t="s">
        <v>160</v>
      </c>
      <c r="B37" s="84">
        <v>250.0</v>
      </c>
      <c r="C37" s="84">
        <f t="shared" ref="C37:C48" si="11">B37/2</f>
        <v>125</v>
      </c>
      <c r="D37" s="84">
        <f t="shared" ref="D37:D48" si="12">B37-C37</f>
        <v>125</v>
      </c>
    </row>
    <row r="38" ht="15.75" customHeight="1">
      <c r="A38" s="84" t="s">
        <v>161</v>
      </c>
      <c r="B38" s="84">
        <v>250.0</v>
      </c>
      <c r="C38" s="84">
        <f t="shared" si="11"/>
        <v>125</v>
      </c>
      <c r="D38" s="84">
        <f t="shared" si="12"/>
        <v>125</v>
      </c>
    </row>
    <row r="39" ht="15.75" customHeight="1">
      <c r="A39" s="84" t="s">
        <v>162</v>
      </c>
      <c r="B39" s="84">
        <v>250.0</v>
      </c>
      <c r="C39" s="84">
        <f t="shared" si="11"/>
        <v>125</v>
      </c>
      <c r="D39" s="84">
        <f t="shared" si="12"/>
        <v>125</v>
      </c>
    </row>
    <row r="40" ht="15.75" customHeight="1">
      <c r="A40" s="84" t="s">
        <v>163</v>
      </c>
      <c r="B40" s="84">
        <v>250.0</v>
      </c>
      <c r="C40" s="84">
        <f t="shared" si="11"/>
        <v>125</v>
      </c>
      <c r="D40" s="84">
        <f t="shared" si="12"/>
        <v>125</v>
      </c>
    </row>
    <row r="41" ht="15.75" customHeight="1">
      <c r="A41" s="84" t="s">
        <v>121</v>
      </c>
      <c r="B41" s="84">
        <v>260.0</v>
      </c>
      <c r="C41" s="84">
        <f t="shared" si="11"/>
        <v>130</v>
      </c>
      <c r="D41" s="84">
        <f t="shared" si="12"/>
        <v>130</v>
      </c>
    </row>
    <row r="42" ht="15.75" customHeight="1">
      <c r="A42" s="84" t="s">
        <v>164</v>
      </c>
      <c r="B42" s="84">
        <v>260.0</v>
      </c>
      <c r="C42" s="84">
        <f t="shared" si="11"/>
        <v>130</v>
      </c>
      <c r="D42" s="84">
        <f t="shared" si="12"/>
        <v>130</v>
      </c>
    </row>
    <row r="43" ht="15.75" customHeight="1">
      <c r="A43" s="84" t="s">
        <v>122</v>
      </c>
      <c r="B43" s="84">
        <v>260.0</v>
      </c>
      <c r="C43" s="84">
        <f t="shared" si="11"/>
        <v>130</v>
      </c>
      <c r="D43" s="84">
        <f t="shared" si="12"/>
        <v>130</v>
      </c>
    </row>
    <row r="44" ht="15.75" customHeight="1">
      <c r="A44" s="84" t="s">
        <v>123</v>
      </c>
      <c r="B44" s="84">
        <v>260.0</v>
      </c>
      <c r="C44" s="84">
        <f t="shared" si="11"/>
        <v>130</v>
      </c>
      <c r="D44" s="84">
        <f t="shared" si="12"/>
        <v>130</v>
      </c>
    </row>
    <row r="45" ht="15.75" customHeight="1">
      <c r="A45" s="84" t="s">
        <v>124</v>
      </c>
      <c r="B45" s="84">
        <v>230.0</v>
      </c>
      <c r="C45" s="84">
        <f t="shared" si="11"/>
        <v>115</v>
      </c>
      <c r="D45" s="84">
        <f t="shared" si="12"/>
        <v>115</v>
      </c>
    </row>
    <row r="46" ht="15.75" customHeight="1">
      <c r="A46" s="84" t="s">
        <v>165</v>
      </c>
      <c r="B46" s="84">
        <v>250.0</v>
      </c>
      <c r="C46" s="84">
        <f t="shared" si="11"/>
        <v>125</v>
      </c>
      <c r="D46" s="84">
        <f t="shared" si="12"/>
        <v>125</v>
      </c>
    </row>
    <row r="47" ht="15.75" customHeight="1">
      <c r="A47" s="84" t="s">
        <v>166</v>
      </c>
      <c r="B47" s="84">
        <v>250.0</v>
      </c>
      <c r="C47" s="84">
        <f t="shared" si="11"/>
        <v>125</v>
      </c>
      <c r="D47" s="84">
        <f t="shared" si="12"/>
        <v>125</v>
      </c>
    </row>
    <row r="48" ht="15.75" customHeight="1">
      <c r="A48" s="84" t="s">
        <v>167</v>
      </c>
      <c r="B48" s="84">
        <v>250.0</v>
      </c>
      <c r="C48" s="84">
        <f t="shared" si="11"/>
        <v>125</v>
      </c>
      <c r="D48" s="84">
        <f t="shared" si="12"/>
        <v>125</v>
      </c>
    </row>
    <row r="49" ht="15.75" customHeight="1">
      <c r="A49" s="92" t="s">
        <v>144</v>
      </c>
      <c r="B49" s="95">
        <f t="shared" ref="B49:C49" si="13">MEDIAN(B37:B48)</f>
        <v>250</v>
      </c>
      <c r="C49" s="92">
        <f t="shared" si="13"/>
        <v>125</v>
      </c>
      <c r="D49" s="92"/>
    </row>
    <row r="50" ht="15.75" customHeight="1">
      <c r="A50" s="92" t="s">
        <v>168</v>
      </c>
    </row>
    <row r="51" ht="15.75" customHeight="1">
      <c r="A51" s="84" t="s">
        <v>125</v>
      </c>
      <c r="B51" s="84">
        <v>300.0</v>
      </c>
      <c r="C51" s="84">
        <f>ROUNDUP(B51/2,0)</f>
        <v>150</v>
      </c>
    </row>
    <row r="52" ht="15.75" customHeight="1">
      <c r="A52" s="84" t="s">
        <v>126</v>
      </c>
      <c r="B52" s="84">
        <v>340.0</v>
      </c>
      <c r="C52" s="84">
        <f t="shared" ref="C52:C55" si="14">B52/2</f>
        <v>170</v>
      </c>
    </row>
    <row r="53" ht="15.75" customHeight="1">
      <c r="A53" s="84" t="s">
        <v>127</v>
      </c>
      <c r="B53" s="84">
        <v>380.0</v>
      </c>
      <c r="C53" s="84">
        <f t="shared" si="14"/>
        <v>190</v>
      </c>
    </row>
    <row r="54" ht="15.75" customHeight="1">
      <c r="A54" s="84" t="s">
        <v>128</v>
      </c>
      <c r="B54" s="84">
        <v>380.0</v>
      </c>
      <c r="C54" s="84">
        <f t="shared" si="14"/>
        <v>190</v>
      </c>
    </row>
    <row r="55" ht="15.75" customHeight="1">
      <c r="A55" s="84" t="s">
        <v>129</v>
      </c>
      <c r="B55" s="84">
        <v>380.0</v>
      </c>
      <c r="C55" s="84">
        <f t="shared" si="14"/>
        <v>190</v>
      </c>
    </row>
    <row r="56" ht="15.75" customHeight="1">
      <c r="A56" s="92" t="s">
        <v>144</v>
      </c>
      <c r="B56" s="95">
        <f t="shared" ref="B56:C56" si="15">MEDIAN(B51:B55)</f>
        <v>380</v>
      </c>
      <c r="C56" s="92">
        <f t="shared" si="15"/>
        <v>190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D2"/>
    <mergeCell ref="A16:D16"/>
    <mergeCell ref="A22:D22"/>
    <mergeCell ref="A36:D36"/>
    <mergeCell ref="A50:D50"/>
  </mergeCells>
  <conditionalFormatting sqref="A1:A1000">
    <cfRule type="cellIs" dxfId="0" priority="1" operator="equal">
      <formula>"MEDIAN PRICE"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14"/>
  </cols>
  <sheetData>
    <row r="1" ht="12.75" customHeight="1">
      <c r="B1" s="12" t="s">
        <v>169</v>
      </c>
    </row>
    <row r="2" ht="12.75" customHeight="1">
      <c r="B2" s="12" t="s">
        <v>39</v>
      </c>
      <c r="C2" s="12" t="s">
        <v>40</v>
      </c>
      <c r="D2" s="12" t="s">
        <v>41</v>
      </c>
      <c r="E2" s="12" t="s">
        <v>42</v>
      </c>
    </row>
    <row r="3" ht="12.75" customHeight="1">
      <c r="A3" s="63" t="s">
        <v>170</v>
      </c>
      <c r="B3" s="84">
        <v>5.0</v>
      </c>
      <c r="C3" s="84">
        <v>5.0</v>
      </c>
      <c r="D3" s="84">
        <v>5.0</v>
      </c>
      <c r="E3" s="84">
        <v>3.0</v>
      </c>
    </row>
    <row r="4" ht="12.75" customHeight="1">
      <c r="A4" s="63" t="s">
        <v>171</v>
      </c>
      <c r="B4" s="84">
        <v>7.0</v>
      </c>
      <c r="C4" s="84">
        <v>7.0</v>
      </c>
      <c r="D4" s="84">
        <v>7.0</v>
      </c>
      <c r="E4" s="84">
        <v>7.0</v>
      </c>
    </row>
    <row r="5" ht="12.75" customHeight="1">
      <c r="A5" s="63" t="s">
        <v>172</v>
      </c>
      <c r="B5" s="84">
        <v>9.0</v>
      </c>
      <c r="C5" s="84">
        <v>10.0</v>
      </c>
      <c r="D5" s="84">
        <v>15.0</v>
      </c>
      <c r="E5" s="84">
        <v>9.0</v>
      </c>
    </row>
    <row r="6" ht="12.75" customHeight="1">
      <c r="A6" s="63" t="s">
        <v>173</v>
      </c>
      <c r="B6" s="84">
        <v>3.0</v>
      </c>
      <c r="C6" s="84">
        <v>3.0</v>
      </c>
      <c r="D6" s="84">
        <v>3.0</v>
      </c>
      <c r="E6" s="84">
        <v>13.0</v>
      </c>
    </row>
    <row r="7" ht="12.75" customHeight="1">
      <c r="A7" s="63" t="s">
        <v>174</v>
      </c>
      <c r="B7" s="84">
        <v>15.0</v>
      </c>
      <c r="C7" s="84">
        <v>15.0</v>
      </c>
      <c r="D7" s="84">
        <v>15.0</v>
      </c>
      <c r="E7" s="97">
        <v>5.0</v>
      </c>
    </row>
    <row r="8" ht="12.75" customHeight="1">
      <c r="A8" s="63" t="s">
        <v>175</v>
      </c>
      <c r="B8" s="98">
        <v>4.0</v>
      </c>
      <c r="C8" s="99">
        <v>4.0</v>
      </c>
      <c r="D8" s="84">
        <v>4.0</v>
      </c>
      <c r="E8" s="84">
        <v>4.0</v>
      </c>
    </row>
    <row r="9" ht="12.75" customHeight="1">
      <c r="A9" s="63" t="s">
        <v>176</v>
      </c>
      <c r="B9" s="84">
        <v>3.0</v>
      </c>
      <c r="C9" s="99">
        <v>3.0</v>
      </c>
      <c r="D9" s="84">
        <v>13.0</v>
      </c>
      <c r="E9" s="84">
        <v>13.0</v>
      </c>
    </row>
    <row r="10" ht="12.75" customHeight="1">
      <c r="A10" s="63" t="s">
        <v>177</v>
      </c>
      <c r="B10" s="84">
        <v>7.0</v>
      </c>
      <c r="C10" s="99">
        <v>7.0</v>
      </c>
      <c r="D10" s="84">
        <v>7.0</v>
      </c>
      <c r="E10" s="84">
        <v>7.0</v>
      </c>
    </row>
    <row r="11" ht="12.75" customHeight="1">
      <c r="A11" s="63" t="s">
        <v>178</v>
      </c>
      <c r="B11" s="84">
        <v>5.0</v>
      </c>
      <c r="C11" s="99">
        <v>5.0</v>
      </c>
      <c r="D11" s="84">
        <v>5.0</v>
      </c>
      <c r="E11" s="84">
        <v>5.0</v>
      </c>
    </row>
    <row r="12" ht="12.75" customHeight="1">
      <c r="A12" s="63" t="s">
        <v>179</v>
      </c>
      <c r="B12" s="84">
        <v>10.0</v>
      </c>
      <c r="C12" s="99">
        <v>10.0</v>
      </c>
      <c r="D12" s="84">
        <v>10.0</v>
      </c>
      <c r="E12" s="84">
        <v>10.0</v>
      </c>
    </row>
    <row r="13" ht="12.75" customHeight="1">
      <c r="A13" s="63" t="s">
        <v>180</v>
      </c>
      <c r="B13" s="84">
        <v>3.0</v>
      </c>
      <c r="C13" s="99">
        <v>3.0</v>
      </c>
      <c r="D13" s="84">
        <v>4.0</v>
      </c>
      <c r="E13" s="84">
        <v>9.0</v>
      </c>
    </row>
    <row r="14" ht="12.75" customHeight="1">
      <c r="A14" s="63" t="s">
        <v>181</v>
      </c>
      <c r="B14" s="84">
        <v>17.0</v>
      </c>
      <c r="C14" s="99">
        <v>17.0</v>
      </c>
      <c r="D14" s="84">
        <v>17.0</v>
      </c>
      <c r="E14" s="97">
        <v>6.0</v>
      </c>
    </row>
    <row r="15" ht="12.75" customHeight="1">
      <c r="A15" s="63" t="s">
        <v>182</v>
      </c>
      <c r="B15" s="98">
        <v>4.0</v>
      </c>
      <c r="C15" s="99">
        <v>4.0</v>
      </c>
      <c r="D15" s="84">
        <v>4.0</v>
      </c>
      <c r="E15" s="84">
        <v>4.0</v>
      </c>
    </row>
    <row r="16" ht="12.75" customHeight="1">
      <c r="A16" s="63" t="s">
        <v>183</v>
      </c>
      <c r="B16" s="84">
        <v>3.0</v>
      </c>
      <c r="C16" s="99">
        <v>3.0</v>
      </c>
      <c r="D16" s="84">
        <v>9.0</v>
      </c>
      <c r="E16" s="84">
        <v>9.0</v>
      </c>
    </row>
    <row r="17" ht="12.75" customHeight="1">
      <c r="A17" s="63" t="s">
        <v>184</v>
      </c>
      <c r="B17" s="84">
        <v>4.0</v>
      </c>
      <c r="C17" s="99">
        <v>4.0</v>
      </c>
      <c r="D17" s="84">
        <v>4.0</v>
      </c>
      <c r="E17" s="84">
        <v>4.0</v>
      </c>
    </row>
    <row r="18" ht="12.75" customHeight="1">
      <c r="A18" s="63" t="s">
        <v>185</v>
      </c>
      <c r="B18" s="84">
        <v>2.0</v>
      </c>
      <c r="C18" s="99">
        <v>2.0</v>
      </c>
      <c r="D18" s="84">
        <v>2.0</v>
      </c>
      <c r="E18" s="84">
        <v>12.0</v>
      </c>
    </row>
    <row r="19" ht="12.75" customHeight="1">
      <c r="A19" s="63" t="s">
        <v>186</v>
      </c>
      <c r="B19" s="84">
        <v>11.0</v>
      </c>
      <c r="C19" s="99">
        <v>11.0</v>
      </c>
      <c r="D19" s="84">
        <v>11.0</v>
      </c>
      <c r="E19" s="84">
        <v>11.0</v>
      </c>
    </row>
    <row r="20" ht="12.75" customHeight="1">
      <c r="A20" s="63" t="s">
        <v>187</v>
      </c>
      <c r="B20" s="84">
        <v>5.0</v>
      </c>
      <c r="C20" s="99">
        <v>5.0</v>
      </c>
      <c r="D20" s="84">
        <v>5.0</v>
      </c>
      <c r="E20" s="84">
        <v>15.0</v>
      </c>
    </row>
    <row r="21" ht="12.75" customHeight="1">
      <c r="A21" s="63" t="s">
        <v>188</v>
      </c>
      <c r="B21" s="84">
        <v>16.0</v>
      </c>
      <c r="C21" s="99">
        <v>16.0</v>
      </c>
      <c r="D21" s="84">
        <v>16.0</v>
      </c>
      <c r="E21" s="97">
        <v>5.0</v>
      </c>
    </row>
    <row r="22" ht="12.75" customHeight="1">
      <c r="A22" s="63" t="s">
        <v>189</v>
      </c>
      <c r="B22" s="98">
        <v>5.0</v>
      </c>
      <c r="C22" s="99">
        <v>5.0</v>
      </c>
      <c r="D22" s="84">
        <v>8.0</v>
      </c>
      <c r="E22" s="84">
        <v>8.0</v>
      </c>
    </row>
    <row r="23" ht="12.75" customHeight="1">
      <c r="A23" s="63" t="s">
        <v>190</v>
      </c>
      <c r="B23" s="84">
        <v>3.0</v>
      </c>
      <c r="C23" s="99">
        <v>3.0</v>
      </c>
      <c r="D23" s="84">
        <v>11.0</v>
      </c>
      <c r="E23" s="84">
        <v>11.0</v>
      </c>
    </row>
    <row r="24" ht="12.75" customHeight="1">
      <c r="A24" s="63" t="s">
        <v>191</v>
      </c>
      <c r="B24" s="84">
        <v>6.0</v>
      </c>
      <c r="C24" s="99">
        <v>4.0</v>
      </c>
      <c r="D24" s="84">
        <v>6.0</v>
      </c>
      <c r="E24" s="84">
        <v>7.0</v>
      </c>
    </row>
    <row r="25" ht="12.75" customHeight="1">
      <c r="A25" s="63" t="s">
        <v>192</v>
      </c>
      <c r="B25" s="84">
        <v>5.0</v>
      </c>
      <c r="C25" s="99">
        <v>5.0</v>
      </c>
      <c r="D25" s="84">
        <v>5.0</v>
      </c>
      <c r="E25" s="84">
        <v>5.0</v>
      </c>
    </row>
    <row r="26" ht="12.75" customHeight="1">
      <c r="A26" s="63" t="s">
        <v>193</v>
      </c>
      <c r="B26" s="84">
        <v>16.0</v>
      </c>
      <c r="C26" s="99">
        <v>16.0</v>
      </c>
      <c r="D26" s="84">
        <v>16.0</v>
      </c>
      <c r="E26" s="84">
        <v>16.0</v>
      </c>
    </row>
    <row r="27" ht="12.75" customHeight="1">
      <c r="A27" s="63" t="s">
        <v>194</v>
      </c>
      <c r="B27" s="84">
        <v>3.0</v>
      </c>
      <c r="C27" s="99">
        <v>3.0</v>
      </c>
      <c r="D27" s="84">
        <v>8.0</v>
      </c>
      <c r="E27" s="84">
        <v>12.0</v>
      </c>
    </row>
    <row r="28" ht="12.75" customHeight="1">
      <c r="A28" s="63" t="s">
        <v>195</v>
      </c>
      <c r="B28" s="84">
        <v>6.0</v>
      </c>
      <c r="C28" s="99">
        <v>6.0</v>
      </c>
      <c r="D28" s="84">
        <v>6.0</v>
      </c>
      <c r="E28" s="97">
        <v>6.0</v>
      </c>
    </row>
    <row r="29" ht="12.75" customHeight="1">
      <c r="A29" s="63" t="s">
        <v>196</v>
      </c>
      <c r="B29" s="98">
        <v>4.0</v>
      </c>
      <c r="C29" s="99">
        <v>3.0</v>
      </c>
      <c r="D29" s="84">
        <v>4.0</v>
      </c>
      <c r="E29" s="84">
        <v>2.0</v>
      </c>
    </row>
    <row r="30" ht="12.75" customHeight="1">
      <c r="A30" s="63" t="s">
        <v>197</v>
      </c>
      <c r="B30" s="84">
        <v>2.0</v>
      </c>
      <c r="C30" s="99">
        <v>2.0</v>
      </c>
      <c r="D30" s="84">
        <v>12.0</v>
      </c>
      <c r="E30" s="84">
        <v>12.0</v>
      </c>
    </row>
    <row r="31" ht="12.75" customHeight="1">
      <c r="A31" s="63" t="s">
        <v>198</v>
      </c>
      <c r="B31" s="84">
        <v>6.0</v>
      </c>
      <c r="C31" s="99">
        <v>6.0</v>
      </c>
      <c r="D31" s="84">
        <v>6.0</v>
      </c>
      <c r="E31" s="84">
        <v>3.0</v>
      </c>
    </row>
    <row r="32" ht="12.75" customHeight="1">
      <c r="A32" s="63" t="s">
        <v>199</v>
      </c>
      <c r="B32" s="84">
        <v>5.0</v>
      </c>
      <c r="C32" s="99">
        <v>4.0</v>
      </c>
      <c r="D32" s="84">
        <v>5.0</v>
      </c>
      <c r="E32" s="84">
        <v>7.0</v>
      </c>
    </row>
    <row r="33" ht="12.75" customHeight="1">
      <c r="A33" s="63" t="s">
        <v>200</v>
      </c>
      <c r="B33" s="84">
        <v>11.0</v>
      </c>
      <c r="C33" s="100"/>
      <c r="D33" s="84">
        <v>13.0</v>
      </c>
      <c r="E33" s="84">
        <v>10.0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14"/>
  </cols>
  <sheetData>
    <row r="1" ht="12.75" customHeight="1">
      <c r="B1" s="12" t="s">
        <v>201</v>
      </c>
    </row>
    <row r="2" ht="12.75" customHeight="1">
      <c r="B2" s="12" t="s">
        <v>39</v>
      </c>
      <c r="C2" s="12" t="s">
        <v>40</v>
      </c>
      <c r="D2" s="12" t="s">
        <v>41</v>
      </c>
      <c r="E2" s="12" t="s">
        <v>42</v>
      </c>
    </row>
    <row r="3" ht="12.75" customHeight="1">
      <c r="A3" s="63" t="s">
        <v>170</v>
      </c>
      <c r="B3" s="84">
        <v>4.0</v>
      </c>
      <c r="C3" s="84">
        <v>8.0</v>
      </c>
      <c r="D3" s="84">
        <v>4.0</v>
      </c>
      <c r="E3" s="84">
        <v>3.0</v>
      </c>
    </row>
    <row r="4" ht="12.75" customHeight="1">
      <c r="A4" s="63" t="s">
        <v>171</v>
      </c>
      <c r="B4" s="84">
        <v>3.0</v>
      </c>
      <c r="C4" s="84">
        <v>3.0</v>
      </c>
      <c r="D4" s="84">
        <v>3.0</v>
      </c>
      <c r="E4" s="84">
        <v>3.0</v>
      </c>
    </row>
    <row r="5" ht="12.75" customHeight="1">
      <c r="A5" s="63" t="s">
        <v>172</v>
      </c>
      <c r="B5" s="84">
        <v>6.0</v>
      </c>
      <c r="C5" s="84">
        <v>6.0</v>
      </c>
      <c r="D5" s="84">
        <v>6.0</v>
      </c>
      <c r="E5" s="84">
        <v>5.0</v>
      </c>
    </row>
    <row r="6" ht="12.75" customHeight="1">
      <c r="A6" s="63" t="s">
        <v>173</v>
      </c>
      <c r="B6" s="84">
        <v>2.0</v>
      </c>
      <c r="C6" s="84">
        <v>4.0</v>
      </c>
      <c r="D6" s="84">
        <v>2.0</v>
      </c>
      <c r="E6" s="84">
        <v>2.0</v>
      </c>
    </row>
    <row r="7" ht="12.75" customHeight="1">
      <c r="A7" s="63" t="s">
        <v>174</v>
      </c>
      <c r="B7" s="84">
        <v>5.0</v>
      </c>
      <c r="C7" s="84">
        <v>5.0</v>
      </c>
      <c r="D7" s="84">
        <v>5.0</v>
      </c>
      <c r="E7" s="97">
        <v>5.0</v>
      </c>
    </row>
    <row r="8" ht="12.75" customHeight="1">
      <c r="A8" s="63" t="s">
        <v>175</v>
      </c>
      <c r="B8" s="98">
        <v>3.0</v>
      </c>
      <c r="C8" s="99">
        <v>3.0</v>
      </c>
      <c r="D8" s="84">
        <v>3.0</v>
      </c>
      <c r="E8" s="84">
        <v>3.0</v>
      </c>
    </row>
    <row r="9" ht="12.75" customHeight="1">
      <c r="A9" s="63" t="s">
        <v>176</v>
      </c>
      <c r="B9" s="84">
        <v>2.0</v>
      </c>
      <c r="C9" s="99">
        <v>2.0</v>
      </c>
      <c r="D9" s="84">
        <v>2.0</v>
      </c>
      <c r="E9" s="84">
        <v>4.0</v>
      </c>
    </row>
    <row r="10" ht="12.75" customHeight="1">
      <c r="A10" s="63" t="s">
        <v>177</v>
      </c>
      <c r="B10" s="84">
        <v>3.0</v>
      </c>
      <c r="C10" s="99">
        <v>5.0</v>
      </c>
      <c r="D10" s="84">
        <v>3.0</v>
      </c>
      <c r="E10" s="84">
        <v>6.0</v>
      </c>
    </row>
    <row r="11" ht="12.75" customHeight="1">
      <c r="A11" s="63" t="s">
        <v>178</v>
      </c>
      <c r="B11" s="84">
        <v>4.0</v>
      </c>
      <c r="C11" s="99">
        <v>4.0</v>
      </c>
      <c r="D11" s="84">
        <v>4.0</v>
      </c>
      <c r="E11" s="84">
        <v>4.0</v>
      </c>
    </row>
    <row r="12" ht="12.75" customHeight="1">
      <c r="A12" s="63" t="s">
        <v>179</v>
      </c>
      <c r="B12" s="84">
        <v>3.0</v>
      </c>
      <c r="C12" s="99">
        <v>3.0</v>
      </c>
      <c r="D12" s="84">
        <v>3.0</v>
      </c>
      <c r="E12" s="84">
        <v>6.0</v>
      </c>
    </row>
    <row r="13" ht="12.75" customHeight="1">
      <c r="A13" s="63" t="s">
        <v>180</v>
      </c>
      <c r="B13" s="84">
        <v>1.0</v>
      </c>
      <c r="C13" s="99">
        <v>4.0</v>
      </c>
      <c r="D13" s="84">
        <v>1.0</v>
      </c>
      <c r="E13" s="84">
        <v>7.0</v>
      </c>
    </row>
    <row r="14" ht="12.75" customHeight="1">
      <c r="A14" s="63" t="s">
        <v>181</v>
      </c>
      <c r="B14" s="84">
        <v>3.0</v>
      </c>
      <c r="C14" s="99">
        <v>3.0</v>
      </c>
      <c r="D14" s="84">
        <v>3.0</v>
      </c>
      <c r="E14" s="97">
        <v>3.0</v>
      </c>
    </row>
    <row r="15" ht="12.75" customHeight="1">
      <c r="A15" s="63" t="s">
        <v>182</v>
      </c>
      <c r="B15" s="98">
        <v>2.0</v>
      </c>
      <c r="C15" s="99">
        <v>3.0</v>
      </c>
      <c r="D15" s="84">
        <v>2.0</v>
      </c>
      <c r="E15" s="84">
        <v>2.0</v>
      </c>
    </row>
    <row r="16" ht="12.75" customHeight="1">
      <c r="A16" s="63" t="s">
        <v>183</v>
      </c>
      <c r="B16" s="84">
        <v>8.0</v>
      </c>
      <c r="C16" s="99">
        <v>3.0</v>
      </c>
      <c r="D16" s="84">
        <v>5.0</v>
      </c>
      <c r="E16" s="84">
        <v>5.0</v>
      </c>
    </row>
    <row r="17" ht="12.75" customHeight="1">
      <c r="A17" s="63" t="s">
        <v>184</v>
      </c>
      <c r="B17" s="84">
        <v>3.0</v>
      </c>
      <c r="C17" s="99">
        <v>3.0</v>
      </c>
      <c r="D17" s="84">
        <v>3.0</v>
      </c>
      <c r="E17" s="84">
        <v>3.0</v>
      </c>
    </row>
    <row r="18" ht="12.75" customHeight="1">
      <c r="A18" s="63" t="s">
        <v>185</v>
      </c>
      <c r="B18" s="84">
        <v>4.0</v>
      </c>
      <c r="C18" s="99">
        <v>4.0</v>
      </c>
      <c r="D18" s="84">
        <v>4.0</v>
      </c>
      <c r="E18" s="84">
        <v>9.0</v>
      </c>
    </row>
    <row r="19" ht="12.75" customHeight="1">
      <c r="A19" s="63" t="s">
        <v>186</v>
      </c>
      <c r="B19" s="84">
        <v>2.0</v>
      </c>
      <c r="C19" s="99">
        <v>2.0</v>
      </c>
      <c r="D19" s="84">
        <v>2.0</v>
      </c>
      <c r="E19" s="84">
        <v>5.0</v>
      </c>
    </row>
    <row r="20" ht="12.75" customHeight="1">
      <c r="A20" s="63" t="s">
        <v>187</v>
      </c>
      <c r="B20" s="84">
        <v>1.0</v>
      </c>
      <c r="C20" s="99">
        <v>5.0</v>
      </c>
      <c r="D20" s="84">
        <v>1.0</v>
      </c>
      <c r="E20" s="84">
        <v>8.0</v>
      </c>
    </row>
    <row r="21" ht="12.75" customHeight="1">
      <c r="A21" s="63" t="s">
        <v>188</v>
      </c>
      <c r="B21" s="84">
        <v>3.0</v>
      </c>
      <c r="C21" s="99">
        <v>3.0</v>
      </c>
      <c r="D21" s="84">
        <v>3.0</v>
      </c>
      <c r="E21" s="97">
        <v>3.0</v>
      </c>
    </row>
    <row r="22" ht="12.75" customHeight="1">
      <c r="A22" s="63" t="s">
        <v>189</v>
      </c>
      <c r="B22" s="98">
        <v>2.0</v>
      </c>
      <c r="C22" s="99">
        <v>4.0</v>
      </c>
      <c r="D22" s="84">
        <v>2.0</v>
      </c>
      <c r="E22" s="84">
        <v>1.0</v>
      </c>
    </row>
    <row r="23" ht="12.75" customHeight="1">
      <c r="A23" s="63" t="s">
        <v>190</v>
      </c>
      <c r="B23" s="84">
        <v>1.0</v>
      </c>
      <c r="C23" s="99">
        <v>1.0</v>
      </c>
      <c r="D23" s="84">
        <v>1.0</v>
      </c>
      <c r="E23" s="84">
        <v>1.0</v>
      </c>
    </row>
    <row r="24" ht="12.75" customHeight="1">
      <c r="A24" s="63" t="s">
        <v>191</v>
      </c>
      <c r="B24" s="84">
        <v>4.0</v>
      </c>
      <c r="C24" s="99">
        <v>4.0</v>
      </c>
      <c r="D24" s="84">
        <v>4.0</v>
      </c>
      <c r="E24" s="84">
        <v>4.0</v>
      </c>
    </row>
    <row r="25" ht="12.75" customHeight="1">
      <c r="A25" s="63" t="s">
        <v>192</v>
      </c>
      <c r="B25" s="84">
        <v>2.0</v>
      </c>
      <c r="C25" s="99">
        <v>7.0</v>
      </c>
      <c r="D25" s="84">
        <v>2.0</v>
      </c>
      <c r="E25" s="84">
        <v>5.0</v>
      </c>
    </row>
    <row r="26" ht="12.75" customHeight="1">
      <c r="A26" s="63" t="s">
        <v>193</v>
      </c>
      <c r="B26" s="84">
        <v>6.0</v>
      </c>
      <c r="C26" s="99">
        <v>6.0</v>
      </c>
      <c r="D26" s="84">
        <v>6.0</v>
      </c>
      <c r="E26" s="84">
        <v>6.0</v>
      </c>
    </row>
    <row r="27" ht="12.75" customHeight="1">
      <c r="A27" s="63" t="s">
        <v>194</v>
      </c>
      <c r="B27" s="84">
        <v>2.0</v>
      </c>
      <c r="C27" s="99">
        <v>0.0</v>
      </c>
      <c r="D27" s="84">
        <v>1.0</v>
      </c>
      <c r="E27" s="84">
        <v>1.0</v>
      </c>
    </row>
    <row r="28" ht="12.75" customHeight="1">
      <c r="A28" s="63" t="s">
        <v>195</v>
      </c>
      <c r="B28" s="84">
        <v>5.0</v>
      </c>
      <c r="C28" s="99">
        <v>4.0</v>
      </c>
      <c r="D28" s="84">
        <v>5.0</v>
      </c>
      <c r="E28" s="97">
        <v>5.0</v>
      </c>
    </row>
    <row r="29" ht="12.75" customHeight="1">
      <c r="A29" s="63" t="s">
        <v>196</v>
      </c>
      <c r="B29" s="98">
        <v>3.0</v>
      </c>
      <c r="C29" s="99">
        <v>3.0</v>
      </c>
      <c r="D29" s="84">
        <v>3.0</v>
      </c>
      <c r="E29" s="84">
        <v>3.0</v>
      </c>
    </row>
    <row r="30" ht="12.75" customHeight="1">
      <c r="A30" s="63" t="s">
        <v>197</v>
      </c>
      <c r="B30" s="84">
        <v>2.0</v>
      </c>
      <c r="C30" s="99">
        <v>1.0</v>
      </c>
      <c r="D30" s="84">
        <v>4.0</v>
      </c>
      <c r="E30" s="84">
        <v>6.0</v>
      </c>
    </row>
    <row r="31" ht="12.75" customHeight="1">
      <c r="A31" s="63" t="s">
        <v>198</v>
      </c>
      <c r="B31" s="84">
        <v>2.0</v>
      </c>
      <c r="C31" s="99">
        <v>3.0</v>
      </c>
      <c r="D31" s="84">
        <v>2.0</v>
      </c>
      <c r="E31" s="84">
        <v>8.0</v>
      </c>
    </row>
    <row r="32" ht="12.75" customHeight="1">
      <c r="A32" s="63" t="s">
        <v>199</v>
      </c>
      <c r="B32" s="84">
        <v>3.0</v>
      </c>
      <c r="C32" s="99">
        <v>2.0</v>
      </c>
      <c r="D32" s="84">
        <v>3.0</v>
      </c>
      <c r="E32" s="84">
        <v>5.0</v>
      </c>
    </row>
    <row r="33" ht="12.75" customHeight="1">
      <c r="A33" s="63" t="s">
        <v>200</v>
      </c>
      <c r="B33" s="84">
        <v>6.0</v>
      </c>
      <c r="C33" s="100"/>
      <c r="D33" s="84">
        <v>7.0</v>
      </c>
      <c r="E33" s="84">
        <v>9.0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14"/>
  </cols>
  <sheetData>
    <row r="1" ht="12.75" customHeight="1">
      <c r="B1" s="12" t="s">
        <v>202</v>
      </c>
    </row>
    <row r="2" ht="12.75" customHeight="1">
      <c r="B2" s="12" t="s">
        <v>39</v>
      </c>
      <c r="C2" s="12" t="s">
        <v>40</v>
      </c>
      <c r="D2" s="12" t="s">
        <v>41</v>
      </c>
      <c r="E2" s="12" t="s">
        <v>42</v>
      </c>
    </row>
    <row r="3" ht="12.75" customHeight="1">
      <c r="A3" s="63" t="s">
        <v>170</v>
      </c>
      <c r="B3" s="84">
        <v>2.0</v>
      </c>
      <c r="C3" s="84">
        <v>2.0</v>
      </c>
      <c r="D3" s="84">
        <v>2.0</v>
      </c>
      <c r="E3" s="84">
        <v>2.0</v>
      </c>
    </row>
    <row r="4" ht="12.75" customHeight="1">
      <c r="A4" s="63" t="s">
        <v>171</v>
      </c>
      <c r="B4" s="84">
        <v>4.0</v>
      </c>
      <c r="C4" s="84">
        <v>3.0</v>
      </c>
      <c r="D4" s="84">
        <v>4.0</v>
      </c>
      <c r="E4" s="84">
        <v>7.0</v>
      </c>
    </row>
    <row r="5" ht="12.75" customHeight="1">
      <c r="A5" s="63" t="s">
        <v>172</v>
      </c>
      <c r="B5" s="84">
        <v>6.0</v>
      </c>
      <c r="C5" s="84">
        <v>6.0</v>
      </c>
      <c r="D5" s="84">
        <v>6.0</v>
      </c>
      <c r="E5" s="84">
        <v>5.0</v>
      </c>
    </row>
    <row r="6" ht="12.75" customHeight="1">
      <c r="A6" s="63" t="s">
        <v>173</v>
      </c>
      <c r="B6" s="84">
        <v>0.0</v>
      </c>
      <c r="C6" s="84">
        <v>0.0</v>
      </c>
      <c r="D6" s="84">
        <v>0.0</v>
      </c>
      <c r="E6" s="84">
        <v>2.0</v>
      </c>
    </row>
    <row r="7" ht="12.75" customHeight="1">
      <c r="A7" s="63" t="s">
        <v>174</v>
      </c>
      <c r="B7" s="84">
        <v>5.0</v>
      </c>
      <c r="C7" s="84">
        <v>2.0</v>
      </c>
      <c r="D7" s="84">
        <v>5.0</v>
      </c>
      <c r="E7" s="97">
        <v>7.0</v>
      </c>
    </row>
    <row r="8" ht="12.75" customHeight="1">
      <c r="A8" s="63" t="s">
        <v>175</v>
      </c>
      <c r="B8" s="98">
        <v>1.0</v>
      </c>
      <c r="C8" s="99">
        <v>1.0</v>
      </c>
      <c r="D8" s="84">
        <v>8.0</v>
      </c>
      <c r="E8" s="84">
        <v>8.0</v>
      </c>
    </row>
    <row r="9" ht="12.75" customHeight="1">
      <c r="A9" s="63" t="s">
        <v>176</v>
      </c>
      <c r="B9" s="84">
        <v>0.0</v>
      </c>
      <c r="C9" s="99">
        <v>0.0</v>
      </c>
      <c r="D9" s="84">
        <v>4.0</v>
      </c>
      <c r="E9" s="84">
        <v>4.0</v>
      </c>
    </row>
    <row r="10" ht="12.75" customHeight="1">
      <c r="A10" s="63" t="s">
        <v>177</v>
      </c>
      <c r="B10" s="84">
        <v>2.0</v>
      </c>
      <c r="C10" s="99">
        <v>2.0</v>
      </c>
      <c r="D10" s="84">
        <v>2.0</v>
      </c>
      <c r="E10" s="84">
        <v>2.0</v>
      </c>
    </row>
    <row r="11" ht="12.75" customHeight="1">
      <c r="A11" s="63" t="s">
        <v>178</v>
      </c>
      <c r="B11" s="84">
        <v>1.0</v>
      </c>
      <c r="C11" s="99">
        <v>3.0</v>
      </c>
      <c r="D11" s="84">
        <v>1.0</v>
      </c>
      <c r="E11" s="84">
        <v>5.0</v>
      </c>
    </row>
    <row r="12" ht="12.75" customHeight="1">
      <c r="A12" s="63" t="s">
        <v>179</v>
      </c>
      <c r="B12" s="84">
        <v>3.0</v>
      </c>
      <c r="C12" s="99">
        <v>2.0</v>
      </c>
      <c r="D12" s="84">
        <v>3.0</v>
      </c>
      <c r="E12" s="84">
        <v>8.0</v>
      </c>
    </row>
    <row r="13" ht="12.75" customHeight="1">
      <c r="A13" s="63" t="s">
        <v>180</v>
      </c>
      <c r="B13" s="84">
        <v>0.0</v>
      </c>
      <c r="C13" s="99">
        <v>0.0</v>
      </c>
      <c r="D13" s="84">
        <v>0.0</v>
      </c>
      <c r="E13" s="84">
        <v>5.0</v>
      </c>
    </row>
    <row r="14" ht="12.75" customHeight="1">
      <c r="A14" s="63" t="s">
        <v>181</v>
      </c>
      <c r="B14" s="84">
        <v>4.0</v>
      </c>
      <c r="C14" s="99">
        <v>4.0</v>
      </c>
      <c r="D14" s="84">
        <v>5.0</v>
      </c>
      <c r="E14" s="97">
        <v>5.0</v>
      </c>
    </row>
    <row r="15" ht="12.75" customHeight="1">
      <c r="A15" s="63" t="s">
        <v>182</v>
      </c>
      <c r="B15" s="98">
        <v>3.0</v>
      </c>
      <c r="C15" s="99">
        <v>3.0</v>
      </c>
      <c r="D15" s="84">
        <v>9.0</v>
      </c>
      <c r="E15" s="84">
        <v>2.0</v>
      </c>
    </row>
    <row r="16" ht="12.75" customHeight="1">
      <c r="A16" s="63" t="s">
        <v>183</v>
      </c>
      <c r="B16" s="84">
        <v>1.0</v>
      </c>
      <c r="C16" s="99">
        <v>1.0</v>
      </c>
      <c r="D16" s="84">
        <v>9.0</v>
      </c>
      <c r="E16" s="84">
        <v>9.0</v>
      </c>
    </row>
    <row r="17" ht="12.75" customHeight="1">
      <c r="A17" s="63" t="s">
        <v>184</v>
      </c>
      <c r="B17" s="84">
        <v>2.0</v>
      </c>
      <c r="C17" s="99">
        <v>1.0</v>
      </c>
      <c r="D17" s="84">
        <v>2.0</v>
      </c>
      <c r="E17" s="84">
        <v>5.0</v>
      </c>
    </row>
    <row r="18" ht="12.75" customHeight="1">
      <c r="A18" s="63" t="s">
        <v>185</v>
      </c>
      <c r="B18" s="84">
        <v>2.0</v>
      </c>
      <c r="C18" s="99">
        <v>2.0</v>
      </c>
      <c r="D18" s="84">
        <v>2.0</v>
      </c>
      <c r="E18" s="84">
        <v>1.0</v>
      </c>
    </row>
    <row r="19" ht="12.75" customHeight="1">
      <c r="A19" s="63" t="s">
        <v>186</v>
      </c>
      <c r="B19" s="84">
        <v>4.0</v>
      </c>
      <c r="C19" s="99">
        <v>4.0</v>
      </c>
      <c r="D19" s="84">
        <v>4.0</v>
      </c>
      <c r="E19" s="84">
        <v>4.0</v>
      </c>
    </row>
    <row r="20" ht="12.75" customHeight="1">
      <c r="A20" s="63" t="s">
        <v>187</v>
      </c>
      <c r="B20" s="84">
        <v>0.0</v>
      </c>
      <c r="C20" s="99">
        <v>0.0</v>
      </c>
      <c r="D20" s="84">
        <v>0.0</v>
      </c>
      <c r="E20" s="84">
        <v>3.0</v>
      </c>
    </row>
    <row r="21" ht="12.75" customHeight="1">
      <c r="A21" s="63" t="s">
        <v>188</v>
      </c>
      <c r="B21" s="84">
        <v>6.0</v>
      </c>
      <c r="C21" s="99">
        <v>6.0</v>
      </c>
      <c r="D21" s="84">
        <v>6.0</v>
      </c>
      <c r="E21" s="97">
        <v>6.0</v>
      </c>
    </row>
    <row r="22" ht="12.75" customHeight="1">
      <c r="A22" s="63" t="s">
        <v>189</v>
      </c>
      <c r="B22" s="98">
        <v>3.0</v>
      </c>
      <c r="C22" s="99">
        <v>3.0</v>
      </c>
      <c r="D22" s="84">
        <v>5.0</v>
      </c>
      <c r="E22" s="84">
        <v>5.0</v>
      </c>
    </row>
    <row r="23" ht="12.75" customHeight="1">
      <c r="A23" s="63" t="s">
        <v>190</v>
      </c>
      <c r="B23" s="84">
        <v>0.0</v>
      </c>
      <c r="C23" s="99">
        <v>0.0</v>
      </c>
      <c r="D23" s="84">
        <v>6.0</v>
      </c>
      <c r="E23" s="84">
        <v>6.0</v>
      </c>
    </row>
    <row r="24" ht="12.75" customHeight="1">
      <c r="A24" s="63" t="s">
        <v>191</v>
      </c>
      <c r="B24" s="84">
        <v>4.0</v>
      </c>
      <c r="C24" s="99">
        <v>4.0</v>
      </c>
      <c r="D24" s="84">
        <v>4.0</v>
      </c>
      <c r="E24" s="84">
        <v>3.0</v>
      </c>
    </row>
    <row r="25" ht="12.75" customHeight="1">
      <c r="A25" s="63" t="s">
        <v>192</v>
      </c>
      <c r="B25" s="84">
        <v>2.0</v>
      </c>
      <c r="C25" s="99">
        <v>8.0</v>
      </c>
      <c r="D25" s="84">
        <v>2.0</v>
      </c>
      <c r="E25" s="84">
        <v>4.0</v>
      </c>
    </row>
    <row r="26" ht="12.75" customHeight="1">
      <c r="A26" s="63" t="s">
        <v>193</v>
      </c>
      <c r="B26" s="84">
        <v>9.0</v>
      </c>
      <c r="C26" s="99">
        <v>5.0</v>
      </c>
      <c r="D26" s="84">
        <v>9.0</v>
      </c>
      <c r="E26" s="84">
        <v>4.0</v>
      </c>
    </row>
    <row r="27" ht="12.75" customHeight="1">
      <c r="A27" s="63" t="s">
        <v>194</v>
      </c>
      <c r="B27" s="84">
        <v>1.0</v>
      </c>
      <c r="C27" s="99">
        <v>3.0</v>
      </c>
      <c r="D27" s="84">
        <v>4.0</v>
      </c>
      <c r="E27" s="84">
        <v>7.0</v>
      </c>
    </row>
    <row r="28" ht="12.75" customHeight="1">
      <c r="A28" s="63" t="s">
        <v>195</v>
      </c>
      <c r="B28" s="84">
        <v>7.0</v>
      </c>
      <c r="C28" s="99">
        <v>7.0</v>
      </c>
      <c r="D28" s="84">
        <v>7.0</v>
      </c>
      <c r="E28" s="97">
        <v>5.0</v>
      </c>
    </row>
    <row r="29" ht="12.75" customHeight="1">
      <c r="A29" s="63" t="s">
        <v>196</v>
      </c>
      <c r="B29" s="98">
        <v>4.0</v>
      </c>
      <c r="C29" s="99">
        <v>4.0</v>
      </c>
      <c r="D29" s="84">
        <v>8.0</v>
      </c>
      <c r="E29" s="84">
        <v>4.0</v>
      </c>
    </row>
    <row r="30" ht="12.75" customHeight="1">
      <c r="A30" s="63" t="s">
        <v>197</v>
      </c>
      <c r="B30" s="84">
        <v>1.0</v>
      </c>
      <c r="C30" s="99">
        <v>1.0</v>
      </c>
      <c r="D30" s="84">
        <v>7.0</v>
      </c>
      <c r="E30" s="84">
        <v>9.0</v>
      </c>
    </row>
    <row r="31" ht="12.75" customHeight="1">
      <c r="A31" s="63" t="s">
        <v>198</v>
      </c>
      <c r="B31" s="84">
        <v>3.0</v>
      </c>
      <c r="C31" s="99">
        <v>2.0</v>
      </c>
      <c r="D31" s="84">
        <v>3.0</v>
      </c>
      <c r="E31" s="84">
        <v>6.0</v>
      </c>
    </row>
    <row r="32" ht="12.75" customHeight="1">
      <c r="A32" s="63" t="s">
        <v>199</v>
      </c>
      <c r="B32" s="84">
        <v>2.0</v>
      </c>
      <c r="C32" s="99">
        <v>4.0</v>
      </c>
      <c r="D32" s="84">
        <v>2.0</v>
      </c>
      <c r="E32" s="84">
        <v>11.0</v>
      </c>
    </row>
    <row r="33" ht="12.75" customHeight="1">
      <c r="A33" s="63" t="s">
        <v>200</v>
      </c>
      <c r="B33" s="84">
        <v>8.0</v>
      </c>
      <c r="C33" s="100"/>
      <c r="D33" s="84">
        <v>3.0</v>
      </c>
      <c r="E33" s="84">
        <v>6.0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14"/>
  </cols>
  <sheetData>
    <row r="1" ht="12.75" customHeight="1">
      <c r="B1" s="12" t="s">
        <v>203</v>
      </c>
    </row>
    <row r="2" ht="12.75" customHeight="1">
      <c r="B2" s="12" t="s">
        <v>39</v>
      </c>
      <c r="C2" s="12" t="s">
        <v>40</v>
      </c>
      <c r="D2" s="12" t="s">
        <v>41</v>
      </c>
      <c r="E2" s="12" t="s">
        <v>42</v>
      </c>
    </row>
    <row r="3" ht="12.75" customHeight="1">
      <c r="A3" s="63" t="s">
        <v>170</v>
      </c>
      <c r="B3" s="84">
        <v>15.0</v>
      </c>
      <c r="C3" s="84">
        <v>17.0</v>
      </c>
      <c r="D3" s="84">
        <v>6.0</v>
      </c>
      <c r="E3" s="84">
        <v>6.0</v>
      </c>
    </row>
    <row r="4" ht="12.75" customHeight="1">
      <c r="A4" s="63" t="s">
        <v>171</v>
      </c>
      <c r="B4" s="84">
        <v>14.0</v>
      </c>
      <c r="C4" s="84">
        <v>13.0</v>
      </c>
      <c r="D4" s="84">
        <v>9.0</v>
      </c>
      <c r="E4" s="84">
        <v>9.0</v>
      </c>
    </row>
    <row r="5" ht="12.75" customHeight="1">
      <c r="A5" s="63" t="s">
        <v>172</v>
      </c>
      <c r="B5" s="84">
        <v>18.0</v>
      </c>
      <c r="C5" s="84">
        <v>12.0</v>
      </c>
      <c r="D5" s="84">
        <v>8.0</v>
      </c>
      <c r="E5" s="84">
        <v>8.0</v>
      </c>
    </row>
    <row r="6" ht="12.75" customHeight="1">
      <c r="A6" s="63" t="s">
        <v>173</v>
      </c>
      <c r="B6" s="84">
        <v>15.0</v>
      </c>
      <c r="C6" s="84">
        <v>15.0</v>
      </c>
      <c r="D6" s="84">
        <v>4.0</v>
      </c>
      <c r="E6" s="84">
        <v>4.0</v>
      </c>
    </row>
    <row r="7" ht="12.75" customHeight="1">
      <c r="A7" s="63" t="s">
        <v>174</v>
      </c>
      <c r="B7" s="84">
        <v>11.0</v>
      </c>
      <c r="C7" s="84">
        <v>11.0</v>
      </c>
      <c r="D7" s="84">
        <v>17.0</v>
      </c>
      <c r="E7" s="97">
        <v>15.0</v>
      </c>
    </row>
    <row r="8" ht="12.75" customHeight="1">
      <c r="A8" s="63" t="s">
        <v>175</v>
      </c>
      <c r="B8" s="101">
        <v>14.0</v>
      </c>
      <c r="C8" s="102">
        <v>14.0</v>
      </c>
      <c r="D8" s="84">
        <v>16.0</v>
      </c>
      <c r="E8" s="84">
        <v>16.0</v>
      </c>
    </row>
    <row r="9" ht="12.75" customHeight="1">
      <c r="A9" s="63" t="s">
        <v>176</v>
      </c>
      <c r="B9" s="102">
        <v>20.0</v>
      </c>
      <c r="C9" s="102">
        <v>20.0</v>
      </c>
      <c r="D9" s="84">
        <v>13.0</v>
      </c>
      <c r="E9" s="84">
        <v>13.0</v>
      </c>
    </row>
    <row r="10" ht="12.75" customHeight="1">
      <c r="A10" s="63" t="s">
        <v>177</v>
      </c>
      <c r="B10" s="102">
        <v>12.0</v>
      </c>
      <c r="C10" s="102">
        <v>12.0</v>
      </c>
      <c r="D10" s="84">
        <v>8.0</v>
      </c>
      <c r="E10" s="84">
        <v>8.0</v>
      </c>
    </row>
    <row r="11" ht="12.75" customHeight="1">
      <c r="A11" s="63" t="s">
        <v>178</v>
      </c>
      <c r="B11" s="102">
        <v>15.0</v>
      </c>
      <c r="C11" s="102">
        <v>15.0</v>
      </c>
      <c r="D11" s="84">
        <v>9.0</v>
      </c>
      <c r="E11" s="84">
        <v>9.0</v>
      </c>
    </row>
    <row r="12" ht="12.75" customHeight="1">
      <c r="A12" s="63" t="s">
        <v>179</v>
      </c>
      <c r="B12" s="102">
        <v>15.0</v>
      </c>
      <c r="C12" s="102">
        <v>15.0</v>
      </c>
      <c r="D12" s="84">
        <v>12.0</v>
      </c>
      <c r="E12" s="84">
        <v>12.0</v>
      </c>
    </row>
    <row r="13" ht="12.75" customHeight="1">
      <c r="A13" s="63" t="s">
        <v>180</v>
      </c>
      <c r="B13" s="84">
        <v>24.0</v>
      </c>
      <c r="C13" s="99">
        <v>24.0</v>
      </c>
      <c r="D13" s="84">
        <v>2.0</v>
      </c>
      <c r="E13" s="84">
        <v>2.0</v>
      </c>
    </row>
    <row r="14" ht="12.75" customHeight="1">
      <c r="A14" s="63" t="s">
        <v>181</v>
      </c>
      <c r="B14" s="84">
        <v>23.0</v>
      </c>
      <c r="C14" s="99">
        <v>23.0</v>
      </c>
      <c r="D14" s="84">
        <v>16.0</v>
      </c>
      <c r="E14" s="97">
        <v>11.0</v>
      </c>
    </row>
    <row r="15" ht="12.75" customHeight="1">
      <c r="A15" s="63" t="s">
        <v>182</v>
      </c>
      <c r="B15" s="101">
        <v>10.0</v>
      </c>
      <c r="C15" s="102">
        <v>10.0</v>
      </c>
      <c r="D15" s="84">
        <v>15.0</v>
      </c>
      <c r="E15" s="84">
        <v>15.0</v>
      </c>
    </row>
    <row r="16" ht="12.75" customHeight="1">
      <c r="A16" s="63" t="s">
        <v>183</v>
      </c>
      <c r="B16" s="102">
        <v>24.0</v>
      </c>
      <c r="C16" s="102">
        <v>24.0</v>
      </c>
      <c r="D16" s="84">
        <v>12.0</v>
      </c>
      <c r="E16" s="84">
        <v>11.0</v>
      </c>
    </row>
    <row r="17" ht="12.75" customHeight="1">
      <c r="A17" s="63" t="s">
        <v>184</v>
      </c>
      <c r="B17" s="102">
        <v>20.0</v>
      </c>
      <c r="C17" s="102">
        <v>20.0</v>
      </c>
      <c r="D17" s="84">
        <v>13.0</v>
      </c>
      <c r="E17" s="84">
        <v>13.0</v>
      </c>
    </row>
    <row r="18" ht="12.75" customHeight="1">
      <c r="A18" s="63" t="s">
        <v>185</v>
      </c>
      <c r="B18" s="102">
        <v>11.0</v>
      </c>
      <c r="C18" s="102">
        <v>11.0</v>
      </c>
      <c r="D18" s="84">
        <v>9.0</v>
      </c>
      <c r="E18" s="84">
        <v>9.0</v>
      </c>
    </row>
    <row r="19" ht="12.75" customHeight="1">
      <c r="A19" s="63" t="s">
        <v>186</v>
      </c>
      <c r="B19" s="84">
        <v>21.0</v>
      </c>
      <c r="C19" s="99">
        <v>21.0</v>
      </c>
      <c r="D19" s="84">
        <v>18.0</v>
      </c>
      <c r="E19" s="84">
        <v>18.0</v>
      </c>
    </row>
    <row r="20" ht="12.75" customHeight="1">
      <c r="A20" s="63" t="s">
        <v>187</v>
      </c>
      <c r="B20" s="84">
        <v>24.0</v>
      </c>
      <c r="C20" s="99">
        <v>24.0</v>
      </c>
      <c r="D20" s="84">
        <v>8.0</v>
      </c>
      <c r="E20" s="84">
        <v>8.0</v>
      </c>
    </row>
    <row r="21" ht="12.75" customHeight="1">
      <c r="A21" s="63" t="s">
        <v>188</v>
      </c>
      <c r="B21" s="84">
        <v>23.0</v>
      </c>
      <c r="C21" s="99">
        <v>23.0</v>
      </c>
      <c r="D21" s="84">
        <v>16.0</v>
      </c>
      <c r="E21" s="97">
        <v>15.0</v>
      </c>
    </row>
    <row r="22" ht="12.75" customHeight="1">
      <c r="A22" s="63" t="s">
        <v>189</v>
      </c>
      <c r="B22" s="101">
        <v>19.0</v>
      </c>
      <c r="C22" s="102">
        <v>19.0</v>
      </c>
      <c r="D22" s="84">
        <v>18.0</v>
      </c>
      <c r="E22" s="84">
        <v>18.0</v>
      </c>
    </row>
    <row r="23" ht="12.75" customHeight="1">
      <c r="A23" s="63" t="s">
        <v>190</v>
      </c>
      <c r="B23" s="102">
        <v>28.0</v>
      </c>
      <c r="C23" s="102">
        <v>28.0</v>
      </c>
      <c r="D23" s="84">
        <v>15.0</v>
      </c>
      <c r="E23" s="84">
        <v>13.0</v>
      </c>
    </row>
    <row r="24" ht="12.75" customHeight="1">
      <c r="A24" s="63" t="s">
        <v>191</v>
      </c>
      <c r="B24" s="102">
        <v>18.0</v>
      </c>
      <c r="C24" s="102">
        <v>18.0</v>
      </c>
      <c r="D24" s="84">
        <v>12.0</v>
      </c>
      <c r="E24" s="84">
        <v>12.0</v>
      </c>
    </row>
    <row r="25" ht="12.75" customHeight="1">
      <c r="A25" s="63" t="s">
        <v>192</v>
      </c>
      <c r="B25" s="102">
        <v>17.0</v>
      </c>
      <c r="C25" s="102">
        <v>17.0</v>
      </c>
      <c r="D25" s="84">
        <v>9.0</v>
      </c>
      <c r="E25" s="84">
        <v>7.0</v>
      </c>
    </row>
    <row r="26" ht="12.75" customHeight="1">
      <c r="A26" s="63" t="s">
        <v>193</v>
      </c>
      <c r="B26" s="84">
        <v>25.0</v>
      </c>
      <c r="C26" s="99">
        <v>25.0</v>
      </c>
      <c r="D26" s="84">
        <v>20.0</v>
      </c>
      <c r="E26" s="84">
        <v>20.0</v>
      </c>
    </row>
    <row r="27" ht="12.75" customHeight="1">
      <c r="A27" s="63" t="s">
        <v>194</v>
      </c>
      <c r="B27" s="84">
        <v>24.0</v>
      </c>
      <c r="C27" s="99">
        <v>24.0</v>
      </c>
      <c r="D27" s="84">
        <v>10.0</v>
      </c>
      <c r="E27" s="84">
        <v>10.0</v>
      </c>
    </row>
    <row r="28" ht="12.75" customHeight="1">
      <c r="A28" s="63" t="s">
        <v>195</v>
      </c>
      <c r="B28" s="84">
        <v>22.0</v>
      </c>
      <c r="C28" s="99">
        <v>22.0</v>
      </c>
      <c r="D28" s="84">
        <v>13.0</v>
      </c>
      <c r="E28" s="97">
        <v>14.0</v>
      </c>
    </row>
    <row r="29" ht="12.75" customHeight="1">
      <c r="A29" s="63" t="s">
        <v>196</v>
      </c>
      <c r="B29" s="101">
        <v>16.0</v>
      </c>
      <c r="C29" s="102">
        <v>16.0</v>
      </c>
      <c r="D29" s="84">
        <v>18.0</v>
      </c>
      <c r="E29" s="84">
        <v>18.0</v>
      </c>
    </row>
    <row r="30" ht="12.75" customHeight="1">
      <c r="A30" s="63" t="s">
        <v>197</v>
      </c>
      <c r="B30" s="102">
        <v>24.0</v>
      </c>
      <c r="C30" s="102">
        <v>24.0</v>
      </c>
      <c r="D30" s="84">
        <v>20.0</v>
      </c>
      <c r="E30" s="84">
        <v>20.0</v>
      </c>
    </row>
    <row r="31" ht="12.75" customHeight="1">
      <c r="A31" s="63" t="s">
        <v>198</v>
      </c>
      <c r="B31" s="102">
        <v>11.0</v>
      </c>
      <c r="C31" s="102">
        <v>11.0</v>
      </c>
      <c r="D31" s="84">
        <v>9.0</v>
      </c>
      <c r="E31" s="84">
        <v>9.0</v>
      </c>
    </row>
    <row r="32" ht="12.75" customHeight="1">
      <c r="A32" s="63" t="s">
        <v>199</v>
      </c>
      <c r="B32" s="102">
        <v>16.0</v>
      </c>
      <c r="C32" s="102">
        <v>16.0</v>
      </c>
      <c r="D32" s="84">
        <v>7.0</v>
      </c>
      <c r="E32" s="84">
        <v>7.0</v>
      </c>
    </row>
    <row r="33" ht="12.75" customHeight="1">
      <c r="A33" s="63" t="s">
        <v>200</v>
      </c>
      <c r="B33" s="84">
        <v>15.0</v>
      </c>
      <c r="C33" s="100"/>
      <c r="D33" s="84">
        <v>15.0</v>
      </c>
      <c r="E33" s="84">
        <v>11.0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14"/>
  </cols>
  <sheetData>
    <row r="1" ht="12.75" customHeight="1">
      <c r="B1" s="12" t="s">
        <v>204</v>
      </c>
    </row>
    <row r="2" ht="12.75" customHeight="1">
      <c r="B2" s="12" t="s">
        <v>39</v>
      </c>
      <c r="C2" s="12" t="s">
        <v>40</v>
      </c>
      <c r="D2" s="12" t="s">
        <v>41</v>
      </c>
      <c r="E2" s="12" t="s">
        <v>42</v>
      </c>
    </row>
    <row r="3" ht="12.75" customHeight="1">
      <c r="A3" s="63" t="s">
        <v>170</v>
      </c>
      <c r="B3" s="84">
        <v>7.0</v>
      </c>
      <c r="C3" s="84">
        <v>7.0</v>
      </c>
      <c r="D3" s="84">
        <v>6.0</v>
      </c>
      <c r="E3" s="84">
        <v>4.0</v>
      </c>
    </row>
    <row r="4" ht="12.75" customHeight="1">
      <c r="A4" s="63" t="s">
        <v>171</v>
      </c>
      <c r="B4" s="84">
        <v>5.0</v>
      </c>
      <c r="C4" s="84">
        <v>6.0</v>
      </c>
      <c r="D4" s="84">
        <v>4.0</v>
      </c>
      <c r="E4" s="84">
        <v>4.0</v>
      </c>
    </row>
    <row r="5" ht="12.75" customHeight="1">
      <c r="A5" s="63" t="s">
        <v>172</v>
      </c>
      <c r="B5" s="84">
        <v>8.0</v>
      </c>
      <c r="C5" s="84">
        <v>9.0</v>
      </c>
      <c r="D5" s="84">
        <v>15.0</v>
      </c>
      <c r="E5" s="84">
        <v>15.0</v>
      </c>
    </row>
    <row r="6" ht="12.75" customHeight="1">
      <c r="A6" s="63" t="s">
        <v>173</v>
      </c>
      <c r="B6" s="84">
        <v>4.0</v>
      </c>
      <c r="C6" s="84">
        <v>6.0</v>
      </c>
      <c r="D6" s="84">
        <v>7.0</v>
      </c>
      <c r="E6" s="84">
        <v>7.0</v>
      </c>
    </row>
    <row r="7" ht="12.75" customHeight="1">
      <c r="A7" s="63" t="s">
        <v>174</v>
      </c>
      <c r="B7" s="84">
        <v>17.0</v>
      </c>
      <c r="C7" s="84">
        <v>17.0</v>
      </c>
      <c r="D7" s="84">
        <v>17.0</v>
      </c>
      <c r="E7" s="97">
        <v>6.0</v>
      </c>
    </row>
    <row r="8" ht="12.75" customHeight="1">
      <c r="A8" s="63" t="s">
        <v>175</v>
      </c>
      <c r="B8" s="98">
        <v>6.0</v>
      </c>
      <c r="C8" s="99">
        <v>3.0</v>
      </c>
      <c r="D8" s="84">
        <v>6.0</v>
      </c>
      <c r="E8" s="84">
        <v>6.0</v>
      </c>
    </row>
    <row r="9" ht="12.75" customHeight="1">
      <c r="A9" s="63" t="s">
        <v>176</v>
      </c>
      <c r="B9" s="84">
        <v>3.0</v>
      </c>
      <c r="C9" s="99">
        <v>3.0</v>
      </c>
      <c r="D9" s="84">
        <v>13.0</v>
      </c>
      <c r="E9" s="84">
        <v>13.0</v>
      </c>
    </row>
    <row r="10" ht="12.75" customHeight="1">
      <c r="A10" s="63" t="s">
        <v>177</v>
      </c>
      <c r="B10" s="84">
        <v>9.0</v>
      </c>
      <c r="C10" s="99">
        <v>8.0</v>
      </c>
      <c r="D10" s="84">
        <v>9.0</v>
      </c>
      <c r="E10" s="84">
        <v>9.0</v>
      </c>
    </row>
    <row r="11" ht="12.75" customHeight="1">
      <c r="A11" s="63" t="s">
        <v>178</v>
      </c>
      <c r="B11" s="84">
        <v>8.0</v>
      </c>
      <c r="C11" s="99">
        <v>6.0</v>
      </c>
      <c r="D11" s="84">
        <v>8.0</v>
      </c>
      <c r="E11" s="84">
        <v>12.0</v>
      </c>
    </row>
    <row r="12" ht="12.75" customHeight="1">
      <c r="A12" s="63" t="s">
        <v>179</v>
      </c>
      <c r="B12" s="84">
        <v>13.0</v>
      </c>
      <c r="C12" s="99">
        <v>10.0</v>
      </c>
      <c r="D12" s="84">
        <v>13.0</v>
      </c>
      <c r="E12" s="84">
        <v>12.0</v>
      </c>
    </row>
    <row r="13" ht="12.75" customHeight="1">
      <c r="A13" s="63" t="s">
        <v>180</v>
      </c>
      <c r="B13" s="84">
        <v>2.0</v>
      </c>
      <c r="C13" s="99">
        <v>2.0</v>
      </c>
      <c r="D13" s="84">
        <v>4.0</v>
      </c>
      <c r="E13" s="84">
        <v>4.0</v>
      </c>
    </row>
    <row r="14" ht="12.75" customHeight="1">
      <c r="A14" s="63" t="s">
        <v>181</v>
      </c>
      <c r="B14" s="84">
        <v>16.0</v>
      </c>
      <c r="C14" s="99">
        <v>14.0</v>
      </c>
      <c r="D14" s="84">
        <v>16.0</v>
      </c>
      <c r="E14" s="97">
        <v>7.0</v>
      </c>
    </row>
    <row r="15" ht="12.75" customHeight="1">
      <c r="A15" s="63" t="s">
        <v>182</v>
      </c>
      <c r="B15" s="98">
        <v>5.0</v>
      </c>
      <c r="C15" s="99">
        <v>3.0</v>
      </c>
      <c r="D15" s="84">
        <v>2.0</v>
      </c>
      <c r="E15" s="84">
        <v>1.0</v>
      </c>
    </row>
    <row r="16" ht="12.75" customHeight="1">
      <c r="A16" s="63" t="s">
        <v>183</v>
      </c>
      <c r="B16" s="84">
        <v>4.0</v>
      </c>
      <c r="C16" s="99">
        <v>2.0</v>
      </c>
      <c r="D16" s="84">
        <v>14.0</v>
      </c>
      <c r="E16" s="84">
        <v>9.0</v>
      </c>
    </row>
    <row r="17" ht="12.75" customHeight="1">
      <c r="A17" s="63" t="s">
        <v>184</v>
      </c>
      <c r="B17" s="84">
        <v>13.0</v>
      </c>
      <c r="C17" s="99">
        <v>11.0</v>
      </c>
      <c r="D17" s="84">
        <v>5.0</v>
      </c>
      <c r="E17" s="84">
        <v>10.0</v>
      </c>
    </row>
    <row r="18" ht="12.75" customHeight="1">
      <c r="A18" s="63" t="s">
        <v>185</v>
      </c>
      <c r="B18" s="84">
        <v>9.0</v>
      </c>
      <c r="C18" s="99">
        <v>10.0</v>
      </c>
      <c r="D18" s="84">
        <v>9.0</v>
      </c>
      <c r="E18" s="84">
        <v>9.0</v>
      </c>
    </row>
    <row r="19" ht="12.75" customHeight="1">
      <c r="A19" s="63" t="s">
        <v>186</v>
      </c>
      <c r="B19" s="84">
        <v>18.0</v>
      </c>
      <c r="C19" s="99">
        <v>7.0</v>
      </c>
      <c r="D19" s="84">
        <v>18.0</v>
      </c>
      <c r="E19" s="84">
        <v>8.0</v>
      </c>
    </row>
    <row r="20" ht="12.75" customHeight="1">
      <c r="A20" s="63" t="s">
        <v>187</v>
      </c>
      <c r="B20" s="84">
        <v>2.0</v>
      </c>
      <c r="C20" s="99">
        <v>3.0</v>
      </c>
      <c r="D20" s="84">
        <v>2.0</v>
      </c>
      <c r="E20" s="84">
        <v>4.0</v>
      </c>
    </row>
    <row r="21" ht="12.75" customHeight="1">
      <c r="A21" s="63" t="s">
        <v>188</v>
      </c>
      <c r="B21" s="84">
        <v>16.0</v>
      </c>
      <c r="C21" s="99">
        <v>15.0</v>
      </c>
      <c r="D21" s="84">
        <v>16.0</v>
      </c>
      <c r="E21" s="97">
        <v>8.0</v>
      </c>
    </row>
    <row r="22" ht="12.75" customHeight="1">
      <c r="A22" s="63" t="s">
        <v>189</v>
      </c>
      <c r="B22" s="98">
        <v>18.0</v>
      </c>
      <c r="C22" s="99">
        <v>17.0</v>
      </c>
      <c r="D22" s="84">
        <v>8.0</v>
      </c>
      <c r="E22" s="84">
        <v>5.0</v>
      </c>
    </row>
    <row r="23" ht="12.75" customHeight="1">
      <c r="A23" s="63" t="s">
        <v>190</v>
      </c>
      <c r="B23" s="84">
        <v>5.0</v>
      </c>
      <c r="C23" s="99">
        <v>5.0</v>
      </c>
      <c r="D23" s="84">
        <v>15.0</v>
      </c>
      <c r="E23" s="84">
        <v>15.0</v>
      </c>
    </row>
    <row r="24" ht="12.75" customHeight="1">
      <c r="A24" s="63" t="s">
        <v>191</v>
      </c>
      <c r="B24" s="84">
        <v>12.0</v>
      </c>
      <c r="C24" s="99">
        <v>10.0</v>
      </c>
      <c r="D24" s="84">
        <v>11.0</v>
      </c>
      <c r="E24" s="84">
        <v>9.0</v>
      </c>
    </row>
    <row r="25" ht="12.75" customHeight="1">
      <c r="A25" s="63" t="s">
        <v>192</v>
      </c>
      <c r="B25" s="84">
        <v>5.0</v>
      </c>
      <c r="C25" s="99">
        <v>4.0</v>
      </c>
      <c r="D25" s="84">
        <v>7.0</v>
      </c>
      <c r="E25" s="84">
        <v>6.0</v>
      </c>
    </row>
    <row r="26" ht="12.75" customHeight="1">
      <c r="A26" s="63" t="s">
        <v>193</v>
      </c>
      <c r="B26" s="84">
        <v>20.0</v>
      </c>
      <c r="C26" s="99">
        <v>15.0</v>
      </c>
      <c r="D26" s="84">
        <v>12.0</v>
      </c>
      <c r="E26" s="84">
        <v>17.0</v>
      </c>
    </row>
    <row r="27" ht="12.75" customHeight="1">
      <c r="A27" s="63" t="s">
        <v>194</v>
      </c>
      <c r="B27" s="84">
        <v>5.0</v>
      </c>
      <c r="C27" s="99">
        <v>8.0</v>
      </c>
      <c r="D27" s="84">
        <v>5.0</v>
      </c>
      <c r="E27" s="84">
        <v>15.0</v>
      </c>
    </row>
    <row r="28" ht="12.75" customHeight="1">
      <c r="A28" s="63" t="s">
        <v>195</v>
      </c>
      <c r="B28" s="84">
        <v>13.0</v>
      </c>
      <c r="C28" s="99">
        <v>12.0</v>
      </c>
      <c r="D28" s="84">
        <v>13.0</v>
      </c>
      <c r="E28" s="97">
        <v>10.0</v>
      </c>
    </row>
    <row r="29" ht="12.75" customHeight="1">
      <c r="A29" s="63" t="s">
        <v>196</v>
      </c>
      <c r="B29" s="98">
        <v>8.0</v>
      </c>
      <c r="C29" s="99">
        <v>6.0</v>
      </c>
      <c r="D29" s="84">
        <v>8.0</v>
      </c>
      <c r="E29" s="84">
        <v>3.0</v>
      </c>
    </row>
    <row r="30" ht="12.75" customHeight="1">
      <c r="A30" s="63" t="s">
        <v>197</v>
      </c>
      <c r="B30" s="84">
        <v>2.0</v>
      </c>
      <c r="C30" s="99">
        <v>2.0</v>
      </c>
      <c r="D30" s="84">
        <v>15.0</v>
      </c>
      <c r="E30" s="84">
        <v>13.0</v>
      </c>
    </row>
    <row r="31" ht="12.75" customHeight="1">
      <c r="A31" s="63" t="s">
        <v>198</v>
      </c>
      <c r="B31" s="84">
        <v>9.0</v>
      </c>
      <c r="C31" s="99">
        <v>7.0</v>
      </c>
      <c r="D31" s="84">
        <v>9.0</v>
      </c>
      <c r="E31" s="84">
        <v>3.0</v>
      </c>
    </row>
    <row r="32" ht="12.75" customHeight="1">
      <c r="A32" s="63" t="s">
        <v>199</v>
      </c>
      <c r="B32" s="84">
        <v>3.0</v>
      </c>
      <c r="C32" s="99">
        <v>2.0</v>
      </c>
      <c r="D32" s="84">
        <v>3.0</v>
      </c>
      <c r="E32" s="84">
        <v>11.0</v>
      </c>
    </row>
    <row r="33" ht="12.75" customHeight="1">
      <c r="A33" s="63" t="s">
        <v>200</v>
      </c>
      <c r="B33" s="84">
        <v>15.0</v>
      </c>
      <c r="C33" s="100"/>
      <c r="D33" s="84">
        <v>14.0</v>
      </c>
      <c r="E33" s="84">
        <v>12.0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14"/>
  </cols>
  <sheetData>
    <row r="1" ht="12.75" customHeight="1">
      <c r="B1" s="12" t="s">
        <v>205</v>
      </c>
    </row>
    <row r="2" ht="12.75" customHeight="1">
      <c r="B2" s="12" t="s">
        <v>39</v>
      </c>
      <c r="C2" s="12" t="s">
        <v>40</v>
      </c>
      <c r="D2" s="12" t="s">
        <v>41</v>
      </c>
      <c r="E2" s="12" t="s">
        <v>42</v>
      </c>
    </row>
    <row r="3" ht="12.75" customHeight="1">
      <c r="A3" s="63" t="s">
        <v>170</v>
      </c>
      <c r="B3" s="84">
        <v>10.0</v>
      </c>
      <c r="C3" s="84">
        <v>10.0</v>
      </c>
      <c r="D3" s="84">
        <v>12.0</v>
      </c>
      <c r="E3" s="84">
        <v>15.0</v>
      </c>
    </row>
    <row r="4" ht="12.75" customHeight="1">
      <c r="A4" s="63" t="s">
        <v>171</v>
      </c>
      <c r="B4" s="84">
        <v>14.0</v>
      </c>
      <c r="C4" s="84">
        <v>12.0</v>
      </c>
      <c r="D4" s="84">
        <v>13.0</v>
      </c>
      <c r="E4" s="84">
        <v>13.0</v>
      </c>
    </row>
    <row r="5" ht="12.75" customHeight="1">
      <c r="A5" s="63" t="s">
        <v>172</v>
      </c>
      <c r="B5" s="84">
        <v>12.0</v>
      </c>
      <c r="C5" s="84">
        <v>11.0</v>
      </c>
      <c r="D5" s="84">
        <v>12.0</v>
      </c>
      <c r="E5" s="84">
        <v>9.0</v>
      </c>
    </row>
    <row r="6" ht="12.75" customHeight="1">
      <c r="A6" s="63" t="s">
        <v>173</v>
      </c>
      <c r="B6" s="84">
        <v>20.0</v>
      </c>
      <c r="C6" s="84">
        <v>18.0</v>
      </c>
      <c r="D6" s="84">
        <v>20.0</v>
      </c>
      <c r="E6" s="84">
        <v>14.0</v>
      </c>
    </row>
    <row r="7" ht="12.75" customHeight="1">
      <c r="A7" s="63" t="s">
        <v>174</v>
      </c>
      <c r="B7" s="84">
        <v>7.0</v>
      </c>
      <c r="C7" s="84">
        <v>7.0</v>
      </c>
      <c r="D7" s="84">
        <v>17.0</v>
      </c>
      <c r="E7" s="97">
        <v>17.0</v>
      </c>
    </row>
    <row r="8" ht="12.75" customHeight="1">
      <c r="A8" s="63" t="s">
        <v>175</v>
      </c>
      <c r="B8" s="98">
        <v>10.0</v>
      </c>
      <c r="C8" s="99">
        <v>10.0</v>
      </c>
      <c r="D8" s="84">
        <v>15.0</v>
      </c>
      <c r="E8" s="84">
        <v>15.0</v>
      </c>
    </row>
    <row r="9" ht="12.75" customHeight="1">
      <c r="A9" s="63" t="s">
        <v>176</v>
      </c>
      <c r="B9" s="84">
        <v>19.0</v>
      </c>
      <c r="C9" s="99">
        <v>18.0</v>
      </c>
      <c r="D9" s="84">
        <v>19.0</v>
      </c>
      <c r="E9" s="84">
        <v>12.0</v>
      </c>
    </row>
    <row r="10" ht="12.75" customHeight="1">
      <c r="A10" s="63" t="s">
        <v>177</v>
      </c>
      <c r="B10" s="84">
        <v>14.0</v>
      </c>
      <c r="C10" s="99">
        <v>14.0</v>
      </c>
      <c r="D10" s="84">
        <v>15.0</v>
      </c>
      <c r="E10" s="84">
        <v>22.0</v>
      </c>
    </row>
    <row r="11" ht="12.75" customHeight="1">
      <c r="A11" s="63" t="s">
        <v>178</v>
      </c>
      <c r="B11" s="84">
        <v>16.0</v>
      </c>
      <c r="C11" s="99">
        <v>14.0</v>
      </c>
      <c r="D11" s="84">
        <v>22.0</v>
      </c>
      <c r="E11" s="84">
        <v>12.0</v>
      </c>
    </row>
    <row r="12" ht="12.75" customHeight="1">
      <c r="A12" s="63" t="s">
        <v>179</v>
      </c>
      <c r="B12" s="84">
        <v>14.0</v>
      </c>
      <c r="C12" s="99">
        <v>11.0</v>
      </c>
      <c r="D12" s="84">
        <v>14.0</v>
      </c>
      <c r="E12" s="84">
        <v>14.0</v>
      </c>
    </row>
    <row r="13" ht="12.75" customHeight="1">
      <c r="A13" s="63" t="s">
        <v>180</v>
      </c>
      <c r="B13" s="84">
        <v>18.0</v>
      </c>
      <c r="C13" s="99">
        <v>17.0</v>
      </c>
      <c r="D13" s="84">
        <v>18.0</v>
      </c>
      <c r="E13" s="84">
        <v>15.0</v>
      </c>
    </row>
    <row r="14" ht="12.75" customHeight="1">
      <c r="A14" s="63" t="s">
        <v>181</v>
      </c>
      <c r="B14" s="84">
        <v>10.0</v>
      </c>
      <c r="C14" s="99">
        <v>9.0</v>
      </c>
      <c r="D14" s="84">
        <v>15.0</v>
      </c>
      <c r="E14" s="97">
        <v>12.0</v>
      </c>
    </row>
    <row r="15" ht="12.75" customHeight="1">
      <c r="A15" s="63" t="s">
        <v>182</v>
      </c>
      <c r="B15" s="98">
        <v>13.0</v>
      </c>
      <c r="C15" s="99">
        <v>13.0</v>
      </c>
      <c r="D15" s="84">
        <v>18.0</v>
      </c>
      <c r="E15" s="84">
        <v>11.0</v>
      </c>
    </row>
    <row r="16" ht="12.75" customHeight="1">
      <c r="A16" s="63" t="s">
        <v>183</v>
      </c>
      <c r="B16" s="84">
        <v>19.0</v>
      </c>
      <c r="C16" s="99">
        <v>19.0</v>
      </c>
      <c r="D16" s="84">
        <v>19.0</v>
      </c>
      <c r="E16" s="84">
        <v>9.0</v>
      </c>
    </row>
    <row r="17" ht="12.75" customHeight="1">
      <c r="A17" s="63" t="s">
        <v>184</v>
      </c>
      <c r="B17" s="84">
        <v>13.0</v>
      </c>
      <c r="C17" s="99">
        <v>13.0</v>
      </c>
      <c r="D17" s="84">
        <v>12.0</v>
      </c>
      <c r="E17" s="84">
        <v>16.0</v>
      </c>
    </row>
    <row r="18" ht="12.75" customHeight="1">
      <c r="A18" s="63" t="s">
        <v>185</v>
      </c>
      <c r="B18" s="84">
        <v>13.0</v>
      </c>
      <c r="C18" s="99">
        <v>10.0</v>
      </c>
      <c r="D18" s="84">
        <v>13.0</v>
      </c>
      <c r="E18" s="84">
        <v>13.0</v>
      </c>
    </row>
    <row r="19" ht="12.75" customHeight="1">
      <c r="A19" s="63" t="s">
        <v>186</v>
      </c>
      <c r="B19" s="84">
        <v>11.0</v>
      </c>
      <c r="C19" s="99">
        <v>11.0</v>
      </c>
      <c r="D19" s="84">
        <v>15.0</v>
      </c>
      <c r="E19" s="84">
        <v>15.0</v>
      </c>
    </row>
    <row r="20" ht="12.75" customHeight="1">
      <c r="A20" s="63" t="s">
        <v>187</v>
      </c>
      <c r="B20" s="84">
        <v>12.0</v>
      </c>
      <c r="C20" s="99">
        <v>15.0</v>
      </c>
      <c r="D20" s="84">
        <v>12.0</v>
      </c>
      <c r="E20" s="84">
        <v>14.0</v>
      </c>
    </row>
    <row r="21" ht="12.75" customHeight="1">
      <c r="A21" s="63" t="s">
        <v>188</v>
      </c>
      <c r="B21" s="84">
        <v>8.0</v>
      </c>
      <c r="C21" s="99">
        <v>10.0</v>
      </c>
      <c r="D21" s="84">
        <v>18.0</v>
      </c>
      <c r="E21" s="97">
        <v>16.0</v>
      </c>
    </row>
    <row r="22" ht="12.75" customHeight="1">
      <c r="A22" s="63" t="s">
        <v>189</v>
      </c>
      <c r="B22" s="98">
        <v>9.0</v>
      </c>
      <c r="C22" s="99">
        <v>9.0</v>
      </c>
      <c r="D22" s="84">
        <v>17.0</v>
      </c>
      <c r="E22" s="84">
        <v>14.0</v>
      </c>
    </row>
    <row r="23" ht="12.75" customHeight="1">
      <c r="A23" s="63" t="s">
        <v>190</v>
      </c>
      <c r="B23" s="84">
        <v>14.0</v>
      </c>
      <c r="C23" s="99">
        <v>12.0</v>
      </c>
      <c r="D23" s="84">
        <v>14.0</v>
      </c>
      <c r="E23" s="84">
        <v>15.0</v>
      </c>
    </row>
    <row r="24" ht="12.75" customHeight="1">
      <c r="A24" s="63" t="s">
        <v>191</v>
      </c>
      <c r="B24" s="84">
        <v>11.0</v>
      </c>
      <c r="C24" s="99">
        <v>11.0</v>
      </c>
      <c r="D24" s="84">
        <v>13.0</v>
      </c>
      <c r="E24" s="84">
        <v>10.0</v>
      </c>
    </row>
    <row r="25" ht="12.75" customHeight="1">
      <c r="A25" s="63" t="s">
        <v>192</v>
      </c>
      <c r="B25" s="84">
        <v>10.0</v>
      </c>
      <c r="C25" s="99">
        <v>9.0</v>
      </c>
      <c r="D25" s="84">
        <v>16.0</v>
      </c>
      <c r="E25" s="84">
        <v>14.0</v>
      </c>
    </row>
    <row r="26" ht="12.75" customHeight="1">
      <c r="A26" s="63" t="s">
        <v>193</v>
      </c>
      <c r="B26" s="84">
        <v>13.0</v>
      </c>
      <c r="C26" s="99">
        <v>12.0</v>
      </c>
      <c r="D26" s="84">
        <v>19.0</v>
      </c>
      <c r="E26" s="84">
        <v>17.0</v>
      </c>
    </row>
    <row r="27" ht="12.75" customHeight="1">
      <c r="A27" s="63" t="s">
        <v>194</v>
      </c>
      <c r="B27" s="84">
        <v>17.0</v>
      </c>
      <c r="C27" s="99">
        <v>15.0</v>
      </c>
      <c r="D27" s="84">
        <v>17.0</v>
      </c>
      <c r="E27" s="84">
        <v>12.0</v>
      </c>
    </row>
    <row r="28" ht="12.75" customHeight="1">
      <c r="A28" s="63" t="s">
        <v>195</v>
      </c>
      <c r="B28" s="84">
        <v>10.0</v>
      </c>
      <c r="C28" s="99">
        <v>17.0</v>
      </c>
      <c r="D28" s="84">
        <v>14.0</v>
      </c>
      <c r="E28" s="97">
        <v>12.0</v>
      </c>
    </row>
    <row r="29" ht="12.75" customHeight="1">
      <c r="A29" s="63" t="s">
        <v>196</v>
      </c>
      <c r="B29" s="98">
        <v>12.0</v>
      </c>
      <c r="C29" s="99">
        <v>17.0</v>
      </c>
      <c r="D29" s="84">
        <v>12.0</v>
      </c>
      <c r="E29" s="84">
        <v>16.0</v>
      </c>
    </row>
    <row r="30" ht="12.75" customHeight="1">
      <c r="A30" s="63" t="s">
        <v>197</v>
      </c>
      <c r="B30" s="84">
        <v>15.0</v>
      </c>
      <c r="C30" s="99">
        <v>13.0</v>
      </c>
      <c r="D30" s="84">
        <v>15.0</v>
      </c>
      <c r="E30" s="84">
        <v>11.0</v>
      </c>
    </row>
    <row r="31" ht="12.75" customHeight="1">
      <c r="A31" s="63" t="s">
        <v>198</v>
      </c>
      <c r="B31" s="84">
        <v>10.0</v>
      </c>
      <c r="C31" s="99">
        <v>9.0</v>
      </c>
      <c r="D31" s="84">
        <v>18.0</v>
      </c>
      <c r="E31" s="84">
        <v>15.0</v>
      </c>
    </row>
    <row r="32" ht="12.75" customHeight="1">
      <c r="A32" s="63" t="s">
        <v>199</v>
      </c>
      <c r="B32" s="84">
        <v>12.0</v>
      </c>
      <c r="C32" s="99">
        <v>11.0</v>
      </c>
      <c r="D32" s="84">
        <v>12.0</v>
      </c>
      <c r="E32" s="84">
        <v>15.0</v>
      </c>
    </row>
    <row r="33" ht="12.75" customHeight="1">
      <c r="A33" s="63" t="s">
        <v>200</v>
      </c>
      <c r="B33" s="84">
        <v>13.0</v>
      </c>
      <c r="C33" s="100"/>
      <c r="D33" s="84">
        <v>16.0</v>
      </c>
      <c r="E33" s="84">
        <v>14.0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14"/>
  </cols>
  <sheetData>
    <row r="1" ht="12.75" customHeight="1">
      <c r="B1" s="12" t="s">
        <v>206</v>
      </c>
    </row>
    <row r="2" ht="12.75" customHeight="1">
      <c r="B2" s="12" t="s">
        <v>39</v>
      </c>
      <c r="C2" s="12" t="s">
        <v>40</v>
      </c>
      <c r="D2" s="12" t="s">
        <v>41</v>
      </c>
      <c r="E2" s="12" t="s">
        <v>42</v>
      </c>
    </row>
    <row r="3" ht="12.75" customHeight="1">
      <c r="A3" s="63" t="s">
        <v>170</v>
      </c>
      <c r="B3" s="84">
        <v>7.0</v>
      </c>
      <c r="C3" s="84">
        <v>8.0</v>
      </c>
      <c r="D3" s="84">
        <v>10.0</v>
      </c>
      <c r="E3" s="84">
        <v>10.0</v>
      </c>
    </row>
    <row r="4" ht="12.75" customHeight="1">
      <c r="A4" s="63" t="s">
        <v>171</v>
      </c>
      <c r="B4" s="84">
        <v>9.0</v>
      </c>
      <c r="C4" s="84">
        <v>9.0</v>
      </c>
      <c r="D4" s="84">
        <v>9.0</v>
      </c>
      <c r="E4" s="84">
        <v>9.0</v>
      </c>
    </row>
    <row r="5" ht="12.75" customHeight="1">
      <c r="A5" s="63" t="s">
        <v>172</v>
      </c>
      <c r="B5" s="84">
        <v>2.0</v>
      </c>
      <c r="C5" s="84">
        <v>4.0</v>
      </c>
      <c r="D5" s="84">
        <v>5.0</v>
      </c>
      <c r="E5" s="84">
        <v>15.0</v>
      </c>
    </row>
    <row r="6" ht="12.75" customHeight="1">
      <c r="A6" s="63" t="s">
        <v>173</v>
      </c>
      <c r="B6" s="84">
        <v>15.0</v>
      </c>
      <c r="C6" s="84">
        <v>10.0</v>
      </c>
      <c r="D6" s="84">
        <v>15.0</v>
      </c>
      <c r="E6" s="84">
        <v>12.0</v>
      </c>
    </row>
    <row r="7" ht="12.75" customHeight="1">
      <c r="A7" s="63" t="s">
        <v>174</v>
      </c>
      <c r="B7" s="84">
        <v>9.0</v>
      </c>
      <c r="C7" s="84">
        <v>8.0</v>
      </c>
      <c r="D7" s="84">
        <v>9.0</v>
      </c>
      <c r="E7" s="97">
        <v>9.0</v>
      </c>
    </row>
    <row r="8" ht="12.75" customHeight="1">
      <c r="A8" s="63" t="s">
        <v>175</v>
      </c>
      <c r="B8" s="98">
        <v>7.0</v>
      </c>
      <c r="C8" s="99">
        <v>7.0</v>
      </c>
      <c r="D8" s="84">
        <v>7.0</v>
      </c>
      <c r="E8" s="84">
        <v>7.0</v>
      </c>
    </row>
    <row r="9" ht="12.75" customHeight="1">
      <c r="A9" s="63" t="s">
        <v>176</v>
      </c>
      <c r="B9" s="84">
        <v>9.0</v>
      </c>
      <c r="C9" s="99">
        <v>7.0</v>
      </c>
      <c r="D9" s="84">
        <v>13.0</v>
      </c>
      <c r="E9" s="84">
        <v>13.0</v>
      </c>
    </row>
    <row r="10" ht="12.75" customHeight="1">
      <c r="A10" s="63" t="s">
        <v>177</v>
      </c>
      <c r="B10" s="84">
        <v>16.0</v>
      </c>
      <c r="C10" s="99">
        <v>15.0</v>
      </c>
      <c r="D10" s="84">
        <v>16.0</v>
      </c>
      <c r="E10" s="84">
        <v>14.0</v>
      </c>
    </row>
    <row r="11" ht="12.75" customHeight="1">
      <c r="A11" s="63" t="s">
        <v>178</v>
      </c>
      <c r="B11" s="84">
        <v>7.0</v>
      </c>
      <c r="C11" s="99">
        <v>7.0</v>
      </c>
      <c r="D11" s="84">
        <v>7.0</v>
      </c>
      <c r="E11" s="84">
        <v>7.0</v>
      </c>
    </row>
    <row r="12" ht="12.75" customHeight="1">
      <c r="A12" s="63" t="s">
        <v>179</v>
      </c>
      <c r="B12" s="84">
        <v>8.0</v>
      </c>
      <c r="C12" s="99">
        <v>9.0</v>
      </c>
      <c r="D12" s="84">
        <v>8.0</v>
      </c>
      <c r="E12" s="84">
        <v>18.0</v>
      </c>
    </row>
    <row r="13" ht="12.75" customHeight="1">
      <c r="A13" s="63" t="s">
        <v>180</v>
      </c>
      <c r="B13" s="84">
        <v>10.0</v>
      </c>
      <c r="C13" s="99">
        <v>15.0</v>
      </c>
      <c r="D13" s="84">
        <v>12.0</v>
      </c>
      <c r="E13" s="84">
        <v>11.0</v>
      </c>
    </row>
    <row r="14" ht="12.75" customHeight="1">
      <c r="A14" s="63" t="s">
        <v>181</v>
      </c>
      <c r="B14" s="84">
        <v>4.0</v>
      </c>
      <c r="C14" s="99">
        <v>4.0</v>
      </c>
      <c r="D14" s="84">
        <v>7.0</v>
      </c>
      <c r="E14" s="97">
        <v>7.0</v>
      </c>
    </row>
    <row r="15" ht="12.75" customHeight="1">
      <c r="A15" s="63" t="s">
        <v>182</v>
      </c>
      <c r="B15" s="98">
        <v>5.0</v>
      </c>
      <c r="C15" s="99">
        <v>3.0</v>
      </c>
      <c r="D15" s="84">
        <v>9.0</v>
      </c>
      <c r="E15" s="84">
        <v>9.0</v>
      </c>
    </row>
    <row r="16" ht="12.75" customHeight="1">
      <c r="A16" s="63" t="s">
        <v>183</v>
      </c>
      <c r="B16" s="84">
        <v>6.0</v>
      </c>
      <c r="C16" s="99">
        <v>6.0</v>
      </c>
      <c r="D16" s="84">
        <v>6.0</v>
      </c>
      <c r="E16" s="84">
        <v>6.0</v>
      </c>
    </row>
    <row r="17" ht="12.75" customHeight="1">
      <c r="A17" s="63" t="s">
        <v>184</v>
      </c>
      <c r="B17" s="84">
        <v>13.0</v>
      </c>
      <c r="C17" s="99">
        <v>13.0</v>
      </c>
      <c r="D17" s="84">
        <v>8.0</v>
      </c>
      <c r="E17" s="84">
        <v>11.0</v>
      </c>
    </row>
    <row r="18" ht="12.75" customHeight="1">
      <c r="A18" s="63" t="s">
        <v>185</v>
      </c>
      <c r="B18" s="84">
        <v>11.0</v>
      </c>
      <c r="C18" s="99">
        <v>10.0</v>
      </c>
      <c r="D18" s="84">
        <v>11.0</v>
      </c>
      <c r="E18" s="84">
        <v>11.0</v>
      </c>
    </row>
    <row r="19" ht="12.75" customHeight="1">
      <c r="A19" s="63" t="s">
        <v>186</v>
      </c>
      <c r="B19" s="84">
        <v>8.0</v>
      </c>
      <c r="C19" s="99">
        <v>8.0</v>
      </c>
      <c r="D19" s="84">
        <v>16.0</v>
      </c>
      <c r="E19" s="84">
        <v>17.0</v>
      </c>
    </row>
    <row r="20" ht="12.75" customHeight="1">
      <c r="A20" s="63" t="s">
        <v>187</v>
      </c>
      <c r="B20" s="84">
        <v>10.0</v>
      </c>
      <c r="C20" s="99">
        <v>11.0</v>
      </c>
      <c r="D20" s="84">
        <v>10.0</v>
      </c>
      <c r="E20" s="84">
        <v>10.0</v>
      </c>
    </row>
    <row r="21" ht="12.75" customHeight="1">
      <c r="A21" s="63" t="s">
        <v>188</v>
      </c>
      <c r="B21" s="84">
        <v>8.0</v>
      </c>
      <c r="C21" s="99">
        <v>8.0</v>
      </c>
      <c r="D21" s="84">
        <v>8.0</v>
      </c>
      <c r="E21" s="97">
        <v>8.0</v>
      </c>
    </row>
    <row r="22" ht="12.75" customHeight="1">
      <c r="A22" s="63" t="s">
        <v>189</v>
      </c>
      <c r="B22" s="98">
        <v>5.0</v>
      </c>
      <c r="C22" s="99">
        <v>5.0</v>
      </c>
      <c r="D22" s="84">
        <v>8.0</v>
      </c>
      <c r="E22" s="84">
        <v>8.0</v>
      </c>
    </row>
    <row r="23" ht="12.75" customHeight="1">
      <c r="A23" s="63" t="s">
        <v>190</v>
      </c>
      <c r="B23" s="84">
        <v>15.0</v>
      </c>
      <c r="C23" s="99">
        <v>13.0</v>
      </c>
      <c r="D23" s="84">
        <v>15.0</v>
      </c>
      <c r="E23" s="84">
        <v>15.0</v>
      </c>
    </row>
    <row r="24" ht="12.75" customHeight="1">
      <c r="A24" s="63" t="s">
        <v>191</v>
      </c>
      <c r="B24" s="84">
        <v>9.0</v>
      </c>
      <c r="C24" s="99">
        <v>7.0</v>
      </c>
      <c r="D24" s="84">
        <v>9.0</v>
      </c>
      <c r="E24" s="84">
        <v>9.0</v>
      </c>
    </row>
    <row r="25" ht="12.75" customHeight="1">
      <c r="A25" s="63" t="s">
        <v>192</v>
      </c>
      <c r="B25" s="84">
        <v>10.0</v>
      </c>
      <c r="C25" s="99">
        <v>10.0</v>
      </c>
      <c r="D25" s="84">
        <v>10.0</v>
      </c>
      <c r="E25" s="84">
        <v>14.0</v>
      </c>
    </row>
    <row r="26" ht="12.75" customHeight="1">
      <c r="A26" s="63" t="s">
        <v>193</v>
      </c>
      <c r="B26" s="84">
        <v>8.0</v>
      </c>
      <c r="C26" s="99">
        <v>8.0</v>
      </c>
      <c r="D26" s="84">
        <v>8.0</v>
      </c>
      <c r="E26" s="84">
        <v>8.0</v>
      </c>
    </row>
    <row r="27" ht="12.75" customHeight="1">
      <c r="A27" s="63" t="s">
        <v>194</v>
      </c>
      <c r="B27" s="84">
        <v>9.0</v>
      </c>
      <c r="C27" s="99">
        <v>9.0</v>
      </c>
      <c r="D27" s="84">
        <v>15.0</v>
      </c>
      <c r="E27" s="84">
        <v>15.0</v>
      </c>
    </row>
    <row r="28" ht="12.75" customHeight="1">
      <c r="A28" s="63" t="s">
        <v>195</v>
      </c>
      <c r="B28" s="84">
        <v>6.0</v>
      </c>
      <c r="C28" s="99">
        <v>8.0</v>
      </c>
      <c r="D28" s="84">
        <v>11.0</v>
      </c>
      <c r="E28" s="97">
        <v>11.0</v>
      </c>
    </row>
    <row r="29" ht="12.75" customHeight="1">
      <c r="A29" s="63" t="s">
        <v>196</v>
      </c>
      <c r="B29" s="98">
        <v>6.0</v>
      </c>
      <c r="C29" s="99">
        <v>6.0</v>
      </c>
      <c r="D29" s="84">
        <v>15.0</v>
      </c>
      <c r="E29" s="84">
        <v>15.0</v>
      </c>
    </row>
    <row r="30" ht="12.75" customHeight="1">
      <c r="A30" s="63" t="s">
        <v>197</v>
      </c>
      <c r="B30" s="84">
        <v>11.0</v>
      </c>
      <c r="C30" s="99">
        <v>13.0</v>
      </c>
      <c r="D30" s="84">
        <v>11.0</v>
      </c>
      <c r="E30" s="84">
        <v>10.0</v>
      </c>
    </row>
    <row r="31" ht="12.75" customHeight="1">
      <c r="A31" s="63" t="s">
        <v>198</v>
      </c>
      <c r="B31" s="84">
        <v>14.0</v>
      </c>
      <c r="C31" s="99">
        <v>14.0</v>
      </c>
      <c r="D31" s="84">
        <v>14.0</v>
      </c>
      <c r="E31" s="84">
        <v>14.0</v>
      </c>
    </row>
    <row r="32" ht="12.75" customHeight="1">
      <c r="A32" s="63" t="s">
        <v>199</v>
      </c>
      <c r="B32" s="84">
        <v>8.0</v>
      </c>
      <c r="C32" s="99">
        <v>8.0</v>
      </c>
      <c r="D32" s="84">
        <v>8.0</v>
      </c>
      <c r="E32" s="84">
        <v>8.0</v>
      </c>
    </row>
    <row r="33" ht="12.75" customHeight="1">
      <c r="A33" s="63" t="s">
        <v>200</v>
      </c>
      <c r="B33" s="84">
        <v>4.0</v>
      </c>
      <c r="C33" s="100"/>
      <c r="D33" s="84">
        <v>7.0</v>
      </c>
      <c r="E33" s="84">
        <v>7.0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14"/>
  </cols>
  <sheetData>
    <row r="1" ht="12.75" customHeight="1">
      <c r="B1" s="12" t="s">
        <v>207</v>
      </c>
    </row>
    <row r="2" ht="12.75" customHeight="1">
      <c r="B2" s="12" t="s">
        <v>39</v>
      </c>
      <c r="C2" s="12" t="s">
        <v>40</v>
      </c>
      <c r="D2" s="12" t="s">
        <v>41</v>
      </c>
      <c r="E2" s="12" t="s">
        <v>42</v>
      </c>
    </row>
    <row r="3" ht="12.75" customHeight="1">
      <c r="A3" s="63" t="s">
        <v>170</v>
      </c>
      <c r="B3" s="84">
        <v>6.0</v>
      </c>
      <c r="C3" s="84">
        <v>7.0</v>
      </c>
      <c r="D3" s="84">
        <v>10.0</v>
      </c>
      <c r="E3" s="84">
        <v>11.0</v>
      </c>
    </row>
    <row r="4" ht="12.75" customHeight="1">
      <c r="A4" s="63" t="s">
        <v>171</v>
      </c>
      <c r="B4" s="84">
        <v>5.0</v>
      </c>
      <c r="C4" s="84">
        <v>5.0</v>
      </c>
      <c r="D4" s="84">
        <v>7.0</v>
      </c>
      <c r="E4" s="84">
        <v>7.0</v>
      </c>
    </row>
    <row r="5" ht="12.75" customHeight="1">
      <c r="A5" s="63" t="s">
        <v>172</v>
      </c>
      <c r="B5" s="84">
        <v>8.0</v>
      </c>
      <c r="C5" s="84">
        <v>8.0</v>
      </c>
      <c r="D5" s="84">
        <v>13.0</v>
      </c>
      <c r="E5" s="84">
        <v>12.0</v>
      </c>
    </row>
    <row r="6" ht="12.75" customHeight="1">
      <c r="A6" s="63" t="s">
        <v>173</v>
      </c>
      <c r="B6" s="84">
        <v>7.0</v>
      </c>
      <c r="C6" s="84">
        <v>7.0</v>
      </c>
      <c r="D6" s="84">
        <v>7.0</v>
      </c>
      <c r="E6" s="84">
        <v>7.0</v>
      </c>
    </row>
    <row r="7" ht="12.75" customHeight="1">
      <c r="A7" s="63" t="s">
        <v>174</v>
      </c>
      <c r="B7" s="84">
        <v>4.0</v>
      </c>
      <c r="C7" s="84">
        <v>4.0</v>
      </c>
      <c r="D7" s="84">
        <v>6.0</v>
      </c>
      <c r="E7" s="97">
        <v>6.0</v>
      </c>
    </row>
    <row r="8" ht="12.75" customHeight="1">
      <c r="A8" s="63" t="s">
        <v>175</v>
      </c>
      <c r="B8" s="98">
        <v>4.0</v>
      </c>
      <c r="C8" s="99">
        <v>4.0</v>
      </c>
      <c r="D8" s="84">
        <v>9.0</v>
      </c>
      <c r="E8" s="84">
        <v>9.0</v>
      </c>
    </row>
    <row r="9" ht="12.75" customHeight="1">
      <c r="A9" s="63" t="s">
        <v>176</v>
      </c>
      <c r="B9" s="84">
        <v>8.0</v>
      </c>
      <c r="C9" s="99">
        <v>8.0</v>
      </c>
      <c r="D9" s="84">
        <v>15.0</v>
      </c>
      <c r="E9" s="84">
        <v>15.0</v>
      </c>
    </row>
    <row r="10" ht="12.75" customHeight="1">
      <c r="A10" s="63" t="s">
        <v>177</v>
      </c>
      <c r="B10" s="84">
        <v>6.0</v>
      </c>
      <c r="C10" s="99">
        <v>6.0</v>
      </c>
      <c r="D10" s="84">
        <v>6.0</v>
      </c>
      <c r="E10" s="84">
        <v>6.0</v>
      </c>
    </row>
    <row r="11" ht="12.75" customHeight="1">
      <c r="A11" s="63" t="s">
        <v>178</v>
      </c>
      <c r="B11" s="84">
        <v>5.0</v>
      </c>
      <c r="C11" s="99">
        <v>5.0</v>
      </c>
      <c r="D11" s="84">
        <v>5.0</v>
      </c>
      <c r="E11" s="84">
        <v>5.0</v>
      </c>
    </row>
    <row r="12" ht="12.75" customHeight="1">
      <c r="A12" s="63" t="s">
        <v>179</v>
      </c>
      <c r="B12" s="84">
        <v>4.0</v>
      </c>
      <c r="C12" s="99">
        <v>4.0</v>
      </c>
      <c r="D12" s="84">
        <v>4.0</v>
      </c>
      <c r="E12" s="84">
        <v>6.0</v>
      </c>
    </row>
    <row r="13" ht="12.75" customHeight="1">
      <c r="A13" s="63" t="s">
        <v>180</v>
      </c>
      <c r="B13" s="84">
        <v>4.0</v>
      </c>
      <c r="C13" s="99">
        <v>4.0</v>
      </c>
      <c r="D13" s="84">
        <v>4.0</v>
      </c>
      <c r="E13" s="84">
        <v>4.0</v>
      </c>
    </row>
    <row r="14" ht="12.75" customHeight="1">
      <c r="A14" s="63" t="s">
        <v>181</v>
      </c>
      <c r="B14" s="84">
        <v>5.0</v>
      </c>
      <c r="C14" s="99">
        <v>5.0</v>
      </c>
      <c r="D14" s="84">
        <v>5.0</v>
      </c>
      <c r="E14" s="97">
        <v>5.0</v>
      </c>
    </row>
    <row r="15" ht="12.75" customHeight="1">
      <c r="A15" s="63" t="s">
        <v>182</v>
      </c>
      <c r="B15" s="98">
        <v>1.0</v>
      </c>
      <c r="C15" s="99">
        <v>1.0</v>
      </c>
      <c r="D15" s="84">
        <v>5.0</v>
      </c>
      <c r="E15" s="84">
        <v>5.0</v>
      </c>
    </row>
    <row r="16" ht="12.75" customHeight="1">
      <c r="A16" s="63" t="s">
        <v>183</v>
      </c>
      <c r="B16" s="84">
        <v>8.0</v>
      </c>
      <c r="C16" s="99">
        <v>9.0</v>
      </c>
      <c r="D16" s="84">
        <v>8.0</v>
      </c>
      <c r="E16" s="84">
        <v>9.0</v>
      </c>
    </row>
    <row r="17" ht="12.75" customHeight="1">
      <c r="A17" s="63" t="s">
        <v>184</v>
      </c>
      <c r="B17" s="84">
        <v>5.0</v>
      </c>
      <c r="C17" s="99">
        <v>4.0</v>
      </c>
      <c r="D17" s="84">
        <v>8.0</v>
      </c>
      <c r="E17" s="84">
        <v>8.0</v>
      </c>
    </row>
    <row r="18" ht="12.75" customHeight="1">
      <c r="A18" s="63" t="s">
        <v>185</v>
      </c>
      <c r="B18" s="84">
        <v>7.0</v>
      </c>
      <c r="C18" s="99">
        <v>6.0</v>
      </c>
      <c r="D18" s="84">
        <v>7.0</v>
      </c>
      <c r="E18" s="84">
        <v>6.0</v>
      </c>
    </row>
    <row r="19" ht="12.75" customHeight="1">
      <c r="A19" s="63" t="s">
        <v>186</v>
      </c>
      <c r="B19" s="84">
        <v>3.0</v>
      </c>
      <c r="C19" s="99">
        <v>3.0</v>
      </c>
      <c r="D19" s="84">
        <v>4.0</v>
      </c>
      <c r="E19" s="84">
        <v>4.0</v>
      </c>
    </row>
    <row r="20" ht="12.75" customHeight="1">
      <c r="A20" s="63" t="s">
        <v>187</v>
      </c>
      <c r="B20" s="84">
        <v>5.0</v>
      </c>
      <c r="C20" s="99">
        <v>6.0</v>
      </c>
      <c r="D20" s="84">
        <v>9.0</v>
      </c>
      <c r="E20" s="84">
        <v>8.0</v>
      </c>
    </row>
    <row r="21" ht="12.75" customHeight="1">
      <c r="A21" s="63" t="s">
        <v>188</v>
      </c>
      <c r="B21" s="84">
        <v>3.0</v>
      </c>
      <c r="C21" s="99">
        <v>3.0</v>
      </c>
      <c r="D21" s="84">
        <v>8.0</v>
      </c>
      <c r="E21" s="97">
        <v>8.0</v>
      </c>
    </row>
    <row r="22" ht="12.75" customHeight="1">
      <c r="A22" s="63" t="s">
        <v>189</v>
      </c>
      <c r="B22" s="98">
        <v>3.0</v>
      </c>
      <c r="C22" s="99">
        <v>3.0</v>
      </c>
      <c r="D22" s="84">
        <v>7.0</v>
      </c>
      <c r="E22" s="84">
        <v>7.0</v>
      </c>
    </row>
    <row r="23" ht="12.75" customHeight="1">
      <c r="A23" s="63" t="s">
        <v>190</v>
      </c>
      <c r="B23" s="84">
        <v>7.0</v>
      </c>
      <c r="C23" s="99">
        <v>7.0</v>
      </c>
      <c r="D23" s="84">
        <v>7.0</v>
      </c>
      <c r="E23" s="84">
        <v>5.0</v>
      </c>
    </row>
    <row r="24" ht="12.75" customHeight="1">
      <c r="A24" s="63" t="s">
        <v>191</v>
      </c>
      <c r="B24" s="84">
        <v>2.0</v>
      </c>
      <c r="C24" s="99">
        <v>2.0</v>
      </c>
      <c r="D24" s="84">
        <v>2.0</v>
      </c>
      <c r="E24" s="84">
        <v>2.0</v>
      </c>
    </row>
    <row r="25" ht="12.75" customHeight="1">
      <c r="A25" s="63" t="s">
        <v>192</v>
      </c>
      <c r="B25" s="84">
        <v>3.0</v>
      </c>
      <c r="C25" s="99">
        <v>3.0</v>
      </c>
      <c r="D25" s="84">
        <v>8.0</v>
      </c>
      <c r="E25" s="84">
        <v>9.0</v>
      </c>
    </row>
    <row r="26" ht="12.75" customHeight="1">
      <c r="A26" s="63" t="s">
        <v>193</v>
      </c>
      <c r="B26" s="84">
        <v>9.0</v>
      </c>
      <c r="C26" s="99">
        <v>7.0</v>
      </c>
      <c r="D26" s="84">
        <v>9.0</v>
      </c>
      <c r="E26" s="84">
        <v>8.0</v>
      </c>
    </row>
    <row r="27" ht="12.75" customHeight="1">
      <c r="A27" s="63" t="s">
        <v>194</v>
      </c>
      <c r="B27" s="84">
        <v>7.0</v>
      </c>
      <c r="C27" s="99">
        <v>5.0</v>
      </c>
      <c r="D27" s="84">
        <v>7.0</v>
      </c>
      <c r="E27" s="84">
        <v>6.0</v>
      </c>
    </row>
    <row r="28" ht="12.75" customHeight="1">
      <c r="A28" s="63" t="s">
        <v>195</v>
      </c>
      <c r="B28" s="84">
        <v>0.0</v>
      </c>
      <c r="C28" s="99">
        <v>0.0</v>
      </c>
      <c r="D28" s="84">
        <v>7.0</v>
      </c>
      <c r="E28" s="97">
        <v>7.0</v>
      </c>
    </row>
    <row r="29" ht="12.75" customHeight="1">
      <c r="A29" s="63" t="s">
        <v>196</v>
      </c>
      <c r="B29" s="98">
        <v>2.0</v>
      </c>
      <c r="C29" s="99">
        <v>4.0</v>
      </c>
      <c r="D29" s="84">
        <v>2.0</v>
      </c>
      <c r="E29" s="84">
        <v>3.0</v>
      </c>
    </row>
    <row r="30" ht="12.75" customHeight="1">
      <c r="A30" s="63" t="s">
        <v>197</v>
      </c>
      <c r="B30" s="84">
        <v>4.0</v>
      </c>
      <c r="C30" s="99">
        <v>4.0</v>
      </c>
      <c r="D30" s="84">
        <v>4.0</v>
      </c>
      <c r="E30" s="84">
        <v>9.0</v>
      </c>
    </row>
    <row r="31" ht="12.75" customHeight="1">
      <c r="A31" s="63" t="s">
        <v>198</v>
      </c>
      <c r="B31" s="84">
        <v>1.0</v>
      </c>
      <c r="C31" s="99">
        <v>1.0</v>
      </c>
      <c r="D31" s="84">
        <v>5.0</v>
      </c>
      <c r="E31" s="84">
        <v>4.0</v>
      </c>
    </row>
    <row r="32" ht="12.75" customHeight="1">
      <c r="A32" s="63" t="s">
        <v>199</v>
      </c>
      <c r="B32" s="84">
        <v>7.0</v>
      </c>
      <c r="C32" s="99">
        <v>4.0</v>
      </c>
      <c r="D32" s="84">
        <v>9.0</v>
      </c>
      <c r="E32" s="84">
        <v>8.0</v>
      </c>
    </row>
    <row r="33" ht="12.75" customHeight="1">
      <c r="A33" s="63" t="s">
        <v>200</v>
      </c>
      <c r="B33" s="84">
        <v>5.0</v>
      </c>
      <c r="C33" s="100"/>
      <c r="D33" s="84">
        <v>8.0</v>
      </c>
      <c r="E33" s="84">
        <v>6.0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14"/>
  </cols>
  <sheetData>
    <row r="1" ht="12.75" customHeight="1">
      <c r="B1" s="12" t="s">
        <v>208</v>
      </c>
    </row>
    <row r="2" ht="12.75" customHeight="1">
      <c r="B2" s="12" t="s">
        <v>39</v>
      </c>
      <c r="C2" s="12" t="s">
        <v>40</v>
      </c>
      <c r="D2" s="12" t="s">
        <v>41</v>
      </c>
      <c r="E2" s="12" t="s">
        <v>42</v>
      </c>
    </row>
    <row r="3" ht="12.75" customHeight="1">
      <c r="A3" s="63" t="s">
        <v>170</v>
      </c>
      <c r="B3" s="84">
        <v>10.0</v>
      </c>
      <c r="C3" s="84">
        <v>10.0</v>
      </c>
      <c r="D3" s="84">
        <v>16.0</v>
      </c>
      <c r="E3" s="84">
        <v>15.0</v>
      </c>
    </row>
    <row r="4" ht="12.75" customHeight="1">
      <c r="A4" s="63" t="s">
        <v>171</v>
      </c>
      <c r="B4" s="84">
        <v>14.0</v>
      </c>
      <c r="C4" s="84">
        <v>14.0</v>
      </c>
      <c r="D4" s="84">
        <v>14.0</v>
      </c>
      <c r="E4" s="84">
        <v>14.0</v>
      </c>
    </row>
    <row r="5" ht="12.75" customHeight="1">
      <c r="A5" s="63" t="s">
        <v>172</v>
      </c>
      <c r="B5" s="84">
        <v>12.0</v>
      </c>
      <c r="C5" s="84">
        <v>12.0</v>
      </c>
      <c r="D5" s="84">
        <v>12.0</v>
      </c>
      <c r="E5" s="84">
        <v>11.0</v>
      </c>
    </row>
    <row r="6" ht="12.75" customHeight="1">
      <c r="A6" s="63" t="s">
        <v>173</v>
      </c>
      <c r="B6" s="84">
        <v>18.0</v>
      </c>
      <c r="C6" s="84">
        <v>18.0</v>
      </c>
      <c r="D6" s="84">
        <v>18.0</v>
      </c>
      <c r="E6" s="84">
        <v>16.0</v>
      </c>
    </row>
    <row r="7" ht="12.75" customHeight="1">
      <c r="A7" s="63" t="s">
        <v>174</v>
      </c>
      <c r="B7" s="84">
        <v>13.0</v>
      </c>
      <c r="C7" s="84">
        <v>13.0</v>
      </c>
      <c r="D7" s="84">
        <v>13.0</v>
      </c>
      <c r="E7" s="97">
        <v>13.0</v>
      </c>
    </row>
    <row r="8" ht="12.75" customHeight="1">
      <c r="A8" s="63" t="s">
        <v>175</v>
      </c>
      <c r="B8" s="101">
        <v>16.0</v>
      </c>
      <c r="C8" s="102">
        <v>16.0</v>
      </c>
      <c r="D8" s="103">
        <v>12.0</v>
      </c>
      <c r="E8" s="103">
        <v>12.0</v>
      </c>
    </row>
    <row r="9" ht="12.75" customHeight="1">
      <c r="A9" s="63" t="s">
        <v>176</v>
      </c>
      <c r="B9" s="102">
        <v>11.0</v>
      </c>
      <c r="C9" s="102">
        <v>11.0</v>
      </c>
      <c r="D9" s="103">
        <v>11.0</v>
      </c>
      <c r="E9" s="103">
        <v>10.0</v>
      </c>
    </row>
    <row r="10" ht="12.75" customHeight="1">
      <c r="A10" s="63" t="s">
        <v>177</v>
      </c>
      <c r="B10" s="102">
        <v>17.0</v>
      </c>
      <c r="C10" s="102">
        <v>17.0</v>
      </c>
      <c r="D10" s="103">
        <v>15.0</v>
      </c>
      <c r="E10" s="103">
        <v>15.0</v>
      </c>
    </row>
    <row r="11" ht="12.75" customHeight="1">
      <c r="A11" s="63" t="s">
        <v>178</v>
      </c>
      <c r="B11" s="102">
        <v>13.0</v>
      </c>
      <c r="C11" s="102">
        <v>13.0</v>
      </c>
      <c r="D11" s="103">
        <v>13.0</v>
      </c>
      <c r="E11" s="103">
        <v>12.0</v>
      </c>
    </row>
    <row r="12" ht="12.75" customHeight="1">
      <c r="A12" s="63" t="s">
        <v>179</v>
      </c>
      <c r="B12" s="102">
        <v>23.0</v>
      </c>
      <c r="C12" s="102">
        <v>23.0</v>
      </c>
      <c r="D12" s="103">
        <v>19.0</v>
      </c>
      <c r="E12" s="103">
        <v>17.0</v>
      </c>
    </row>
    <row r="13" ht="12.75" customHeight="1">
      <c r="A13" s="63" t="s">
        <v>180</v>
      </c>
      <c r="B13" s="84">
        <v>19.0</v>
      </c>
      <c r="C13" s="99">
        <v>19.0</v>
      </c>
      <c r="D13" s="84">
        <v>19.0</v>
      </c>
      <c r="E13" s="84">
        <v>18.0</v>
      </c>
    </row>
    <row r="14" ht="12.75" customHeight="1">
      <c r="A14" s="63" t="s">
        <v>181</v>
      </c>
      <c r="B14" s="84">
        <v>14.0</v>
      </c>
      <c r="C14" s="99">
        <v>14.0</v>
      </c>
      <c r="D14" s="84">
        <v>14.0</v>
      </c>
      <c r="E14" s="97">
        <v>14.0</v>
      </c>
    </row>
    <row r="15" ht="12.75" customHeight="1">
      <c r="A15" s="63" t="s">
        <v>182</v>
      </c>
      <c r="B15" s="101">
        <v>15.0</v>
      </c>
      <c r="C15" s="102">
        <v>15.0</v>
      </c>
      <c r="D15" s="103">
        <v>15.0</v>
      </c>
      <c r="E15" s="103">
        <v>15.0</v>
      </c>
    </row>
    <row r="16" ht="12.75" customHeight="1">
      <c r="A16" s="63" t="s">
        <v>183</v>
      </c>
      <c r="B16" s="102">
        <v>12.0</v>
      </c>
      <c r="C16" s="102">
        <v>12.0</v>
      </c>
      <c r="D16" s="103">
        <v>12.0</v>
      </c>
      <c r="E16" s="103">
        <v>12.0</v>
      </c>
    </row>
    <row r="17" ht="12.75" customHeight="1">
      <c r="A17" s="63" t="s">
        <v>184</v>
      </c>
      <c r="B17" s="102">
        <v>15.0</v>
      </c>
      <c r="C17" s="102">
        <v>15.0</v>
      </c>
      <c r="D17" s="103">
        <v>17.0</v>
      </c>
      <c r="E17" s="103">
        <v>13.0</v>
      </c>
    </row>
    <row r="18" ht="12.75" customHeight="1">
      <c r="A18" s="63" t="s">
        <v>185</v>
      </c>
      <c r="B18" s="102">
        <v>16.0</v>
      </c>
      <c r="C18" s="102">
        <v>16.0</v>
      </c>
      <c r="D18" s="103">
        <v>16.0</v>
      </c>
      <c r="E18" s="103">
        <v>16.0</v>
      </c>
    </row>
    <row r="19" ht="12.75" customHeight="1">
      <c r="A19" s="63" t="s">
        <v>186</v>
      </c>
      <c r="B19" s="84">
        <v>12.0</v>
      </c>
      <c r="C19" s="99">
        <v>12.0</v>
      </c>
      <c r="D19" s="84">
        <v>12.0</v>
      </c>
      <c r="E19" s="84">
        <v>11.0</v>
      </c>
    </row>
    <row r="20" ht="12.75" customHeight="1">
      <c r="A20" s="63" t="s">
        <v>187</v>
      </c>
      <c r="B20" s="84">
        <v>10.0</v>
      </c>
      <c r="C20" s="99">
        <v>10.0</v>
      </c>
      <c r="D20" s="84">
        <v>10.0</v>
      </c>
      <c r="E20" s="84">
        <v>9.0</v>
      </c>
    </row>
    <row r="21" ht="12.75" customHeight="1">
      <c r="A21" s="63" t="s">
        <v>188</v>
      </c>
      <c r="B21" s="84">
        <v>5.0</v>
      </c>
      <c r="C21" s="99">
        <v>5.0</v>
      </c>
      <c r="D21" s="84">
        <v>4.0</v>
      </c>
      <c r="E21" s="97">
        <v>4.0</v>
      </c>
    </row>
    <row r="22" ht="12.75" customHeight="1">
      <c r="A22" s="63" t="s">
        <v>189</v>
      </c>
      <c r="B22" s="101">
        <v>15.0</v>
      </c>
      <c r="C22" s="102">
        <v>15.0</v>
      </c>
      <c r="D22" s="103">
        <v>15.0</v>
      </c>
      <c r="E22" s="103">
        <v>11.0</v>
      </c>
    </row>
    <row r="23" ht="12.75" customHeight="1">
      <c r="A23" s="63" t="s">
        <v>190</v>
      </c>
      <c r="B23" s="102">
        <v>12.0</v>
      </c>
      <c r="C23" s="102">
        <v>12.0</v>
      </c>
      <c r="D23" s="103">
        <v>12.0</v>
      </c>
      <c r="E23" s="103">
        <v>12.0</v>
      </c>
    </row>
    <row r="24" ht="12.75" customHeight="1">
      <c r="A24" s="63" t="s">
        <v>191</v>
      </c>
      <c r="B24" s="102">
        <v>17.0</v>
      </c>
      <c r="C24" s="102">
        <v>17.0</v>
      </c>
      <c r="D24" s="103">
        <v>17.0</v>
      </c>
      <c r="E24" s="103">
        <v>14.0</v>
      </c>
    </row>
    <row r="25" ht="12.75" customHeight="1">
      <c r="A25" s="63" t="s">
        <v>192</v>
      </c>
      <c r="B25" s="102">
        <v>11.0</v>
      </c>
      <c r="C25" s="102">
        <v>11.0</v>
      </c>
      <c r="D25" s="103">
        <v>13.0</v>
      </c>
      <c r="E25" s="103">
        <v>8.0</v>
      </c>
    </row>
    <row r="26" ht="12.75" customHeight="1">
      <c r="A26" s="63" t="s">
        <v>193</v>
      </c>
      <c r="B26" s="84">
        <v>15.0</v>
      </c>
      <c r="C26" s="99">
        <v>15.0</v>
      </c>
      <c r="D26" s="84">
        <v>15.0</v>
      </c>
      <c r="E26" s="84">
        <v>15.0</v>
      </c>
    </row>
    <row r="27" ht="12.75" customHeight="1">
      <c r="A27" s="63" t="s">
        <v>194</v>
      </c>
      <c r="B27" s="84">
        <v>19.0</v>
      </c>
      <c r="C27" s="99">
        <v>19.0</v>
      </c>
      <c r="D27" s="84">
        <v>19.0</v>
      </c>
      <c r="E27" s="84">
        <v>11.0</v>
      </c>
    </row>
    <row r="28" ht="12.75" customHeight="1">
      <c r="A28" s="63" t="s">
        <v>195</v>
      </c>
      <c r="B28" s="84">
        <v>8.0</v>
      </c>
      <c r="C28" s="99">
        <v>8.0</v>
      </c>
      <c r="D28" s="84">
        <v>8.0</v>
      </c>
      <c r="E28" s="97">
        <v>8.0</v>
      </c>
    </row>
    <row r="29" ht="12.75" customHeight="1">
      <c r="A29" s="63" t="s">
        <v>196</v>
      </c>
      <c r="B29" s="101">
        <v>16.0</v>
      </c>
      <c r="C29" s="102">
        <v>16.0</v>
      </c>
      <c r="D29" s="103">
        <v>16.0</v>
      </c>
      <c r="E29" s="103">
        <v>16.0</v>
      </c>
    </row>
    <row r="30" ht="12.75" customHeight="1">
      <c r="A30" s="63" t="s">
        <v>197</v>
      </c>
      <c r="B30" s="102">
        <v>14.0</v>
      </c>
      <c r="C30" s="102">
        <v>14.0</v>
      </c>
      <c r="D30" s="103">
        <v>14.0</v>
      </c>
      <c r="E30" s="103">
        <v>13.0</v>
      </c>
    </row>
    <row r="31" ht="12.75" customHeight="1">
      <c r="A31" s="63" t="s">
        <v>198</v>
      </c>
      <c r="B31" s="102">
        <v>15.0</v>
      </c>
      <c r="C31" s="102">
        <v>15.0</v>
      </c>
      <c r="D31" s="103">
        <v>15.0</v>
      </c>
      <c r="E31" s="103">
        <v>15.0</v>
      </c>
    </row>
    <row r="32" ht="12.75" customHeight="1">
      <c r="A32" s="63" t="s">
        <v>199</v>
      </c>
      <c r="B32" s="102">
        <v>18.0</v>
      </c>
      <c r="C32" s="102">
        <v>18.0</v>
      </c>
      <c r="D32" s="103">
        <v>18.0</v>
      </c>
      <c r="E32" s="103">
        <v>17.0</v>
      </c>
    </row>
    <row r="33" ht="12.75" customHeight="1">
      <c r="A33" s="63" t="s">
        <v>200</v>
      </c>
      <c r="B33" s="84">
        <v>12.0</v>
      </c>
      <c r="C33" s="100"/>
      <c r="D33" s="84">
        <v>10.0</v>
      </c>
      <c r="E33" s="84">
        <v>9.0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8.86"/>
    <col customWidth="1" min="3" max="3" width="13.0"/>
    <col customWidth="1" min="4" max="26" width="8.86"/>
  </cols>
  <sheetData>
    <row r="1">
      <c r="A1" s="9"/>
      <c r="B1" s="10" t="s">
        <v>30</v>
      </c>
    </row>
    <row r="2">
      <c r="A2" s="11">
        <v>45413.0</v>
      </c>
      <c r="B2" s="10">
        <v>16600.0</v>
      </c>
      <c r="C2" s="12" t="s">
        <v>31</v>
      </c>
    </row>
    <row r="3">
      <c r="A3" s="11">
        <v>45414.0</v>
      </c>
      <c r="B3" s="10">
        <v>18200.0</v>
      </c>
      <c r="C3" s="12" t="s">
        <v>32</v>
      </c>
    </row>
    <row r="4">
      <c r="A4" s="11">
        <v>45415.0</v>
      </c>
      <c r="B4" s="10">
        <v>23650.0</v>
      </c>
      <c r="C4" s="12" t="s">
        <v>33</v>
      </c>
    </row>
    <row r="5">
      <c r="A5" s="11">
        <v>45416.0</v>
      </c>
      <c r="B5" s="10">
        <v>18960.0</v>
      </c>
      <c r="C5" s="12" t="s">
        <v>34</v>
      </c>
    </row>
    <row r="6">
      <c r="A6" s="11">
        <v>45417.0</v>
      </c>
      <c r="B6" s="10">
        <v>28800.0</v>
      </c>
      <c r="C6" s="12" t="s">
        <v>35</v>
      </c>
    </row>
    <row r="7">
      <c r="A7" s="11">
        <v>45418.0</v>
      </c>
      <c r="B7" s="10">
        <v>17660.0</v>
      </c>
      <c r="C7" s="12" t="s">
        <v>36</v>
      </c>
    </row>
    <row r="8">
      <c r="A8" s="11">
        <v>45419.0</v>
      </c>
      <c r="B8" s="10">
        <v>18300.0</v>
      </c>
      <c r="C8" s="12" t="s">
        <v>37</v>
      </c>
    </row>
    <row r="9">
      <c r="A9" s="11">
        <v>45420.0</v>
      </c>
      <c r="B9" s="10">
        <v>20770.0</v>
      </c>
      <c r="C9" s="12" t="s">
        <v>31</v>
      </c>
    </row>
    <row r="10">
      <c r="A10" s="11">
        <v>45421.0</v>
      </c>
      <c r="B10" s="10">
        <v>18500.0</v>
      </c>
      <c r="C10" s="12" t="s">
        <v>32</v>
      </c>
    </row>
    <row r="11">
      <c r="A11" s="11">
        <v>45422.0</v>
      </c>
      <c r="B11" s="10">
        <v>26950.0</v>
      </c>
      <c r="C11" s="12" t="s">
        <v>33</v>
      </c>
    </row>
    <row r="12">
      <c r="A12" s="11">
        <v>45423.0</v>
      </c>
      <c r="B12" s="10">
        <v>18890.0</v>
      </c>
      <c r="C12" s="12" t="s">
        <v>34</v>
      </c>
    </row>
    <row r="13">
      <c r="A13" s="11">
        <v>45424.0</v>
      </c>
      <c r="B13" s="10">
        <v>31010.0</v>
      </c>
      <c r="C13" s="12" t="s">
        <v>35</v>
      </c>
    </row>
    <row r="14">
      <c r="A14" s="11">
        <v>45425.0</v>
      </c>
      <c r="B14" s="10">
        <v>15570.0</v>
      </c>
      <c r="C14" s="12" t="s">
        <v>36</v>
      </c>
    </row>
    <row r="15">
      <c r="A15" s="11">
        <v>45426.0</v>
      </c>
      <c r="B15" s="10">
        <v>23560.0</v>
      </c>
      <c r="C15" s="12" t="s">
        <v>37</v>
      </c>
    </row>
    <row r="16">
      <c r="A16" s="11">
        <v>45427.0</v>
      </c>
      <c r="B16" s="10">
        <v>19610.0</v>
      </c>
      <c r="C16" s="12" t="s">
        <v>31</v>
      </c>
    </row>
    <row r="17">
      <c r="A17" s="11">
        <v>45428.0</v>
      </c>
      <c r="B17" s="10">
        <v>17610.0</v>
      </c>
      <c r="C17" s="12" t="s">
        <v>32</v>
      </c>
    </row>
    <row r="18">
      <c r="A18" s="11">
        <v>45429.0</v>
      </c>
      <c r="B18" s="10">
        <v>25020.0</v>
      </c>
      <c r="C18" s="12" t="s">
        <v>33</v>
      </c>
    </row>
    <row r="19">
      <c r="A19" s="11">
        <v>45430.0</v>
      </c>
      <c r="B19" s="10">
        <v>16870.0</v>
      </c>
      <c r="C19" s="12" t="s">
        <v>34</v>
      </c>
    </row>
    <row r="20">
      <c r="A20" s="11">
        <v>45431.0</v>
      </c>
      <c r="B20" s="10">
        <v>28820.0</v>
      </c>
      <c r="C20" s="12" t="s">
        <v>35</v>
      </c>
    </row>
    <row r="21" ht="15.75" customHeight="1">
      <c r="A21" s="11">
        <v>45432.0</v>
      </c>
      <c r="B21" s="10">
        <v>18060.0</v>
      </c>
      <c r="C21" s="12" t="s">
        <v>36</v>
      </c>
    </row>
    <row r="22" ht="15.75" customHeight="1">
      <c r="A22" s="11">
        <v>45433.0</v>
      </c>
      <c r="B22" s="10">
        <v>19710.0</v>
      </c>
      <c r="C22" s="12" t="s">
        <v>37</v>
      </c>
    </row>
    <row r="23" ht="15.75" customHeight="1">
      <c r="A23" s="11">
        <v>45434.0</v>
      </c>
      <c r="B23" s="10">
        <v>22570.0</v>
      </c>
      <c r="C23" s="12" t="s">
        <v>31</v>
      </c>
    </row>
    <row r="24" ht="15.75" customHeight="1">
      <c r="A24" s="11">
        <v>45435.0</v>
      </c>
      <c r="B24" s="10">
        <v>17970.0</v>
      </c>
      <c r="C24" s="12" t="s">
        <v>32</v>
      </c>
    </row>
    <row r="25" ht="15.75" customHeight="1">
      <c r="A25" s="11">
        <v>45436.0</v>
      </c>
      <c r="B25" s="10">
        <v>33050.0</v>
      </c>
      <c r="C25" s="12" t="s">
        <v>33</v>
      </c>
    </row>
    <row r="26" ht="15.75" customHeight="1">
      <c r="A26" s="11">
        <v>45437.0</v>
      </c>
      <c r="B26" s="10">
        <v>18620.0</v>
      </c>
      <c r="C26" s="12" t="s">
        <v>34</v>
      </c>
    </row>
    <row r="27" ht="15.75" customHeight="1">
      <c r="A27" s="11">
        <v>45438.0</v>
      </c>
      <c r="B27" s="10">
        <v>27450.0</v>
      </c>
      <c r="C27" s="12" t="s">
        <v>35</v>
      </c>
    </row>
    <row r="28" ht="15.75" customHeight="1">
      <c r="A28" s="11">
        <v>45439.0</v>
      </c>
      <c r="B28" s="10">
        <v>18570.0</v>
      </c>
      <c r="C28" s="12" t="s">
        <v>36</v>
      </c>
    </row>
    <row r="29" ht="15.75" customHeight="1">
      <c r="A29" s="11">
        <v>45440.0</v>
      </c>
      <c r="B29" s="10">
        <v>17710.0</v>
      </c>
      <c r="C29" s="12" t="s">
        <v>37</v>
      </c>
    </row>
    <row r="30" ht="15.75" customHeight="1">
      <c r="A30" s="11">
        <v>45441.0</v>
      </c>
      <c r="B30" s="10">
        <v>21600.0</v>
      </c>
      <c r="C30" s="12" t="s">
        <v>31</v>
      </c>
    </row>
    <row r="31" ht="15.75" customHeight="1">
      <c r="A31" s="11">
        <v>45442.0</v>
      </c>
      <c r="B31" s="10">
        <v>18770.0</v>
      </c>
      <c r="C31" s="12" t="s">
        <v>32</v>
      </c>
    </row>
    <row r="32" ht="15.75" customHeight="1">
      <c r="A32" s="11">
        <v>45443.0</v>
      </c>
      <c r="B32" s="10">
        <v>30100.0</v>
      </c>
      <c r="C32" s="12" t="s">
        <v>33</v>
      </c>
    </row>
    <row r="33" ht="15.75" customHeight="1">
      <c r="A33" s="11">
        <v>45444.0</v>
      </c>
      <c r="B33" s="10">
        <v>18350.0</v>
      </c>
      <c r="C33" s="12" t="s">
        <v>34</v>
      </c>
    </row>
    <row r="34" ht="15.75" customHeight="1">
      <c r="A34" s="11">
        <v>45445.0</v>
      </c>
      <c r="B34" s="10">
        <v>16820.0</v>
      </c>
      <c r="C34" s="12" t="s">
        <v>35</v>
      </c>
    </row>
    <row r="35" ht="15.75" customHeight="1">
      <c r="A35" s="11">
        <v>45446.0</v>
      </c>
      <c r="B35" s="10">
        <v>21730.0</v>
      </c>
      <c r="C35" s="12" t="s">
        <v>36</v>
      </c>
    </row>
    <row r="36" ht="15.75" customHeight="1">
      <c r="A36" s="11">
        <v>45447.0</v>
      </c>
      <c r="B36" s="10">
        <v>19380.0</v>
      </c>
      <c r="C36" s="12" t="s">
        <v>37</v>
      </c>
    </row>
    <row r="37" ht="15.75" customHeight="1">
      <c r="A37" s="11">
        <v>45448.0</v>
      </c>
      <c r="B37" s="10">
        <v>27050.0</v>
      </c>
      <c r="C37" s="12" t="s">
        <v>31</v>
      </c>
    </row>
    <row r="38" ht="15.75" customHeight="1">
      <c r="A38" s="11">
        <v>45449.0</v>
      </c>
      <c r="B38" s="10">
        <v>17880.0</v>
      </c>
      <c r="C38" s="12" t="s">
        <v>32</v>
      </c>
    </row>
    <row r="39" ht="15.75" customHeight="1">
      <c r="A39" s="11">
        <v>45450.0</v>
      </c>
      <c r="B39" s="10">
        <v>17960.0</v>
      </c>
      <c r="C39" s="12" t="s">
        <v>33</v>
      </c>
    </row>
    <row r="40" ht="15.75" customHeight="1">
      <c r="A40" s="11">
        <v>45451.0</v>
      </c>
      <c r="B40" s="10">
        <v>21070.0</v>
      </c>
      <c r="C40" s="12" t="s">
        <v>34</v>
      </c>
    </row>
    <row r="41" ht="15.75" customHeight="1">
      <c r="A41" s="11">
        <v>45452.0</v>
      </c>
      <c r="B41" s="10">
        <v>18860.0</v>
      </c>
      <c r="C41" s="12" t="s">
        <v>35</v>
      </c>
    </row>
    <row r="42" ht="15.75" customHeight="1">
      <c r="A42" s="11">
        <v>45453.0</v>
      </c>
      <c r="B42" s="10">
        <v>23780.0</v>
      </c>
      <c r="C42" s="12" t="s">
        <v>36</v>
      </c>
    </row>
    <row r="43" ht="15.75" customHeight="1">
      <c r="A43" s="11">
        <v>45454.0</v>
      </c>
      <c r="B43" s="10">
        <v>20460.0</v>
      </c>
      <c r="C43" s="12" t="s">
        <v>37</v>
      </c>
    </row>
    <row r="44" ht="15.75" customHeight="1">
      <c r="A44" s="11">
        <v>45455.0</v>
      </c>
      <c r="B44" s="10">
        <v>30090.0</v>
      </c>
      <c r="C44" s="12" t="s">
        <v>31</v>
      </c>
    </row>
    <row r="45" ht="15.75" customHeight="1">
      <c r="A45" s="11">
        <v>45456.0</v>
      </c>
      <c r="B45" s="10">
        <v>16050.0</v>
      </c>
      <c r="C45" s="12" t="s">
        <v>32</v>
      </c>
    </row>
    <row r="46" ht="15.75" customHeight="1">
      <c r="A46" s="11">
        <v>45457.0</v>
      </c>
      <c r="B46" s="10">
        <v>21840.0</v>
      </c>
      <c r="C46" s="12" t="s">
        <v>33</v>
      </c>
    </row>
    <row r="47" ht="15.75" customHeight="1">
      <c r="A47" s="11">
        <v>45458.0</v>
      </c>
      <c r="B47" s="10">
        <v>20510.0</v>
      </c>
      <c r="C47" s="12" t="s">
        <v>34</v>
      </c>
    </row>
    <row r="48" ht="15.75" customHeight="1">
      <c r="A48" s="11">
        <v>45459.0</v>
      </c>
      <c r="B48" s="10">
        <v>18160.0</v>
      </c>
      <c r="C48" s="12" t="s">
        <v>35</v>
      </c>
    </row>
    <row r="49" ht="15.75" customHeight="1">
      <c r="A49" s="11">
        <v>45460.0</v>
      </c>
      <c r="B49" s="10">
        <v>23180.0</v>
      </c>
      <c r="C49" s="12" t="s">
        <v>36</v>
      </c>
    </row>
    <row r="50" ht="15.75" customHeight="1">
      <c r="A50" s="11">
        <v>45461.0</v>
      </c>
      <c r="B50" s="10">
        <v>18310.0</v>
      </c>
      <c r="C50" s="12" t="s">
        <v>37</v>
      </c>
    </row>
    <row r="51" ht="15.75" customHeight="1">
      <c r="A51" s="11">
        <v>45462.0</v>
      </c>
      <c r="B51" s="10">
        <v>25750.0</v>
      </c>
      <c r="C51" s="12" t="s">
        <v>31</v>
      </c>
    </row>
    <row r="52" ht="15.75" customHeight="1">
      <c r="A52" s="11">
        <v>45463.0</v>
      </c>
      <c r="B52" s="10">
        <v>19030.0</v>
      </c>
      <c r="C52" s="12" t="s">
        <v>32</v>
      </c>
    </row>
    <row r="53" ht="15.75" customHeight="1">
      <c r="A53" s="11">
        <v>45464.0</v>
      </c>
      <c r="B53" s="10">
        <v>18220.0</v>
      </c>
      <c r="C53" s="12" t="s">
        <v>33</v>
      </c>
    </row>
    <row r="54" ht="15.75" customHeight="1">
      <c r="A54" s="11">
        <v>45465.0</v>
      </c>
      <c r="B54" s="10">
        <v>20790.0</v>
      </c>
      <c r="C54" s="12" t="s">
        <v>34</v>
      </c>
    </row>
    <row r="55" ht="15.75" customHeight="1">
      <c r="A55" s="11">
        <v>45466.0</v>
      </c>
      <c r="B55" s="10">
        <v>21480.0</v>
      </c>
      <c r="C55" s="12" t="s">
        <v>35</v>
      </c>
    </row>
    <row r="56" ht="15.75" customHeight="1">
      <c r="A56" s="11">
        <v>45467.0</v>
      </c>
      <c r="B56" s="10">
        <v>30520.0</v>
      </c>
      <c r="C56" s="12" t="s">
        <v>36</v>
      </c>
    </row>
    <row r="57" ht="15.75" customHeight="1">
      <c r="A57" s="11">
        <v>45468.0</v>
      </c>
      <c r="B57" s="10">
        <v>17360.0</v>
      </c>
      <c r="C57" s="12" t="s">
        <v>37</v>
      </c>
    </row>
    <row r="58" ht="15.75" customHeight="1">
      <c r="A58" s="11">
        <v>45469.0</v>
      </c>
      <c r="B58" s="10">
        <v>26280.0</v>
      </c>
      <c r="C58" s="12" t="s">
        <v>31</v>
      </c>
    </row>
    <row r="59" ht="15.75" customHeight="1">
      <c r="A59" s="11">
        <v>45470.0</v>
      </c>
      <c r="B59" s="10">
        <v>19080.0</v>
      </c>
      <c r="C59" s="12" t="s">
        <v>32</v>
      </c>
    </row>
    <row r="60" ht="15.75" customHeight="1">
      <c r="A60" s="11">
        <v>45471.0</v>
      </c>
      <c r="B60" s="10">
        <v>17960.0</v>
      </c>
      <c r="C60" s="12" t="s">
        <v>33</v>
      </c>
    </row>
    <row r="61" ht="15.75" customHeight="1">
      <c r="A61" s="11">
        <v>45472.0</v>
      </c>
      <c r="B61" s="10">
        <v>21430.0</v>
      </c>
      <c r="C61" s="12" t="s">
        <v>34</v>
      </c>
    </row>
    <row r="62" ht="15.75" customHeight="1">
      <c r="A62" s="11">
        <v>45473.0</v>
      </c>
      <c r="B62" s="10">
        <v>15600.0</v>
      </c>
      <c r="C62" s="12" t="s">
        <v>35</v>
      </c>
    </row>
    <row r="63" ht="15.75" customHeight="1">
      <c r="A63" s="11">
        <v>45474.0</v>
      </c>
      <c r="B63" s="10">
        <v>18880.0</v>
      </c>
      <c r="C63" s="12" t="s">
        <v>36</v>
      </c>
    </row>
    <row r="64" ht="15.75" customHeight="1">
      <c r="A64" s="11">
        <v>45475.0</v>
      </c>
      <c r="B64" s="10">
        <v>21030.0</v>
      </c>
      <c r="C64" s="12" t="s">
        <v>37</v>
      </c>
    </row>
    <row r="65" ht="15.75" customHeight="1">
      <c r="A65" s="11">
        <v>45476.0</v>
      </c>
      <c r="B65" s="10">
        <v>27880.0</v>
      </c>
      <c r="C65" s="12" t="s">
        <v>31</v>
      </c>
    </row>
    <row r="66" ht="15.75" customHeight="1">
      <c r="A66" s="11">
        <v>45477.0</v>
      </c>
      <c r="B66" s="10">
        <v>17600.0</v>
      </c>
      <c r="C66" s="12" t="s">
        <v>32</v>
      </c>
    </row>
    <row r="67" ht="15.75" customHeight="1">
      <c r="A67" s="11">
        <v>45478.0</v>
      </c>
      <c r="B67" s="10">
        <v>32690.0</v>
      </c>
      <c r="C67" s="12" t="s">
        <v>33</v>
      </c>
    </row>
    <row r="68" ht="15.75" customHeight="1">
      <c r="A68" s="11">
        <v>45479.0</v>
      </c>
      <c r="B68" s="10">
        <v>21470.0</v>
      </c>
      <c r="C68" s="12" t="s">
        <v>34</v>
      </c>
    </row>
    <row r="69" ht="15.75" customHeight="1">
      <c r="A69" s="11">
        <v>45480.0</v>
      </c>
      <c r="B69" s="10">
        <v>26850.0</v>
      </c>
      <c r="C69" s="12" t="s">
        <v>35</v>
      </c>
    </row>
    <row r="70" ht="15.75" customHeight="1">
      <c r="A70" s="11">
        <v>45481.0</v>
      </c>
      <c r="B70" s="10">
        <v>21940.0</v>
      </c>
      <c r="C70" s="12" t="s">
        <v>36</v>
      </c>
    </row>
    <row r="71" ht="15.75" customHeight="1">
      <c r="A71" s="11">
        <v>45482.0</v>
      </c>
      <c r="B71" s="10">
        <v>22130.0</v>
      </c>
      <c r="C71" s="12" t="s">
        <v>37</v>
      </c>
    </row>
    <row r="72" ht="15.75" customHeight="1">
      <c r="A72" s="11">
        <v>45483.0</v>
      </c>
      <c r="B72" s="10">
        <v>27540.0</v>
      </c>
      <c r="C72" s="12" t="s">
        <v>31</v>
      </c>
    </row>
    <row r="73" ht="15.75" customHeight="1">
      <c r="A73" s="11">
        <v>45484.0</v>
      </c>
      <c r="B73" s="10">
        <v>19150.0</v>
      </c>
      <c r="C73" s="12" t="s">
        <v>32</v>
      </c>
    </row>
    <row r="74" ht="15.75" customHeight="1">
      <c r="A74" s="11">
        <v>45485.0</v>
      </c>
      <c r="B74" s="10">
        <v>32740.0</v>
      </c>
      <c r="C74" s="12" t="s">
        <v>33</v>
      </c>
    </row>
    <row r="75" ht="15.75" customHeight="1">
      <c r="A75" s="11">
        <v>45486.0</v>
      </c>
      <c r="B75" s="10">
        <v>20080.0</v>
      </c>
      <c r="C75" s="12" t="s">
        <v>34</v>
      </c>
    </row>
    <row r="76" ht="15.75" customHeight="1">
      <c r="A76" s="11">
        <v>45487.0</v>
      </c>
      <c r="B76" s="10">
        <v>29140.0</v>
      </c>
      <c r="C76" s="12" t="s">
        <v>35</v>
      </c>
    </row>
    <row r="77" ht="15.75" customHeight="1">
      <c r="A77" s="11">
        <v>45488.0</v>
      </c>
      <c r="B77" s="10">
        <v>21740.0</v>
      </c>
      <c r="C77" s="12" t="s">
        <v>36</v>
      </c>
    </row>
    <row r="78" ht="15.75" customHeight="1">
      <c r="A78" s="11">
        <v>45489.0</v>
      </c>
      <c r="B78" s="10">
        <v>20750.0</v>
      </c>
      <c r="C78" s="12" t="s">
        <v>37</v>
      </c>
    </row>
    <row r="79" ht="15.75" customHeight="1">
      <c r="A79" s="11">
        <v>45490.0</v>
      </c>
      <c r="B79" s="10">
        <v>28950.0</v>
      </c>
      <c r="C79" s="12" t="s">
        <v>31</v>
      </c>
    </row>
    <row r="80" ht="15.75" customHeight="1">
      <c r="A80" s="11">
        <v>45491.0</v>
      </c>
      <c r="B80" s="10">
        <v>16160.0</v>
      </c>
      <c r="C80" s="12" t="s">
        <v>32</v>
      </c>
    </row>
    <row r="81" ht="15.75" customHeight="1">
      <c r="A81" s="11">
        <v>45492.0</v>
      </c>
      <c r="B81" s="10">
        <v>29670.0</v>
      </c>
      <c r="C81" s="12" t="s">
        <v>33</v>
      </c>
    </row>
    <row r="82" ht="15.75" customHeight="1">
      <c r="A82" s="11">
        <v>45493.0</v>
      </c>
      <c r="B82" s="10">
        <v>20920.0</v>
      </c>
      <c r="C82" s="12" t="s">
        <v>34</v>
      </c>
    </row>
    <row r="83" ht="15.75" customHeight="1">
      <c r="A83" s="11">
        <v>45494.0</v>
      </c>
      <c r="B83" s="10">
        <v>26410.0</v>
      </c>
      <c r="C83" s="12" t="s">
        <v>35</v>
      </c>
    </row>
    <row r="84" ht="15.75" customHeight="1">
      <c r="A84" s="11">
        <v>45495.0</v>
      </c>
      <c r="B84" s="10">
        <v>27360.0</v>
      </c>
      <c r="C84" s="12" t="s">
        <v>36</v>
      </c>
    </row>
    <row r="85" ht="15.75" customHeight="1">
      <c r="A85" s="11">
        <v>45496.0</v>
      </c>
      <c r="B85" s="10">
        <v>23640.0</v>
      </c>
      <c r="C85" s="12" t="s">
        <v>37</v>
      </c>
    </row>
    <row r="86" ht="15.75" customHeight="1">
      <c r="A86" s="11">
        <v>45497.0</v>
      </c>
      <c r="B86" s="10">
        <v>32600.0</v>
      </c>
      <c r="C86" s="12" t="s">
        <v>31</v>
      </c>
    </row>
    <row r="87" ht="15.75" customHeight="1">
      <c r="A87" s="11">
        <v>45498.0</v>
      </c>
      <c r="B87" s="10">
        <v>22270.0</v>
      </c>
      <c r="C87" s="12" t="s">
        <v>32</v>
      </c>
    </row>
    <row r="88" ht="15.75" customHeight="1">
      <c r="A88" s="11">
        <v>45499.0</v>
      </c>
      <c r="B88" s="10">
        <v>30970.0</v>
      </c>
      <c r="C88" s="12" t="s">
        <v>33</v>
      </c>
    </row>
    <row r="89" ht="15.75" customHeight="1">
      <c r="A89" s="11">
        <v>45500.0</v>
      </c>
      <c r="B89" s="10">
        <v>21510.0</v>
      </c>
      <c r="C89" s="12" t="s">
        <v>34</v>
      </c>
    </row>
    <row r="90" ht="15.75" customHeight="1">
      <c r="A90" s="11">
        <v>45501.0</v>
      </c>
      <c r="B90" s="10">
        <v>28440.0</v>
      </c>
      <c r="C90" s="12" t="s">
        <v>35</v>
      </c>
    </row>
    <row r="91" ht="15.75" customHeight="1">
      <c r="A91" s="11">
        <v>45502.0</v>
      </c>
      <c r="B91" s="10">
        <v>28100.0</v>
      </c>
      <c r="C91" s="12" t="s">
        <v>36</v>
      </c>
    </row>
    <row r="92" ht="15.75" customHeight="1">
      <c r="A92" s="11">
        <v>45503.0</v>
      </c>
      <c r="B92" s="10">
        <v>22110.0</v>
      </c>
      <c r="C92" s="12" t="s">
        <v>37</v>
      </c>
    </row>
    <row r="93" ht="15.75" customHeight="1">
      <c r="A93" s="11">
        <v>45504.0</v>
      </c>
      <c r="B93" s="10">
        <v>30150.0</v>
      </c>
      <c r="C93" s="12" t="s">
        <v>31</v>
      </c>
    </row>
    <row r="94" ht="15.75" customHeight="1">
      <c r="A94" s="11">
        <v>45505.0</v>
      </c>
      <c r="B94" s="10">
        <v>18720.0</v>
      </c>
      <c r="C94" s="12" t="s">
        <v>32</v>
      </c>
    </row>
    <row r="95" ht="15.75" customHeight="1">
      <c r="A95" s="11">
        <v>45506.0</v>
      </c>
      <c r="B95" s="10">
        <v>22730.0</v>
      </c>
      <c r="C95" s="12" t="s">
        <v>33</v>
      </c>
    </row>
    <row r="96" ht="15.75" customHeight="1">
      <c r="A96" s="11">
        <v>45507.0</v>
      </c>
      <c r="B96" s="10">
        <v>28900.0</v>
      </c>
      <c r="C96" s="12" t="s">
        <v>34</v>
      </c>
    </row>
    <row r="97" ht="15.75" customHeight="1">
      <c r="A97" s="11">
        <v>45508.0</v>
      </c>
      <c r="B97" s="10">
        <v>30070.0</v>
      </c>
      <c r="C97" s="12" t="s">
        <v>35</v>
      </c>
    </row>
    <row r="98" ht="15.75" customHeight="1">
      <c r="A98" s="11">
        <v>45509.0</v>
      </c>
      <c r="B98" s="10">
        <v>25690.0</v>
      </c>
      <c r="C98" s="12" t="s">
        <v>36</v>
      </c>
    </row>
    <row r="99" ht="15.75" customHeight="1">
      <c r="A99" s="11">
        <v>45510.0</v>
      </c>
      <c r="B99" s="10">
        <v>21470.0</v>
      </c>
      <c r="C99" s="12" t="s">
        <v>37</v>
      </c>
    </row>
    <row r="100" ht="15.75" customHeight="1">
      <c r="A100" s="11">
        <v>45511.0</v>
      </c>
      <c r="B100" s="10">
        <v>26310.0</v>
      </c>
      <c r="C100" s="12" t="s">
        <v>31</v>
      </c>
    </row>
    <row r="101" ht="15.75" customHeight="1">
      <c r="A101" s="11">
        <v>45512.0</v>
      </c>
      <c r="B101" s="10">
        <v>24710.0</v>
      </c>
      <c r="C101" s="12" t="s">
        <v>32</v>
      </c>
    </row>
    <row r="102" ht="15.75" customHeight="1">
      <c r="A102" s="11">
        <v>45513.0</v>
      </c>
      <c r="B102" s="10">
        <v>25730.0</v>
      </c>
      <c r="C102" s="12" t="s">
        <v>33</v>
      </c>
    </row>
    <row r="103" ht="15.75" customHeight="1">
      <c r="A103" s="11">
        <v>45514.0</v>
      </c>
      <c r="B103" s="10">
        <v>34920.0</v>
      </c>
      <c r="C103" s="12" t="s">
        <v>34</v>
      </c>
    </row>
    <row r="104" ht="15.75" customHeight="1">
      <c r="A104" s="11">
        <v>45515.0</v>
      </c>
      <c r="B104" s="10">
        <v>31740.0</v>
      </c>
      <c r="C104" s="12" t="s">
        <v>35</v>
      </c>
    </row>
    <row r="105" ht="15.75" customHeight="1">
      <c r="A105" s="11">
        <v>45516.0</v>
      </c>
      <c r="B105" s="10">
        <v>24100.0</v>
      </c>
      <c r="C105" s="12" t="s">
        <v>36</v>
      </c>
    </row>
    <row r="106" ht="15.75" customHeight="1">
      <c r="A106" s="11">
        <v>45517.0</v>
      </c>
      <c r="B106" s="10">
        <v>17520.0</v>
      </c>
      <c r="C106" s="12" t="s">
        <v>37</v>
      </c>
    </row>
    <row r="107" ht="15.75" customHeight="1">
      <c r="A107" s="11">
        <v>45518.0</v>
      </c>
      <c r="B107" s="10">
        <v>30460.0</v>
      </c>
      <c r="C107" s="12" t="s">
        <v>31</v>
      </c>
    </row>
    <row r="108" ht="15.75" customHeight="1">
      <c r="A108" s="11">
        <v>45519.0</v>
      </c>
      <c r="B108" s="10">
        <v>26210.0</v>
      </c>
      <c r="C108" s="12" t="s">
        <v>32</v>
      </c>
    </row>
    <row r="109" ht="15.75" customHeight="1">
      <c r="A109" s="11">
        <v>45520.0</v>
      </c>
      <c r="B109" s="10">
        <v>28780.0</v>
      </c>
      <c r="C109" s="12" t="s">
        <v>33</v>
      </c>
    </row>
    <row r="110" ht="15.75" customHeight="1">
      <c r="A110" s="11">
        <v>45521.0</v>
      </c>
      <c r="B110" s="10">
        <v>28950.0</v>
      </c>
      <c r="C110" s="12" t="s">
        <v>34</v>
      </c>
    </row>
    <row r="111" ht="15.75" customHeight="1">
      <c r="A111" s="11">
        <v>45522.0</v>
      </c>
      <c r="B111" s="10">
        <v>30440.0</v>
      </c>
      <c r="C111" s="12" t="s">
        <v>35</v>
      </c>
    </row>
    <row r="112" ht="15.75" customHeight="1">
      <c r="A112" s="11">
        <v>45523.0</v>
      </c>
      <c r="B112" s="10">
        <v>19970.0</v>
      </c>
      <c r="C112" s="12" t="s">
        <v>36</v>
      </c>
    </row>
    <row r="113" ht="15.75" customHeight="1">
      <c r="A113" s="11">
        <v>45524.0</v>
      </c>
      <c r="B113" s="10">
        <v>18660.0</v>
      </c>
      <c r="C113" s="12" t="s">
        <v>37</v>
      </c>
    </row>
    <row r="114" ht="15.75" customHeight="1">
      <c r="A114" s="11">
        <v>45525.0</v>
      </c>
      <c r="B114" s="10">
        <v>28080.0</v>
      </c>
      <c r="C114" s="12" t="s">
        <v>31</v>
      </c>
    </row>
    <row r="115" ht="15.75" customHeight="1">
      <c r="A115" s="11">
        <v>45526.0</v>
      </c>
      <c r="B115" s="10">
        <v>26380.0</v>
      </c>
      <c r="C115" s="12" t="s">
        <v>32</v>
      </c>
    </row>
    <row r="116" ht="15.75" customHeight="1">
      <c r="A116" s="11">
        <v>45527.0</v>
      </c>
      <c r="B116" s="10">
        <v>27510.0</v>
      </c>
      <c r="C116" s="12" t="s">
        <v>33</v>
      </c>
    </row>
    <row r="117" ht="15.75" customHeight="1">
      <c r="A117" s="11">
        <v>45528.0</v>
      </c>
      <c r="B117" s="10">
        <v>31010.0</v>
      </c>
      <c r="C117" s="12" t="s">
        <v>34</v>
      </c>
    </row>
    <row r="118" ht="15.75" customHeight="1">
      <c r="A118" s="11">
        <v>45529.0</v>
      </c>
      <c r="B118" s="10">
        <v>27180.0</v>
      </c>
      <c r="C118" s="12" t="s">
        <v>35</v>
      </c>
    </row>
    <row r="119" ht="15.75" customHeight="1">
      <c r="A119" s="11">
        <v>45530.0</v>
      </c>
      <c r="B119" s="10">
        <v>26410.0</v>
      </c>
      <c r="C119" s="12" t="s">
        <v>36</v>
      </c>
    </row>
    <row r="120" ht="15.75" customHeight="1">
      <c r="A120" s="11">
        <v>45531.0</v>
      </c>
      <c r="B120" s="10">
        <v>19850.0</v>
      </c>
      <c r="C120" s="12" t="s">
        <v>37</v>
      </c>
    </row>
    <row r="121" ht="15.75" customHeight="1">
      <c r="A121" s="11">
        <v>45532.0</v>
      </c>
      <c r="B121" s="10">
        <v>32670.0</v>
      </c>
      <c r="C121" s="12" t="s">
        <v>31</v>
      </c>
    </row>
    <row r="122" ht="15.75" customHeight="1">
      <c r="A122" s="11">
        <v>45533.0</v>
      </c>
      <c r="B122" s="10">
        <v>30700.0</v>
      </c>
      <c r="C122" s="12" t="s">
        <v>32</v>
      </c>
    </row>
    <row r="123" ht="15.75" customHeight="1">
      <c r="A123" s="11">
        <v>45534.0</v>
      </c>
      <c r="B123" s="10">
        <v>28760.0</v>
      </c>
      <c r="C123" s="12" t="s">
        <v>33</v>
      </c>
    </row>
    <row r="124" ht="15.75" customHeight="1">
      <c r="A124" s="11">
        <v>45535.0</v>
      </c>
      <c r="B124" s="10">
        <v>31280.0</v>
      </c>
      <c r="C124" s="12" t="s">
        <v>34</v>
      </c>
    </row>
    <row r="125" ht="15.75" customHeight="1">
      <c r="A125" s="9"/>
      <c r="B125" s="10"/>
    </row>
    <row r="126" ht="15.75" customHeight="1">
      <c r="A126" s="9"/>
      <c r="B126" s="10"/>
    </row>
    <row r="127" ht="15.75" customHeight="1">
      <c r="A127" s="9"/>
      <c r="B127" s="10"/>
    </row>
    <row r="128" ht="15.75" customHeight="1">
      <c r="A128" s="9"/>
      <c r="B128" s="10"/>
    </row>
    <row r="129" ht="15.75" customHeight="1">
      <c r="A129" s="9"/>
      <c r="B129" s="10"/>
    </row>
    <row r="130" ht="15.75" customHeight="1">
      <c r="A130" s="9"/>
      <c r="B130" s="10"/>
    </row>
    <row r="131" ht="15.75" customHeight="1">
      <c r="A131" s="9"/>
      <c r="B131" s="10"/>
    </row>
    <row r="132" ht="15.75" customHeight="1">
      <c r="A132" s="9"/>
      <c r="B132" s="10"/>
    </row>
    <row r="133" ht="15.75" customHeight="1">
      <c r="A133" s="9"/>
      <c r="B133" s="10"/>
    </row>
    <row r="134" ht="15.75" customHeight="1">
      <c r="A134" s="9"/>
      <c r="B134" s="10"/>
    </row>
    <row r="135" ht="15.75" customHeight="1">
      <c r="A135" s="9"/>
      <c r="B135" s="10"/>
    </row>
    <row r="136" ht="15.75" customHeight="1">
      <c r="A136" s="9"/>
      <c r="B136" s="10"/>
    </row>
    <row r="137" ht="15.75" customHeight="1">
      <c r="A137" s="9"/>
      <c r="B137" s="10"/>
    </row>
    <row r="138" ht="15.75" customHeight="1">
      <c r="A138" s="9"/>
      <c r="B138" s="10"/>
    </row>
    <row r="139" ht="15.75" customHeight="1">
      <c r="A139" s="9"/>
      <c r="B139" s="10"/>
    </row>
    <row r="140" ht="15.75" customHeight="1">
      <c r="A140" s="9"/>
      <c r="B140" s="10"/>
    </row>
    <row r="141" ht="15.75" customHeight="1">
      <c r="A141" s="9"/>
      <c r="B141" s="10"/>
    </row>
    <row r="142" ht="15.75" customHeight="1">
      <c r="A142" s="9"/>
      <c r="B142" s="10"/>
    </row>
    <row r="143" ht="15.75" customHeight="1">
      <c r="A143" s="9"/>
      <c r="B143" s="10"/>
    </row>
    <row r="144" ht="15.75" customHeight="1">
      <c r="A144" s="9"/>
      <c r="B144" s="10"/>
    </row>
    <row r="145" ht="15.75" customHeight="1">
      <c r="A145" s="9"/>
      <c r="B145" s="10"/>
    </row>
    <row r="146" ht="15.75" customHeight="1">
      <c r="A146" s="9"/>
      <c r="B146" s="10"/>
    </row>
    <row r="147" ht="15.75" customHeight="1">
      <c r="A147" s="9"/>
      <c r="B147" s="10"/>
    </row>
    <row r="148" ht="15.75" customHeight="1">
      <c r="A148" s="9"/>
      <c r="B148" s="10"/>
    </row>
    <row r="149" ht="15.75" customHeight="1">
      <c r="A149" s="9"/>
      <c r="B149" s="10"/>
    </row>
    <row r="150" ht="15.75" customHeight="1">
      <c r="A150" s="9"/>
      <c r="B150" s="10"/>
    </row>
    <row r="151" ht="15.75" customHeight="1">
      <c r="A151" s="9"/>
      <c r="B151" s="10"/>
    </row>
    <row r="152" ht="15.75" customHeight="1">
      <c r="A152" s="9"/>
      <c r="B152" s="10"/>
    </row>
    <row r="153" ht="15.75" customHeight="1">
      <c r="A153" s="9"/>
      <c r="B153" s="10"/>
    </row>
    <row r="154" ht="15.75" customHeight="1">
      <c r="A154" s="9"/>
      <c r="B154" s="10"/>
    </row>
    <row r="155" ht="15.75" customHeight="1">
      <c r="A155" s="9"/>
      <c r="B155" s="10"/>
    </row>
    <row r="156" ht="15.75" customHeight="1">
      <c r="A156" s="9"/>
      <c r="B156" s="10"/>
    </row>
    <row r="157" ht="15.75" customHeight="1">
      <c r="A157" s="9"/>
      <c r="B157" s="10"/>
    </row>
    <row r="158" ht="15.75" customHeight="1">
      <c r="A158" s="9"/>
      <c r="B158" s="10"/>
    </row>
    <row r="159" ht="15.75" customHeight="1">
      <c r="A159" s="9"/>
      <c r="B159" s="10"/>
    </row>
    <row r="160" ht="15.75" customHeight="1">
      <c r="A160" s="9"/>
      <c r="B160" s="10"/>
    </row>
    <row r="161" ht="15.75" customHeight="1">
      <c r="A161" s="9"/>
      <c r="B161" s="10"/>
    </row>
    <row r="162" ht="15.75" customHeight="1">
      <c r="A162" s="9"/>
      <c r="B162" s="10"/>
    </row>
    <row r="163" ht="15.75" customHeight="1">
      <c r="A163" s="9"/>
      <c r="B163" s="10"/>
    </row>
    <row r="164" ht="15.75" customHeight="1">
      <c r="A164" s="9"/>
      <c r="B164" s="10"/>
    </row>
    <row r="165" ht="15.75" customHeight="1">
      <c r="A165" s="9"/>
      <c r="B165" s="10"/>
    </row>
    <row r="166" ht="15.75" customHeight="1">
      <c r="A166" s="9"/>
      <c r="B166" s="10"/>
    </row>
    <row r="167" ht="15.75" customHeight="1">
      <c r="A167" s="9"/>
      <c r="B167" s="10"/>
    </row>
    <row r="168" ht="15.75" customHeight="1">
      <c r="A168" s="9"/>
      <c r="B168" s="10"/>
    </row>
    <row r="169" ht="15.75" customHeight="1">
      <c r="A169" s="9"/>
      <c r="B169" s="10"/>
    </row>
    <row r="170" ht="15.75" customHeight="1">
      <c r="A170" s="9"/>
      <c r="B170" s="10"/>
    </row>
    <row r="171" ht="15.75" customHeight="1">
      <c r="A171" s="9"/>
      <c r="B171" s="10"/>
    </row>
    <row r="172" ht="15.75" customHeight="1">
      <c r="A172" s="9"/>
      <c r="B172" s="10"/>
    </row>
    <row r="173" ht="15.75" customHeight="1">
      <c r="A173" s="9"/>
      <c r="B173" s="10"/>
    </row>
    <row r="174" ht="15.75" customHeight="1">
      <c r="A174" s="9"/>
      <c r="B174" s="10"/>
    </row>
    <row r="175" ht="15.75" customHeight="1">
      <c r="A175" s="9"/>
      <c r="B175" s="10"/>
    </row>
    <row r="176" ht="15.75" customHeight="1">
      <c r="A176" s="9"/>
      <c r="B176" s="10"/>
    </row>
    <row r="177" ht="15.75" customHeight="1">
      <c r="A177" s="9"/>
      <c r="B177" s="10"/>
    </row>
    <row r="178" ht="15.75" customHeight="1">
      <c r="A178" s="9"/>
      <c r="B178" s="10"/>
    </row>
    <row r="179" ht="15.75" customHeight="1">
      <c r="A179" s="9"/>
      <c r="B179" s="10"/>
    </row>
    <row r="180" ht="15.75" customHeight="1">
      <c r="A180" s="9"/>
      <c r="B180" s="10"/>
    </row>
    <row r="181" ht="15.75" customHeight="1">
      <c r="A181" s="9"/>
      <c r="B181" s="10"/>
    </row>
    <row r="182" ht="15.75" customHeight="1">
      <c r="A182" s="9"/>
      <c r="B182" s="10"/>
    </row>
    <row r="183" ht="15.75" customHeight="1">
      <c r="A183" s="9"/>
      <c r="B183" s="10"/>
    </row>
    <row r="184" ht="15.75" customHeight="1">
      <c r="A184" s="9"/>
      <c r="B184" s="10"/>
    </row>
    <row r="185" ht="15.75" customHeight="1">
      <c r="A185" s="9"/>
      <c r="B185" s="10"/>
    </row>
    <row r="186" ht="15.75" customHeight="1">
      <c r="A186" s="9"/>
      <c r="B186" s="10"/>
    </row>
    <row r="187" ht="15.75" customHeight="1">
      <c r="A187" s="9"/>
      <c r="B187" s="10"/>
    </row>
    <row r="188" ht="15.75" customHeight="1">
      <c r="A188" s="9"/>
      <c r="B188" s="10"/>
    </row>
    <row r="189" ht="15.75" customHeight="1">
      <c r="A189" s="9"/>
      <c r="B189" s="10"/>
    </row>
    <row r="190" ht="15.75" customHeight="1">
      <c r="A190" s="9"/>
      <c r="B190" s="10"/>
    </row>
    <row r="191" ht="15.75" customHeight="1">
      <c r="A191" s="9"/>
      <c r="B191" s="10"/>
    </row>
    <row r="192" ht="15.75" customHeight="1">
      <c r="A192" s="9"/>
      <c r="B192" s="10"/>
    </row>
    <row r="193" ht="15.75" customHeight="1">
      <c r="A193" s="9"/>
      <c r="B193" s="10"/>
    </row>
    <row r="194" ht="15.75" customHeight="1">
      <c r="A194" s="9"/>
      <c r="B194" s="10"/>
    </row>
    <row r="195" ht="15.75" customHeight="1">
      <c r="A195" s="9"/>
      <c r="B195" s="10"/>
    </row>
    <row r="196" ht="15.75" customHeight="1">
      <c r="A196" s="9"/>
      <c r="B196" s="10"/>
    </row>
    <row r="197" ht="15.75" customHeight="1">
      <c r="A197" s="9"/>
      <c r="B197" s="10"/>
    </row>
    <row r="198" ht="15.75" customHeight="1">
      <c r="A198" s="9"/>
      <c r="B198" s="10"/>
    </row>
    <row r="199" ht="15.75" customHeight="1">
      <c r="A199" s="9"/>
      <c r="B199" s="10"/>
    </row>
    <row r="200" ht="15.75" customHeight="1">
      <c r="A200" s="9"/>
      <c r="B200" s="10"/>
    </row>
    <row r="201" ht="15.75" customHeight="1">
      <c r="A201" s="9"/>
      <c r="B201" s="10"/>
    </row>
    <row r="202" ht="15.75" customHeight="1">
      <c r="A202" s="9"/>
      <c r="B202" s="10"/>
    </row>
    <row r="203" ht="15.75" customHeight="1">
      <c r="A203" s="9"/>
      <c r="B203" s="10"/>
    </row>
    <row r="204" ht="15.75" customHeight="1">
      <c r="A204" s="9"/>
      <c r="B204" s="10"/>
    </row>
    <row r="205" ht="15.75" customHeight="1">
      <c r="A205" s="9"/>
      <c r="B205" s="10"/>
    </row>
    <row r="206" ht="15.75" customHeight="1">
      <c r="A206" s="9"/>
      <c r="B206" s="10"/>
    </row>
    <row r="207" ht="15.75" customHeight="1">
      <c r="A207" s="9"/>
      <c r="B207" s="10"/>
    </row>
    <row r="208" ht="15.75" customHeight="1">
      <c r="A208" s="9"/>
      <c r="B208" s="10"/>
    </row>
    <row r="209" ht="15.75" customHeight="1">
      <c r="A209" s="9"/>
      <c r="B209" s="10"/>
    </row>
    <row r="210" ht="15.75" customHeight="1">
      <c r="A210" s="9"/>
      <c r="B210" s="10"/>
    </row>
    <row r="211" ht="15.75" customHeight="1">
      <c r="A211" s="9"/>
      <c r="B211" s="10"/>
    </row>
    <row r="212" ht="15.75" customHeight="1">
      <c r="A212" s="9"/>
      <c r="B212" s="10"/>
    </row>
    <row r="213" ht="15.75" customHeight="1">
      <c r="A213" s="9"/>
      <c r="B213" s="10"/>
    </row>
    <row r="214" ht="15.75" customHeight="1">
      <c r="A214" s="9"/>
      <c r="B214" s="10"/>
    </row>
    <row r="215" ht="15.75" customHeight="1">
      <c r="A215" s="9"/>
      <c r="B215" s="10"/>
    </row>
    <row r="216" ht="15.75" customHeight="1">
      <c r="A216" s="9"/>
      <c r="B216" s="10"/>
    </row>
    <row r="217" ht="15.75" customHeight="1">
      <c r="A217" s="9"/>
      <c r="B217" s="10"/>
    </row>
    <row r="218" ht="15.75" customHeight="1">
      <c r="A218" s="9"/>
      <c r="B218" s="10"/>
    </row>
    <row r="219" ht="15.75" customHeight="1">
      <c r="A219" s="9"/>
      <c r="B219" s="10"/>
    </row>
    <row r="220" ht="15.75" customHeight="1">
      <c r="A220" s="9"/>
      <c r="B220" s="10"/>
    </row>
    <row r="221" ht="15.75" customHeight="1">
      <c r="A221" s="9"/>
      <c r="B221" s="10"/>
    </row>
    <row r="222" ht="15.75" customHeight="1">
      <c r="A222" s="9"/>
      <c r="B222" s="10"/>
    </row>
    <row r="223" ht="15.75" customHeight="1">
      <c r="A223" s="9"/>
      <c r="B223" s="10"/>
    </row>
    <row r="224" ht="15.75" customHeight="1">
      <c r="A224" s="9"/>
      <c r="B224" s="10"/>
    </row>
    <row r="225" ht="15.75" customHeight="1">
      <c r="A225" s="9"/>
      <c r="B225" s="10"/>
    </row>
    <row r="226" ht="15.75" customHeight="1">
      <c r="A226" s="9"/>
      <c r="B226" s="10"/>
    </row>
    <row r="227" ht="15.75" customHeight="1">
      <c r="A227" s="9"/>
      <c r="B227" s="10"/>
    </row>
    <row r="228" ht="15.75" customHeight="1">
      <c r="A228" s="9"/>
      <c r="B228" s="10"/>
    </row>
    <row r="229" ht="15.75" customHeight="1">
      <c r="A229" s="9"/>
      <c r="B229" s="10"/>
    </row>
    <row r="230" ht="15.75" customHeight="1">
      <c r="A230" s="9"/>
      <c r="B230" s="10"/>
    </row>
    <row r="231" ht="15.75" customHeight="1">
      <c r="A231" s="9"/>
      <c r="B231" s="10"/>
    </row>
    <row r="232" ht="15.75" customHeight="1">
      <c r="A232" s="9"/>
      <c r="B232" s="10"/>
    </row>
    <row r="233" ht="15.75" customHeight="1">
      <c r="A233" s="9"/>
      <c r="B233" s="10"/>
    </row>
    <row r="234" ht="15.75" customHeight="1">
      <c r="A234" s="9"/>
      <c r="B234" s="10"/>
    </row>
    <row r="235" ht="15.75" customHeight="1">
      <c r="A235" s="9"/>
      <c r="B235" s="10"/>
    </row>
    <row r="236" ht="15.75" customHeight="1">
      <c r="A236" s="9"/>
      <c r="B236" s="10"/>
    </row>
    <row r="237" ht="15.75" customHeight="1">
      <c r="A237" s="9"/>
      <c r="B237" s="10"/>
    </row>
    <row r="238" ht="15.75" customHeight="1">
      <c r="A238" s="9"/>
      <c r="B238" s="10"/>
    </row>
    <row r="239" ht="15.75" customHeight="1">
      <c r="A239" s="9"/>
      <c r="B239" s="10"/>
    </row>
    <row r="240" ht="15.75" customHeight="1">
      <c r="A240" s="9"/>
      <c r="B240" s="10"/>
    </row>
    <row r="241" ht="15.75" customHeight="1">
      <c r="A241" s="9"/>
      <c r="B241" s="10"/>
    </row>
    <row r="242" ht="15.75" customHeight="1">
      <c r="A242" s="9"/>
      <c r="B242" s="10"/>
    </row>
    <row r="243" ht="15.75" customHeight="1">
      <c r="A243" s="9"/>
      <c r="B243" s="10"/>
    </row>
    <row r="244" ht="15.75" customHeight="1">
      <c r="A244" s="9"/>
      <c r="B244" s="10"/>
    </row>
    <row r="245" ht="15.75" customHeight="1">
      <c r="A245" s="9"/>
      <c r="B245" s="10"/>
    </row>
    <row r="246" ht="15.75" customHeight="1">
      <c r="A246" s="9"/>
      <c r="B246" s="10"/>
    </row>
    <row r="247" ht="15.75" customHeight="1">
      <c r="A247" s="9"/>
      <c r="B247" s="10"/>
    </row>
    <row r="248" ht="15.75" customHeight="1">
      <c r="A248" s="9"/>
      <c r="B248" s="10"/>
    </row>
    <row r="249" ht="15.75" customHeight="1">
      <c r="A249" s="9"/>
      <c r="B249" s="10"/>
    </row>
    <row r="250" ht="15.75" customHeight="1">
      <c r="A250" s="9"/>
      <c r="B250" s="10"/>
    </row>
    <row r="251" ht="15.75" customHeight="1">
      <c r="A251" s="9"/>
      <c r="B251" s="10"/>
    </row>
    <row r="252" ht="15.75" customHeight="1">
      <c r="A252" s="9"/>
      <c r="B252" s="10"/>
    </row>
    <row r="253" ht="15.75" customHeight="1">
      <c r="A253" s="9"/>
      <c r="B253" s="10"/>
    </row>
    <row r="254" ht="15.75" customHeight="1">
      <c r="A254" s="9"/>
      <c r="B254" s="10"/>
    </row>
    <row r="255" ht="15.75" customHeight="1">
      <c r="A255" s="9"/>
      <c r="B255" s="10"/>
    </row>
    <row r="256" ht="15.75" customHeight="1">
      <c r="A256" s="9"/>
      <c r="B256" s="10"/>
    </row>
    <row r="257" ht="15.75" customHeight="1">
      <c r="A257" s="9"/>
      <c r="B257" s="10"/>
    </row>
    <row r="258" ht="15.75" customHeight="1">
      <c r="A258" s="9"/>
      <c r="B258" s="10"/>
    </row>
    <row r="259" ht="15.75" customHeight="1">
      <c r="A259" s="9"/>
      <c r="B259" s="10"/>
    </row>
    <row r="260" ht="15.75" customHeight="1">
      <c r="A260" s="9"/>
      <c r="B260" s="10"/>
    </row>
    <row r="261" ht="15.75" customHeight="1">
      <c r="A261" s="9"/>
      <c r="B261" s="10"/>
    </row>
    <row r="262" ht="15.75" customHeight="1">
      <c r="A262" s="9"/>
      <c r="B262" s="10"/>
    </row>
    <row r="263" ht="15.75" customHeight="1">
      <c r="A263" s="9"/>
      <c r="B263" s="10"/>
    </row>
    <row r="264" ht="15.75" customHeight="1">
      <c r="A264" s="9"/>
      <c r="B264" s="10"/>
    </row>
    <row r="265" ht="15.75" customHeight="1">
      <c r="A265" s="9"/>
      <c r="B265" s="10"/>
    </row>
    <row r="266" ht="15.75" customHeight="1">
      <c r="A266" s="9"/>
      <c r="B266" s="10"/>
    </row>
    <row r="267" ht="15.75" customHeight="1">
      <c r="A267" s="9"/>
      <c r="B267" s="10"/>
    </row>
    <row r="268" ht="15.75" customHeight="1">
      <c r="A268" s="9"/>
      <c r="B268" s="10"/>
    </row>
    <row r="269" ht="15.75" customHeight="1">
      <c r="A269" s="9"/>
      <c r="B269" s="10"/>
    </row>
    <row r="270" ht="15.75" customHeight="1">
      <c r="A270" s="9"/>
      <c r="B270" s="10"/>
    </row>
    <row r="271" ht="15.75" customHeight="1">
      <c r="A271" s="9"/>
      <c r="B271" s="10"/>
    </row>
    <row r="272" ht="15.75" customHeight="1">
      <c r="A272" s="9"/>
      <c r="B272" s="10"/>
    </row>
    <row r="273" ht="15.75" customHeight="1">
      <c r="A273" s="9"/>
      <c r="B273" s="10"/>
    </row>
    <row r="274" ht="15.75" customHeight="1">
      <c r="A274" s="9"/>
      <c r="B274" s="10"/>
    </row>
    <row r="275" ht="15.75" customHeight="1">
      <c r="A275" s="9"/>
      <c r="B275" s="10"/>
    </row>
    <row r="276" ht="15.75" customHeight="1">
      <c r="A276" s="9"/>
      <c r="B276" s="10"/>
    </row>
    <row r="277" ht="15.75" customHeight="1">
      <c r="A277" s="9"/>
      <c r="B277" s="10"/>
    </row>
    <row r="278" ht="15.75" customHeight="1">
      <c r="A278" s="9"/>
      <c r="B278" s="10"/>
    </row>
    <row r="279" ht="15.75" customHeight="1">
      <c r="A279" s="9"/>
      <c r="B279" s="10"/>
    </row>
    <row r="280" ht="15.75" customHeight="1">
      <c r="A280" s="9"/>
      <c r="B280" s="10"/>
    </row>
    <row r="281" ht="15.75" customHeight="1">
      <c r="A281" s="9"/>
      <c r="B281" s="10"/>
    </row>
    <row r="282" ht="15.75" customHeight="1">
      <c r="A282" s="9"/>
      <c r="B282" s="10"/>
    </row>
    <row r="283" ht="15.75" customHeight="1">
      <c r="A283" s="9"/>
      <c r="B283" s="10"/>
    </row>
    <row r="284" ht="15.75" customHeight="1">
      <c r="A284" s="9"/>
      <c r="B284" s="10"/>
    </row>
    <row r="285" ht="15.75" customHeight="1">
      <c r="A285" s="9"/>
      <c r="B285" s="10"/>
    </row>
    <row r="286" ht="15.75" customHeight="1">
      <c r="A286" s="9"/>
      <c r="B286" s="10"/>
    </row>
    <row r="287" ht="15.75" customHeight="1">
      <c r="A287" s="9"/>
      <c r="B287" s="10"/>
    </row>
    <row r="288" ht="15.75" customHeight="1">
      <c r="A288" s="9"/>
      <c r="B288" s="10"/>
    </row>
    <row r="289" ht="15.75" customHeight="1">
      <c r="A289" s="9"/>
      <c r="B289" s="10"/>
    </row>
    <row r="290" ht="15.75" customHeight="1">
      <c r="A290" s="9"/>
      <c r="B290" s="10"/>
    </row>
    <row r="291" ht="15.75" customHeight="1">
      <c r="A291" s="9"/>
      <c r="B291" s="10"/>
    </row>
    <row r="292" ht="15.75" customHeight="1">
      <c r="A292" s="9"/>
      <c r="B292" s="10"/>
    </row>
    <row r="293" ht="15.75" customHeight="1">
      <c r="A293" s="9"/>
      <c r="B293" s="10"/>
    </row>
    <row r="294" ht="15.75" customHeight="1">
      <c r="A294" s="9"/>
      <c r="B294" s="10"/>
    </row>
    <row r="295" ht="15.75" customHeight="1">
      <c r="A295" s="9"/>
      <c r="B295" s="10"/>
    </row>
    <row r="296" ht="15.75" customHeight="1">
      <c r="A296" s="9"/>
      <c r="B296" s="10"/>
    </row>
    <row r="297" ht="15.75" customHeight="1">
      <c r="A297" s="9"/>
      <c r="B297" s="10"/>
    </row>
    <row r="298" ht="15.75" customHeight="1">
      <c r="A298" s="9"/>
      <c r="B298" s="10"/>
    </row>
    <row r="299" ht="15.75" customHeight="1">
      <c r="A299" s="9"/>
      <c r="B299" s="10"/>
    </row>
    <row r="300" ht="15.75" customHeight="1">
      <c r="A300" s="9"/>
      <c r="B300" s="10"/>
    </row>
    <row r="301" ht="15.75" customHeight="1">
      <c r="A301" s="9"/>
      <c r="B301" s="10"/>
    </row>
    <row r="302" ht="15.75" customHeight="1">
      <c r="A302" s="9"/>
      <c r="B302" s="10"/>
    </row>
    <row r="303" ht="15.75" customHeight="1">
      <c r="A303" s="9"/>
      <c r="B303" s="10"/>
    </row>
    <row r="304" ht="15.75" customHeight="1">
      <c r="A304" s="9"/>
      <c r="B304" s="10"/>
    </row>
    <row r="305" ht="15.75" customHeight="1">
      <c r="A305" s="9"/>
      <c r="B305" s="10"/>
    </row>
    <row r="306" ht="15.75" customHeight="1">
      <c r="A306" s="9"/>
      <c r="B306" s="10"/>
    </row>
    <row r="307" ht="15.75" customHeight="1">
      <c r="A307" s="9"/>
      <c r="B307" s="10"/>
    </row>
    <row r="308" ht="15.75" customHeight="1">
      <c r="A308" s="9"/>
      <c r="B308" s="10"/>
    </row>
    <row r="309" ht="15.75" customHeight="1">
      <c r="A309" s="9"/>
      <c r="B309" s="10"/>
    </row>
    <row r="310" ht="15.75" customHeight="1">
      <c r="A310" s="9"/>
      <c r="B310" s="10"/>
    </row>
    <row r="311" ht="15.75" customHeight="1">
      <c r="A311" s="9"/>
      <c r="B311" s="10"/>
    </row>
    <row r="312" ht="15.75" customHeight="1">
      <c r="A312" s="9"/>
      <c r="B312" s="10"/>
    </row>
    <row r="313" ht="15.75" customHeight="1">
      <c r="A313" s="9"/>
      <c r="B313" s="10"/>
    </row>
    <row r="314" ht="15.75" customHeight="1">
      <c r="A314" s="9"/>
      <c r="B314" s="10"/>
    </row>
    <row r="315" ht="15.75" customHeight="1">
      <c r="A315" s="9"/>
      <c r="B315" s="10"/>
    </row>
    <row r="316" ht="15.75" customHeight="1">
      <c r="A316" s="9"/>
      <c r="B316" s="10"/>
    </row>
    <row r="317" ht="15.75" customHeight="1">
      <c r="A317" s="9"/>
      <c r="B317" s="10"/>
    </row>
    <row r="318" ht="15.75" customHeight="1">
      <c r="A318" s="9"/>
      <c r="B318" s="10"/>
    </row>
    <row r="319" ht="15.75" customHeight="1">
      <c r="A319" s="9"/>
      <c r="B319" s="10"/>
    </row>
    <row r="320" ht="15.75" customHeight="1">
      <c r="A320" s="9"/>
      <c r="B320" s="10"/>
    </row>
    <row r="321" ht="15.75" customHeight="1">
      <c r="A321" s="9"/>
      <c r="B321" s="10"/>
    </row>
    <row r="322" ht="15.75" customHeight="1">
      <c r="A322" s="9"/>
      <c r="B322" s="10"/>
    </row>
    <row r="323" ht="15.75" customHeight="1">
      <c r="A323" s="9"/>
      <c r="B323" s="10"/>
    </row>
    <row r="324" ht="15.75" customHeight="1">
      <c r="A324" s="9"/>
      <c r="B324" s="10"/>
    </row>
    <row r="325" ht="15.75" customHeight="1">
      <c r="A325" s="9"/>
      <c r="B325" s="10"/>
    </row>
    <row r="326" ht="15.75" customHeight="1">
      <c r="A326" s="9"/>
      <c r="B326" s="10"/>
    </row>
    <row r="327" ht="15.75" customHeight="1">
      <c r="A327" s="9"/>
      <c r="B327" s="10"/>
    </row>
    <row r="328" ht="15.75" customHeight="1">
      <c r="A328" s="9"/>
      <c r="B328" s="10"/>
    </row>
    <row r="329" ht="15.75" customHeight="1">
      <c r="A329" s="9"/>
      <c r="B329" s="10"/>
    </row>
    <row r="330" ht="15.75" customHeight="1">
      <c r="A330" s="9"/>
      <c r="B330" s="10"/>
    </row>
    <row r="331" ht="15.75" customHeight="1">
      <c r="A331" s="9"/>
      <c r="B331" s="10"/>
    </row>
    <row r="332" ht="15.75" customHeight="1">
      <c r="A332" s="9"/>
      <c r="B332" s="10"/>
    </row>
    <row r="333" ht="15.75" customHeight="1">
      <c r="A333" s="9"/>
      <c r="B333" s="10"/>
    </row>
    <row r="334" ht="15.75" customHeight="1">
      <c r="A334" s="9"/>
      <c r="B334" s="10"/>
    </row>
    <row r="335" ht="15.75" customHeight="1">
      <c r="A335" s="9"/>
      <c r="B335" s="10"/>
    </row>
    <row r="336" ht="15.75" customHeight="1">
      <c r="A336" s="9"/>
      <c r="B336" s="10"/>
    </row>
    <row r="337" ht="15.75" customHeight="1">
      <c r="A337" s="9"/>
      <c r="B337" s="10"/>
    </row>
    <row r="338" ht="15.75" customHeight="1">
      <c r="A338" s="9"/>
      <c r="B338" s="10"/>
    </row>
    <row r="339" ht="15.75" customHeight="1">
      <c r="A339" s="9"/>
      <c r="B339" s="10"/>
    </row>
    <row r="340" ht="15.75" customHeight="1">
      <c r="A340" s="9"/>
      <c r="B340" s="10"/>
    </row>
    <row r="341" ht="15.75" customHeight="1">
      <c r="A341" s="9"/>
      <c r="B341" s="10"/>
    </row>
    <row r="342" ht="15.75" customHeight="1">
      <c r="A342" s="9"/>
      <c r="B342" s="10"/>
    </row>
    <row r="343" ht="15.75" customHeight="1">
      <c r="A343" s="9"/>
      <c r="B343" s="10"/>
    </row>
    <row r="344" ht="15.75" customHeight="1">
      <c r="A344" s="9"/>
      <c r="B344" s="10"/>
    </row>
    <row r="345" ht="15.75" customHeight="1">
      <c r="A345" s="9"/>
      <c r="B345" s="10"/>
    </row>
    <row r="346" ht="15.75" customHeight="1">
      <c r="A346" s="9"/>
      <c r="B346" s="10"/>
    </row>
    <row r="347" ht="15.75" customHeight="1">
      <c r="A347" s="9"/>
      <c r="B347" s="10"/>
    </row>
    <row r="348" ht="15.75" customHeight="1">
      <c r="A348" s="9"/>
      <c r="B348" s="10"/>
    </row>
    <row r="349" ht="15.75" customHeight="1">
      <c r="A349" s="9"/>
      <c r="B349" s="10"/>
    </row>
    <row r="350" ht="15.75" customHeight="1">
      <c r="A350" s="9"/>
      <c r="B350" s="10"/>
    </row>
    <row r="351" ht="15.75" customHeight="1">
      <c r="A351" s="9"/>
      <c r="B351" s="10"/>
    </row>
    <row r="352" ht="15.75" customHeight="1">
      <c r="A352" s="9"/>
      <c r="B352" s="10"/>
    </row>
    <row r="353" ht="15.75" customHeight="1">
      <c r="A353" s="9"/>
      <c r="B353" s="10"/>
    </row>
    <row r="354" ht="15.75" customHeight="1">
      <c r="A354" s="9"/>
      <c r="B354" s="10"/>
    </row>
    <row r="355" ht="15.75" customHeight="1">
      <c r="A355" s="9"/>
      <c r="B355" s="10"/>
    </row>
    <row r="356" ht="15.75" customHeight="1">
      <c r="A356" s="9"/>
      <c r="B356" s="10"/>
    </row>
    <row r="357" ht="15.75" customHeight="1">
      <c r="A357" s="9"/>
      <c r="B357" s="10"/>
    </row>
    <row r="358" ht="15.75" customHeight="1">
      <c r="A358" s="9"/>
      <c r="B358" s="10"/>
    </row>
    <row r="359" ht="15.75" customHeight="1">
      <c r="A359" s="9"/>
      <c r="B359" s="10"/>
    </row>
    <row r="360" ht="15.75" customHeight="1">
      <c r="A360" s="9"/>
      <c r="B360" s="10"/>
    </row>
    <row r="361" ht="15.75" customHeight="1">
      <c r="A361" s="9"/>
      <c r="B361" s="10"/>
    </row>
    <row r="362" ht="15.75" customHeight="1">
      <c r="A362" s="9"/>
      <c r="B362" s="10"/>
    </row>
    <row r="363" ht="15.75" customHeight="1">
      <c r="A363" s="9"/>
      <c r="B363" s="10"/>
    </row>
    <row r="364" ht="15.75" customHeight="1">
      <c r="A364" s="9"/>
      <c r="B364" s="10"/>
    </row>
    <row r="365" ht="15.75" customHeight="1">
      <c r="A365" s="9"/>
      <c r="B365" s="10"/>
    </row>
    <row r="366" ht="15.75" customHeight="1">
      <c r="A366" s="9"/>
      <c r="B366" s="10"/>
    </row>
    <row r="367" ht="15.75" customHeight="1">
      <c r="A367" s="9"/>
      <c r="B367" s="10"/>
    </row>
    <row r="368" ht="15.75" customHeight="1">
      <c r="A368" s="9"/>
      <c r="B368" s="10"/>
    </row>
    <row r="369" ht="15.75" customHeight="1">
      <c r="A369" s="9"/>
      <c r="B369" s="10"/>
    </row>
    <row r="370" ht="15.75" customHeight="1">
      <c r="A370" s="9"/>
      <c r="B370" s="10"/>
    </row>
    <row r="371" ht="15.75" customHeight="1">
      <c r="A371" s="9"/>
      <c r="B371" s="10"/>
    </row>
    <row r="372" ht="15.75" customHeight="1">
      <c r="A372" s="9"/>
      <c r="B372" s="10"/>
    </row>
    <row r="373" ht="15.75" customHeight="1">
      <c r="A373" s="9"/>
      <c r="B373" s="10"/>
    </row>
    <row r="374" ht="15.75" customHeight="1">
      <c r="A374" s="9"/>
      <c r="B374" s="10"/>
    </row>
    <row r="375" ht="15.75" customHeight="1">
      <c r="A375" s="9"/>
      <c r="B375" s="10"/>
    </row>
    <row r="376" ht="15.75" customHeight="1">
      <c r="A376" s="9"/>
      <c r="B376" s="10"/>
    </row>
    <row r="377" ht="15.75" customHeight="1">
      <c r="A377" s="9"/>
      <c r="B377" s="10"/>
    </row>
    <row r="378" ht="15.75" customHeight="1">
      <c r="A378" s="9"/>
      <c r="B378" s="10"/>
    </row>
    <row r="379" ht="15.75" customHeight="1">
      <c r="A379" s="9"/>
      <c r="B379" s="10"/>
    </row>
    <row r="380" ht="15.75" customHeight="1">
      <c r="A380" s="9"/>
      <c r="B380" s="10"/>
    </row>
    <row r="381" ht="15.75" customHeight="1">
      <c r="A381" s="9"/>
      <c r="B381" s="10"/>
    </row>
    <row r="382" ht="15.75" customHeight="1">
      <c r="A382" s="9"/>
      <c r="B382" s="10"/>
    </row>
    <row r="383" ht="15.75" customHeight="1">
      <c r="A383" s="9"/>
      <c r="B383" s="10"/>
    </row>
    <row r="384" ht="15.75" customHeight="1">
      <c r="A384" s="9"/>
      <c r="B384" s="10"/>
    </row>
    <row r="385" ht="15.75" customHeight="1">
      <c r="A385" s="9"/>
      <c r="B385" s="10"/>
    </row>
    <row r="386" ht="15.75" customHeight="1">
      <c r="A386" s="9"/>
      <c r="B386" s="10"/>
    </row>
    <row r="387" ht="15.75" customHeight="1">
      <c r="A387" s="9"/>
      <c r="B387" s="10"/>
    </row>
    <row r="388" ht="15.75" customHeight="1">
      <c r="A388" s="9"/>
      <c r="B388" s="10"/>
    </row>
    <row r="389" ht="15.75" customHeight="1">
      <c r="A389" s="9"/>
      <c r="B389" s="10"/>
    </row>
    <row r="390" ht="15.75" customHeight="1">
      <c r="A390" s="9"/>
      <c r="B390" s="10"/>
    </row>
    <row r="391" ht="15.75" customHeight="1">
      <c r="A391" s="9"/>
      <c r="B391" s="10"/>
    </row>
    <row r="392" ht="15.75" customHeight="1">
      <c r="A392" s="9"/>
      <c r="B392" s="10"/>
    </row>
    <row r="393" ht="15.75" customHeight="1">
      <c r="A393" s="9"/>
      <c r="B393" s="10"/>
    </row>
    <row r="394" ht="15.75" customHeight="1">
      <c r="A394" s="9"/>
      <c r="B394" s="10"/>
    </row>
    <row r="395" ht="15.75" customHeight="1">
      <c r="A395" s="9"/>
      <c r="B395" s="10"/>
    </row>
    <row r="396" ht="15.75" customHeight="1">
      <c r="A396" s="9"/>
      <c r="B396" s="10"/>
    </row>
    <row r="397" ht="15.75" customHeight="1">
      <c r="A397" s="9"/>
      <c r="B397" s="10"/>
    </row>
    <row r="398" ht="15.75" customHeight="1">
      <c r="A398" s="9"/>
      <c r="B398" s="10"/>
    </row>
    <row r="399" ht="15.75" customHeight="1">
      <c r="A399" s="9"/>
      <c r="B399" s="10"/>
    </row>
    <row r="400" ht="15.75" customHeight="1">
      <c r="A400" s="9"/>
      <c r="B400" s="10"/>
    </row>
    <row r="401" ht="15.75" customHeight="1">
      <c r="A401" s="9"/>
      <c r="B401" s="10"/>
    </row>
    <row r="402" ht="15.75" customHeight="1">
      <c r="A402" s="9"/>
      <c r="B402" s="10"/>
    </row>
    <row r="403" ht="15.75" customHeight="1">
      <c r="A403" s="9"/>
      <c r="B403" s="10"/>
    </row>
    <row r="404" ht="15.75" customHeight="1">
      <c r="A404" s="9"/>
      <c r="B404" s="10"/>
    </row>
    <row r="405" ht="15.75" customHeight="1">
      <c r="A405" s="9"/>
      <c r="B405" s="10"/>
    </row>
    <row r="406" ht="15.75" customHeight="1">
      <c r="A406" s="9"/>
      <c r="B406" s="10"/>
    </row>
    <row r="407" ht="15.75" customHeight="1">
      <c r="A407" s="9"/>
      <c r="B407" s="10"/>
    </row>
    <row r="408" ht="15.75" customHeight="1">
      <c r="A408" s="9"/>
      <c r="B408" s="10"/>
    </row>
    <row r="409" ht="15.75" customHeight="1">
      <c r="A409" s="9"/>
      <c r="B409" s="10"/>
    </row>
    <row r="410" ht="15.75" customHeight="1">
      <c r="A410" s="9"/>
      <c r="B410" s="10"/>
    </row>
    <row r="411" ht="15.75" customHeight="1">
      <c r="A411" s="9"/>
      <c r="B411" s="10"/>
    </row>
    <row r="412" ht="15.75" customHeight="1">
      <c r="A412" s="9"/>
      <c r="B412" s="10"/>
    </row>
    <row r="413" ht="15.75" customHeight="1">
      <c r="A413" s="9"/>
      <c r="B413" s="10"/>
    </row>
    <row r="414" ht="15.75" customHeight="1">
      <c r="A414" s="9"/>
      <c r="B414" s="10"/>
    </row>
    <row r="415" ht="15.75" customHeight="1">
      <c r="A415" s="9"/>
      <c r="B415" s="10"/>
    </row>
    <row r="416" ht="15.75" customHeight="1">
      <c r="A416" s="9"/>
      <c r="B416" s="10"/>
    </row>
    <row r="417" ht="15.75" customHeight="1">
      <c r="A417" s="9"/>
      <c r="B417" s="10"/>
    </row>
    <row r="418" ht="15.75" customHeight="1">
      <c r="A418" s="9"/>
      <c r="B418" s="10"/>
    </row>
    <row r="419" ht="15.75" customHeight="1">
      <c r="A419" s="9"/>
      <c r="B419" s="10"/>
    </row>
    <row r="420" ht="15.75" customHeight="1">
      <c r="A420" s="9"/>
      <c r="B420" s="10"/>
    </row>
    <row r="421" ht="15.75" customHeight="1">
      <c r="A421" s="9"/>
      <c r="B421" s="10"/>
    </row>
    <row r="422" ht="15.75" customHeight="1">
      <c r="A422" s="9"/>
      <c r="B422" s="10"/>
    </row>
    <row r="423" ht="15.75" customHeight="1">
      <c r="A423" s="9"/>
      <c r="B423" s="10"/>
    </row>
    <row r="424" ht="15.75" customHeight="1">
      <c r="A424" s="9"/>
      <c r="B424" s="10"/>
    </row>
    <row r="425" ht="15.75" customHeight="1">
      <c r="A425" s="9"/>
      <c r="B425" s="10"/>
    </row>
    <row r="426" ht="15.75" customHeight="1">
      <c r="A426" s="9"/>
      <c r="B426" s="10"/>
    </row>
    <row r="427" ht="15.75" customHeight="1">
      <c r="A427" s="9"/>
      <c r="B427" s="10"/>
    </row>
    <row r="428" ht="15.75" customHeight="1">
      <c r="A428" s="9"/>
      <c r="B428" s="10"/>
    </row>
    <row r="429" ht="15.75" customHeight="1">
      <c r="A429" s="9"/>
      <c r="B429" s="10"/>
    </row>
    <row r="430" ht="15.75" customHeight="1">
      <c r="A430" s="9"/>
      <c r="B430" s="10"/>
    </row>
    <row r="431" ht="15.75" customHeight="1">
      <c r="A431" s="9"/>
      <c r="B431" s="10"/>
    </row>
    <row r="432" ht="15.75" customHeight="1">
      <c r="A432" s="9"/>
      <c r="B432" s="10"/>
    </row>
    <row r="433" ht="15.75" customHeight="1">
      <c r="A433" s="9"/>
      <c r="B433" s="10"/>
    </row>
    <row r="434" ht="15.75" customHeight="1">
      <c r="A434" s="9"/>
      <c r="B434" s="10"/>
    </row>
    <row r="435" ht="15.75" customHeight="1">
      <c r="A435" s="9"/>
      <c r="B435" s="10"/>
    </row>
    <row r="436" ht="15.75" customHeight="1">
      <c r="A436" s="9"/>
      <c r="B436" s="10"/>
    </row>
    <row r="437" ht="15.75" customHeight="1">
      <c r="A437" s="9"/>
      <c r="B437" s="10"/>
    </row>
    <row r="438" ht="15.75" customHeight="1">
      <c r="A438" s="9"/>
      <c r="B438" s="10"/>
    </row>
    <row r="439" ht="15.75" customHeight="1">
      <c r="A439" s="9"/>
      <c r="B439" s="10"/>
    </row>
    <row r="440" ht="15.75" customHeight="1">
      <c r="A440" s="9"/>
      <c r="B440" s="10"/>
    </row>
    <row r="441" ht="15.75" customHeight="1">
      <c r="A441" s="9"/>
      <c r="B441" s="10"/>
    </row>
    <row r="442" ht="15.75" customHeight="1">
      <c r="A442" s="9"/>
      <c r="B442" s="10"/>
    </row>
    <row r="443" ht="15.75" customHeight="1">
      <c r="A443" s="9"/>
      <c r="B443" s="10"/>
    </row>
    <row r="444" ht="15.75" customHeight="1">
      <c r="A444" s="9"/>
      <c r="B444" s="10"/>
    </row>
    <row r="445" ht="15.75" customHeight="1">
      <c r="A445" s="9"/>
      <c r="B445" s="10"/>
    </row>
    <row r="446" ht="15.75" customHeight="1">
      <c r="A446" s="9"/>
      <c r="B446" s="10"/>
    </row>
    <row r="447" ht="15.75" customHeight="1">
      <c r="A447" s="9"/>
      <c r="B447" s="10"/>
    </row>
    <row r="448" ht="15.75" customHeight="1">
      <c r="A448" s="9"/>
      <c r="B448" s="10"/>
    </row>
    <row r="449" ht="15.75" customHeight="1">
      <c r="A449" s="9"/>
      <c r="B449" s="10"/>
    </row>
    <row r="450" ht="15.75" customHeight="1">
      <c r="A450" s="9"/>
      <c r="B450" s="10"/>
    </row>
    <row r="451" ht="15.75" customHeight="1">
      <c r="A451" s="9"/>
      <c r="B451" s="10"/>
    </row>
    <row r="452" ht="15.75" customHeight="1">
      <c r="A452" s="9"/>
      <c r="B452" s="10"/>
    </row>
    <row r="453" ht="15.75" customHeight="1">
      <c r="A453" s="9"/>
      <c r="B453" s="10"/>
    </row>
    <row r="454" ht="15.75" customHeight="1">
      <c r="A454" s="9"/>
      <c r="B454" s="10"/>
    </row>
    <row r="455" ht="15.75" customHeight="1">
      <c r="A455" s="9"/>
      <c r="B455" s="10"/>
    </row>
    <row r="456" ht="15.75" customHeight="1">
      <c r="A456" s="9"/>
      <c r="B456" s="10"/>
    </row>
    <row r="457" ht="15.75" customHeight="1">
      <c r="A457" s="9"/>
      <c r="B457" s="10"/>
    </row>
    <row r="458" ht="15.75" customHeight="1">
      <c r="A458" s="9"/>
      <c r="B458" s="10"/>
    </row>
    <row r="459" ht="15.75" customHeight="1">
      <c r="A459" s="9"/>
      <c r="B459" s="10"/>
    </row>
    <row r="460" ht="15.75" customHeight="1">
      <c r="A460" s="9"/>
      <c r="B460" s="10"/>
    </row>
    <row r="461" ht="15.75" customHeight="1">
      <c r="A461" s="9"/>
      <c r="B461" s="10"/>
    </row>
    <row r="462" ht="15.75" customHeight="1">
      <c r="A462" s="9"/>
      <c r="B462" s="10"/>
    </row>
    <row r="463" ht="15.75" customHeight="1">
      <c r="A463" s="9"/>
      <c r="B463" s="10"/>
    </row>
    <row r="464" ht="15.75" customHeight="1">
      <c r="A464" s="9"/>
      <c r="B464" s="10"/>
    </row>
    <row r="465" ht="15.75" customHeight="1">
      <c r="A465" s="9"/>
      <c r="B465" s="10"/>
    </row>
    <row r="466" ht="15.75" customHeight="1">
      <c r="A466" s="9"/>
      <c r="B466" s="10"/>
    </row>
    <row r="467" ht="15.75" customHeight="1">
      <c r="A467" s="9"/>
      <c r="B467" s="10"/>
    </row>
    <row r="468" ht="15.75" customHeight="1">
      <c r="A468" s="9"/>
      <c r="B468" s="10"/>
    </row>
    <row r="469" ht="15.75" customHeight="1">
      <c r="A469" s="9"/>
      <c r="B469" s="10"/>
    </row>
    <row r="470" ht="15.75" customHeight="1">
      <c r="A470" s="9"/>
      <c r="B470" s="10"/>
    </row>
    <row r="471" ht="15.75" customHeight="1">
      <c r="A471" s="9"/>
      <c r="B471" s="10"/>
    </row>
    <row r="472" ht="15.75" customHeight="1">
      <c r="A472" s="9"/>
      <c r="B472" s="10"/>
    </row>
    <row r="473" ht="15.75" customHeight="1">
      <c r="A473" s="9"/>
      <c r="B473" s="10"/>
    </row>
    <row r="474" ht="15.75" customHeight="1">
      <c r="A474" s="9"/>
      <c r="B474" s="10"/>
    </row>
    <row r="475" ht="15.75" customHeight="1">
      <c r="A475" s="9"/>
      <c r="B475" s="10"/>
    </row>
    <row r="476" ht="15.75" customHeight="1">
      <c r="A476" s="9"/>
      <c r="B476" s="10"/>
    </row>
    <row r="477" ht="15.75" customHeight="1">
      <c r="A477" s="9"/>
      <c r="B477" s="10"/>
    </row>
    <row r="478" ht="15.75" customHeight="1">
      <c r="A478" s="9"/>
      <c r="B478" s="10"/>
    </row>
    <row r="479" ht="15.75" customHeight="1">
      <c r="A479" s="9"/>
      <c r="B479" s="10"/>
    </row>
    <row r="480" ht="15.75" customHeight="1">
      <c r="A480" s="9"/>
      <c r="B480" s="10"/>
    </row>
    <row r="481" ht="15.75" customHeight="1">
      <c r="A481" s="9"/>
      <c r="B481" s="10"/>
    </row>
    <row r="482" ht="15.75" customHeight="1">
      <c r="A482" s="9"/>
      <c r="B482" s="10"/>
    </row>
    <row r="483" ht="15.75" customHeight="1">
      <c r="A483" s="9"/>
      <c r="B483" s="10"/>
    </row>
    <row r="484" ht="15.75" customHeight="1">
      <c r="A484" s="9"/>
      <c r="B484" s="10"/>
    </row>
    <row r="485" ht="15.75" customHeight="1">
      <c r="A485" s="9"/>
      <c r="B485" s="10"/>
    </row>
    <row r="486" ht="15.75" customHeight="1">
      <c r="A486" s="9"/>
      <c r="B486" s="10"/>
    </row>
    <row r="487" ht="15.75" customHeight="1">
      <c r="A487" s="9"/>
      <c r="B487" s="10"/>
    </row>
    <row r="488" ht="15.75" customHeight="1">
      <c r="A488" s="9"/>
      <c r="B488" s="10"/>
    </row>
    <row r="489" ht="15.75" customHeight="1">
      <c r="A489" s="9"/>
      <c r="B489" s="10"/>
    </row>
    <row r="490" ht="15.75" customHeight="1">
      <c r="A490" s="9"/>
      <c r="B490" s="10"/>
    </row>
    <row r="491" ht="15.75" customHeight="1">
      <c r="A491" s="9"/>
      <c r="B491" s="10"/>
    </row>
    <row r="492" ht="15.75" customHeight="1">
      <c r="A492" s="9"/>
      <c r="B492" s="10"/>
    </row>
    <row r="493" ht="15.75" customHeight="1">
      <c r="A493" s="9"/>
      <c r="B493" s="10"/>
    </row>
    <row r="494" ht="15.75" customHeight="1">
      <c r="A494" s="9"/>
      <c r="B494" s="10"/>
    </row>
    <row r="495" ht="15.75" customHeight="1">
      <c r="A495" s="9"/>
      <c r="B495" s="10"/>
    </row>
    <row r="496" ht="15.75" customHeight="1">
      <c r="A496" s="9"/>
      <c r="B496" s="10"/>
    </row>
    <row r="497" ht="15.75" customHeight="1">
      <c r="A497" s="9"/>
      <c r="B497" s="10"/>
    </row>
    <row r="498" ht="15.75" customHeight="1">
      <c r="A498" s="9"/>
      <c r="B498" s="10"/>
    </row>
    <row r="499" ht="15.75" customHeight="1">
      <c r="A499" s="9"/>
      <c r="B499" s="10"/>
    </row>
    <row r="500" ht="15.75" customHeight="1">
      <c r="A500" s="9"/>
      <c r="B500" s="10"/>
    </row>
    <row r="501" ht="15.75" customHeight="1">
      <c r="A501" s="9"/>
      <c r="B501" s="10"/>
    </row>
    <row r="502" ht="15.75" customHeight="1">
      <c r="A502" s="9"/>
      <c r="B502" s="10"/>
    </row>
    <row r="503" ht="15.75" customHeight="1">
      <c r="A503" s="9"/>
      <c r="B503" s="10"/>
    </row>
    <row r="504" ht="15.75" customHeight="1">
      <c r="A504" s="9"/>
      <c r="B504" s="10"/>
    </row>
    <row r="505" ht="15.75" customHeight="1">
      <c r="A505" s="9"/>
      <c r="B505" s="10"/>
    </row>
    <row r="506" ht="15.75" customHeight="1">
      <c r="A506" s="9"/>
      <c r="B506" s="10"/>
    </row>
    <row r="507" ht="15.75" customHeight="1">
      <c r="A507" s="9"/>
      <c r="B507" s="10"/>
    </row>
    <row r="508" ht="15.75" customHeight="1">
      <c r="A508" s="9"/>
      <c r="B508" s="10"/>
    </row>
    <row r="509" ht="15.75" customHeight="1">
      <c r="A509" s="9"/>
      <c r="B509" s="10"/>
    </row>
    <row r="510" ht="15.75" customHeight="1">
      <c r="A510" s="9"/>
      <c r="B510" s="10"/>
    </row>
    <row r="511" ht="15.75" customHeight="1">
      <c r="A511" s="9"/>
      <c r="B511" s="10"/>
    </row>
    <row r="512" ht="15.75" customHeight="1">
      <c r="A512" s="9"/>
      <c r="B512" s="10"/>
    </row>
    <row r="513" ht="15.75" customHeight="1">
      <c r="A513" s="9"/>
      <c r="B513" s="10"/>
    </row>
    <row r="514" ht="15.75" customHeight="1">
      <c r="A514" s="9"/>
      <c r="B514" s="10"/>
    </row>
    <row r="515" ht="15.75" customHeight="1">
      <c r="A515" s="9"/>
      <c r="B515" s="10"/>
    </row>
    <row r="516" ht="15.75" customHeight="1">
      <c r="A516" s="9"/>
      <c r="B516" s="10"/>
    </row>
    <row r="517" ht="15.75" customHeight="1">
      <c r="A517" s="9"/>
      <c r="B517" s="10"/>
    </row>
    <row r="518" ht="15.75" customHeight="1">
      <c r="A518" s="9"/>
      <c r="B518" s="10"/>
    </row>
    <row r="519" ht="15.75" customHeight="1">
      <c r="A519" s="9"/>
      <c r="B519" s="10"/>
    </row>
    <row r="520" ht="15.75" customHeight="1">
      <c r="A520" s="9"/>
      <c r="B520" s="10"/>
    </row>
    <row r="521" ht="15.75" customHeight="1">
      <c r="A521" s="9"/>
      <c r="B521" s="10"/>
    </row>
    <row r="522" ht="15.75" customHeight="1">
      <c r="A522" s="9"/>
      <c r="B522" s="10"/>
    </row>
    <row r="523" ht="15.75" customHeight="1">
      <c r="A523" s="9"/>
      <c r="B523" s="10"/>
    </row>
    <row r="524" ht="15.75" customHeight="1">
      <c r="A524" s="9"/>
      <c r="B524" s="10"/>
    </row>
    <row r="525" ht="15.75" customHeight="1">
      <c r="A525" s="9"/>
      <c r="B525" s="10"/>
    </row>
    <row r="526" ht="15.75" customHeight="1">
      <c r="A526" s="9"/>
      <c r="B526" s="10"/>
    </row>
    <row r="527" ht="15.75" customHeight="1">
      <c r="A527" s="9"/>
      <c r="B527" s="10"/>
    </row>
    <row r="528" ht="15.75" customHeight="1">
      <c r="A528" s="9"/>
      <c r="B528" s="10"/>
    </row>
    <row r="529" ht="15.75" customHeight="1">
      <c r="A529" s="9"/>
      <c r="B529" s="10"/>
    </row>
    <row r="530" ht="15.75" customHeight="1">
      <c r="A530" s="9"/>
      <c r="B530" s="10"/>
    </row>
    <row r="531" ht="15.75" customHeight="1">
      <c r="A531" s="9"/>
      <c r="B531" s="10"/>
    </row>
    <row r="532" ht="15.75" customHeight="1">
      <c r="A532" s="9"/>
      <c r="B532" s="10"/>
    </row>
    <row r="533" ht="15.75" customHeight="1">
      <c r="A533" s="9"/>
      <c r="B533" s="10"/>
    </row>
    <row r="534" ht="15.75" customHeight="1">
      <c r="A534" s="9"/>
      <c r="B534" s="10"/>
    </row>
    <row r="535" ht="15.75" customHeight="1">
      <c r="A535" s="9"/>
      <c r="B535" s="10"/>
    </row>
    <row r="536" ht="15.75" customHeight="1">
      <c r="A536" s="9"/>
      <c r="B536" s="10"/>
    </row>
    <row r="537" ht="15.75" customHeight="1">
      <c r="A537" s="9"/>
      <c r="B537" s="10"/>
    </row>
    <row r="538" ht="15.75" customHeight="1">
      <c r="A538" s="9"/>
      <c r="B538" s="10"/>
    </row>
    <row r="539" ht="15.75" customHeight="1">
      <c r="A539" s="9"/>
      <c r="B539" s="10"/>
    </row>
    <row r="540" ht="15.75" customHeight="1">
      <c r="A540" s="9"/>
      <c r="B540" s="10"/>
    </row>
    <row r="541" ht="15.75" customHeight="1">
      <c r="A541" s="9"/>
      <c r="B541" s="10"/>
    </row>
    <row r="542" ht="15.75" customHeight="1">
      <c r="A542" s="9"/>
      <c r="B542" s="10"/>
    </row>
    <row r="543" ht="15.75" customHeight="1">
      <c r="A543" s="9"/>
      <c r="B543" s="10"/>
    </row>
    <row r="544" ht="15.75" customHeight="1">
      <c r="A544" s="9"/>
      <c r="B544" s="10"/>
    </row>
    <row r="545" ht="15.75" customHeight="1">
      <c r="A545" s="9"/>
      <c r="B545" s="10"/>
    </row>
    <row r="546" ht="15.75" customHeight="1">
      <c r="A546" s="9"/>
      <c r="B546" s="10"/>
    </row>
    <row r="547" ht="15.75" customHeight="1">
      <c r="A547" s="9"/>
      <c r="B547" s="10"/>
    </row>
    <row r="548" ht="15.75" customHeight="1">
      <c r="A548" s="9"/>
      <c r="B548" s="10"/>
    </row>
    <row r="549" ht="15.75" customHeight="1">
      <c r="A549" s="9"/>
      <c r="B549" s="10"/>
    </row>
    <row r="550" ht="15.75" customHeight="1">
      <c r="A550" s="9"/>
      <c r="B550" s="10"/>
    </row>
    <row r="551" ht="15.75" customHeight="1">
      <c r="A551" s="9"/>
      <c r="B551" s="10"/>
    </row>
    <row r="552" ht="15.75" customHeight="1">
      <c r="A552" s="9"/>
      <c r="B552" s="10"/>
    </row>
    <row r="553" ht="15.75" customHeight="1">
      <c r="A553" s="9"/>
      <c r="B553" s="10"/>
    </row>
    <row r="554" ht="15.75" customHeight="1">
      <c r="A554" s="9"/>
      <c r="B554" s="10"/>
    </row>
    <row r="555" ht="15.75" customHeight="1">
      <c r="A555" s="9"/>
      <c r="B555" s="10"/>
    </row>
    <row r="556" ht="15.75" customHeight="1">
      <c r="A556" s="9"/>
      <c r="B556" s="10"/>
    </row>
    <row r="557" ht="15.75" customHeight="1">
      <c r="A557" s="9"/>
      <c r="B557" s="10"/>
    </row>
    <row r="558" ht="15.75" customHeight="1">
      <c r="A558" s="9"/>
      <c r="B558" s="10"/>
    </row>
    <row r="559" ht="15.75" customHeight="1">
      <c r="A559" s="9"/>
      <c r="B559" s="10"/>
    </row>
    <row r="560" ht="15.75" customHeight="1">
      <c r="A560" s="9"/>
      <c r="B560" s="10"/>
    </row>
    <row r="561" ht="15.75" customHeight="1">
      <c r="A561" s="9"/>
      <c r="B561" s="10"/>
    </row>
    <row r="562" ht="15.75" customHeight="1">
      <c r="A562" s="9"/>
      <c r="B562" s="10"/>
    </row>
    <row r="563" ht="15.75" customHeight="1">
      <c r="A563" s="9"/>
      <c r="B563" s="10"/>
    </row>
    <row r="564" ht="15.75" customHeight="1">
      <c r="A564" s="9"/>
      <c r="B564" s="10"/>
    </row>
    <row r="565" ht="15.75" customHeight="1">
      <c r="A565" s="9"/>
      <c r="B565" s="10"/>
    </row>
    <row r="566" ht="15.75" customHeight="1">
      <c r="A566" s="9"/>
      <c r="B566" s="10"/>
    </row>
    <row r="567" ht="15.75" customHeight="1">
      <c r="A567" s="9"/>
      <c r="B567" s="10"/>
    </row>
    <row r="568" ht="15.75" customHeight="1">
      <c r="A568" s="9"/>
      <c r="B568" s="10"/>
    </row>
    <row r="569" ht="15.75" customHeight="1">
      <c r="A569" s="9"/>
      <c r="B569" s="10"/>
    </row>
    <row r="570" ht="15.75" customHeight="1">
      <c r="A570" s="9"/>
      <c r="B570" s="10"/>
    </row>
    <row r="571" ht="15.75" customHeight="1">
      <c r="A571" s="9"/>
      <c r="B571" s="10"/>
    </row>
    <row r="572" ht="15.75" customHeight="1">
      <c r="A572" s="9"/>
      <c r="B572" s="10"/>
    </row>
    <row r="573" ht="15.75" customHeight="1">
      <c r="A573" s="9"/>
      <c r="B573" s="10"/>
    </row>
    <row r="574" ht="15.75" customHeight="1">
      <c r="A574" s="9"/>
      <c r="B574" s="10"/>
    </row>
    <row r="575" ht="15.75" customHeight="1">
      <c r="A575" s="9"/>
      <c r="B575" s="10"/>
    </row>
    <row r="576" ht="15.75" customHeight="1">
      <c r="A576" s="9"/>
      <c r="B576" s="10"/>
    </row>
    <row r="577" ht="15.75" customHeight="1">
      <c r="A577" s="9"/>
      <c r="B577" s="10"/>
    </row>
    <row r="578" ht="15.75" customHeight="1">
      <c r="A578" s="9"/>
      <c r="B578" s="10"/>
    </row>
    <row r="579" ht="15.75" customHeight="1">
      <c r="A579" s="9"/>
      <c r="B579" s="10"/>
    </row>
    <row r="580" ht="15.75" customHeight="1">
      <c r="A580" s="9"/>
      <c r="B580" s="10"/>
    </row>
    <row r="581" ht="15.75" customHeight="1">
      <c r="A581" s="9"/>
      <c r="B581" s="10"/>
    </row>
    <row r="582" ht="15.75" customHeight="1">
      <c r="A582" s="9"/>
      <c r="B582" s="10"/>
    </row>
    <row r="583" ht="15.75" customHeight="1">
      <c r="A583" s="9"/>
      <c r="B583" s="10"/>
    </row>
    <row r="584" ht="15.75" customHeight="1">
      <c r="A584" s="9"/>
      <c r="B584" s="10"/>
    </row>
    <row r="585" ht="15.75" customHeight="1">
      <c r="A585" s="9"/>
      <c r="B585" s="10"/>
    </row>
    <row r="586" ht="15.75" customHeight="1">
      <c r="A586" s="9"/>
      <c r="B586" s="10"/>
    </row>
    <row r="587" ht="15.75" customHeight="1">
      <c r="A587" s="9"/>
      <c r="B587" s="10"/>
    </row>
    <row r="588" ht="15.75" customHeight="1">
      <c r="A588" s="9"/>
      <c r="B588" s="10"/>
    </row>
    <row r="589" ht="15.75" customHeight="1">
      <c r="A589" s="9"/>
      <c r="B589" s="10"/>
    </row>
    <row r="590" ht="15.75" customHeight="1">
      <c r="A590" s="9"/>
      <c r="B590" s="10"/>
    </row>
    <row r="591" ht="15.75" customHeight="1">
      <c r="A591" s="9"/>
      <c r="B591" s="10"/>
    </row>
    <row r="592" ht="15.75" customHeight="1">
      <c r="A592" s="9"/>
      <c r="B592" s="10"/>
    </row>
    <row r="593" ht="15.75" customHeight="1">
      <c r="A593" s="9"/>
      <c r="B593" s="10"/>
    </row>
    <row r="594" ht="15.75" customHeight="1">
      <c r="A594" s="9"/>
      <c r="B594" s="10"/>
    </row>
    <row r="595" ht="15.75" customHeight="1">
      <c r="A595" s="9"/>
      <c r="B595" s="10"/>
    </row>
    <row r="596" ht="15.75" customHeight="1">
      <c r="A596" s="9"/>
      <c r="B596" s="10"/>
    </row>
    <row r="597" ht="15.75" customHeight="1">
      <c r="A597" s="9"/>
      <c r="B597" s="10"/>
    </row>
    <row r="598" ht="15.75" customHeight="1">
      <c r="A598" s="9"/>
      <c r="B598" s="10"/>
    </row>
    <row r="599" ht="15.75" customHeight="1">
      <c r="A599" s="9"/>
      <c r="B599" s="10"/>
    </row>
    <row r="600" ht="15.75" customHeight="1">
      <c r="A600" s="9"/>
      <c r="B600" s="10"/>
    </row>
    <row r="601" ht="15.75" customHeight="1">
      <c r="A601" s="9"/>
      <c r="B601" s="10"/>
    </row>
    <row r="602" ht="15.75" customHeight="1">
      <c r="A602" s="9"/>
      <c r="B602" s="10"/>
    </row>
    <row r="603" ht="15.75" customHeight="1">
      <c r="A603" s="9"/>
      <c r="B603" s="10"/>
    </row>
    <row r="604" ht="15.75" customHeight="1">
      <c r="A604" s="9"/>
      <c r="B604" s="10"/>
    </row>
    <row r="605" ht="15.75" customHeight="1">
      <c r="A605" s="9"/>
      <c r="B605" s="10"/>
    </row>
    <row r="606" ht="15.75" customHeight="1">
      <c r="A606" s="9"/>
      <c r="B606" s="10"/>
    </row>
    <row r="607" ht="15.75" customHeight="1">
      <c r="A607" s="9"/>
      <c r="B607" s="10"/>
    </row>
    <row r="608" ht="15.75" customHeight="1">
      <c r="A608" s="9"/>
      <c r="B608" s="10"/>
    </row>
    <row r="609" ht="15.75" customHeight="1">
      <c r="A609" s="9"/>
      <c r="B609" s="10"/>
    </row>
    <row r="610" ht="15.75" customHeight="1">
      <c r="A610" s="9"/>
      <c r="B610" s="10"/>
    </row>
    <row r="611" ht="15.75" customHeight="1">
      <c r="A611" s="9"/>
      <c r="B611" s="10"/>
    </row>
    <row r="612" ht="15.75" customHeight="1">
      <c r="A612" s="9"/>
      <c r="B612" s="10"/>
    </row>
    <row r="613" ht="15.75" customHeight="1">
      <c r="A613" s="9"/>
      <c r="B613" s="10"/>
    </row>
    <row r="614" ht="15.75" customHeight="1">
      <c r="A614" s="9"/>
      <c r="B614" s="10"/>
    </row>
    <row r="615" ht="15.75" customHeight="1">
      <c r="A615" s="9"/>
      <c r="B615" s="10"/>
    </row>
    <row r="616" ht="15.75" customHeight="1">
      <c r="A616" s="9"/>
      <c r="B616" s="10"/>
    </row>
    <row r="617" ht="15.75" customHeight="1">
      <c r="A617" s="9"/>
      <c r="B617" s="10"/>
    </row>
    <row r="618" ht="15.75" customHeight="1">
      <c r="A618" s="9"/>
      <c r="B618" s="10"/>
    </row>
    <row r="619" ht="15.75" customHeight="1">
      <c r="A619" s="9"/>
      <c r="B619" s="10"/>
    </row>
    <row r="620" ht="15.75" customHeight="1">
      <c r="A620" s="9"/>
      <c r="B620" s="10"/>
    </row>
    <row r="621" ht="15.75" customHeight="1">
      <c r="A621" s="9"/>
      <c r="B621" s="10"/>
    </row>
    <row r="622" ht="15.75" customHeight="1">
      <c r="A622" s="9"/>
      <c r="B622" s="10"/>
    </row>
    <row r="623" ht="15.75" customHeight="1">
      <c r="A623" s="9"/>
      <c r="B623" s="10"/>
    </row>
    <row r="624" ht="15.75" customHeight="1">
      <c r="A624" s="9"/>
      <c r="B624" s="10"/>
    </row>
    <row r="625" ht="15.75" customHeight="1">
      <c r="A625" s="9"/>
      <c r="B625" s="10"/>
    </row>
    <row r="626" ht="15.75" customHeight="1">
      <c r="A626" s="9"/>
      <c r="B626" s="10"/>
    </row>
    <row r="627" ht="15.75" customHeight="1">
      <c r="A627" s="9"/>
      <c r="B627" s="10"/>
    </row>
    <row r="628" ht="15.75" customHeight="1">
      <c r="A628" s="9"/>
      <c r="B628" s="10"/>
    </row>
    <row r="629" ht="15.75" customHeight="1">
      <c r="A629" s="9"/>
      <c r="B629" s="10"/>
    </row>
    <row r="630" ht="15.75" customHeight="1">
      <c r="A630" s="9"/>
      <c r="B630" s="10"/>
    </row>
    <row r="631" ht="15.75" customHeight="1">
      <c r="A631" s="9"/>
      <c r="B631" s="10"/>
    </row>
    <row r="632" ht="15.75" customHeight="1">
      <c r="A632" s="9"/>
      <c r="B632" s="10"/>
    </row>
    <row r="633" ht="15.75" customHeight="1">
      <c r="A633" s="9"/>
      <c r="B633" s="10"/>
    </row>
    <row r="634" ht="15.75" customHeight="1">
      <c r="A634" s="9"/>
      <c r="B634" s="10"/>
    </row>
    <row r="635" ht="15.75" customHeight="1">
      <c r="A635" s="9"/>
      <c r="B635" s="10"/>
    </row>
    <row r="636" ht="15.75" customHeight="1">
      <c r="A636" s="9"/>
      <c r="B636" s="10"/>
    </row>
    <row r="637" ht="15.75" customHeight="1">
      <c r="A637" s="9"/>
      <c r="B637" s="10"/>
    </row>
    <row r="638" ht="15.75" customHeight="1">
      <c r="A638" s="9"/>
      <c r="B638" s="10"/>
    </row>
    <row r="639" ht="15.75" customHeight="1">
      <c r="A639" s="9"/>
      <c r="B639" s="10"/>
    </row>
    <row r="640" ht="15.75" customHeight="1">
      <c r="A640" s="9"/>
      <c r="B640" s="10"/>
    </row>
    <row r="641" ht="15.75" customHeight="1">
      <c r="A641" s="9"/>
      <c r="B641" s="10"/>
    </row>
    <row r="642" ht="15.75" customHeight="1">
      <c r="A642" s="9"/>
      <c r="B642" s="10"/>
    </row>
    <row r="643" ht="15.75" customHeight="1">
      <c r="A643" s="9"/>
      <c r="B643" s="10"/>
    </row>
    <row r="644" ht="15.75" customHeight="1">
      <c r="A644" s="9"/>
      <c r="B644" s="10"/>
    </row>
    <row r="645" ht="15.75" customHeight="1">
      <c r="A645" s="9"/>
      <c r="B645" s="10"/>
    </row>
    <row r="646" ht="15.75" customHeight="1">
      <c r="A646" s="9"/>
      <c r="B646" s="10"/>
    </row>
    <row r="647" ht="15.75" customHeight="1">
      <c r="A647" s="9"/>
      <c r="B647" s="10"/>
    </row>
    <row r="648" ht="15.75" customHeight="1">
      <c r="A648" s="9"/>
      <c r="B648" s="10"/>
    </row>
    <row r="649" ht="15.75" customHeight="1">
      <c r="A649" s="9"/>
      <c r="B649" s="10"/>
    </row>
    <row r="650" ht="15.75" customHeight="1">
      <c r="A650" s="9"/>
      <c r="B650" s="10"/>
    </row>
    <row r="651" ht="15.75" customHeight="1">
      <c r="A651" s="9"/>
      <c r="B651" s="10"/>
    </row>
    <row r="652" ht="15.75" customHeight="1">
      <c r="A652" s="9"/>
      <c r="B652" s="10"/>
    </row>
    <row r="653" ht="15.75" customHeight="1">
      <c r="A653" s="9"/>
      <c r="B653" s="10"/>
    </row>
    <row r="654" ht="15.75" customHeight="1">
      <c r="A654" s="9"/>
      <c r="B654" s="10"/>
    </row>
    <row r="655" ht="15.75" customHeight="1">
      <c r="A655" s="9"/>
      <c r="B655" s="10"/>
    </row>
    <row r="656" ht="15.75" customHeight="1">
      <c r="A656" s="9"/>
      <c r="B656" s="10"/>
    </row>
    <row r="657" ht="15.75" customHeight="1">
      <c r="A657" s="9"/>
      <c r="B657" s="10"/>
    </row>
    <row r="658" ht="15.75" customHeight="1">
      <c r="A658" s="9"/>
      <c r="B658" s="10"/>
    </row>
    <row r="659" ht="15.75" customHeight="1">
      <c r="A659" s="9"/>
      <c r="B659" s="10"/>
    </row>
    <row r="660" ht="15.75" customHeight="1">
      <c r="A660" s="9"/>
      <c r="B660" s="10"/>
    </row>
    <row r="661" ht="15.75" customHeight="1">
      <c r="A661" s="9"/>
      <c r="B661" s="10"/>
    </row>
    <row r="662" ht="15.75" customHeight="1">
      <c r="A662" s="9"/>
      <c r="B662" s="10"/>
    </row>
    <row r="663" ht="15.75" customHeight="1">
      <c r="A663" s="9"/>
      <c r="B663" s="10"/>
    </row>
    <row r="664" ht="15.75" customHeight="1">
      <c r="A664" s="9"/>
      <c r="B664" s="10"/>
    </row>
    <row r="665" ht="15.75" customHeight="1">
      <c r="A665" s="9"/>
      <c r="B665" s="10"/>
    </row>
    <row r="666" ht="15.75" customHeight="1">
      <c r="A666" s="9"/>
      <c r="B666" s="10"/>
    </row>
    <row r="667" ht="15.75" customHeight="1">
      <c r="A667" s="9"/>
      <c r="B667" s="10"/>
    </row>
    <row r="668" ht="15.75" customHeight="1">
      <c r="A668" s="9"/>
      <c r="B668" s="10"/>
    </row>
    <row r="669" ht="15.75" customHeight="1">
      <c r="A669" s="9"/>
      <c r="B669" s="10"/>
    </row>
    <row r="670" ht="15.75" customHeight="1">
      <c r="A670" s="9"/>
      <c r="B670" s="10"/>
    </row>
    <row r="671" ht="15.75" customHeight="1">
      <c r="A671" s="9"/>
      <c r="B671" s="10"/>
    </row>
    <row r="672" ht="15.75" customHeight="1">
      <c r="A672" s="9"/>
      <c r="B672" s="10"/>
    </row>
    <row r="673" ht="15.75" customHeight="1">
      <c r="A673" s="9"/>
      <c r="B673" s="10"/>
    </row>
    <row r="674" ht="15.75" customHeight="1">
      <c r="A674" s="9"/>
      <c r="B674" s="10"/>
    </row>
    <row r="675" ht="15.75" customHeight="1">
      <c r="A675" s="9"/>
      <c r="B675" s="10"/>
    </row>
    <row r="676" ht="15.75" customHeight="1">
      <c r="A676" s="9"/>
      <c r="B676" s="10"/>
    </row>
    <row r="677" ht="15.75" customHeight="1">
      <c r="A677" s="9"/>
      <c r="B677" s="10"/>
    </row>
    <row r="678" ht="15.75" customHeight="1">
      <c r="A678" s="9"/>
      <c r="B678" s="10"/>
    </row>
    <row r="679" ht="15.75" customHeight="1">
      <c r="A679" s="9"/>
      <c r="B679" s="10"/>
    </row>
    <row r="680" ht="15.75" customHeight="1">
      <c r="A680" s="9"/>
      <c r="B680" s="10"/>
    </row>
    <row r="681" ht="15.75" customHeight="1">
      <c r="A681" s="9"/>
      <c r="B681" s="10"/>
    </row>
    <row r="682" ht="15.75" customHeight="1">
      <c r="A682" s="9"/>
      <c r="B682" s="10"/>
    </row>
    <row r="683" ht="15.75" customHeight="1">
      <c r="A683" s="9"/>
      <c r="B683" s="10"/>
    </row>
    <row r="684" ht="15.75" customHeight="1">
      <c r="A684" s="9"/>
      <c r="B684" s="10"/>
    </row>
    <row r="685" ht="15.75" customHeight="1">
      <c r="A685" s="9"/>
      <c r="B685" s="10"/>
    </row>
    <row r="686" ht="15.75" customHeight="1">
      <c r="A686" s="9"/>
      <c r="B686" s="10"/>
    </row>
    <row r="687" ht="15.75" customHeight="1">
      <c r="A687" s="9"/>
      <c r="B687" s="10"/>
    </row>
    <row r="688" ht="15.75" customHeight="1">
      <c r="A688" s="9"/>
      <c r="B688" s="10"/>
    </row>
    <row r="689" ht="15.75" customHeight="1">
      <c r="A689" s="9"/>
      <c r="B689" s="10"/>
    </row>
    <row r="690" ht="15.75" customHeight="1">
      <c r="A690" s="9"/>
      <c r="B690" s="10"/>
    </row>
    <row r="691" ht="15.75" customHeight="1">
      <c r="A691" s="9"/>
      <c r="B691" s="10"/>
    </row>
    <row r="692" ht="15.75" customHeight="1">
      <c r="A692" s="9"/>
      <c r="B692" s="10"/>
    </row>
    <row r="693" ht="15.75" customHeight="1">
      <c r="A693" s="9"/>
      <c r="B693" s="10"/>
    </row>
    <row r="694" ht="15.75" customHeight="1">
      <c r="A694" s="9"/>
      <c r="B694" s="10"/>
    </row>
    <row r="695" ht="15.75" customHeight="1">
      <c r="A695" s="9"/>
      <c r="B695" s="10"/>
    </row>
    <row r="696" ht="15.75" customHeight="1">
      <c r="A696" s="9"/>
      <c r="B696" s="10"/>
    </row>
    <row r="697" ht="15.75" customHeight="1">
      <c r="A697" s="9"/>
      <c r="B697" s="10"/>
    </row>
    <row r="698" ht="15.75" customHeight="1">
      <c r="A698" s="9"/>
      <c r="B698" s="10"/>
    </row>
    <row r="699" ht="15.75" customHeight="1">
      <c r="A699" s="9"/>
      <c r="B699" s="10"/>
    </row>
    <row r="700" ht="15.75" customHeight="1">
      <c r="A700" s="9"/>
      <c r="B700" s="10"/>
    </row>
    <row r="701" ht="15.75" customHeight="1">
      <c r="A701" s="9"/>
      <c r="B701" s="10"/>
    </row>
    <row r="702" ht="15.75" customHeight="1">
      <c r="A702" s="9"/>
      <c r="B702" s="10"/>
    </row>
    <row r="703" ht="15.75" customHeight="1">
      <c r="A703" s="9"/>
      <c r="B703" s="10"/>
    </row>
    <row r="704" ht="15.75" customHeight="1">
      <c r="A704" s="9"/>
      <c r="B704" s="10"/>
    </row>
    <row r="705" ht="15.75" customHeight="1">
      <c r="A705" s="9"/>
      <c r="B705" s="10"/>
    </row>
    <row r="706" ht="15.75" customHeight="1">
      <c r="A706" s="9"/>
      <c r="B706" s="10"/>
    </row>
    <row r="707" ht="15.75" customHeight="1">
      <c r="A707" s="9"/>
      <c r="B707" s="10"/>
    </row>
    <row r="708" ht="15.75" customHeight="1">
      <c r="A708" s="9"/>
      <c r="B708" s="10"/>
    </row>
    <row r="709" ht="15.75" customHeight="1">
      <c r="A709" s="9"/>
      <c r="B709" s="10"/>
    </row>
    <row r="710" ht="15.75" customHeight="1">
      <c r="A710" s="9"/>
      <c r="B710" s="10"/>
    </row>
    <row r="711" ht="15.75" customHeight="1">
      <c r="A711" s="9"/>
      <c r="B711" s="10"/>
    </row>
    <row r="712" ht="15.75" customHeight="1">
      <c r="A712" s="9"/>
      <c r="B712" s="10"/>
    </row>
    <row r="713" ht="15.75" customHeight="1">
      <c r="A713" s="9"/>
      <c r="B713" s="10"/>
    </row>
    <row r="714" ht="15.75" customHeight="1">
      <c r="A714" s="9"/>
      <c r="B714" s="10"/>
    </row>
    <row r="715" ht="15.75" customHeight="1">
      <c r="A715" s="9"/>
      <c r="B715" s="10"/>
    </row>
    <row r="716" ht="15.75" customHeight="1">
      <c r="A716" s="9"/>
      <c r="B716" s="10"/>
    </row>
    <row r="717" ht="15.75" customHeight="1">
      <c r="A717" s="9"/>
      <c r="B717" s="10"/>
    </row>
    <row r="718" ht="15.75" customHeight="1">
      <c r="A718" s="9"/>
      <c r="B718" s="10"/>
    </row>
    <row r="719" ht="15.75" customHeight="1">
      <c r="A719" s="9"/>
      <c r="B719" s="10"/>
    </row>
    <row r="720" ht="15.75" customHeight="1">
      <c r="A720" s="9"/>
      <c r="B720" s="10"/>
    </row>
    <row r="721" ht="15.75" customHeight="1">
      <c r="A721" s="9"/>
      <c r="B721" s="10"/>
    </row>
    <row r="722" ht="15.75" customHeight="1">
      <c r="A722" s="9"/>
      <c r="B722" s="10"/>
    </row>
    <row r="723" ht="15.75" customHeight="1">
      <c r="A723" s="9"/>
      <c r="B723" s="10"/>
    </row>
    <row r="724" ht="15.75" customHeight="1">
      <c r="A724" s="9"/>
      <c r="B724" s="10"/>
    </row>
    <row r="725" ht="15.75" customHeight="1">
      <c r="A725" s="9"/>
      <c r="B725" s="10"/>
    </row>
    <row r="726" ht="15.75" customHeight="1">
      <c r="A726" s="9"/>
      <c r="B726" s="10"/>
    </row>
    <row r="727" ht="15.75" customHeight="1">
      <c r="A727" s="9"/>
      <c r="B727" s="10"/>
    </row>
    <row r="728" ht="15.75" customHeight="1">
      <c r="A728" s="9"/>
      <c r="B728" s="10"/>
    </row>
    <row r="729" ht="15.75" customHeight="1">
      <c r="A729" s="9"/>
      <c r="B729" s="10"/>
    </row>
    <row r="730" ht="15.75" customHeight="1">
      <c r="A730" s="9"/>
      <c r="B730" s="10"/>
    </row>
    <row r="731" ht="15.75" customHeight="1">
      <c r="A731" s="9"/>
      <c r="B731" s="10"/>
    </row>
    <row r="732" ht="15.75" customHeight="1">
      <c r="A732" s="9"/>
      <c r="B732" s="10"/>
    </row>
    <row r="733" ht="15.75" customHeight="1">
      <c r="A733" s="9"/>
      <c r="B733" s="10"/>
    </row>
    <row r="734" ht="15.75" customHeight="1">
      <c r="A734" s="9"/>
      <c r="B734" s="10"/>
    </row>
    <row r="735" ht="15.75" customHeight="1">
      <c r="A735" s="9"/>
      <c r="B735" s="10"/>
    </row>
    <row r="736" ht="15.75" customHeight="1">
      <c r="A736" s="9"/>
      <c r="B736" s="10"/>
    </row>
    <row r="737" ht="15.75" customHeight="1">
      <c r="A737" s="9"/>
      <c r="B737" s="10"/>
    </row>
    <row r="738" ht="15.75" customHeight="1">
      <c r="A738" s="9"/>
      <c r="B738" s="10"/>
    </row>
    <row r="739" ht="15.75" customHeight="1">
      <c r="A739" s="9"/>
      <c r="B739" s="10"/>
    </row>
    <row r="740" ht="15.75" customHeight="1">
      <c r="A740" s="9"/>
      <c r="B740" s="10"/>
    </row>
    <row r="741" ht="15.75" customHeight="1">
      <c r="A741" s="9"/>
      <c r="B741" s="10"/>
    </row>
    <row r="742" ht="15.75" customHeight="1">
      <c r="A742" s="9"/>
      <c r="B742" s="10"/>
    </row>
    <row r="743" ht="15.75" customHeight="1">
      <c r="A743" s="9"/>
      <c r="B743" s="10"/>
    </row>
    <row r="744" ht="15.75" customHeight="1">
      <c r="A744" s="9"/>
      <c r="B744" s="10"/>
    </row>
    <row r="745" ht="15.75" customHeight="1">
      <c r="A745" s="9"/>
      <c r="B745" s="10"/>
    </row>
    <row r="746" ht="15.75" customHeight="1">
      <c r="A746" s="9"/>
      <c r="B746" s="10"/>
    </row>
    <row r="747" ht="15.75" customHeight="1">
      <c r="A747" s="9"/>
      <c r="B747" s="10"/>
    </row>
    <row r="748" ht="15.75" customHeight="1">
      <c r="A748" s="9"/>
      <c r="B748" s="10"/>
    </row>
    <row r="749" ht="15.75" customHeight="1">
      <c r="A749" s="9"/>
      <c r="B749" s="10"/>
    </row>
    <row r="750" ht="15.75" customHeight="1">
      <c r="A750" s="9"/>
      <c r="B750" s="10"/>
    </row>
    <row r="751" ht="15.75" customHeight="1">
      <c r="A751" s="9"/>
      <c r="B751" s="10"/>
    </row>
    <row r="752" ht="15.75" customHeight="1">
      <c r="A752" s="9"/>
      <c r="B752" s="10"/>
    </row>
    <row r="753" ht="15.75" customHeight="1">
      <c r="A753" s="9"/>
      <c r="B753" s="10"/>
    </row>
    <row r="754" ht="15.75" customHeight="1">
      <c r="A754" s="9"/>
      <c r="B754" s="10"/>
    </row>
    <row r="755" ht="15.75" customHeight="1">
      <c r="A755" s="9"/>
      <c r="B755" s="10"/>
    </row>
    <row r="756" ht="15.75" customHeight="1">
      <c r="A756" s="9"/>
      <c r="B756" s="10"/>
    </row>
    <row r="757" ht="15.75" customHeight="1">
      <c r="A757" s="9"/>
      <c r="B757" s="10"/>
    </row>
    <row r="758" ht="15.75" customHeight="1">
      <c r="A758" s="9"/>
      <c r="B758" s="10"/>
    </row>
    <row r="759" ht="15.75" customHeight="1">
      <c r="A759" s="9"/>
      <c r="B759" s="10"/>
    </row>
    <row r="760" ht="15.75" customHeight="1">
      <c r="A760" s="9"/>
      <c r="B760" s="10"/>
    </row>
    <row r="761" ht="15.75" customHeight="1">
      <c r="A761" s="9"/>
      <c r="B761" s="10"/>
    </row>
    <row r="762" ht="15.75" customHeight="1">
      <c r="A762" s="9"/>
      <c r="B762" s="10"/>
    </row>
    <row r="763" ht="15.75" customHeight="1">
      <c r="A763" s="9"/>
      <c r="B763" s="10"/>
    </row>
    <row r="764" ht="15.75" customHeight="1">
      <c r="A764" s="9"/>
      <c r="B764" s="10"/>
    </row>
    <row r="765" ht="15.75" customHeight="1">
      <c r="A765" s="9"/>
      <c r="B765" s="10"/>
    </row>
    <row r="766" ht="15.75" customHeight="1">
      <c r="A766" s="9"/>
      <c r="B766" s="10"/>
    </row>
    <row r="767" ht="15.75" customHeight="1">
      <c r="A767" s="9"/>
      <c r="B767" s="10"/>
    </row>
    <row r="768" ht="15.75" customHeight="1">
      <c r="A768" s="9"/>
      <c r="B768" s="10"/>
    </row>
    <row r="769" ht="15.75" customHeight="1">
      <c r="A769" s="9"/>
      <c r="B769" s="10"/>
    </row>
    <row r="770" ht="15.75" customHeight="1">
      <c r="A770" s="9"/>
      <c r="B770" s="10"/>
    </row>
    <row r="771" ht="15.75" customHeight="1">
      <c r="A771" s="9"/>
      <c r="B771" s="10"/>
    </row>
    <row r="772" ht="15.75" customHeight="1">
      <c r="A772" s="9"/>
      <c r="B772" s="10"/>
    </row>
    <row r="773" ht="15.75" customHeight="1">
      <c r="A773" s="9"/>
      <c r="B773" s="10"/>
    </row>
    <row r="774" ht="15.75" customHeight="1">
      <c r="A774" s="9"/>
      <c r="B774" s="10"/>
    </row>
    <row r="775" ht="15.75" customHeight="1">
      <c r="A775" s="9"/>
      <c r="B775" s="10"/>
    </row>
    <row r="776" ht="15.75" customHeight="1">
      <c r="A776" s="9"/>
      <c r="B776" s="10"/>
    </row>
    <row r="777" ht="15.75" customHeight="1">
      <c r="A777" s="9"/>
      <c r="B777" s="10"/>
    </row>
    <row r="778" ht="15.75" customHeight="1">
      <c r="A778" s="9"/>
      <c r="B778" s="10"/>
    </row>
    <row r="779" ht="15.75" customHeight="1">
      <c r="A779" s="9"/>
      <c r="B779" s="10"/>
    </row>
    <row r="780" ht="15.75" customHeight="1">
      <c r="A780" s="9"/>
      <c r="B780" s="10"/>
    </row>
    <row r="781" ht="15.75" customHeight="1">
      <c r="A781" s="9"/>
      <c r="B781" s="10"/>
    </row>
    <row r="782" ht="15.75" customHeight="1">
      <c r="A782" s="9"/>
      <c r="B782" s="10"/>
    </row>
    <row r="783" ht="15.75" customHeight="1">
      <c r="A783" s="9"/>
      <c r="B783" s="10"/>
    </row>
    <row r="784" ht="15.75" customHeight="1">
      <c r="A784" s="9"/>
      <c r="B784" s="10"/>
    </row>
    <row r="785" ht="15.75" customHeight="1">
      <c r="A785" s="9"/>
      <c r="B785" s="10"/>
    </row>
    <row r="786" ht="15.75" customHeight="1">
      <c r="A786" s="9"/>
      <c r="B786" s="10"/>
    </row>
    <row r="787" ht="15.75" customHeight="1">
      <c r="A787" s="9"/>
      <c r="B787" s="10"/>
    </row>
    <row r="788" ht="15.75" customHeight="1">
      <c r="A788" s="9"/>
      <c r="B788" s="10"/>
    </row>
    <row r="789" ht="15.75" customHeight="1">
      <c r="A789" s="9"/>
      <c r="B789" s="10"/>
    </row>
    <row r="790" ht="15.75" customHeight="1">
      <c r="A790" s="9"/>
      <c r="B790" s="10"/>
    </row>
    <row r="791" ht="15.75" customHeight="1">
      <c r="A791" s="9"/>
      <c r="B791" s="10"/>
    </row>
    <row r="792" ht="15.75" customHeight="1">
      <c r="A792" s="9"/>
      <c r="B792" s="10"/>
    </row>
    <row r="793" ht="15.75" customHeight="1">
      <c r="A793" s="9"/>
      <c r="B793" s="10"/>
    </row>
    <row r="794" ht="15.75" customHeight="1">
      <c r="A794" s="9"/>
      <c r="B794" s="10"/>
    </row>
    <row r="795" ht="15.75" customHeight="1">
      <c r="A795" s="9"/>
      <c r="B795" s="10"/>
    </row>
    <row r="796" ht="15.75" customHeight="1">
      <c r="A796" s="9"/>
      <c r="B796" s="10"/>
    </row>
    <row r="797" ht="15.75" customHeight="1">
      <c r="A797" s="9"/>
      <c r="B797" s="10"/>
    </row>
    <row r="798" ht="15.75" customHeight="1">
      <c r="A798" s="9"/>
      <c r="B798" s="10"/>
    </row>
    <row r="799" ht="15.75" customHeight="1">
      <c r="A799" s="9"/>
      <c r="B799" s="10"/>
    </row>
    <row r="800" ht="15.75" customHeight="1">
      <c r="A800" s="9"/>
      <c r="B800" s="10"/>
    </row>
    <row r="801" ht="15.75" customHeight="1">
      <c r="A801" s="9"/>
      <c r="B801" s="10"/>
    </row>
    <row r="802" ht="15.75" customHeight="1">
      <c r="A802" s="9"/>
      <c r="B802" s="10"/>
    </row>
    <row r="803" ht="15.75" customHeight="1">
      <c r="A803" s="9"/>
      <c r="B803" s="10"/>
    </row>
    <row r="804" ht="15.75" customHeight="1">
      <c r="A804" s="9"/>
      <c r="B804" s="10"/>
    </row>
    <row r="805" ht="15.75" customHeight="1">
      <c r="A805" s="9"/>
      <c r="B805" s="10"/>
    </row>
    <row r="806" ht="15.75" customHeight="1">
      <c r="A806" s="9"/>
      <c r="B806" s="10"/>
    </row>
    <row r="807" ht="15.75" customHeight="1">
      <c r="A807" s="9"/>
      <c r="B807" s="10"/>
    </row>
    <row r="808" ht="15.75" customHeight="1">
      <c r="A808" s="9"/>
      <c r="B808" s="10"/>
    </row>
    <row r="809" ht="15.75" customHeight="1">
      <c r="A809" s="9"/>
      <c r="B809" s="10"/>
    </row>
    <row r="810" ht="15.75" customHeight="1">
      <c r="A810" s="9"/>
      <c r="B810" s="10"/>
    </row>
    <row r="811" ht="15.75" customHeight="1">
      <c r="A811" s="9"/>
      <c r="B811" s="10"/>
    </row>
    <row r="812" ht="15.75" customHeight="1">
      <c r="A812" s="9"/>
      <c r="B812" s="10"/>
    </row>
    <row r="813" ht="15.75" customHeight="1">
      <c r="A813" s="9"/>
      <c r="B813" s="10"/>
    </row>
    <row r="814" ht="15.75" customHeight="1">
      <c r="A814" s="9"/>
      <c r="B814" s="10"/>
    </row>
    <row r="815" ht="15.75" customHeight="1">
      <c r="A815" s="9"/>
      <c r="B815" s="10"/>
    </row>
    <row r="816" ht="15.75" customHeight="1">
      <c r="A816" s="9"/>
      <c r="B816" s="10"/>
    </row>
    <row r="817" ht="15.75" customHeight="1">
      <c r="A817" s="9"/>
      <c r="B817" s="10"/>
    </row>
    <row r="818" ht="15.75" customHeight="1">
      <c r="A818" s="9"/>
      <c r="B818" s="10"/>
    </row>
    <row r="819" ht="15.75" customHeight="1">
      <c r="A819" s="9"/>
      <c r="B819" s="10"/>
    </row>
    <row r="820" ht="15.75" customHeight="1">
      <c r="A820" s="9"/>
      <c r="B820" s="10"/>
    </row>
    <row r="821" ht="15.75" customHeight="1">
      <c r="A821" s="9"/>
      <c r="B821" s="10"/>
    </row>
    <row r="822" ht="15.75" customHeight="1">
      <c r="A822" s="9"/>
      <c r="B822" s="10"/>
    </row>
    <row r="823" ht="15.75" customHeight="1">
      <c r="A823" s="9"/>
      <c r="B823" s="10"/>
    </row>
    <row r="824" ht="15.75" customHeight="1">
      <c r="A824" s="9"/>
      <c r="B824" s="10"/>
    </row>
    <row r="825" ht="15.75" customHeight="1">
      <c r="A825" s="9"/>
      <c r="B825" s="10"/>
    </row>
    <row r="826" ht="15.75" customHeight="1">
      <c r="A826" s="9"/>
      <c r="B826" s="10"/>
    </row>
    <row r="827" ht="15.75" customHeight="1">
      <c r="A827" s="9"/>
      <c r="B827" s="10"/>
    </row>
    <row r="828" ht="15.75" customHeight="1">
      <c r="A828" s="9"/>
      <c r="B828" s="10"/>
    </row>
    <row r="829" ht="15.75" customHeight="1">
      <c r="A829" s="9"/>
      <c r="B829" s="10"/>
    </row>
    <row r="830" ht="15.75" customHeight="1">
      <c r="A830" s="9"/>
      <c r="B830" s="10"/>
    </row>
    <row r="831" ht="15.75" customHeight="1">
      <c r="A831" s="9"/>
      <c r="B831" s="10"/>
    </row>
    <row r="832" ht="15.75" customHeight="1">
      <c r="A832" s="9"/>
      <c r="B832" s="10"/>
    </row>
    <row r="833" ht="15.75" customHeight="1">
      <c r="A833" s="9"/>
      <c r="B833" s="10"/>
    </row>
    <row r="834" ht="15.75" customHeight="1">
      <c r="A834" s="9"/>
      <c r="B834" s="10"/>
    </row>
    <row r="835" ht="15.75" customHeight="1">
      <c r="A835" s="9"/>
      <c r="B835" s="10"/>
    </row>
    <row r="836" ht="15.75" customHeight="1">
      <c r="A836" s="9"/>
      <c r="B836" s="10"/>
    </row>
    <row r="837" ht="15.75" customHeight="1">
      <c r="A837" s="9"/>
      <c r="B837" s="10"/>
    </row>
    <row r="838" ht="15.75" customHeight="1">
      <c r="A838" s="9"/>
      <c r="B838" s="10"/>
    </row>
    <row r="839" ht="15.75" customHeight="1">
      <c r="A839" s="9"/>
      <c r="B839" s="10"/>
    </row>
    <row r="840" ht="15.75" customHeight="1">
      <c r="A840" s="9"/>
      <c r="B840" s="10"/>
    </row>
    <row r="841" ht="15.75" customHeight="1">
      <c r="A841" s="9"/>
      <c r="B841" s="10"/>
    </row>
    <row r="842" ht="15.75" customHeight="1">
      <c r="A842" s="9"/>
      <c r="B842" s="10"/>
    </row>
    <row r="843" ht="15.75" customHeight="1">
      <c r="A843" s="9"/>
      <c r="B843" s="10"/>
    </row>
    <row r="844" ht="15.75" customHeight="1">
      <c r="A844" s="9"/>
      <c r="B844" s="10"/>
    </row>
    <row r="845" ht="15.75" customHeight="1">
      <c r="A845" s="9"/>
      <c r="B845" s="10"/>
    </row>
    <row r="846" ht="15.75" customHeight="1">
      <c r="A846" s="9"/>
      <c r="B846" s="10"/>
    </row>
    <row r="847" ht="15.75" customHeight="1">
      <c r="A847" s="9"/>
      <c r="B847" s="10"/>
    </row>
    <row r="848" ht="15.75" customHeight="1">
      <c r="A848" s="9"/>
      <c r="B848" s="10"/>
    </row>
    <row r="849" ht="15.75" customHeight="1">
      <c r="A849" s="9"/>
      <c r="B849" s="10"/>
    </row>
    <row r="850" ht="15.75" customHeight="1">
      <c r="A850" s="9"/>
      <c r="B850" s="10"/>
    </row>
    <row r="851" ht="15.75" customHeight="1">
      <c r="A851" s="9"/>
      <c r="B851" s="10"/>
    </row>
    <row r="852" ht="15.75" customHeight="1">
      <c r="A852" s="9"/>
      <c r="B852" s="10"/>
    </row>
    <row r="853" ht="15.75" customHeight="1">
      <c r="A853" s="9"/>
      <c r="B853" s="10"/>
    </row>
    <row r="854" ht="15.75" customHeight="1">
      <c r="A854" s="9"/>
      <c r="B854" s="10"/>
    </row>
    <row r="855" ht="15.75" customHeight="1">
      <c r="A855" s="9"/>
      <c r="B855" s="10"/>
    </row>
    <row r="856" ht="15.75" customHeight="1">
      <c r="A856" s="9"/>
      <c r="B856" s="10"/>
    </row>
    <row r="857" ht="15.75" customHeight="1">
      <c r="A857" s="9"/>
      <c r="B857" s="10"/>
    </row>
    <row r="858" ht="15.75" customHeight="1">
      <c r="A858" s="9"/>
      <c r="B858" s="10"/>
    </row>
    <row r="859" ht="15.75" customHeight="1">
      <c r="A859" s="9"/>
      <c r="B859" s="10"/>
    </row>
    <row r="860" ht="15.75" customHeight="1">
      <c r="A860" s="9"/>
      <c r="B860" s="10"/>
    </row>
    <row r="861" ht="15.75" customHeight="1">
      <c r="A861" s="9"/>
      <c r="B861" s="10"/>
    </row>
    <row r="862" ht="15.75" customHeight="1">
      <c r="A862" s="9"/>
      <c r="B862" s="10"/>
    </row>
    <row r="863" ht="15.75" customHeight="1">
      <c r="A863" s="9"/>
      <c r="B863" s="10"/>
    </row>
    <row r="864" ht="15.75" customHeight="1">
      <c r="A864" s="9"/>
      <c r="B864" s="10"/>
    </row>
    <row r="865" ht="15.75" customHeight="1">
      <c r="A865" s="9"/>
      <c r="B865" s="10"/>
    </row>
    <row r="866" ht="15.75" customHeight="1">
      <c r="A866" s="9"/>
      <c r="B866" s="10"/>
    </row>
    <row r="867" ht="15.75" customHeight="1">
      <c r="A867" s="9"/>
      <c r="B867" s="10"/>
    </row>
    <row r="868" ht="15.75" customHeight="1">
      <c r="A868" s="9"/>
      <c r="B868" s="10"/>
    </row>
    <row r="869" ht="15.75" customHeight="1">
      <c r="A869" s="9"/>
      <c r="B869" s="10"/>
    </row>
    <row r="870" ht="15.75" customHeight="1">
      <c r="A870" s="9"/>
      <c r="B870" s="10"/>
    </row>
    <row r="871" ht="15.75" customHeight="1">
      <c r="A871" s="9"/>
      <c r="B871" s="10"/>
    </row>
    <row r="872" ht="15.75" customHeight="1">
      <c r="A872" s="9"/>
      <c r="B872" s="10"/>
    </row>
    <row r="873" ht="15.75" customHeight="1">
      <c r="A873" s="9"/>
      <c r="B873" s="10"/>
    </row>
    <row r="874" ht="15.75" customHeight="1">
      <c r="A874" s="9"/>
      <c r="B874" s="10"/>
    </row>
    <row r="875" ht="15.75" customHeight="1">
      <c r="A875" s="9"/>
      <c r="B875" s="10"/>
    </row>
    <row r="876" ht="15.75" customHeight="1">
      <c r="A876" s="9"/>
      <c r="B876" s="10"/>
    </row>
    <row r="877" ht="15.75" customHeight="1">
      <c r="A877" s="9"/>
      <c r="B877" s="10"/>
    </row>
    <row r="878" ht="15.75" customHeight="1">
      <c r="A878" s="9"/>
      <c r="B878" s="10"/>
    </row>
    <row r="879" ht="15.75" customHeight="1">
      <c r="A879" s="9"/>
      <c r="B879" s="10"/>
    </row>
    <row r="880" ht="15.75" customHeight="1">
      <c r="A880" s="9"/>
      <c r="B880" s="10"/>
    </row>
    <row r="881" ht="15.75" customHeight="1">
      <c r="A881" s="9"/>
      <c r="B881" s="10"/>
    </row>
    <row r="882" ht="15.75" customHeight="1">
      <c r="A882" s="9"/>
      <c r="B882" s="10"/>
    </row>
    <row r="883" ht="15.75" customHeight="1">
      <c r="A883" s="9"/>
      <c r="B883" s="10"/>
    </row>
    <row r="884" ht="15.75" customHeight="1">
      <c r="A884" s="9"/>
      <c r="B884" s="10"/>
    </row>
    <row r="885" ht="15.75" customHeight="1">
      <c r="A885" s="9"/>
      <c r="B885" s="10"/>
    </row>
    <row r="886" ht="15.75" customHeight="1">
      <c r="A886" s="9"/>
      <c r="B886" s="10"/>
    </row>
    <row r="887" ht="15.75" customHeight="1">
      <c r="A887" s="9"/>
      <c r="B887" s="10"/>
    </row>
    <row r="888" ht="15.75" customHeight="1">
      <c r="A888" s="9"/>
      <c r="B888" s="10"/>
    </row>
    <row r="889" ht="15.75" customHeight="1">
      <c r="A889" s="9"/>
      <c r="B889" s="10"/>
    </row>
    <row r="890" ht="15.75" customHeight="1">
      <c r="A890" s="9"/>
      <c r="B890" s="10"/>
    </row>
    <row r="891" ht="15.75" customHeight="1">
      <c r="A891" s="9"/>
      <c r="B891" s="10"/>
    </row>
    <row r="892" ht="15.75" customHeight="1">
      <c r="A892" s="9"/>
      <c r="B892" s="10"/>
    </row>
    <row r="893" ht="15.75" customHeight="1">
      <c r="A893" s="9"/>
      <c r="B893" s="10"/>
    </row>
    <row r="894" ht="15.75" customHeight="1">
      <c r="A894" s="9"/>
      <c r="B894" s="10"/>
    </row>
    <row r="895" ht="15.75" customHeight="1">
      <c r="A895" s="9"/>
      <c r="B895" s="10"/>
    </row>
    <row r="896" ht="15.75" customHeight="1">
      <c r="A896" s="9"/>
      <c r="B896" s="10"/>
    </row>
    <row r="897" ht="15.75" customHeight="1">
      <c r="A897" s="9"/>
      <c r="B897" s="10"/>
    </row>
    <row r="898" ht="15.75" customHeight="1">
      <c r="A898" s="9"/>
      <c r="B898" s="10"/>
    </row>
    <row r="899" ht="15.75" customHeight="1">
      <c r="A899" s="9"/>
      <c r="B899" s="10"/>
    </row>
    <row r="900" ht="15.75" customHeight="1">
      <c r="A900" s="9"/>
      <c r="B900" s="10"/>
    </row>
    <row r="901" ht="15.75" customHeight="1">
      <c r="A901" s="9"/>
      <c r="B901" s="10"/>
    </row>
    <row r="902" ht="15.75" customHeight="1">
      <c r="A902" s="9"/>
      <c r="B902" s="10"/>
    </row>
    <row r="903" ht="15.75" customHeight="1">
      <c r="A903" s="9"/>
      <c r="B903" s="10"/>
    </row>
    <row r="904" ht="15.75" customHeight="1">
      <c r="A904" s="9"/>
      <c r="B904" s="10"/>
    </row>
    <row r="905" ht="15.75" customHeight="1">
      <c r="A905" s="9"/>
      <c r="B905" s="10"/>
    </row>
    <row r="906" ht="15.75" customHeight="1">
      <c r="A906" s="9"/>
      <c r="B906" s="10"/>
    </row>
    <row r="907" ht="15.75" customHeight="1">
      <c r="A907" s="9"/>
      <c r="B907" s="10"/>
    </row>
    <row r="908" ht="15.75" customHeight="1">
      <c r="A908" s="9"/>
      <c r="B908" s="10"/>
    </row>
    <row r="909" ht="15.75" customHeight="1">
      <c r="A909" s="9"/>
      <c r="B909" s="10"/>
    </row>
    <row r="910" ht="15.75" customHeight="1">
      <c r="A910" s="9"/>
      <c r="B910" s="10"/>
    </row>
    <row r="911" ht="15.75" customHeight="1">
      <c r="A911" s="9"/>
      <c r="B911" s="10"/>
    </row>
    <row r="912" ht="15.75" customHeight="1">
      <c r="A912" s="9"/>
      <c r="B912" s="10"/>
    </row>
    <row r="913" ht="15.75" customHeight="1">
      <c r="A913" s="9"/>
      <c r="B913" s="10"/>
    </row>
    <row r="914" ht="15.75" customHeight="1">
      <c r="A914" s="9"/>
      <c r="B914" s="10"/>
    </row>
    <row r="915" ht="15.75" customHeight="1">
      <c r="A915" s="9"/>
      <c r="B915" s="10"/>
    </row>
    <row r="916" ht="15.75" customHeight="1">
      <c r="A916" s="9"/>
      <c r="B916" s="10"/>
    </row>
    <row r="917" ht="15.75" customHeight="1">
      <c r="A917" s="9"/>
      <c r="B917" s="10"/>
    </row>
    <row r="918" ht="15.75" customHeight="1">
      <c r="A918" s="9"/>
      <c r="B918" s="10"/>
    </row>
    <row r="919" ht="15.75" customHeight="1">
      <c r="A919" s="9"/>
      <c r="B919" s="10"/>
    </row>
    <row r="920" ht="15.75" customHeight="1">
      <c r="A920" s="9"/>
      <c r="B920" s="10"/>
    </row>
    <row r="921" ht="15.75" customHeight="1">
      <c r="A921" s="9"/>
      <c r="B921" s="10"/>
    </row>
    <row r="922" ht="15.75" customHeight="1">
      <c r="A922" s="9"/>
      <c r="B922" s="10"/>
    </row>
    <row r="923" ht="15.75" customHeight="1">
      <c r="A923" s="9"/>
      <c r="B923" s="10"/>
    </row>
    <row r="924" ht="15.75" customHeight="1">
      <c r="A924" s="9"/>
      <c r="B924" s="10"/>
    </row>
    <row r="925" ht="15.75" customHeight="1">
      <c r="A925" s="9"/>
      <c r="B925" s="10"/>
    </row>
    <row r="926" ht="15.75" customHeight="1">
      <c r="A926" s="9"/>
      <c r="B926" s="10"/>
    </row>
    <row r="927" ht="15.75" customHeight="1">
      <c r="A927" s="9"/>
      <c r="B927" s="10"/>
    </row>
    <row r="928" ht="15.75" customHeight="1">
      <c r="A928" s="9"/>
      <c r="B928" s="10"/>
    </row>
    <row r="929" ht="15.75" customHeight="1">
      <c r="A929" s="9"/>
      <c r="B929" s="10"/>
    </row>
    <row r="930" ht="15.75" customHeight="1">
      <c r="A930" s="9"/>
      <c r="B930" s="10"/>
    </row>
    <row r="931" ht="15.75" customHeight="1">
      <c r="A931" s="9"/>
      <c r="B931" s="10"/>
    </row>
    <row r="932" ht="15.75" customHeight="1">
      <c r="A932" s="9"/>
      <c r="B932" s="10"/>
    </row>
    <row r="933" ht="15.75" customHeight="1">
      <c r="A933" s="9"/>
      <c r="B933" s="10"/>
    </row>
    <row r="934" ht="15.75" customHeight="1">
      <c r="A934" s="9"/>
      <c r="B934" s="10"/>
    </row>
    <row r="935" ht="15.75" customHeight="1">
      <c r="A935" s="9"/>
      <c r="B935" s="10"/>
    </row>
    <row r="936" ht="15.75" customHeight="1">
      <c r="A936" s="9"/>
      <c r="B936" s="10"/>
    </row>
    <row r="937" ht="15.75" customHeight="1">
      <c r="A937" s="9"/>
      <c r="B937" s="10"/>
    </row>
    <row r="938" ht="15.75" customHeight="1">
      <c r="A938" s="9"/>
      <c r="B938" s="10"/>
    </row>
    <row r="939" ht="15.75" customHeight="1">
      <c r="A939" s="9"/>
      <c r="B939" s="10"/>
    </row>
    <row r="940" ht="15.75" customHeight="1">
      <c r="A940" s="9"/>
      <c r="B940" s="10"/>
    </row>
    <row r="941" ht="15.75" customHeight="1">
      <c r="A941" s="9"/>
      <c r="B941" s="10"/>
    </row>
    <row r="942" ht="15.75" customHeight="1">
      <c r="A942" s="9"/>
      <c r="B942" s="10"/>
    </row>
    <row r="943" ht="15.75" customHeight="1">
      <c r="A943" s="9"/>
      <c r="B943" s="10"/>
    </row>
    <row r="944" ht="15.75" customHeight="1">
      <c r="A944" s="9"/>
      <c r="B944" s="10"/>
    </row>
    <row r="945" ht="15.75" customHeight="1">
      <c r="A945" s="9"/>
      <c r="B945" s="10"/>
    </row>
    <row r="946" ht="15.75" customHeight="1">
      <c r="A946" s="9"/>
      <c r="B946" s="10"/>
    </row>
    <row r="947" ht="15.75" customHeight="1">
      <c r="A947" s="9"/>
      <c r="B947" s="10"/>
    </row>
    <row r="948" ht="15.75" customHeight="1">
      <c r="A948" s="9"/>
      <c r="B948" s="10"/>
    </row>
    <row r="949" ht="15.75" customHeight="1">
      <c r="A949" s="9"/>
      <c r="B949" s="10"/>
    </row>
    <row r="950" ht="15.75" customHeight="1">
      <c r="A950" s="9"/>
      <c r="B950" s="10"/>
    </row>
    <row r="951" ht="15.75" customHeight="1">
      <c r="A951" s="9"/>
      <c r="B951" s="10"/>
    </row>
    <row r="952" ht="15.75" customHeight="1">
      <c r="A952" s="9"/>
      <c r="B952" s="10"/>
    </row>
    <row r="953" ht="15.75" customHeight="1">
      <c r="A953" s="9"/>
      <c r="B953" s="10"/>
    </row>
    <row r="954" ht="15.75" customHeight="1">
      <c r="A954" s="9"/>
      <c r="B954" s="10"/>
    </row>
    <row r="955" ht="15.75" customHeight="1">
      <c r="A955" s="9"/>
      <c r="B955" s="10"/>
    </row>
    <row r="956" ht="15.75" customHeight="1">
      <c r="A956" s="9"/>
      <c r="B956" s="10"/>
    </row>
    <row r="957" ht="15.75" customHeight="1">
      <c r="A957" s="9"/>
      <c r="B957" s="10"/>
    </row>
    <row r="958" ht="15.75" customHeight="1">
      <c r="A958" s="9"/>
      <c r="B958" s="10"/>
    </row>
    <row r="959" ht="15.75" customHeight="1">
      <c r="A959" s="9"/>
      <c r="B959" s="10"/>
    </row>
    <row r="960" ht="15.75" customHeight="1">
      <c r="A960" s="9"/>
      <c r="B960" s="10"/>
    </row>
    <row r="961" ht="15.75" customHeight="1">
      <c r="A961" s="9"/>
      <c r="B961" s="10"/>
    </row>
    <row r="962" ht="15.75" customHeight="1">
      <c r="A962" s="9"/>
      <c r="B962" s="10"/>
    </row>
    <row r="963" ht="15.75" customHeight="1">
      <c r="A963" s="9"/>
      <c r="B963" s="10"/>
    </row>
    <row r="964" ht="15.75" customHeight="1">
      <c r="A964" s="9"/>
      <c r="B964" s="10"/>
    </row>
    <row r="965" ht="15.75" customHeight="1">
      <c r="A965" s="9"/>
      <c r="B965" s="10"/>
    </row>
    <row r="966" ht="15.75" customHeight="1">
      <c r="A966" s="9"/>
      <c r="B966" s="10"/>
    </row>
    <row r="967" ht="15.75" customHeight="1">
      <c r="A967" s="9"/>
      <c r="B967" s="10"/>
    </row>
    <row r="968" ht="15.75" customHeight="1">
      <c r="A968" s="9"/>
      <c r="B968" s="10"/>
    </row>
    <row r="969" ht="15.75" customHeight="1">
      <c r="A969" s="9"/>
      <c r="B969" s="10"/>
    </row>
    <row r="970" ht="15.75" customHeight="1">
      <c r="A970" s="9"/>
      <c r="B970" s="10"/>
    </row>
    <row r="971" ht="15.75" customHeight="1">
      <c r="A971" s="9"/>
      <c r="B971" s="10"/>
    </row>
    <row r="972" ht="15.75" customHeight="1">
      <c r="A972" s="9"/>
      <c r="B972" s="10"/>
    </row>
    <row r="973" ht="15.75" customHeight="1">
      <c r="A973" s="9"/>
      <c r="B973" s="10"/>
    </row>
    <row r="974" ht="15.75" customHeight="1">
      <c r="A974" s="9"/>
      <c r="B974" s="10"/>
    </row>
    <row r="975" ht="15.75" customHeight="1">
      <c r="A975" s="9"/>
      <c r="B975" s="10"/>
    </row>
    <row r="976" ht="15.75" customHeight="1">
      <c r="A976" s="9"/>
      <c r="B976" s="10"/>
    </row>
    <row r="977" ht="15.75" customHeight="1">
      <c r="A977" s="9"/>
      <c r="B977" s="10"/>
    </row>
    <row r="978" ht="15.75" customHeight="1">
      <c r="A978" s="9"/>
      <c r="B978" s="10"/>
    </row>
    <row r="979" ht="15.75" customHeight="1">
      <c r="A979" s="9"/>
      <c r="B979" s="10"/>
    </row>
    <row r="980" ht="15.75" customHeight="1">
      <c r="A980" s="9"/>
      <c r="B980" s="10"/>
    </row>
    <row r="981" ht="15.75" customHeight="1">
      <c r="A981" s="9"/>
      <c r="B981" s="10"/>
    </row>
    <row r="982" ht="15.75" customHeight="1">
      <c r="A982" s="9"/>
      <c r="B982" s="10"/>
    </row>
    <row r="983" ht="15.75" customHeight="1">
      <c r="A983" s="9"/>
      <c r="B983" s="10"/>
    </row>
    <row r="984" ht="15.75" customHeight="1">
      <c r="A984" s="9"/>
      <c r="B984" s="10"/>
    </row>
    <row r="985" ht="15.75" customHeight="1">
      <c r="A985" s="9"/>
      <c r="B985" s="10"/>
    </row>
    <row r="986" ht="15.75" customHeight="1">
      <c r="A986" s="9"/>
      <c r="B986" s="10"/>
    </row>
    <row r="987" ht="15.75" customHeight="1">
      <c r="A987" s="9"/>
      <c r="B987" s="10"/>
    </row>
    <row r="988" ht="15.75" customHeight="1">
      <c r="A988" s="9"/>
      <c r="B988" s="10"/>
    </row>
    <row r="989" ht="15.75" customHeight="1">
      <c r="A989" s="9"/>
      <c r="B989" s="10"/>
    </row>
    <row r="990" ht="15.75" customHeight="1">
      <c r="A990" s="9"/>
      <c r="B990" s="10"/>
    </row>
    <row r="991" ht="15.75" customHeight="1">
      <c r="A991" s="9"/>
      <c r="B991" s="10"/>
    </row>
    <row r="992" ht="15.75" customHeight="1">
      <c r="A992" s="9"/>
      <c r="B992" s="10"/>
    </row>
    <row r="993" ht="15.75" customHeight="1">
      <c r="A993" s="9"/>
      <c r="B993" s="10"/>
    </row>
    <row r="994" ht="15.75" customHeight="1">
      <c r="A994" s="9"/>
      <c r="B994" s="10"/>
    </row>
    <row r="995" ht="15.75" customHeight="1">
      <c r="A995" s="9"/>
      <c r="B995" s="10"/>
    </row>
    <row r="996" ht="15.75" customHeight="1">
      <c r="A996" s="9"/>
      <c r="B996" s="10"/>
    </row>
    <row r="997" ht="15.75" customHeight="1">
      <c r="A997" s="9"/>
      <c r="B997" s="10"/>
    </row>
    <row r="998" ht="15.75" customHeight="1">
      <c r="A998" s="9"/>
      <c r="B998" s="10"/>
    </row>
    <row r="999" ht="15.75" customHeight="1">
      <c r="A999" s="9"/>
      <c r="B999" s="10"/>
    </row>
    <row r="1000" ht="15.75" customHeight="1">
      <c r="A1000" s="9"/>
      <c r="B1000" s="10"/>
    </row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14"/>
  </cols>
  <sheetData>
    <row r="1" ht="12.75" customHeight="1">
      <c r="B1" s="12" t="s">
        <v>209</v>
      </c>
    </row>
    <row r="2" ht="12.75" customHeight="1">
      <c r="B2" s="12" t="s">
        <v>39</v>
      </c>
      <c r="C2" s="12" t="s">
        <v>40</v>
      </c>
      <c r="D2" s="12" t="s">
        <v>41</v>
      </c>
      <c r="E2" s="12" t="s">
        <v>42</v>
      </c>
    </row>
    <row r="3" ht="12.75" customHeight="1">
      <c r="A3" s="63" t="s">
        <v>170</v>
      </c>
      <c r="B3" s="84">
        <v>7.0</v>
      </c>
      <c r="C3" s="84">
        <v>9.0</v>
      </c>
      <c r="D3" s="84">
        <v>6.0</v>
      </c>
      <c r="E3" s="84">
        <v>6.0</v>
      </c>
    </row>
    <row r="4" ht="12.75" customHeight="1">
      <c r="A4" s="63" t="s">
        <v>171</v>
      </c>
      <c r="B4" s="84">
        <v>5.0</v>
      </c>
      <c r="C4" s="84">
        <v>5.0</v>
      </c>
      <c r="D4" s="84">
        <v>5.0</v>
      </c>
      <c r="E4" s="84">
        <v>4.0</v>
      </c>
    </row>
    <row r="5" ht="12.75" customHeight="1">
      <c r="A5" s="63" t="s">
        <v>172</v>
      </c>
      <c r="B5" s="84">
        <v>10.0</v>
      </c>
      <c r="C5" s="84">
        <v>10.0</v>
      </c>
      <c r="D5" s="84">
        <v>9.0</v>
      </c>
      <c r="E5" s="84">
        <v>9.0</v>
      </c>
    </row>
    <row r="6" ht="12.75" customHeight="1">
      <c r="A6" s="63" t="s">
        <v>173</v>
      </c>
      <c r="B6" s="84">
        <v>9.0</v>
      </c>
      <c r="C6" s="84">
        <v>9.0</v>
      </c>
      <c r="D6" s="84">
        <v>9.0</v>
      </c>
      <c r="E6" s="84">
        <v>9.0</v>
      </c>
    </row>
    <row r="7" ht="12.75" customHeight="1">
      <c r="A7" s="63" t="s">
        <v>174</v>
      </c>
      <c r="B7" s="84">
        <v>15.0</v>
      </c>
      <c r="C7" s="84">
        <v>14.0</v>
      </c>
      <c r="D7" s="84">
        <v>15.0</v>
      </c>
      <c r="E7" s="97">
        <v>12.0</v>
      </c>
    </row>
    <row r="8" ht="12.75" customHeight="1">
      <c r="A8" s="63" t="s">
        <v>175</v>
      </c>
      <c r="B8" s="98">
        <v>12.0</v>
      </c>
      <c r="C8" s="99">
        <v>12.0</v>
      </c>
      <c r="D8" s="84">
        <v>12.0</v>
      </c>
      <c r="E8" s="84">
        <v>12.0</v>
      </c>
    </row>
    <row r="9" ht="12.75" customHeight="1">
      <c r="A9" s="63" t="s">
        <v>176</v>
      </c>
      <c r="B9" s="84">
        <v>3.0</v>
      </c>
      <c r="C9" s="99">
        <v>3.0</v>
      </c>
      <c r="D9" s="84">
        <v>15.0</v>
      </c>
      <c r="E9" s="84">
        <v>15.0</v>
      </c>
    </row>
    <row r="10" ht="12.75" customHeight="1">
      <c r="A10" s="63" t="s">
        <v>177</v>
      </c>
      <c r="B10" s="84">
        <v>9.0</v>
      </c>
      <c r="C10" s="99">
        <v>9.0</v>
      </c>
      <c r="D10" s="84">
        <v>9.0</v>
      </c>
      <c r="E10" s="84">
        <v>9.0</v>
      </c>
    </row>
    <row r="11" ht="12.75" customHeight="1">
      <c r="A11" s="63" t="s">
        <v>178</v>
      </c>
      <c r="B11" s="84">
        <v>6.0</v>
      </c>
      <c r="C11" s="99">
        <v>6.0</v>
      </c>
      <c r="D11" s="84">
        <v>6.0</v>
      </c>
      <c r="E11" s="84">
        <v>6.0</v>
      </c>
    </row>
    <row r="12" ht="12.75" customHeight="1">
      <c r="A12" s="63" t="s">
        <v>179</v>
      </c>
      <c r="B12" s="84">
        <v>17.0</v>
      </c>
      <c r="C12" s="99">
        <v>11.0</v>
      </c>
      <c r="D12" s="84">
        <v>17.0</v>
      </c>
      <c r="E12" s="84">
        <v>18.0</v>
      </c>
    </row>
    <row r="13" ht="12.75" customHeight="1">
      <c r="A13" s="63" t="s">
        <v>180</v>
      </c>
      <c r="B13" s="84">
        <v>8.0</v>
      </c>
      <c r="C13" s="99">
        <v>8.0</v>
      </c>
      <c r="D13" s="84">
        <v>8.0</v>
      </c>
      <c r="E13" s="84">
        <v>9.0</v>
      </c>
    </row>
    <row r="14" ht="12.75" customHeight="1">
      <c r="A14" s="63" t="s">
        <v>181</v>
      </c>
      <c r="B14" s="84">
        <v>19.0</v>
      </c>
      <c r="C14" s="99">
        <v>19.0</v>
      </c>
      <c r="D14" s="84">
        <v>19.0</v>
      </c>
      <c r="E14" s="97">
        <v>11.0</v>
      </c>
    </row>
    <row r="15" ht="12.75" customHeight="1">
      <c r="A15" s="63" t="s">
        <v>182</v>
      </c>
      <c r="B15" s="98">
        <v>4.0</v>
      </c>
      <c r="C15" s="99">
        <v>4.0</v>
      </c>
      <c r="D15" s="84">
        <v>7.0</v>
      </c>
      <c r="E15" s="84">
        <v>7.0</v>
      </c>
    </row>
    <row r="16" ht="12.75" customHeight="1">
      <c r="A16" s="63" t="s">
        <v>183</v>
      </c>
      <c r="B16" s="84">
        <v>2.0</v>
      </c>
      <c r="C16" s="99">
        <v>2.0</v>
      </c>
      <c r="D16" s="84">
        <v>2.0</v>
      </c>
      <c r="E16" s="84">
        <v>6.0</v>
      </c>
    </row>
    <row r="17" ht="12.75" customHeight="1">
      <c r="A17" s="63" t="s">
        <v>184</v>
      </c>
      <c r="B17" s="84">
        <v>12.0</v>
      </c>
      <c r="C17" s="99">
        <v>12.0</v>
      </c>
      <c r="D17" s="84">
        <v>12.0</v>
      </c>
      <c r="E17" s="84">
        <v>12.0</v>
      </c>
    </row>
    <row r="18" ht="12.75" customHeight="1">
      <c r="A18" s="63" t="s">
        <v>185</v>
      </c>
      <c r="B18" s="84">
        <v>4.0</v>
      </c>
      <c r="C18" s="99">
        <v>4.0</v>
      </c>
      <c r="D18" s="84">
        <v>4.0</v>
      </c>
      <c r="E18" s="84">
        <v>4.0</v>
      </c>
    </row>
    <row r="19" ht="12.75" customHeight="1">
      <c r="A19" s="63" t="s">
        <v>186</v>
      </c>
      <c r="B19" s="84">
        <v>6.0</v>
      </c>
      <c r="C19" s="99">
        <v>6.0</v>
      </c>
      <c r="D19" s="84">
        <v>5.0</v>
      </c>
      <c r="E19" s="84">
        <v>5.0</v>
      </c>
    </row>
    <row r="20" ht="12.75" customHeight="1">
      <c r="A20" s="63" t="s">
        <v>187</v>
      </c>
      <c r="B20" s="84">
        <v>4.0</v>
      </c>
      <c r="C20" s="99">
        <v>4.0</v>
      </c>
      <c r="D20" s="84">
        <v>4.0</v>
      </c>
      <c r="E20" s="84">
        <v>9.0</v>
      </c>
    </row>
    <row r="21" ht="12.75" customHeight="1">
      <c r="A21" s="63" t="s">
        <v>188</v>
      </c>
      <c r="B21" s="84">
        <v>14.0</v>
      </c>
      <c r="C21" s="99">
        <v>11.0</v>
      </c>
      <c r="D21" s="84">
        <v>14.0</v>
      </c>
      <c r="E21" s="97">
        <v>12.0</v>
      </c>
    </row>
    <row r="22" ht="12.75" customHeight="1">
      <c r="A22" s="63" t="s">
        <v>189</v>
      </c>
      <c r="B22" s="98">
        <v>3.0</v>
      </c>
      <c r="C22" s="99">
        <v>2.0</v>
      </c>
      <c r="D22" s="84">
        <v>3.0</v>
      </c>
      <c r="E22" s="84">
        <v>1.0</v>
      </c>
    </row>
    <row r="23" ht="12.75" customHeight="1">
      <c r="A23" s="63" t="s">
        <v>190</v>
      </c>
      <c r="B23" s="84">
        <v>1.0</v>
      </c>
      <c r="C23" s="99">
        <v>1.0</v>
      </c>
      <c r="D23" s="84">
        <v>3.0</v>
      </c>
      <c r="E23" s="84">
        <v>4.0</v>
      </c>
    </row>
    <row r="24" ht="12.75" customHeight="1">
      <c r="A24" s="63" t="s">
        <v>191</v>
      </c>
      <c r="B24" s="84">
        <v>15.0</v>
      </c>
      <c r="C24" s="99">
        <v>12.0</v>
      </c>
      <c r="D24" s="84">
        <v>15.0</v>
      </c>
      <c r="E24" s="84">
        <v>16.0</v>
      </c>
    </row>
    <row r="25" ht="12.75" customHeight="1">
      <c r="A25" s="63" t="s">
        <v>192</v>
      </c>
      <c r="B25" s="84">
        <v>12.0</v>
      </c>
      <c r="C25" s="99">
        <v>10.0</v>
      </c>
      <c r="D25" s="84">
        <v>12.0</v>
      </c>
      <c r="E25" s="84">
        <v>11.0</v>
      </c>
    </row>
    <row r="26" ht="12.75" customHeight="1">
      <c r="A26" s="63" t="s">
        <v>193</v>
      </c>
      <c r="B26" s="84">
        <v>14.0</v>
      </c>
      <c r="C26" s="99">
        <v>14.0</v>
      </c>
      <c r="D26" s="84">
        <v>14.0</v>
      </c>
      <c r="E26" s="84">
        <v>14.0</v>
      </c>
    </row>
    <row r="27" ht="12.75" customHeight="1">
      <c r="A27" s="63" t="s">
        <v>194</v>
      </c>
      <c r="B27" s="84">
        <v>5.0</v>
      </c>
      <c r="C27" s="99">
        <v>5.0</v>
      </c>
      <c r="D27" s="84">
        <v>11.0</v>
      </c>
      <c r="E27" s="84">
        <v>11.0</v>
      </c>
    </row>
    <row r="28" ht="12.75" customHeight="1">
      <c r="A28" s="63" t="s">
        <v>195</v>
      </c>
      <c r="B28" s="84">
        <v>17.0</v>
      </c>
      <c r="C28" s="99">
        <v>15.0</v>
      </c>
      <c r="D28" s="84">
        <v>17.0</v>
      </c>
      <c r="E28" s="97">
        <v>12.0</v>
      </c>
    </row>
    <row r="29" ht="12.75" customHeight="1">
      <c r="A29" s="63" t="s">
        <v>196</v>
      </c>
      <c r="B29" s="98">
        <v>6.0</v>
      </c>
      <c r="C29" s="99">
        <v>6.0</v>
      </c>
      <c r="D29" s="84">
        <v>6.0</v>
      </c>
      <c r="E29" s="84">
        <v>6.0</v>
      </c>
    </row>
    <row r="30" ht="12.75" customHeight="1">
      <c r="A30" s="63" t="s">
        <v>197</v>
      </c>
      <c r="B30" s="84">
        <v>1.0</v>
      </c>
      <c r="C30" s="99">
        <v>2.0</v>
      </c>
      <c r="D30" s="84">
        <v>4.0</v>
      </c>
      <c r="E30" s="84">
        <v>6.0</v>
      </c>
    </row>
    <row r="31" ht="12.75" customHeight="1">
      <c r="A31" s="63" t="s">
        <v>198</v>
      </c>
      <c r="B31" s="84">
        <v>18.0</v>
      </c>
      <c r="C31" s="99">
        <v>19.0</v>
      </c>
      <c r="D31" s="84">
        <v>18.0</v>
      </c>
      <c r="E31" s="84">
        <v>16.0</v>
      </c>
    </row>
    <row r="32" ht="12.75" customHeight="1">
      <c r="A32" s="63" t="s">
        <v>199</v>
      </c>
      <c r="B32" s="84">
        <v>3.0</v>
      </c>
      <c r="C32" s="99">
        <v>2.0</v>
      </c>
      <c r="D32" s="84">
        <v>6.0</v>
      </c>
      <c r="E32" s="84">
        <v>5.0</v>
      </c>
    </row>
    <row r="33" ht="12.75" customHeight="1">
      <c r="A33" s="63" t="s">
        <v>200</v>
      </c>
      <c r="B33" s="84">
        <v>16.0</v>
      </c>
      <c r="C33" s="100"/>
      <c r="D33" s="84">
        <v>14.0</v>
      </c>
      <c r="E33" s="84">
        <v>12.0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14"/>
  </cols>
  <sheetData>
    <row r="1" ht="12.75" customHeight="1">
      <c r="B1" s="12" t="s">
        <v>210</v>
      </c>
    </row>
    <row r="2" ht="12.75" customHeight="1">
      <c r="B2" s="12" t="s">
        <v>39</v>
      </c>
      <c r="C2" s="12" t="s">
        <v>40</v>
      </c>
      <c r="D2" s="12" t="s">
        <v>41</v>
      </c>
      <c r="E2" s="12" t="s">
        <v>42</v>
      </c>
    </row>
    <row r="3" ht="12.75" customHeight="1">
      <c r="A3" s="63" t="s">
        <v>170</v>
      </c>
      <c r="B3" s="84">
        <v>5.0</v>
      </c>
      <c r="C3" s="84">
        <v>4.0</v>
      </c>
      <c r="D3" s="84">
        <v>5.0</v>
      </c>
      <c r="E3" s="84">
        <v>6.0</v>
      </c>
    </row>
    <row r="4" ht="12.75" customHeight="1">
      <c r="A4" s="63" t="s">
        <v>171</v>
      </c>
      <c r="B4" s="84">
        <v>3.0</v>
      </c>
      <c r="C4" s="84">
        <v>3.0</v>
      </c>
      <c r="D4" s="84">
        <v>10.0</v>
      </c>
      <c r="E4" s="84">
        <v>13.0</v>
      </c>
    </row>
    <row r="5" ht="12.75" customHeight="1">
      <c r="A5" s="63" t="s">
        <v>172</v>
      </c>
      <c r="B5" s="84">
        <v>3.0</v>
      </c>
      <c r="C5" s="84">
        <v>3.0</v>
      </c>
      <c r="D5" s="84">
        <v>7.0</v>
      </c>
      <c r="E5" s="84">
        <v>7.0</v>
      </c>
    </row>
    <row r="6" ht="12.75" customHeight="1">
      <c r="A6" s="63" t="s">
        <v>173</v>
      </c>
      <c r="B6" s="84">
        <v>8.0</v>
      </c>
      <c r="C6" s="84">
        <v>8.0</v>
      </c>
      <c r="D6" s="84">
        <v>5.0</v>
      </c>
      <c r="E6" s="84">
        <v>5.0</v>
      </c>
    </row>
    <row r="7" ht="12.75" customHeight="1">
      <c r="A7" s="63" t="s">
        <v>174</v>
      </c>
      <c r="B7" s="84">
        <v>1.0</v>
      </c>
      <c r="C7" s="84">
        <v>1.0</v>
      </c>
      <c r="D7" s="84">
        <v>7.0</v>
      </c>
      <c r="E7" s="97">
        <v>7.0</v>
      </c>
    </row>
    <row r="8" ht="12.75" customHeight="1">
      <c r="A8" s="63" t="s">
        <v>175</v>
      </c>
      <c r="B8" s="98">
        <v>5.0</v>
      </c>
      <c r="C8" s="99">
        <v>7.0</v>
      </c>
      <c r="D8" s="84">
        <v>5.0</v>
      </c>
      <c r="E8" s="84">
        <v>5.0</v>
      </c>
    </row>
    <row r="9" ht="12.75" customHeight="1">
      <c r="A9" s="63" t="s">
        <v>176</v>
      </c>
      <c r="B9" s="84">
        <v>8.0</v>
      </c>
      <c r="C9" s="99">
        <v>8.0</v>
      </c>
      <c r="D9" s="84">
        <v>8.0</v>
      </c>
      <c r="E9" s="84">
        <v>8.0</v>
      </c>
    </row>
    <row r="10" ht="12.75" customHeight="1">
      <c r="A10" s="63" t="s">
        <v>177</v>
      </c>
      <c r="B10" s="84">
        <v>2.0</v>
      </c>
      <c r="C10" s="99">
        <v>2.0</v>
      </c>
      <c r="D10" s="84">
        <v>2.0</v>
      </c>
      <c r="E10" s="84">
        <v>2.0</v>
      </c>
    </row>
    <row r="11" ht="12.75" customHeight="1">
      <c r="A11" s="63" t="s">
        <v>178</v>
      </c>
      <c r="B11" s="84">
        <v>3.0</v>
      </c>
      <c r="C11" s="99">
        <v>3.0</v>
      </c>
      <c r="D11" s="84">
        <v>9.0</v>
      </c>
      <c r="E11" s="84">
        <v>8.0</v>
      </c>
    </row>
    <row r="12" ht="12.75" customHeight="1">
      <c r="A12" s="63" t="s">
        <v>179</v>
      </c>
      <c r="B12" s="84">
        <v>6.0</v>
      </c>
      <c r="C12" s="99">
        <v>5.0</v>
      </c>
      <c r="D12" s="84">
        <v>7.0</v>
      </c>
      <c r="E12" s="84">
        <v>4.0</v>
      </c>
    </row>
    <row r="13" ht="12.75" customHeight="1">
      <c r="A13" s="63" t="s">
        <v>180</v>
      </c>
      <c r="B13" s="84">
        <v>8.0</v>
      </c>
      <c r="C13" s="99">
        <v>8.0</v>
      </c>
      <c r="D13" s="84">
        <v>8.0</v>
      </c>
      <c r="E13" s="84">
        <v>8.0</v>
      </c>
    </row>
    <row r="14" ht="12.75" customHeight="1">
      <c r="A14" s="63" t="s">
        <v>181</v>
      </c>
      <c r="B14" s="84">
        <v>3.0</v>
      </c>
      <c r="C14" s="99">
        <v>3.0</v>
      </c>
      <c r="D14" s="84">
        <v>4.0</v>
      </c>
      <c r="E14" s="97">
        <v>4.0</v>
      </c>
    </row>
    <row r="15" ht="12.75" customHeight="1">
      <c r="A15" s="63" t="s">
        <v>182</v>
      </c>
      <c r="B15" s="98">
        <v>7.0</v>
      </c>
      <c r="C15" s="99">
        <v>9.0</v>
      </c>
      <c r="D15" s="84">
        <v>7.0</v>
      </c>
      <c r="E15" s="84">
        <v>10.0</v>
      </c>
    </row>
    <row r="16" ht="12.75" customHeight="1">
      <c r="A16" s="63" t="s">
        <v>183</v>
      </c>
      <c r="B16" s="84">
        <v>10.0</v>
      </c>
      <c r="C16" s="99">
        <v>13.0</v>
      </c>
      <c r="D16" s="84">
        <v>9.0</v>
      </c>
      <c r="E16" s="84">
        <v>11.0</v>
      </c>
    </row>
    <row r="17" ht="12.75" customHeight="1">
      <c r="A17" s="63" t="s">
        <v>184</v>
      </c>
      <c r="B17" s="84">
        <v>7.0</v>
      </c>
      <c r="C17" s="99">
        <v>12.0</v>
      </c>
      <c r="D17" s="84">
        <v>7.0</v>
      </c>
      <c r="E17" s="84">
        <v>15.0</v>
      </c>
    </row>
    <row r="18" ht="12.75" customHeight="1">
      <c r="A18" s="63" t="s">
        <v>185</v>
      </c>
      <c r="B18" s="84">
        <v>3.0</v>
      </c>
      <c r="C18" s="99">
        <v>3.0</v>
      </c>
      <c r="D18" s="84">
        <v>8.0</v>
      </c>
      <c r="E18" s="84">
        <v>8.0</v>
      </c>
    </row>
    <row r="19" ht="12.75" customHeight="1">
      <c r="A19" s="63" t="s">
        <v>186</v>
      </c>
      <c r="B19" s="84">
        <v>6.0</v>
      </c>
      <c r="C19" s="99">
        <v>6.0</v>
      </c>
      <c r="D19" s="84">
        <v>14.0</v>
      </c>
      <c r="E19" s="84">
        <v>14.0</v>
      </c>
    </row>
    <row r="20" ht="12.75" customHeight="1">
      <c r="A20" s="63" t="s">
        <v>187</v>
      </c>
      <c r="B20" s="84">
        <v>9.0</v>
      </c>
      <c r="C20" s="99">
        <v>9.0</v>
      </c>
      <c r="D20" s="84">
        <v>9.0</v>
      </c>
      <c r="E20" s="84">
        <v>9.0</v>
      </c>
    </row>
    <row r="21" ht="12.75" customHeight="1">
      <c r="A21" s="63" t="s">
        <v>188</v>
      </c>
      <c r="B21" s="84">
        <v>3.0</v>
      </c>
      <c r="C21" s="99">
        <v>3.0</v>
      </c>
      <c r="D21" s="84">
        <v>3.0</v>
      </c>
      <c r="E21" s="97">
        <v>3.0</v>
      </c>
    </row>
    <row r="22" ht="12.75" customHeight="1">
      <c r="A22" s="63" t="s">
        <v>189</v>
      </c>
      <c r="B22" s="98">
        <v>6.0</v>
      </c>
      <c r="C22" s="99">
        <v>4.0</v>
      </c>
      <c r="D22" s="84">
        <v>6.0</v>
      </c>
      <c r="E22" s="84">
        <v>6.0</v>
      </c>
    </row>
    <row r="23" ht="12.75" customHeight="1">
      <c r="A23" s="63" t="s">
        <v>190</v>
      </c>
      <c r="B23" s="84">
        <v>8.0</v>
      </c>
      <c r="C23" s="99">
        <v>6.0</v>
      </c>
      <c r="D23" s="84">
        <v>8.0</v>
      </c>
      <c r="E23" s="84">
        <v>5.0</v>
      </c>
    </row>
    <row r="24" ht="12.75" customHeight="1">
      <c r="A24" s="63" t="s">
        <v>191</v>
      </c>
      <c r="B24" s="84">
        <v>4.0</v>
      </c>
      <c r="C24" s="99">
        <v>4.0</v>
      </c>
      <c r="D24" s="84">
        <v>14.0</v>
      </c>
      <c r="E24" s="84">
        <v>14.0</v>
      </c>
    </row>
    <row r="25" ht="12.75" customHeight="1">
      <c r="A25" s="63" t="s">
        <v>192</v>
      </c>
      <c r="B25" s="84">
        <v>3.0</v>
      </c>
      <c r="C25" s="99">
        <v>3.0</v>
      </c>
      <c r="D25" s="84">
        <v>11.0</v>
      </c>
      <c r="E25" s="84">
        <v>11.0</v>
      </c>
    </row>
    <row r="26" ht="12.75" customHeight="1">
      <c r="A26" s="63" t="s">
        <v>193</v>
      </c>
      <c r="B26" s="84">
        <v>1.0</v>
      </c>
      <c r="C26" s="99">
        <v>1.0</v>
      </c>
      <c r="D26" s="84">
        <v>1.0</v>
      </c>
      <c r="E26" s="84">
        <v>1.0</v>
      </c>
    </row>
    <row r="27" ht="12.75" customHeight="1">
      <c r="A27" s="63" t="s">
        <v>194</v>
      </c>
      <c r="B27" s="84">
        <v>5.0</v>
      </c>
      <c r="C27" s="99">
        <v>3.0</v>
      </c>
      <c r="D27" s="84">
        <v>5.0</v>
      </c>
      <c r="E27" s="84">
        <v>4.0</v>
      </c>
    </row>
    <row r="28" ht="12.75" customHeight="1">
      <c r="A28" s="63" t="s">
        <v>195</v>
      </c>
      <c r="B28" s="84">
        <v>2.0</v>
      </c>
      <c r="C28" s="99">
        <v>2.0</v>
      </c>
      <c r="D28" s="84">
        <v>4.0</v>
      </c>
      <c r="E28" s="97">
        <v>3.0</v>
      </c>
    </row>
    <row r="29" ht="12.75" customHeight="1">
      <c r="A29" s="63" t="s">
        <v>196</v>
      </c>
      <c r="B29" s="98">
        <v>4.0</v>
      </c>
      <c r="C29" s="99">
        <v>4.0</v>
      </c>
      <c r="D29" s="84">
        <v>4.0</v>
      </c>
      <c r="E29" s="84">
        <v>4.0</v>
      </c>
    </row>
    <row r="30" ht="12.75" customHeight="1">
      <c r="A30" s="63" t="s">
        <v>197</v>
      </c>
      <c r="B30" s="84">
        <v>5.0</v>
      </c>
      <c r="C30" s="99">
        <v>5.0</v>
      </c>
      <c r="D30" s="84">
        <v>5.0</v>
      </c>
      <c r="E30" s="84">
        <v>5.0</v>
      </c>
    </row>
    <row r="31" ht="12.75" customHeight="1">
      <c r="A31" s="63" t="s">
        <v>198</v>
      </c>
      <c r="B31" s="84">
        <v>5.0</v>
      </c>
      <c r="C31" s="99">
        <v>5.0</v>
      </c>
      <c r="D31" s="84">
        <v>15.0</v>
      </c>
      <c r="E31" s="84">
        <v>16.0</v>
      </c>
    </row>
    <row r="32" ht="12.75" customHeight="1">
      <c r="A32" s="63" t="s">
        <v>199</v>
      </c>
      <c r="B32" s="84">
        <v>8.0</v>
      </c>
      <c r="C32" s="99">
        <v>9.0</v>
      </c>
      <c r="D32" s="84">
        <v>8.0</v>
      </c>
      <c r="E32" s="84">
        <v>7.0</v>
      </c>
    </row>
    <row r="33" ht="12.75" customHeight="1">
      <c r="A33" s="63" t="s">
        <v>200</v>
      </c>
      <c r="B33" s="84">
        <v>3.0</v>
      </c>
      <c r="C33" s="100"/>
      <c r="D33" s="84">
        <v>6.0</v>
      </c>
      <c r="E33" s="84">
        <v>5.0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14"/>
  </cols>
  <sheetData>
    <row r="1" ht="12.75" customHeight="1">
      <c r="B1" s="12" t="s">
        <v>211</v>
      </c>
    </row>
    <row r="2" ht="12.75" customHeight="1">
      <c r="B2" s="12" t="s">
        <v>39</v>
      </c>
      <c r="C2" s="12" t="s">
        <v>40</v>
      </c>
      <c r="D2" s="12" t="s">
        <v>41</v>
      </c>
      <c r="E2" s="12" t="s">
        <v>42</v>
      </c>
    </row>
    <row r="3" ht="12.75" customHeight="1">
      <c r="A3" s="63" t="s">
        <v>170</v>
      </c>
      <c r="B3" s="84">
        <v>3.0</v>
      </c>
      <c r="C3" s="84">
        <v>3.0</v>
      </c>
      <c r="D3" s="84">
        <v>6.0</v>
      </c>
      <c r="E3" s="84">
        <v>6.0</v>
      </c>
    </row>
    <row r="4" ht="12.75" customHeight="1">
      <c r="A4" s="63" t="s">
        <v>171</v>
      </c>
      <c r="B4" s="84">
        <v>4.0</v>
      </c>
      <c r="C4" s="84">
        <v>4.0</v>
      </c>
      <c r="D4" s="84">
        <v>4.0</v>
      </c>
      <c r="E4" s="84">
        <v>4.0</v>
      </c>
    </row>
    <row r="5" ht="12.75" customHeight="1">
      <c r="A5" s="63" t="s">
        <v>172</v>
      </c>
      <c r="B5" s="84">
        <v>5.0</v>
      </c>
      <c r="C5" s="84">
        <v>2.0</v>
      </c>
      <c r="D5" s="84">
        <v>5.0</v>
      </c>
      <c r="E5" s="84">
        <v>5.0</v>
      </c>
    </row>
    <row r="6" ht="12.75" customHeight="1">
      <c r="A6" s="63" t="s">
        <v>173</v>
      </c>
      <c r="B6" s="84">
        <v>1.0</v>
      </c>
      <c r="C6" s="84">
        <v>2.0</v>
      </c>
      <c r="D6" s="84">
        <v>1.0</v>
      </c>
      <c r="E6" s="84">
        <v>3.0</v>
      </c>
    </row>
    <row r="7" ht="12.75" customHeight="1">
      <c r="A7" s="63" t="s">
        <v>174</v>
      </c>
      <c r="B7" s="84">
        <v>6.0</v>
      </c>
      <c r="C7" s="84">
        <v>6.0</v>
      </c>
      <c r="D7" s="84">
        <v>6.0</v>
      </c>
      <c r="E7" s="97">
        <v>6.0</v>
      </c>
    </row>
    <row r="8" ht="12.75" customHeight="1">
      <c r="A8" s="63" t="s">
        <v>175</v>
      </c>
      <c r="B8" s="98">
        <v>2.0</v>
      </c>
      <c r="C8" s="99">
        <v>2.0</v>
      </c>
      <c r="D8" s="84">
        <v>2.0</v>
      </c>
      <c r="E8" s="84">
        <v>2.0</v>
      </c>
    </row>
    <row r="9" ht="12.75" customHeight="1">
      <c r="A9" s="63" t="s">
        <v>176</v>
      </c>
      <c r="B9" s="84">
        <v>4.0</v>
      </c>
      <c r="C9" s="99">
        <v>4.0</v>
      </c>
      <c r="D9" s="84">
        <v>4.0</v>
      </c>
      <c r="E9" s="84">
        <v>4.0</v>
      </c>
    </row>
    <row r="10" ht="12.75" customHeight="1">
      <c r="A10" s="63" t="s">
        <v>177</v>
      </c>
      <c r="B10" s="84">
        <v>5.0</v>
      </c>
      <c r="C10" s="99">
        <v>5.0</v>
      </c>
      <c r="D10" s="84">
        <v>10.0</v>
      </c>
      <c r="E10" s="84">
        <v>13.0</v>
      </c>
    </row>
    <row r="11" ht="12.75" customHeight="1">
      <c r="A11" s="63" t="s">
        <v>178</v>
      </c>
      <c r="B11" s="84">
        <v>6.0</v>
      </c>
      <c r="C11" s="99">
        <v>6.0</v>
      </c>
      <c r="D11" s="84">
        <v>6.0</v>
      </c>
      <c r="E11" s="84">
        <v>6.0</v>
      </c>
    </row>
    <row r="12" ht="12.75" customHeight="1">
      <c r="A12" s="63" t="s">
        <v>179</v>
      </c>
      <c r="B12" s="84">
        <v>4.0</v>
      </c>
      <c r="C12" s="99">
        <v>4.0</v>
      </c>
      <c r="D12" s="84">
        <v>4.0</v>
      </c>
      <c r="E12" s="84">
        <v>4.0</v>
      </c>
    </row>
    <row r="13" ht="12.75" customHeight="1">
      <c r="A13" s="63" t="s">
        <v>180</v>
      </c>
      <c r="B13" s="84">
        <v>1.0</v>
      </c>
      <c r="C13" s="99">
        <v>1.0</v>
      </c>
      <c r="D13" s="84">
        <v>1.0</v>
      </c>
      <c r="E13" s="84">
        <v>1.0</v>
      </c>
    </row>
    <row r="14" ht="12.75" customHeight="1">
      <c r="A14" s="63" t="s">
        <v>181</v>
      </c>
      <c r="B14" s="84">
        <v>3.0</v>
      </c>
      <c r="C14" s="99">
        <v>3.0</v>
      </c>
      <c r="D14" s="84">
        <v>3.0</v>
      </c>
      <c r="E14" s="97">
        <v>3.0</v>
      </c>
    </row>
    <row r="15" ht="12.75" customHeight="1">
      <c r="A15" s="63" t="s">
        <v>182</v>
      </c>
      <c r="B15" s="98">
        <v>5.0</v>
      </c>
      <c r="C15" s="99">
        <v>5.0</v>
      </c>
      <c r="D15" s="84">
        <v>5.0</v>
      </c>
      <c r="E15" s="84">
        <v>5.0</v>
      </c>
    </row>
    <row r="16" ht="12.75" customHeight="1">
      <c r="A16" s="63" t="s">
        <v>183</v>
      </c>
      <c r="B16" s="84">
        <v>4.0</v>
      </c>
      <c r="C16" s="99">
        <v>4.0</v>
      </c>
      <c r="D16" s="84">
        <v>4.0</v>
      </c>
      <c r="E16" s="84">
        <v>4.0</v>
      </c>
    </row>
    <row r="17" ht="12.75" customHeight="1">
      <c r="A17" s="63" t="s">
        <v>184</v>
      </c>
      <c r="B17" s="84">
        <v>0.0</v>
      </c>
      <c r="C17" s="99">
        <v>0.0</v>
      </c>
      <c r="D17" s="84">
        <v>0.0</v>
      </c>
      <c r="E17" s="84">
        <v>0.0</v>
      </c>
    </row>
    <row r="18" ht="12.75" customHeight="1">
      <c r="A18" s="63" t="s">
        <v>185</v>
      </c>
      <c r="B18" s="84">
        <v>4.0</v>
      </c>
      <c r="C18" s="99">
        <v>8.0</v>
      </c>
      <c r="D18" s="84">
        <v>4.0</v>
      </c>
      <c r="E18" s="84">
        <v>5.0</v>
      </c>
    </row>
    <row r="19" ht="12.75" customHeight="1">
      <c r="A19" s="63" t="s">
        <v>186</v>
      </c>
      <c r="B19" s="84">
        <v>1.0</v>
      </c>
      <c r="C19" s="99">
        <v>4.0</v>
      </c>
      <c r="D19" s="84">
        <v>1.0</v>
      </c>
      <c r="E19" s="84">
        <v>2.0</v>
      </c>
    </row>
    <row r="20" ht="12.75" customHeight="1">
      <c r="A20" s="63" t="s">
        <v>187</v>
      </c>
      <c r="B20" s="84">
        <v>2.0</v>
      </c>
      <c r="C20" s="99">
        <v>2.0</v>
      </c>
      <c r="D20" s="84">
        <v>2.0</v>
      </c>
      <c r="E20" s="84">
        <v>2.0</v>
      </c>
    </row>
    <row r="21" ht="12.75" customHeight="1">
      <c r="A21" s="63" t="s">
        <v>188</v>
      </c>
      <c r="B21" s="84">
        <v>1.0</v>
      </c>
      <c r="C21" s="99">
        <v>1.0</v>
      </c>
      <c r="D21" s="84">
        <v>1.0</v>
      </c>
      <c r="E21" s="97">
        <v>1.0</v>
      </c>
    </row>
    <row r="22" ht="12.75" customHeight="1">
      <c r="A22" s="63" t="s">
        <v>189</v>
      </c>
      <c r="B22" s="98">
        <v>4.0</v>
      </c>
      <c r="C22" s="99">
        <v>4.0</v>
      </c>
      <c r="D22" s="84">
        <v>4.0</v>
      </c>
      <c r="E22" s="84">
        <v>4.0</v>
      </c>
    </row>
    <row r="23" ht="12.75" customHeight="1">
      <c r="A23" s="63" t="s">
        <v>190</v>
      </c>
      <c r="B23" s="84">
        <v>6.0</v>
      </c>
      <c r="C23" s="99">
        <v>5.0</v>
      </c>
      <c r="D23" s="84">
        <v>6.0</v>
      </c>
      <c r="E23" s="84">
        <v>7.0</v>
      </c>
    </row>
    <row r="24" ht="12.75" customHeight="1">
      <c r="A24" s="63" t="s">
        <v>191</v>
      </c>
      <c r="B24" s="84">
        <v>3.0</v>
      </c>
      <c r="C24" s="99">
        <v>3.0</v>
      </c>
      <c r="D24" s="84">
        <v>3.0</v>
      </c>
      <c r="E24" s="84">
        <v>3.0</v>
      </c>
    </row>
    <row r="25" ht="12.75" customHeight="1">
      <c r="A25" s="63" t="s">
        <v>192</v>
      </c>
      <c r="B25" s="84">
        <v>4.0</v>
      </c>
      <c r="C25" s="99">
        <v>5.0</v>
      </c>
      <c r="D25" s="84">
        <v>4.0</v>
      </c>
      <c r="E25" s="84">
        <v>1.0</v>
      </c>
    </row>
    <row r="26" ht="12.75" customHeight="1">
      <c r="A26" s="63" t="s">
        <v>193</v>
      </c>
      <c r="B26" s="84">
        <v>6.0</v>
      </c>
      <c r="C26" s="99">
        <v>4.0</v>
      </c>
      <c r="D26" s="84">
        <v>6.0</v>
      </c>
      <c r="E26" s="84">
        <v>3.0</v>
      </c>
    </row>
    <row r="27" ht="12.75" customHeight="1">
      <c r="A27" s="63" t="s">
        <v>194</v>
      </c>
      <c r="B27" s="84">
        <v>3.0</v>
      </c>
      <c r="C27" s="99">
        <v>3.0</v>
      </c>
      <c r="D27" s="84">
        <v>4.0</v>
      </c>
      <c r="E27" s="84">
        <v>1.0</v>
      </c>
    </row>
    <row r="28" ht="12.75" customHeight="1">
      <c r="A28" s="63" t="s">
        <v>195</v>
      </c>
      <c r="B28" s="84">
        <v>2.0</v>
      </c>
      <c r="C28" s="99">
        <v>1.0</v>
      </c>
      <c r="D28" s="84">
        <v>2.0</v>
      </c>
      <c r="E28" s="97">
        <v>4.0</v>
      </c>
    </row>
    <row r="29" ht="12.75" customHeight="1">
      <c r="A29" s="63" t="s">
        <v>196</v>
      </c>
      <c r="B29" s="98">
        <v>4.0</v>
      </c>
      <c r="C29" s="99">
        <v>5.0</v>
      </c>
      <c r="D29" s="84">
        <v>4.0</v>
      </c>
      <c r="E29" s="84">
        <v>4.0</v>
      </c>
    </row>
    <row r="30" ht="12.75" customHeight="1">
      <c r="A30" s="63" t="s">
        <v>197</v>
      </c>
      <c r="B30" s="84">
        <v>5.0</v>
      </c>
      <c r="C30" s="99">
        <v>8.0</v>
      </c>
      <c r="D30" s="84">
        <v>5.0</v>
      </c>
      <c r="E30" s="84">
        <v>5.0</v>
      </c>
    </row>
    <row r="31" ht="12.75" customHeight="1">
      <c r="A31" s="63" t="s">
        <v>198</v>
      </c>
      <c r="B31" s="84">
        <v>4.0</v>
      </c>
      <c r="C31" s="99">
        <v>5.0</v>
      </c>
      <c r="D31" s="84">
        <v>4.0</v>
      </c>
      <c r="E31" s="84">
        <v>8.0</v>
      </c>
    </row>
    <row r="32" ht="12.75" customHeight="1">
      <c r="A32" s="63" t="s">
        <v>199</v>
      </c>
      <c r="B32" s="84">
        <v>1.0</v>
      </c>
      <c r="C32" s="99">
        <v>0.0</v>
      </c>
      <c r="D32" s="84">
        <v>1.0</v>
      </c>
      <c r="E32" s="84">
        <v>4.0</v>
      </c>
    </row>
    <row r="33" ht="12.75" customHeight="1">
      <c r="A33" s="63" t="s">
        <v>200</v>
      </c>
      <c r="B33" s="84">
        <v>3.0</v>
      </c>
      <c r="C33" s="100"/>
      <c r="D33" s="84">
        <v>2.0</v>
      </c>
      <c r="E33" s="84">
        <v>3.0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14"/>
  </cols>
  <sheetData>
    <row r="1" ht="12.75" customHeight="1">
      <c r="B1" s="12" t="s">
        <v>212</v>
      </c>
    </row>
    <row r="2" ht="12.75" customHeight="1">
      <c r="B2" s="12" t="s">
        <v>39</v>
      </c>
      <c r="C2" s="12" t="s">
        <v>40</v>
      </c>
      <c r="D2" s="12" t="s">
        <v>41</v>
      </c>
      <c r="E2" s="12" t="s">
        <v>42</v>
      </c>
    </row>
    <row r="3" ht="12.75" customHeight="1">
      <c r="A3" s="63" t="s">
        <v>170</v>
      </c>
      <c r="B3" s="84">
        <v>3.0</v>
      </c>
      <c r="C3" s="84">
        <v>3.0</v>
      </c>
      <c r="D3" s="84">
        <v>4.0</v>
      </c>
      <c r="E3" s="84">
        <v>5.0</v>
      </c>
    </row>
    <row r="4" ht="12.75" customHeight="1">
      <c r="A4" s="63" t="s">
        <v>171</v>
      </c>
      <c r="B4" s="84">
        <v>1.0</v>
      </c>
      <c r="C4" s="84">
        <v>1.0</v>
      </c>
      <c r="D4" s="84">
        <v>6.0</v>
      </c>
      <c r="E4" s="84">
        <v>3.0</v>
      </c>
    </row>
    <row r="5" ht="12.75" customHeight="1">
      <c r="A5" s="63" t="s">
        <v>172</v>
      </c>
      <c r="B5" s="84">
        <v>6.0</v>
      </c>
      <c r="C5" s="84">
        <v>4.0</v>
      </c>
      <c r="D5" s="84">
        <v>6.0</v>
      </c>
      <c r="E5" s="84">
        <v>9.0</v>
      </c>
    </row>
    <row r="6" ht="12.75" customHeight="1">
      <c r="A6" s="63" t="s">
        <v>173</v>
      </c>
      <c r="B6" s="84">
        <v>5.0</v>
      </c>
      <c r="C6" s="84">
        <v>5.0</v>
      </c>
      <c r="D6" s="84">
        <v>5.0</v>
      </c>
      <c r="E6" s="84">
        <v>5.0</v>
      </c>
    </row>
    <row r="7" ht="12.75" customHeight="1">
      <c r="A7" s="63" t="s">
        <v>174</v>
      </c>
      <c r="B7" s="84">
        <v>3.0</v>
      </c>
      <c r="C7" s="84">
        <v>3.0</v>
      </c>
      <c r="D7" s="84">
        <v>3.0</v>
      </c>
      <c r="E7" s="97">
        <v>3.0</v>
      </c>
    </row>
    <row r="8" ht="12.75" customHeight="1">
      <c r="A8" s="63" t="s">
        <v>175</v>
      </c>
      <c r="B8" s="98">
        <v>4.0</v>
      </c>
      <c r="C8" s="99">
        <v>4.0</v>
      </c>
      <c r="D8" s="84">
        <v>4.0</v>
      </c>
      <c r="E8" s="84">
        <v>4.0</v>
      </c>
    </row>
    <row r="9" ht="12.75" customHeight="1">
      <c r="A9" s="63" t="s">
        <v>176</v>
      </c>
      <c r="B9" s="84">
        <v>10.0</v>
      </c>
      <c r="C9" s="99">
        <v>10.0</v>
      </c>
      <c r="D9" s="84">
        <v>8.0</v>
      </c>
      <c r="E9" s="84">
        <v>7.0</v>
      </c>
    </row>
    <row r="10" ht="12.75" customHeight="1">
      <c r="A10" s="63" t="s">
        <v>177</v>
      </c>
      <c r="B10" s="84">
        <v>6.0</v>
      </c>
      <c r="C10" s="99">
        <v>6.0</v>
      </c>
      <c r="D10" s="84">
        <v>6.0</v>
      </c>
      <c r="E10" s="84">
        <v>6.0</v>
      </c>
    </row>
    <row r="11" ht="12.75" customHeight="1">
      <c r="A11" s="63" t="s">
        <v>178</v>
      </c>
      <c r="B11" s="84">
        <v>3.0</v>
      </c>
      <c r="C11" s="99">
        <v>3.0</v>
      </c>
      <c r="D11" s="84">
        <v>9.0</v>
      </c>
      <c r="E11" s="84">
        <v>9.0</v>
      </c>
    </row>
    <row r="12" ht="12.75" customHeight="1">
      <c r="A12" s="63" t="s">
        <v>179</v>
      </c>
      <c r="B12" s="84">
        <v>6.0</v>
      </c>
      <c r="C12" s="99">
        <v>3.0</v>
      </c>
      <c r="D12" s="84">
        <v>6.0</v>
      </c>
      <c r="E12" s="84">
        <v>8.0</v>
      </c>
    </row>
    <row r="13" ht="12.75" customHeight="1">
      <c r="A13" s="63" t="s">
        <v>180</v>
      </c>
      <c r="B13" s="84">
        <v>7.0</v>
      </c>
      <c r="C13" s="99">
        <v>7.0</v>
      </c>
      <c r="D13" s="84">
        <v>10.0</v>
      </c>
      <c r="E13" s="84">
        <v>9.0</v>
      </c>
    </row>
    <row r="14" ht="12.75" customHeight="1">
      <c r="A14" s="63" t="s">
        <v>181</v>
      </c>
      <c r="B14" s="84">
        <v>12.0</v>
      </c>
      <c r="C14" s="99">
        <v>12.0</v>
      </c>
      <c r="D14" s="84">
        <v>12.0</v>
      </c>
      <c r="E14" s="97">
        <v>12.0</v>
      </c>
    </row>
    <row r="15" ht="12.75" customHeight="1">
      <c r="A15" s="63" t="s">
        <v>182</v>
      </c>
      <c r="B15" s="98">
        <v>2.0</v>
      </c>
      <c r="C15" s="99">
        <v>2.0</v>
      </c>
      <c r="D15" s="84">
        <v>2.0</v>
      </c>
      <c r="E15" s="84">
        <v>3.0</v>
      </c>
    </row>
    <row r="16" ht="12.75" customHeight="1">
      <c r="A16" s="63" t="s">
        <v>183</v>
      </c>
      <c r="B16" s="84">
        <v>12.0</v>
      </c>
      <c r="C16" s="99">
        <v>12.0</v>
      </c>
      <c r="D16" s="84">
        <v>11.0</v>
      </c>
      <c r="E16" s="84">
        <v>8.0</v>
      </c>
    </row>
    <row r="17" ht="12.75" customHeight="1">
      <c r="A17" s="63" t="s">
        <v>184</v>
      </c>
      <c r="B17" s="84">
        <v>4.0</v>
      </c>
      <c r="C17" s="99">
        <v>4.0</v>
      </c>
      <c r="D17" s="84">
        <v>15.0</v>
      </c>
      <c r="E17" s="84">
        <v>12.0</v>
      </c>
    </row>
    <row r="18" ht="12.75" customHeight="1">
      <c r="A18" s="63" t="s">
        <v>185</v>
      </c>
      <c r="B18" s="84">
        <v>5.0</v>
      </c>
      <c r="C18" s="99">
        <v>5.0</v>
      </c>
      <c r="D18" s="84">
        <v>12.0</v>
      </c>
      <c r="E18" s="84">
        <v>11.0</v>
      </c>
    </row>
    <row r="19" ht="12.75" customHeight="1">
      <c r="A19" s="63" t="s">
        <v>186</v>
      </c>
      <c r="B19" s="84">
        <v>3.0</v>
      </c>
      <c r="C19" s="99">
        <v>4.0</v>
      </c>
      <c r="D19" s="84">
        <v>3.0</v>
      </c>
      <c r="E19" s="84">
        <v>4.0</v>
      </c>
    </row>
    <row r="20" ht="12.75" customHeight="1">
      <c r="A20" s="63" t="s">
        <v>187</v>
      </c>
      <c r="B20" s="84">
        <v>8.0</v>
      </c>
      <c r="C20" s="99">
        <v>8.0</v>
      </c>
      <c r="D20" s="84">
        <v>8.0</v>
      </c>
      <c r="E20" s="84">
        <v>8.0</v>
      </c>
    </row>
    <row r="21" ht="12.75" customHeight="1">
      <c r="A21" s="63" t="s">
        <v>188</v>
      </c>
      <c r="B21" s="84">
        <v>5.0</v>
      </c>
      <c r="C21" s="99">
        <v>5.0</v>
      </c>
      <c r="D21" s="84">
        <v>5.0</v>
      </c>
      <c r="E21" s="97">
        <v>2.0</v>
      </c>
    </row>
    <row r="22" ht="12.75" customHeight="1">
      <c r="A22" s="63" t="s">
        <v>189</v>
      </c>
      <c r="B22" s="98">
        <v>5.0</v>
      </c>
      <c r="C22" s="99">
        <v>8.0</v>
      </c>
      <c r="D22" s="84">
        <v>5.0</v>
      </c>
      <c r="E22" s="84">
        <v>5.0</v>
      </c>
    </row>
    <row r="23" ht="12.75" customHeight="1">
      <c r="A23" s="63" t="s">
        <v>190</v>
      </c>
      <c r="B23" s="84">
        <v>11.0</v>
      </c>
      <c r="C23" s="99">
        <v>10.0</v>
      </c>
      <c r="D23" s="84">
        <v>11.0</v>
      </c>
      <c r="E23" s="84">
        <v>14.0</v>
      </c>
    </row>
    <row r="24" ht="12.75" customHeight="1">
      <c r="A24" s="63" t="s">
        <v>191</v>
      </c>
      <c r="B24" s="84">
        <v>5.0</v>
      </c>
      <c r="C24" s="99">
        <v>5.0</v>
      </c>
      <c r="D24" s="84">
        <v>5.0</v>
      </c>
      <c r="E24" s="84">
        <v>5.0</v>
      </c>
    </row>
    <row r="25" ht="12.75" customHeight="1">
      <c r="A25" s="63" t="s">
        <v>192</v>
      </c>
      <c r="B25" s="84">
        <v>3.0</v>
      </c>
      <c r="C25" s="99">
        <v>3.0</v>
      </c>
      <c r="D25" s="84">
        <v>3.0</v>
      </c>
      <c r="E25" s="84">
        <v>5.0</v>
      </c>
    </row>
    <row r="26" ht="12.75" customHeight="1">
      <c r="A26" s="63" t="s">
        <v>193</v>
      </c>
      <c r="B26" s="84">
        <v>5.0</v>
      </c>
      <c r="C26" s="99">
        <v>5.0</v>
      </c>
      <c r="D26" s="84">
        <v>5.0</v>
      </c>
      <c r="E26" s="84">
        <v>9.0</v>
      </c>
    </row>
    <row r="27" ht="12.75" customHeight="1">
      <c r="A27" s="63" t="s">
        <v>194</v>
      </c>
      <c r="B27" s="84">
        <v>8.0</v>
      </c>
      <c r="C27" s="99">
        <v>7.0</v>
      </c>
      <c r="D27" s="84">
        <v>8.0</v>
      </c>
      <c r="E27" s="84">
        <v>6.0</v>
      </c>
    </row>
    <row r="28" ht="12.75" customHeight="1">
      <c r="A28" s="63" t="s">
        <v>195</v>
      </c>
      <c r="B28" s="84">
        <v>8.0</v>
      </c>
      <c r="C28" s="99">
        <v>8.0</v>
      </c>
      <c r="D28" s="84">
        <v>8.0</v>
      </c>
      <c r="E28" s="97">
        <v>8.0</v>
      </c>
    </row>
    <row r="29" ht="12.75" customHeight="1">
      <c r="A29" s="63" t="s">
        <v>196</v>
      </c>
      <c r="B29" s="98">
        <v>3.0</v>
      </c>
      <c r="C29" s="99">
        <v>3.0</v>
      </c>
      <c r="D29" s="84">
        <v>3.0</v>
      </c>
      <c r="E29" s="84">
        <v>4.0</v>
      </c>
    </row>
    <row r="30" ht="12.75" customHeight="1">
      <c r="A30" s="63" t="s">
        <v>197</v>
      </c>
      <c r="B30" s="84">
        <v>9.0</v>
      </c>
      <c r="C30" s="99">
        <v>9.0</v>
      </c>
      <c r="D30" s="84">
        <v>8.0</v>
      </c>
      <c r="E30" s="84">
        <v>10.0</v>
      </c>
    </row>
    <row r="31" ht="12.75" customHeight="1">
      <c r="A31" s="63" t="s">
        <v>198</v>
      </c>
      <c r="B31" s="84">
        <v>3.0</v>
      </c>
      <c r="C31" s="99">
        <v>3.0</v>
      </c>
      <c r="D31" s="84">
        <v>11.0</v>
      </c>
      <c r="E31" s="84">
        <v>12.0</v>
      </c>
    </row>
    <row r="32" ht="12.75" customHeight="1">
      <c r="A32" s="63" t="s">
        <v>199</v>
      </c>
      <c r="B32" s="84">
        <v>5.0</v>
      </c>
      <c r="C32" s="99">
        <v>2.0</v>
      </c>
      <c r="D32" s="84">
        <v>15.0</v>
      </c>
      <c r="E32" s="84">
        <v>14.0</v>
      </c>
    </row>
    <row r="33" ht="12.75" customHeight="1">
      <c r="A33" s="63" t="s">
        <v>200</v>
      </c>
      <c r="B33" s="84">
        <v>4.0</v>
      </c>
      <c r="C33" s="100"/>
      <c r="D33" s="84">
        <v>4.0</v>
      </c>
      <c r="E33" s="84">
        <v>5.0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14"/>
  </cols>
  <sheetData>
    <row r="1" ht="12.75" customHeight="1">
      <c r="B1" s="12" t="s">
        <v>213</v>
      </c>
    </row>
    <row r="2" ht="12.75" customHeight="1">
      <c r="B2" s="12" t="s">
        <v>39</v>
      </c>
      <c r="C2" s="12" t="s">
        <v>40</v>
      </c>
      <c r="D2" s="12" t="s">
        <v>41</v>
      </c>
      <c r="E2" s="12" t="s">
        <v>42</v>
      </c>
    </row>
    <row r="3" ht="12.75" customHeight="1">
      <c r="A3" s="63" t="s">
        <v>170</v>
      </c>
      <c r="B3" s="84">
        <v>5.0</v>
      </c>
      <c r="C3" s="84">
        <v>5.0</v>
      </c>
      <c r="D3" s="84">
        <v>5.0</v>
      </c>
      <c r="E3" s="84">
        <v>5.0</v>
      </c>
    </row>
    <row r="4" ht="12.75" customHeight="1">
      <c r="A4" s="63" t="s">
        <v>171</v>
      </c>
      <c r="B4" s="84">
        <v>7.0</v>
      </c>
      <c r="C4" s="84">
        <v>4.0</v>
      </c>
      <c r="D4" s="84">
        <v>7.0</v>
      </c>
      <c r="E4" s="84">
        <v>6.0</v>
      </c>
    </row>
    <row r="5" ht="12.75" customHeight="1">
      <c r="A5" s="63" t="s">
        <v>172</v>
      </c>
      <c r="B5" s="84">
        <v>3.0</v>
      </c>
      <c r="C5" s="84">
        <v>3.0</v>
      </c>
      <c r="D5" s="84">
        <v>2.0</v>
      </c>
      <c r="E5" s="84">
        <v>2.0</v>
      </c>
    </row>
    <row r="6" ht="12.75" customHeight="1">
      <c r="A6" s="63" t="s">
        <v>173</v>
      </c>
      <c r="B6" s="84">
        <v>8.0</v>
      </c>
      <c r="C6" s="84">
        <v>8.0</v>
      </c>
      <c r="D6" s="84">
        <v>8.0</v>
      </c>
      <c r="E6" s="84">
        <v>8.0</v>
      </c>
    </row>
    <row r="7" ht="12.75" customHeight="1">
      <c r="A7" s="63" t="s">
        <v>174</v>
      </c>
      <c r="B7" s="84">
        <v>11.0</v>
      </c>
      <c r="C7" s="84">
        <v>11.0</v>
      </c>
      <c r="D7" s="84">
        <v>9.0</v>
      </c>
      <c r="E7" s="97">
        <v>9.0</v>
      </c>
    </row>
    <row r="8" ht="12.75" customHeight="1">
      <c r="A8" s="63" t="s">
        <v>175</v>
      </c>
      <c r="B8" s="98">
        <v>4.0</v>
      </c>
      <c r="C8" s="99">
        <v>4.0</v>
      </c>
      <c r="D8" s="84">
        <v>4.0</v>
      </c>
      <c r="E8" s="84">
        <v>4.0</v>
      </c>
    </row>
    <row r="9" ht="12.75" customHeight="1">
      <c r="A9" s="63" t="s">
        <v>176</v>
      </c>
      <c r="B9" s="84">
        <v>7.0</v>
      </c>
      <c r="C9" s="99">
        <v>7.0</v>
      </c>
      <c r="D9" s="84">
        <v>0.0</v>
      </c>
      <c r="E9" s="84">
        <v>1.0</v>
      </c>
    </row>
    <row r="10" ht="12.75" customHeight="1">
      <c r="A10" s="63" t="s">
        <v>177</v>
      </c>
      <c r="B10" s="84">
        <v>2.0</v>
      </c>
      <c r="C10" s="99">
        <v>2.0</v>
      </c>
      <c r="D10" s="84">
        <v>2.0</v>
      </c>
      <c r="E10" s="84">
        <v>3.0</v>
      </c>
    </row>
    <row r="11" ht="12.75" customHeight="1">
      <c r="A11" s="63" t="s">
        <v>178</v>
      </c>
      <c r="B11" s="84">
        <v>4.0</v>
      </c>
      <c r="C11" s="99">
        <v>3.0</v>
      </c>
      <c r="D11" s="84">
        <v>4.0</v>
      </c>
      <c r="E11" s="84">
        <v>5.0</v>
      </c>
    </row>
    <row r="12" ht="12.75" customHeight="1">
      <c r="A12" s="63" t="s">
        <v>179</v>
      </c>
      <c r="B12" s="84">
        <v>5.0</v>
      </c>
      <c r="C12" s="99">
        <v>5.0</v>
      </c>
      <c r="D12" s="84">
        <v>8.0</v>
      </c>
      <c r="E12" s="84">
        <v>8.0</v>
      </c>
    </row>
    <row r="13" ht="12.75" customHeight="1">
      <c r="A13" s="63" t="s">
        <v>180</v>
      </c>
      <c r="B13" s="84">
        <v>8.0</v>
      </c>
      <c r="C13" s="99">
        <v>8.0</v>
      </c>
      <c r="D13" s="84">
        <v>9.0</v>
      </c>
      <c r="E13" s="84">
        <v>8.0</v>
      </c>
    </row>
    <row r="14" ht="12.75" customHeight="1">
      <c r="A14" s="63" t="s">
        <v>181</v>
      </c>
      <c r="B14" s="84">
        <v>3.0</v>
      </c>
      <c r="C14" s="99">
        <v>3.0</v>
      </c>
      <c r="D14" s="84">
        <v>3.0</v>
      </c>
      <c r="E14" s="97">
        <v>3.0</v>
      </c>
    </row>
    <row r="15" ht="12.75" customHeight="1">
      <c r="A15" s="63" t="s">
        <v>182</v>
      </c>
      <c r="B15" s="98">
        <v>3.0</v>
      </c>
      <c r="C15" s="99">
        <v>3.0</v>
      </c>
      <c r="D15" s="84">
        <v>2.0</v>
      </c>
      <c r="E15" s="84">
        <v>2.0</v>
      </c>
    </row>
    <row r="16" ht="12.75" customHeight="1">
      <c r="A16" s="63" t="s">
        <v>183</v>
      </c>
      <c r="B16" s="84">
        <v>12.0</v>
      </c>
      <c r="C16" s="99">
        <v>10.0</v>
      </c>
      <c r="D16" s="84">
        <v>12.0</v>
      </c>
      <c r="E16" s="84">
        <v>11.0</v>
      </c>
    </row>
    <row r="17" ht="12.75" customHeight="1">
      <c r="A17" s="63" t="s">
        <v>184</v>
      </c>
      <c r="B17" s="84">
        <v>4.0</v>
      </c>
      <c r="C17" s="99">
        <v>4.0</v>
      </c>
      <c r="D17" s="84">
        <v>4.0</v>
      </c>
      <c r="E17" s="84">
        <v>4.0</v>
      </c>
    </row>
    <row r="18" ht="12.75" customHeight="1">
      <c r="A18" s="63" t="s">
        <v>185</v>
      </c>
      <c r="B18" s="84">
        <v>3.0</v>
      </c>
      <c r="C18" s="99">
        <v>2.0</v>
      </c>
      <c r="D18" s="84">
        <v>3.0</v>
      </c>
      <c r="E18" s="84">
        <v>7.0</v>
      </c>
    </row>
    <row r="19" ht="12.75" customHeight="1">
      <c r="A19" s="63" t="s">
        <v>186</v>
      </c>
      <c r="B19" s="84">
        <v>9.0</v>
      </c>
      <c r="C19" s="99">
        <v>9.0</v>
      </c>
      <c r="D19" s="84">
        <v>9.0</v>
      </c>
      <c r="E19" s="84">
        <v>9.0</v>
      </c>
    </row>
    <row r="20" ht="12.75" customHeight="1">
      <c r="A20" s="63" t="s">
        <v>187</v>
      </c>
      <c r="B20" s="84">
        <v>6.0</v>
      </c>
      <c r="C20" s="99">
        <v>4.0</v>
      </c>
      <c r="D20" s="84">
        <v>6.0</v>
      </c>
      <c r="E20" s="84">
        <v>8.0</v>
      </c>
    </row>
    <row r="21" ht="12.75" customHeight="1">
      <c r="A21" s="63" t="s">
        <v>188</v>
      </c>
      <c r="B21" s="84">
        <v>10.0</v>
      </c>
      <c r="C21" s="99">
        <v>9.0</v>
      </c>
      <c r="D21" s="84">
        <v>10.0</v>
      </c>
      <c r="E21" s="97">
        <v>8.0</v>
      </c>
    </row>
    <row r="22" ht="12.75" customHeight="1">
      <c r="A22" s="63" t="s">
        <v>189</v>
      </c>
      <c r="B22" s="98">
        <v>4.0</v>
      </c>
      <c r="C22" s="99">
        <v>4.0</v>
      </c>
      <c r="D22" s="84">
        <v>4.0</v>
      </c>
      <c r="E22" s="84">
        <v>4.0</v>
      </c>
    </row>
    <row r="23" ht="12.75" customHeight="1">
      <c r="A23" s="63" t="s">
        <v>190</v>
      </c>
      <c r="B23" s="84">
        <v>10.0</v>
      </c>
      <c r="C23" s="99">
        <v>10.0</v>
      </c>
      <c r="D23" s="84">
        <v>10.0</v>
      </c>
      <c r="E23" s="84">
        <v>10.0</v>
      </c>
    </row>
    <row r="24" ht="12.75" customHeight="1">
      <c r="A24" s="63" t="s">
        <v>191</v>
      </c>
      <c r="B24" s="84">
        <v>3.0</v>
      </c>
      <c r="C24" s="99">
        <v>3.0</v>
      </c>
      <c r="D24" s="84">
        <v>13.0</v>
      </c>
      <c r="E24" s="84">
        <v>12.0</v>
      </c>
    </row>
    <row r="25" ht="12.75" customHeight="1">
      <c r="A25" s="63" t="s">
        <v>192</v>
      </c>
      <c r="B25" s="84">
        <v>5.0</v>
      </c>
      <c r="C25" s="99">
        <v>5.0</v>
      </c>
      <c r="D25" s="84">
        <v>9.0</v>
      </c>
      <c r="E25" s="84">
        <v>9.0</v>
      </c>
    </row>
    <row r="26" ht="12.75" customHeight="1">
      <c r="A26" s="63" t="s">
        <v>193</v>
      </c>
      <c r="B26" s="84">
        <v>4.0</v>
      </c>
      <c r="C26" s="99">
        <v>4.0</v>
      </c>
      <c r="D26" s="84">
        <v>4.0</v>
      </c>
      <c r="E26" s="84">
        <v>4.0</v>
      </c>
    </row>
    <row r="27" ht="12.75" customHeight="1">
      <c r="A27" s="63" t="s">
        <v>194</v>
      </c>
      <c r="B27" s="84">
        <v>9.0</v>
      </c>
      <c r="C27" s="99">
        <v>9.0</v>
      </c>
      <c r="D27" s="84">
        <v>9.0</v>
      </c>
      <c r="E27" s="84">
        <v>9.0</v>
      </c>
    </row>
    <row r="28" ht="12.75" customHeight="1">
      <c r="A28" s="63" t="s">
        <v>195</v>
      </c>
      <c r="B28" s="84">
        <v>8.0</v>
      </c>
      <c r="C28" s="99">
        <v>8.0</v>
      </c>
      <c r="D28" s="84">
        <v>12.0</v>
      </c>
      <c r="E28" s="97">
        <v>10.0</v>
      </c>
    </row>
    <row r="29" ht="12.75" customHeight="1">
      <c r="A29" s="63" t="s">
        <v>196</v>
      </c>
      <c r="B29" s="98">
        <v>8.0</v>
      </c>
      <c r="C29" s="99">
        <v>8.0</v>
      </c>
      <c r="D29" s="84">
        <v>8.0</v>
      </c>
      <c r="E29" s="84">
        <v>9.0</v>
      </c>
    </row>
    <row r="30" ht="12.75" customHeight="1">
      <c r="A30" s="63" t="s">
        <v>197</v>
      </c>
      <c r="B30" s="84">
        <v>8.0</v>
      </c>
      <c r="C30" s="99">
        <v>8.0</v>
      </c>
      <c r="D30" s="84">
        <v>9.0</v>
      </c>
      <c r="E30" s="84">
        <v>9.0</v>
      </c>
    </row>
    <row r="31" ht="12.75" customHeight="1">
      <c r="A31" s="63" t="s">
        <v>198</v>
      </c>
      <c r="B31" s="84">
        <v>5.0</v>
      </c>
      <c r="C31" s="99">
        <v>5.0</v>
      </c>
      <c r="D31" s="84">
        <v>5.0</v>
      </c>
      <c r="E31" s="84">
        <v>11.0</v>
      </c>
    </row>
    <row r="32" ht="12.75" customHeight="1">
      <c r="A32" s="63" t="s">
        <v>199</v>
      </c>
      <c r="B32" s="84">
        <v>4.0</v>
      </c>
      <c r="C32" s="99">
        <v>2.0</v>
      </c>
      <c r="D32" s="84">
        <v>5.0</v>
      </c>
      <c r="E32" s="84">
        <v>4.0</v>
      </c>
    </row>
    <row r="33" ht="12.75" customHeight="1">
      <c r="A33" s="63" t="s">
        <v>200</v>
      </c>
      <c r="B33" s="84">
        <v>9.0</v>
      </c>
      <c r="C33" s="100"/>
      <c r="D33" s="84">
        <v>7.0</v>
      </c>
      <c r="E33" s="84">
        <v>8.0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14"/>
  </cols>
  <sheetData>
    <row r="1" ht="12.75" customHeight="1">
      <c r="B1" s="12" t="s">
        <v>214</v>
      </c>
    </row>
    <row r="2" ht="12.75" customHeight="1">
      <c r="B2" s="12" t="s">
        <v>39</v>
      </c>
      <c r="C2" s="12" t="s">
        <v>40</v>
      </c>
      <c r="D2" s="12" t="s">
        <v>41</v>
      </c>
      <c r="E2" s="12" t="s">
        <v>42</v>
      </c>
    </row>
    <row r="3" ht="12.75" customHeight="1">
      <c r="A3" s="63" t="s">
        <v>170</v>
      </c>
      <c r="B3" s="84">
        <v>2.0</v>
      </c>
      <c r="C3" s="84">
        <v>1.0</v>
      </c>
      <c r="D3" s="84">
        <v>2.0</v>
      </c>
      <c r="E3" s="84">
        <v>3.0</v>
      </c>
    </row>
    <row r="4" ht="12.75" customHeight="1">
      <c r="A4" s="63" t="s">
        <v>171</v>
      </c>
      <c r="B4" s="84">
        <v>4.0</v>
      </c>
      <c r="C4" s="84">
        <v>4.0</v>
      </c>
      <c r="D4" s="84">
        <v>4.0</v>
      </c>
      <c r="E4" s="84">
        <v>4.0</v>
      </c>
    </row>
    <row r="5" ht="12.75" customHeight="1">
      <c r="A5" s="63" t="s">
        <v>172</v>
      </c>
      <c r="B5" s="84">
        <v>5.0</v>
      </c>
      <c r="C5" s="84">
        <v>5.0</v>
      </c>
      <c r="D5" s="84">
        <v>5.0</v>
      </c>
      <c r="E5" s="84">
        <v>12.0</v>
      </c>
    </row>
    <row r="6" ht="12.75" customHeight="1">
      <c r="A6" s="63" t="s">
        <v>173</v>
      </c>
      <c r="B6" s="84">
        <v>3.0</v>
      </c>
      <c r="C6" s="84">
        <v>3.0</v>
      </c>
      <c r="D6" s="84">
        <v>3.0</v>
      </c>
      <c r="E6" s="84">
        <v>15.0</v>
      </c>
    </row>
    <row r="7" ht="12.75" customHeight="1">
      <c r="A7" s="63" t="s">
        <v>174</v>
      </c>
      <c r="B7" s="84">
        <v>9.0</v>
      </c>
      <c r="C7" s="84">
        <v>8.0</v>
      </c>
      <c r="D7" s="84">
        <v>10.0</v>
      </c>
      <c r="E7" s="97">
        <v>3.0</v>
      </c>
    </row>
    <row r="8" ht="12.75" customHeight="1">
      <c r="A8" s="63" t="s">
        <v>175</v>
      </c>
      <c r="B8" s="98">
        <v>5.0</v>
      </c>
      <c r="C8" s="99">
        <v>5.0</v>
      </c>
      <c r="D8" s="84">
        <v>5.0</v>
      </c>
      <c r="E8" s="84">
        <v>5.0</v>
      </c>
    </row>
    <row r="9" ht="12.75" customHeight="1">
      <c r="A9" s="63" t="s">
        <v>176</v>
      </c>
      <c r="B9" s="84">
        <v>2.0</v>
      </c>
      <c r="C9" s="99">
        <v>2.0</v>
      </c>
      <c r="D9" s="84">
        <v>2.0</v>
      </c>
      <c r="E9" s="84">
        <v>2.0</v>
      </c>
    </row>
    <row r="10" ht="12.75" customHeight="1">
      <c r="A10" s="63" t="s">
        <v>177</v>
      </c>
      <c r="B10" s="84">
        <v>5.0</v>
      </c>
      <c r="C10" s="99">
        <v>5.0</v>
      </c>
      <c r="D10" s="84">
        <v>5.0</v>
      </c>
      <c r="E10" s="84">
        <v>5.0</v>
      </c>
    </row>
    <row r="11" ht="12.75" customHeight="1">
      <c r="A11" s="63" t="s">
        <v>178</v>
      </c>
      <c r="B11" s="84">
        <v>6.0</v>
      </c>
      <c r="C11" s="99">
        <v>7.0</v>
      </c>
      <c r="D11" s="84">
        <v>6.0</v>
      </c>
      <c r="E11" s="84">
        <v>16.0</v>
      </c>
    </row>
    <row r="12" ht="12.75" customHeight="1">
      <c r="A12" s="63" t="s">
        <v>179</v>
      </c>
      <c r="B12" s="84">
        <v>10.0</v>
      </c>
      <c r="C12" s="99">
        <v>10.0</v>
      </c>
      <c r="D12" s="84">
        <v>10.0</v>
      </c>
      <c r="E12" s="84">
        <v>10.0</v>
      </c>
    </row>
    <row r="13" ht="12.75" customHeight="1">
      <c r="A13" s="63" t="s">
        <v>180</v>
      </c>
      <c r="B13" s="84">
        <v>3.0</v>
      </c>
      <c r="C13" s="99">
        <v>3.0</v>
      </c>
      <c r="D13" s="84">
        <v>3.0</v>
      </c>
      <c r="E13" s="84">
        <v>13.0</v>
      </c>
    </row>
    <row r="14" ht="12.75" customHeight="1">
      <c r="A14" s="63" t="s">
        <v>181</v>
      </c>
      <c r="B14" s="84">
        <v>11.0</v>
      </c>
      <c r="C14" s="99">
        <v>9.0</v>
      </c>
      <c r="D14" s="84">
        <v>11.0</v>
      </c>
      <c r="E14" s="97">
        <v>7.0</v>
      </c>
    </row>
    <row r="15" ht="12.75" customHeight="1">
      <c r="A15" s="63" t="s">
        <v>182</v>
      </c>
      <c r="B15" s="98">
        <v>3.0</v>
      </c>
      <c r="C15" s="99">
        <v>3.0</v>
      </c>
      <c r="D15" s="84">
        <v>3.0</v>
      </c>
      <c r="E15" s="84">
        <v>3.0</v>
      </c>
    </row>
    <row r="16" ht="12.75" customHeight="1">
      <c r="A16" s="63" t="s">
        <v>183</v>
      </c>
      <c r="B16" s="84">
        <v>2.0</v>
      </c>
      <c r="C16" s="99">
        <v>2.0</v>
      </c>
      <c r="D16" s="84">
        <v>2.0</v>
      </c>
      <c r="E16" s="84">
        <v>11.0</v>
      </c>
    </row>
    <row r="17" ht="12.75" customHeight="1">
      <c r="A17" s="63" t="s">
        <v>184</v>
      </c>
      <c r="B17" s="84">
        <v>2.0</v>
      </c>
      <c r="C17" s="99">
        <v>3.0</v>
      </c>
      <c r="D17" s="84">
        <v>2.0</v>
      </c>
      <c r="E17" s="84">
        <v>6.0</v>
      </c>
    </row>
    <row r="18" ht="12.75" customHeight="1">
      <c r="A18" s="63" t="s">
        <v>185</v>
      </c>
      <c r="B18" s="84">
        <v>7.0</v>
      </c>
      <c r="C18" s="99">
        <v>8.0</v>
      </c>
      <c r="D18" s="84">
        <v>7.0</v>
      </c>
      <c r="E18" s="84">
        <v>13.0</v>
      </c>
    </row>
    <row r="19" ht="12.75" customHeight="1">
      <c r="A19" s="63" t="s">
        <v>186</v>
      </c>
      <c r="B19" s="84">
        <v>9.0</v>
      </c>
      <c r="C19" s="99">
        <v>4.0</v>
      </c>
      <c r="D19" s="84">
        <v>9.0</v>
      </c>
      <c r="E19" s="84">
        <v>8.0</v>
      </c>
    </row>
    <row r="20" ht="12.75" customHeight="1">
      <c r="A20" s="63" t="s">
        <v>187</v>
      </c>
      <c r="B20" s="84">
        <v>2.0</v>
      </c>
      <c r="C20" s="99">
        <v>2.0</v>
      </c>
      <c r="D20" s="84">
        <v>2.0</v>
      </c>
      <c r="E20" s="84">
        <v>14.0</v>
      </c>
    </row>
    <row r="21" ht="12.75" customHeight="1">
      <c r="A21" s="63" t="s">
        <v>188</v>
      </c>
      <c r="B21" s="84">
        <v>12.0</v>
      </c>
      <c r="C21" s="99">
        <v>5.0</v>
      </c>
      <c r="D21" s="84">
        <v>9.0</v>
      </c>
      <c r="E21" s="97">
        <v>0.0</v>
      </c>
    </row>
    <row r="22" ht="12.75" customHeight="1">
      <c r="A22" s="63" t="s">
        <v>189</v>
      </c>
      <c r="B22" s="98">
        <v>3.0</v>
      </c>
      <c r="C22" s="99">
        <v>3.0</v>
      </c>
      <c r="D22" s="84">
        <v>3.0</v>
      </c>
      <c r="E22" s="84">
        <v>3.0</v>
      </c>
    </row>
    <row r="23" ht="12.75" customHeight="1">
      <c r="A23" s="63" t="s">
        <v>190</v>
      </c>
      <c r="B23" s="84">
        <v>2.0</v>
      </c>
      <c r="C23" s="99">
        <v>2.0</v>
      </c>
      <c r="D23" s="84">
        <v>2.0</v>
      </c>
      <c r="E23" s="84">
        <v>7.0</v>
      </c>
    </row>
    <row r="24" ht="12.75" customHeight="1">
      <c r="A24" s="63" t="s">
        <v>191</v>
      </c>
      <c r="B24" s="84">
        <v>8.0</v>
      </c>
      <c r="C24" s="99">
        <v>8.0</v>
      </c>
      <c r="D24" s="84">
        <v>8.0</v>
      </c>
      <c r="E24" s="84">
        <v>8.0</v>
      </c>
    </row>
    <row r="25" ht="12.75" customHeight="1">
      <c r="A25" s="63" t="s">
        <v>192</v>
      </c>
      <c r="B25" s="84">
        <v>4.0</v>
      </c>
      <c r="C25" s="99">
        <v>3.0</v>
      </c>
      <c r="D25" s="84">
        <v>5.0</v>
      </c>
      <c r="E25" s="84">
        <v>8.0</v>
      </c>
    </row>
    <row r="26" ht="12.75" customHeight="1">
      <c r="A26" s="63" t="s">
        <v>193</v>
      </c>
      <c r="B26" s="84">
        <v>11.0</v>
      </c>
      <c r="C26" s="99">
        <v>13.0</v>
      </c>
      <c r="D26" s="84">
        <v>9.0</v>
      </c>
      <c r="E26" s="84">
        <v>12.0</v>
      </c>
    </row>
    <row r="27" ht="12.75" customHeight="1">
      <c r="A27" s="63" t="s">
        <v>194</v>
      </c>
      <c r="B27" s="84">
        <v>1.0</v>
      </c>
      <c r="C27" s="99">
        <v>0.0</v>
      </c>
      <c r="D27" s="84">
        <v>1.0</v>
      </c>
      <c r="E27" s="84">
        <v>0.0</v>
      </c>
    </row>
    <row r="28" ht="12.75" customHeight="1">
      <c r="A28" s="63" t="s">
        <v>195</v>
      </c>
      <c r="B28" s="84">
        <v>13.0</v>
      </c>
      <c r="C28" s="99">
        <v>11.0</v>
      </c>
      <c r="D28" s="84">
        <v>13.0</v>
      </c>
      <c r="E28" s="97">
        <v>5.0</v>
      </c>
    </row>
    <row r="29" ht="12.75" customHeight="1">
      <c r="A29" s="63" t="s">
        <v>196</v>
      </c>
      <c r="B29" s="98">
        <v>4.0</v>
      </c>
      <c r="C29" s="99">
        <v>4.0</v>
      </c>
      <c r="D29" s="84">
        <v>4.0</v>
      </c>
      <c r="E29" s="84">
        <v>4.0</v>
      </c>
    </row>
    <row r="30" ht="12.75" customHeight="1">
      <c r="A30" s="63" t="s">
        <v>197</v>
      </c>
      <c r="B30" s="84">
        <v>2.0</v>
      </c>
      <c r="C30" s="99">
        <v>1.0</v>
      </c>
      <c r="D30" s="84">
        <v>2.0</v>
      </c>
      <c r="E30" s="84">
        <v>9.0</v>
      </c>
    </row>
    <row r="31" ht="12.75" customHeight="1">
      <c r="A31" s="63" t="s">
        <v>198</v>
      </c>
      <c r="B31" s="84">
        <v>5.0</v>
      </c>
      <c r="C31" s="99">
        <v>4.0</v>
      </c>
      <c r="D31" s="84">
        <v>5.0</v>
      </c>
      <c r="E31" s="84">
        <v>3.0</v>
      </c>
    </row>
    <row r="32" ht="12.75" customHeight="1">
      <c r="A32" s="63" t="s">
        <v>199</v>
      </c>
      <c r="B32" s="84">
        <v>6.0</v>
      </c>
      <c r="C32" s="99">
        <v>4.0</v>
      </c>
      <c r="D32" s="84">
        <v>6.0</v>
      </c>
      <c r="E32" s="84">
        <v>6.0</v>
      </c>
    </row>
    <row r="33" ht="12.75" customHeight="1">
      <c r="A33" s="63" t="s">
        <v>200</v>
      </c>
      <c r="B33" s="84">
        <v>15.0</v>
      </c>
      <c r="C33" s="100"/>
      <c r="D33" s="84">
        <v>14.0</v>
      </c>
      <c r="E33" s="84">
        <v>10.0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14"/>
  </cols>
  <sheetData>
    <row r="1" ht="12.75" customHeight="1">
      <c r="B1" s="12" t="s">
        <v>215</v>
      </c>
    </row>
    <row r="2" ht="12.75" customHeight="1">
      <c r="A2" s="77" t="s">
        <v>216</v>
      </c>
      <c r="B2" s="12" t="s">
        <v>39</v>
      </c>
      <c r="C2" s="12" t="s">
        <v>40</v>
      </c>
      <c r="D2" s="12" t="s">
        <v>41</v>
      </c>
      <c r="E2" s="12" t="s">
        <v>42</v>
      </c>
    </row>
    <row r="3" ht="12.75" customHeight="1">
      <c r="A3" s="77" t="s">
        <v>170</v>
      </c>
      <c r="B3" s="84">
        <v>2.0</v>
      </c>
      <c r="C3" s="84">
        <v>2.0</v>
      </c>
      <c r="D3" s="84">
        <v>3.0</v>
      </c>
      <c r="E3" s="84">
        <v>3.0</v>
      </c>
    </row>
    <row r="4" ht="12.75" customHeight="1">
      <c r="A4" s="77" t="s">
        <v>171</v>
      </c>
      <c r="B4" s="84">
        <v>1.0</v>
      </c>
      <c r="C4" s="84">
        <v>1.0</v>
      </c>
      <c r="D4" s="84">
        <v>1.0</v>
      </c>
      <c r="E4" s="84">
        <v>4.0</v>
      </c>
    </row>
    <row r="5" ht="12.75" customHeight="1">
      <c r="A5" s="77" t="s">
        <v>172</v>
      </c>
      <c r="B5" s="84">
        <v>6.0</v>
      </c>
      <c r="C5" s="84">
        <v>3.0</v>
      </c>
      <c r="D5" s="84">
        <v>6.0</v>
      </c>
      <c r="E5" s="84">
        <v>8.0</v>
      </c>
    </row>
    <row r="6" ht="12.75" customHeight="1">
      <c r="A6" s="77" t="s">
        <v>173</v>
      </c>
      <c r="B6" s="84">
        <v>0.0</v>
      </c>
      <c r="C6" s="84">
        <v>0.0</v>
      </c>
      <c r="D6" s="84">
        <v>0.0</v>
      </c>
      <c r="E6" s="84">
        <v>15.0</v>
      </c>
    </row>
    <row r="7" ht="12.75" customHeight="1">
      <c r="A7" s="77" t="s">
        <v>174</v>
      </c>
      <c r="B7" s="84">
        <v>7.0</v>
      </c>
      <c r="C7" s="84">
        <v>7.0</v>
      </c>
      <c r="D7" s="84">
        <v>7.0</v>
      </c>
      <c r="E7" s="97">
        <v>7.0</v>
      </c>
    </row>
    <row r="8" ht="12.75" customHeight="1">
      <c r="A8" s="77" t="s">
        <v>175</v>
      </c>
      <c r="B8" s="98">
        <v>3.0</v>
      </c>
      <c r="C8" s="99">
        <v>3.0</v>
      </c>
      <c r="D8" s="84">
        <v>3.0</v>
      </c>
      <c r="E8" s="84">
        <v>3.0</v>
      </c>
    </row>
    <row r="9" ht="12.75" customHeight="1">
      <c r="A9" s="77" t="s">
        <v>176</v>
      </c>
      <c r="B9" s="84">
        <v>1.0</v>
      </c>
      <c r="C9" s="99">
        <v>1.0</v>
      </c>
      <c r="D9" s="84">
        <v>5.0</v>
      </c>
      <c r="E9" s="84">
        <v>4.0</v>
      </c>
    </row>
    <row r="10" ht="12.75" customHeight="1">
      <c r="A10" s="77" t="s">
        <v>177</v>
      </c>
      <c r="B10" s="84">
        <v>4.0</v>
      </c>
      <c r="C10" s="99">
        <v>3.0</v>
      </c>
      <c r="D10" s="84">
        <v>4.0</v>
      </c>
      <c r="E10" s="84">
        <v>4.0</v>
      </c>
    </row>
    <row r="11" ht="12.75" customHeight="1">
      <c r="A11" s="77" t="s">
        <v>178</v>
      </c>
      <c r="B11" s="84">
        <v>3.0</v>
      </c>
      <c r="C11" s="99">
        <v>3.0</v>
      </c>
      <c r="D11" s="84">
        <v>3.0</v>
      </c>
      <c r="E11" s="84">
        <v>3.0</v>
      </c>
    </row>
    <row r="12" ht="12.75" customHeight="1">
      <c r="A12" s="77" t="s">
        <v>179</v>
      </c>
      <c r="B12" s="84">
        <v>3.0</v>
      </c>
      <c r="C12" s="99">
        <v>3.0</v>
      </c>
      <c r="D12" s="84">
        <v>3.0</v>
      </c>
      <c r="E12" s="84">
        <v>13.0</v>
      </c>
    </row>
    <row r="13" ht="12.75" customHeight="1">
      <c r="A13" s="77" t="s">
        <v>180</v>
      </c>
      <c r="B13" s="84">
        <v>2.0</v>
      </c>
      <c r="C13" s="99">
        <v>2.0</v>
      </c>
      <c r="D13" s="84">
        <v>2.0</v>
      </c>
      <c r="E13" s="84">
        <v>15.0</v>
      </c>
    </row>
    <row r="14" ht="12.75" customHeight="1">
      <c r="A14" s="77" t="s">
        <v>181</v>
      </c>
      <c r="B14" s="84">
        <v>8.0</v>
      </c>
      <c r="C14" s="99">
        <v>8.0</v>
      </c>
      <c r="D14" s="84">
        <v>8.0</v>
      </c>
      <c r="E14" s="97">
        <v>8.0</v>
      </c>
    </row>
    <row r="15" ht="12.75" customHeight="1">
      <c r="A15" s="77" t="s">
        <v>182</v>
      </c>
      <c r="B15" s="98">
        <v>3.0</v>
      </c>
      <c r="C15" s="99">
        <v>3.0</v>
      </c>
      <c r="D15" s="84">
        <v>3.0</v>
      </c>
      <c r="E15" s="84">
        <v>3.0</v>
      </c>
    </row>
    <row r="16" ht="12.75" customHeight="1">
      <c r="A16" s="77" t="s">
        <v>183</v>
      </c>
      <c r="B16" s="84">
        <v>2.0</v>
      </c>
      <c r="C16" s="99">
        <v>2.0</v>
      </c>
      <c r="D16" s="84">
        <v>7.0</v>
      </c>
      <c r="E16" s="84">
        <v>7.0</v>
      </c>
    </row>
    <row r="17" ht="12.75" customHeight="1">
      <c r="A17" s="77" t="s">
        <v>184</v>
      </c>
      <c r="B17" s="84">
        <v>4.0</v>
      </c>
      <c r="C17" s="99">
        <v>4.0</v>
      </c>
      <c r="D17" s="84">
        <v>5.0</v>
      </c>
      <c r="E17" s="84">
        <v>5.0</v>
      </c>
    </row>
    <row r="18" ht="12.75" customHeight="1">
      <c r="A18" s="77" t="s">
        <v>185</v>
      </c>
      <c r="B18" s="84">
        <v>2.0</v>
      </c>
      <c r="C18" s="99">
        <v>2.0</v>
      </c>
      <c r="D18" s="84">
        <v>2.0</v>
      </c>
      <c r="E18" s="84">
        <v>2.0</v>
      </c>
    </row>
    <row r="19" ht="12.75" customHeight="1">
      <c r="A19" s="77" t="s">
        <v>186</v>
      </c>
      <c r="B19" s="84">
        <v>9.0</v>
      </c>
      <c r="C19" s="99">
        <v>8.0</v>
      </c>
      <c r="D19" s="84">
        <v>9.0</v>
      </c>
      <c r="E19" s="84">
        <v>8.0</v>
      </c>
    </row>
    <row r="20" ht="12.75" customHeight="1">
      <c r="A20" s="77" t="s">
        <v>187</v>
      </c>
      <c r="B20" s="84">
        <v>1.0</v>
      </c>
      <c r="C20" s="99">
        <v>0.0</v>
      </c>
      <c r="D20" s="84">
        <v>1.0</v>
      </c>
      <c r="E20" s="84">
        <v>5.0</v>
      </c>
    </row>
    <row r="21" ht="12.75" customHeight="1">
      <c r="A21" s="77" t="s">
        <v>188</v>
      </c>
      <c r="B21" s="84">
        <v>7.0</v>
      </c>
      <c r="C21" s="99">
        <v>6.0</v>
      </c>
      <c r="D21" s="84">
        <v>7.0</v>
      </c>
      <c r="E21" s="97">
        <v>7.0</v>
      </c>
    </row>
    <row r="22" ht="12.75" customHeight="1">
      <c r="A22" s="77" t="s">
        <v>189</v>
      </c>
      <c r="B22" s="98">
        <v>3.0</v>
      </c>
      <c r="C22" s="99">
        <v>4.0</v>
      </c>
      <c r="D22" s="84">
        <v>3.0</v>
      </c>
      <c r="E22" s="84">
        <v>2.0</v>
      </c>
    </row>
    <row r="23" ht="12.75" customHeight="1">
      <c r="A23" s="77" t="s">
        <v>190</v>
      </c>
      <c r="B23" s="84">
        <v>0.0</v>
      </c>
      <c r="C23" s="99">
        <v>0.0</v>
      </c>
      <c r="D23" s="84">
        <v>3.0</v>
      </c>
      <c r="E23" s="84">
        <v>3.0</v>
      </c>
    </row>
    <row r="24" ht="12.75" customHeight="1">
      <c r="A24" s="77" t="s">
        <v>191</v>
      </c>
      <c r="B24" s="84">
        <v>3.0</v>
      </c>
      <c r="C24" s="99">
        <v>3.0</v>
      </c>
      <c r="D24" s="84">
        <v>2.0</v>
      </c>
      <c r="E24" s="84">
        <v>2.0</v>
      </c>
    </row>
    <row r="25" ht="12.75" customHeight="1">
      <c r="A25" s="77" t="s">
        <v>192</v>
      </c>
      <c r="B25" s="84">
        <v>5.0</v>
      </c>
      <c r="C25" s="99">
        <v>5.0</v>
      </c>
      <c r="D25" s="84">
        <v>7.0</v>
      </c>
      <c r="E25" s="84">
        <v>13.0</v>
      </c>
    </row>
    <row r="26" ht="12.75" customHeight="1">
      <c r="A26" s="77" t="s">
        <v>193</v>
      </c>
      <c r="B26" s="84">
        <v>7.0</v>
      </c>
      <c r="C26" s="99">
        <v>6.0</v>
      </c>
      <c r="D26" s="84">
        <v>7.0</v>
      </c>
      <c r="E26" s="84">
        <v>4.0</v>
      </c>
    </row>
    <row r="27" ht="12.75" customHeight="1">
      <c r="A27" s="77" t="s">
        <v>194</v>
      </c>
      <c r="B27" s="84">
        <v>0.0</v>
      </c>
      <c r="C27" s="99">
        <v>0.0</v>
      </c>
      <c r="D27" s="84">
        <v>0.0</v>
      </c>
      <c r="E27" s="84">
        <v>14.0</v>
      </c>
    </row>
    <row r="28" ht="12.75" customHeight="1">
      <c r="A28" s="77" t="s">
        <v>195</v>
      </c>
      <c r="B28" s="84">
        <v>9.0</v>
      </c>
      <c r="C28" s="99">
        <v>7.0</v>
      </c>
      <c r="D28" s="84">
        <v>9.0</v>
      </c>
      <c r="E28" s="97">
        <v>10.0</v>
      </c>
    </row>
    <row r="29" ht="12.75" customHeight="1">
      <c r="A29" s="77" t="s">
        <v>196</v>
      </c>
      <c r="B29" s="98">
        <v>3.0</v>
      </c>
      <c r="C29" s="99">
        <v>3.0</v>
      </c>
      <c r="D29" s="84">
        <v>3.0</v>
      </c>
      <c r="E29" s="84">
        <v>3.0</v>
      </c>
    </row>
    <row r="30" ht="12.75" customHeight="1">
      <c r="A30" s="77" t="s">
        <v>197</v>
      </c>
      <c r="B30" s="84">
        <v>3.0</v>
      </c>
      <c r="C30" s="99">
        <v>3.0</v>
      </c>
      <c r="D30" s="84">
        <v>9.0</v>
      </c>
      <c r="E30" s="84">
        <v>9.0</v>
      </c>
    </row>
    <row r="31" ht="12.75" customHeight="1">
      <c r="A31" s="77" t="s">
        <v>198</v>
      </c>
      <c r="B31" s="84">
        <v>6.0</v>
      </c>
      <c r="C31" s="99">
        <v>6.0</v>
      </c>
      <c r="D31" s="84">
        <v>6.0</v>
      </c>
      <c r="E31" s="84">
        <v>4.0</v>
      </c>
    </row>
    <row r="32" ht="12.75" customHeight="1">
      <c r="A32" s="77" t="s">
        <v>199</v>
      </c>
      <c r="B32" s="84">
        <v>4.0</v>
      </c>
      <c r="C32" s="99">
        <v>2.0</v>
      </c>
      <c r="D32" s="84">
        <v>4.0</v>
      </c>
      <c r="E32" s="84">
        <v>7.0</v>
      </c>
    </row>
    <row r="33" ht="12.75" customHeight="1">
      <c r="A33" s="77" t="s">
        <v>200</v>
      </c>
      <c r="B33" s="84">
        <v>5.0</v>
      </c>
      <c r="C33" s="100"/>
      <c r="D33" s="84">
        <v>6.0</v>
      </c>
      <c r="E33" s="84">
        <v>8.0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5.29"/>
    <col customWidth="1" min="3" max="3" width="10.0"/>
    <col customWidth="1" min="4" max="4" width="13.0"/>
    <col customWidth="1" min="5" max="13" width="8.86"/>
    <col customWidth="1" min="14" max="14" width="10.14"/>
    <col customWidth="1" min="15" max="26" width="8.86"/>
  </cols>
  <sheetData>
    <row r="1">
      <c r="A1" s="12" t="s">
        <v>217</v>
      </c>
      <c r="B1" s="12" t="s">
        <v>30</v>
      </c>
      <c r="C1" s="12" t="s">
        <v>217</v>
      </c>
      <c r="D1" s="12" t="s">
        <v>218</v>
      </c>
    </row>
    <row r="2">
      <c r="A2" s="104">
        <v>45415.0</v>
      </c>
      <c r="B2" s="12">
        <v>23650.0</v>
      </c>
      <c r="C2" s="104">
        <v>45415.0</v>
      </c>
      <c r="D2" s="12" t="s">
        <v>33</v>
      </c>
    </row>
    <row r="3">
      <c r="A3" s="104">
        <v>45422.0</v>
      </c>
      <c r="B3" s="12">
        <v>26950.0</v>
      </c>
      <c r="C3" s="104">
        <v>45422.0</v>
      </c>
      <c r="D3" s="12" t="s">
        <v>33</v>
      </c>
    </row>
    <row r="4">
      <c r="A4" s="104">
        <v>45429.0</v>
      </c>
      <c r="B4" s="12">
        <v>25020.0</v>
      </c>
      <c r="C4" s="104">
        <v>45429.0</v>
      </c>
      <c r="D4" s="12" t="s">
        <v>33</v>
      </c>
    </row>
    <row r="5">
      <c r="A5" s="104">
        <v>45436.0</v>
      </c>
      <c r="B5" s="12">
        <v>33050.0</v>
      </c>
      <c r="C5" s="104">
        <v>45436.0</v>
      </c>
      <c r="D5" s="12" t="s">
        <v>33</v>
      </c>
    </row>
    <row r="6">
      <c r="A6" s="104">
        <v>45443.0</v>
      </c>
      <c r="B6" s="12">
        <v>30100.0</v>
      </c>
      <c r="C6" s="104">
        <v>45443.0</v>
      </c>
      <c r="D6" s="12" t="s">
        <v>33</v>
      </c>
    </row>
    <row r="7">
      <c r="A7" s="104">
        <v>45450.0</v>
      </c>
      <c r="B7" s="12">
        <v>17960.0</v>
      </c>
      <c r="C7" s="104">
        <v>45450.0</v>
      </c>
      <c r="D7" s="12" t="s">
        <v>33</v>
      </c>
    </row>
    <row r="8">
      <c r="A8" s="104">
        <v>45457.0</v>
      </c>
      <c r="B8" s="12">
        <v>21840.0</v>
      </c>
      <c r="C8" s="104">
        <v>45457.0</v>
      </c>
      <c r="D8" s="12" t="s">
        <v>33</v>
      </c>
    </row>
    <row r="9">
      <c r="A9" s="104">
        <v>45464.0</v>
      </c>
      <c r="B9" s="12">
        <v>18220.0</v>
      </c>
      <c r="C9" s="104">
        <v>45464.0</v>
      </c>
      <c r="D9" s="12" t="s">
        <v>33</v>
      </c>
    </row>
    <row r="10">
      <c r="A10" s="104">
        <v>45471.0</v>
      </c>
      <c r="B10" s="12">
        <v>17960.0</v>
      </c>
      <c r="C10" s="104">
        <v>45471.0</v>
      </c>
      <c r="D10" s="12" t="s">
        <v>33</v>
      </c>
    </row>
    <row r="11">
      <c r="A11" s="104">
        <v>45478.0</v>
      </c>
      <c r="B11" s="12">
        <v>32690.0</v>
      </c>
      <c r="C11" s="104">
        <v>45478.0</v>
      </c>
      <c r="D11" s="12" t="s">
        <v>33</v>
      </c>
    </row>
    <row r="12">
      <c r="A12" s="104">
        <v>45485.0</v>
      </c>
      <c r="B12" s="12">
        <v>32740.0</v>
      </c>
      <c r="C12" s="104">
        <v>45485.0</v>
      </c>
      <c r="D12" s="12" t="s">
        <v>33</v>
      </c>
    </row>
    <row r="13">
      <c r="A13" s="104">
        <v>45492.0</v>
      </c>
      <c r="B13" s="12">
        <v>29670.0</v>
      </c>
      <c r="C13" s="104">
        <v>45492.0</v>
      </c>
      <c r="D13" s="12" t="s">
        <v>33</v>
      </c>
    </row>
    <row r="14">
      <c r="A14" s="104">
        <v>45499.0</v>
      </c>
      <c r="B14" s="12">
        <v>30970.0</v>
      </c>
      <c r="C14" s="104">
        <v>45499.0</v>
      </c>
      <c r="D14" s="12" t="s">
        <v>33</v>
      </c>
    </row>
    <row r="15">
      <c r="A15" s="104">
        <v>45506.0</v>
      </c>
      <c r="B15" s="12">
        <v>22730.0</v>
      </c>
      <c r="C15" s="104">
        <v>45506.0</v>
      </c>
      <c r="D15" s="12" t="s">
        <v>33</v>
      </c>
    </row>
    <row r="16">
      <c r="A16" s="104">
        <v>45513.0</v>
      </c>
      <c r="B16" s="12">
        <v>25730.0</v>
      </c>
      <c r="C16" s="104">
        <v>45513.0</v>
      </c>
      <c r="D16" s="12" t="s">
        <v>33</v>
      </c>
    </row>
    <row r="17">
      <c r="A17" s="104">
        <v>45520.0</v>
      </c>
      <c r="B17" s="12">
        <v>28780.0</v>
      </c>
      <c r="C17" s="104">
        <v>45520.0</v>
      </c>
      <c r="D17" s="12" t="s">
        <v>33</v>
      </c>
    </row>
    <row r="18">
      <c r="A18" s="104">
        <v>45527.0</v>
      </c>
      <c r="B18" s="12">
        <v>27510.0</v>
      </c>
      <c r="C18" s="104">
        <v>45527.0</v>
      </c>
      <c r="D18" s="12" t="s">
        <v>33</v>
      </c>
    </row>
    <row r="19">
      <c r="A19" s="104">
        <v>45534.0</v>
      </c>
      <c r="B19" s="12">
        <v>28760.0</v>
      </c>
      <c r="C19" s="104">
        <v>45534.0</v>
      </c>
      <c r="D19" s="12" t="s">
        <v>33</v>
      </c>
    </row>
    <row r="20">
      <c r="A20" s="104"/>
      <c r="B20" s="12">
        <f>SUM(B2:B19)</f>
        <v>474330</v>
      </c>
      <c r="C20" s="104"/>
      <c r="D20" s="12" t="s">
        <v>33</v>
      </c>
      <c r="E20" s="12">
        <v>18.0</v>
      </c>
    </row>
    <row r="21" ht="15.75" customHeight="1">
      <c r="A21" s="104"/>
      <c r="C21" s="104"/>
    </row>
    <row r="22" ht="15.75" customHeight="1">
      <c r="A22" s="104">
        <v>45418.0</v>
      </c>
      <c r="B22" s="12">
        <v>17660.0</v>
      </c>
      <c r="C22" s="104">
        <v>45418.0</v>
      </c>
      <c r="D22" s="12" t="s">
        <v>36</v>
      </c>
    </row>
    <row r="23" ht="15.75" customHeight="1">
      <c r="A23" s="104">
        <v>45425.0</v>
      </c>
      <c r="B23" s="12">
        <v>15570.0</v>
      </c>
      <c r="C23" s="104">
        <v>45425.0</v>
      </c>
      <c r="D23" s="12" t="s">
        <v>36</v>
      </c>
    </row>
    <row r="24" ht="15.75" customHeight="1">
      <c r="A24" s="104">
        <v>45432.0</v>
      </c>
      <c r="B24" s="12">
        <v>18060.0</v>
      </c>
      <c r="C24" s="104">
        <v>45432.0</v>
      </c>
      <c r="D24" s="12" t="s">
        <v>36</v>
      </c>
    </row>
    <row r="25" ht="15.75" customHeight="1">
      <c r="A25" s="104">
        <v>45439.0</v>
      </c>
      <c r="B25" s="12">
        <v>18570.0</v>
      </c>
      <c r="C25" s="104">
        <v>45439.0</v>
      </c>
      <c r="D25" s="12" t="s">
        <v>36</v>
      </c>
    </row>
    <row r="26" ht="15.75" customHeight="1">
      <c r="A26" s="104">
        <v>45446.0</v>
      </c>
      <c r="B26" s="12">
        <v>21730.0</v>
      </c>
      <c r="C26" s="104">
        <v>45446.0</v>
      </c>
      <c r="D26" s="12" t="s">
        <v>36</v>
      </c>
    </row>
    <row r="27" ht="15.75" customHeight="1">
      <c r="A27" s="104">
        <v>45453.0</v>
      </c>
      <c r="B27" s="12">
        <v>23780.0</v>
      </c>
      <c r="C27" s="104">
        <v>45453.0</v>
      </c>
      <c r="D27" s="12" t="s">
        <v>36</v>
      </c>
    </row>
    <row r="28" ht="15.75" customHeight="1">
      <c r="A28" s="104">
        <v>45460.0</v>
      </c>
      <c r="B28" s="12">
        <v>23180.0</v>
      </c>
      <c r="C28" s="104">
        <v>45460.0</v>
      </c>
      <c r="D28" s="12" t="s">
        <v>36</v>
      </c>
    </row>
    <row r="29" ht="15.75" customHeight="1">
      <c r="A29" s="104">
        <v>45467.0</v>
      </c>
      <c r="B29" s="12">
        <v>30520.0</v>
      </c>
      <c r="C29" s="104">
        <v>45467.0</v>
      </c>
      <c r="D29" s="12" t="s">
        <v>36</v>
      </c>
    </row>
    <row r="30" ht="15.75" customHeight="1">
      <c r="A30" s="104">
        <v>45474.0</v>
      </c>
      <c r="B30" s="12">
        <v>18880.0</v>
      </c>
      <c r="C30" s="104">
        <v>45474.0</v>
      </c>
      <c r="D30" s="12" t="s">
        <v>36</v>
      </c>
    </row>
    <row r="31" ht="15.75" customHeight="1">
      <c r="A31" s="104">
        <v>45481.0</v>
      </c>
      <c r="B31" s="12">
        <v>21940.0</v>
      </c>
      <c r="C31" s="104">
        <v>45481.0</v>
      </c>
      <c r="D31" s="12" t="s">
        <v>36</v>
      </c>
    </row>
    <row r="32" ht="15.75" customHeight="1">
      <c r="A32" s="104">
        <v>45488.0</v>
      </c>
      <c r="B32" s="12">
        <v>21740.0</v>
      </c>
      <c r="C32" s="104">
        <v>45488.0</v>
      </c>
      <c r="D32" s="12" t="s">
        <v>36</v>
      </c>
    </row>
    <row r="33" ht="15.75" customHeight="1">
      <c r="A33" s="104">
        <v>45495.0</v>
      </c>
      <c r="B33" s="12">
        <v>27360.0</v>
      </c>
      <c r="C33" s="104">
        <v>45495.0</v>
      </c>
      <c r="D33" s="12" t="s">
        <v>36</v>
      </c>
    </row>
    <row r="34" ht="15.75" customHeight="1">
      <c r="A34" s="104">
        <v>45502.0</v>
      </c>
      <c r="B34" s="12">
        <v>28100.0</v>
      </c>
      <c r="C34" s="104">
        <v>45502.0</v>
      </c>
      <c r="D34" s="12" t="s">
        <v>36</v>
      </c>
    </row>
    <row r="35" ht="15.75" customHeight="1">
      <c r="A35" s="104">
        <v>45509.0</v>
      </c>
      <c r="B35" s="12">
        <v>25690.0</v>
      </c>
      <c r="C35" s="104">
        <v>45509.0</v>
      </c>
      <c r="D35" s="12" t="s">
        <v>36</v>
      </c>
    </row>
    <row r="36" ht="15.75" customHeight="1">
      <c r="A36" s="104">
        <v>45516.0</v>
      </c>
      <c r="B36" s="12">
        <v>24100.0</v>
      </c>
      <c r="C36" s="104">
        <v>45516.0</v>
      </c>
      <c r="D36" s="12" t="s">
        <v>36</v>
      </c>
    </row>
    <row r="37" ht="15.75" customHeight="1">
      <c r="A37" s="104">
        <v>45523.0</v>
      </c>
      <c r="B37" s="12">
        <v>19970.0</v>
      </c>
      <c r="C37" s="104">
        <v>45523.0</v>
      </c>
      <c r="D37" s="12" t="s">
        <v>36</v>
      </c>
    </row>
    <row r="38" ht="15.75" customHeight="1">
      <c r="A38" s="104">
        <v>45530.0</v>
      </c>
      <c r="B38" s="12">
        <v>26410.0</v>
      </c>
      <c r="C38" s="104">
        <v>45530.0</v>
      </c>
      <c r="D38" s="12" t="s">
        <v>36</v>
      </c>
    </row>
    <row r="39" ht="15.75" customHeight="1">
      <c r="A39" s="104"/>
      <c r="B39" s="12">
        <f>SUM(B22:B38)</f>
        <v>383260</v>
      </c>
      <c r="C39" s="104"/>
      <c r="D39" s="12" t="s">
        <v>36</v>
      </c>
      <c r="E39" s="12">
        <v>17.0</v>
      </c>
    </row>
    <row r="40" ht="15.75" customHeight="1">
      <c r="A40" s="104"/>
      <c r="C40" s="104"/>
    </row>
    <row r="41" ht="15.75" customHeight="1">
      <c r="A41" s="104">
        <v>45416.0</v>
      </c>
      <c r="B41" s="12">
        <v>18960.0</v>
      </c>
      <c r="C41" s="104">
        <v>45416.0</v>
      </c>
      <c r="D41" s="12" t="s">
        <v>34</v>
      </c>
    </row>
    <row r="42" ht="15.75" customHeight="1">
      <c r="A42" s="104">
        <v>45423.0</v>
      </c>
      <c r="B42" s="12">
        <v>18890.0</v>
      </c>
      <c r="C42" s="104">
        <v>45423.0</v>
      </c>
      <c r="D42" s="12" t="s">
        <v>34</v>
      </c>
    </row>
    <row r="43" ht="15.75" customHeight="1">
      <c r="A43" s="104">
        <v>45430.0</v>
      </c>
      <c r="B43" s="12">
        <v>16870.0</v>
      </c>
      <c r="C43" s="104">
        <v>45430.0</v>
      </c>
      <c r="D43" s="12" t="s">
        <v>34</v>
      </c>
    </row>
    <row r="44" ht="15.75" customHeight="1">
      <c r="A44" s="104">
        <v>45437.0</v>
      </c>
      <c r="B44" s="12">
        <v>18620.0</v>
      </c>
      <c r="C44" s="104">
        <v>45437.0</v>
      </c>
      <c r="D44" s="12" t="s">
        <v>34</v>
      </c>
    </row>
    <row r="45" ht="15.75" customHeight="1">
      <c r="A45" s="104">
        <v>45444.0</v>
      </c>
      <c r="B45" s="12">
        <v>18350.0</v>
      </c>
      <c r="C45" s="104">
        <v>45444.0</v>
      </c>
      <c r="D45" s="12" t="s">
        <v>34</v>
      </c>
    </row>
    <row r="46" ht="15.75" customHeight="1">
      <c r="A46" s="104">
        <v>45451.0</v>
      </c>
      <c r="B46" s="12">
        <v>21070.0</v>
      </c>
      <c r="C46" s="104">
        <v>45451.0</v>
      </c>
      <c r="D46" s="12" t="s">
        <v>34</v>
      </c>
    </row>
    <row r="47" ht="15.75" customHeight="1">
      <c r="A47" s="104">
        <v>45458.0</v>
      </c>
      <c r="B47" s="12">
        <v>20510.0</v>
      </c>
      <c r="C47" s="104">
        <v>45458.0</v>
      </c>
      <c r="D47" s="12" t="s">
        <v>34</v>
      </c>
    </row>
    <row r="48" ht="15.75" customHeight="1">
      <c r="A48" s="104">
        <v>45465.0</v>
      </c>
      <c r="B48" s="12">
        <v>20790.0</v>
      </c>
      <c r="C48" s="104">
        <v>45465.0</v>
      </c>
      <c r="D48" s="12" t="s">
        <v>34</v>
      </c>
    </row>
    <row r="49" ht="15.75" customHeight="1">
      <c r="A49" s="104">
        <v>45472.0</v>
      </c>
      <c r="B49" s="12">
        <v>21430.0</v>
      </c>
      <c r="C49" s="104">
        <v>45472.0</v>
      </c>
      <c r="D49" s="12" t="s">
        <v>34</v>
      </c>
    </row>
    <row r="50" ht="15.75" customHeight="1">
      <c r="A50" s="104">
        <v>45479.0</v>
      </c>
      <c r="B50" s="12">
        <v>21470.0</v>
      </c>
      <c r="C50" s="104">
        <v>45479.0</v>
      </c>
      <c r="D50" s="12" t="s">
        <v>34</v>
      </c>
    </row>
    <row r="51" ht="15.75" customHeight="1">
      <c r="A51" s="104">
        <v>45486.0</v>
      </c>
      <c r="B51" s="12">
        <v>20080.0</v>
      </c>
      <c r="C51" s="104">
        <v>45486.0</v>
      </c>
      <c r="D51" s="12" t="s">
        <v>34</v>
      </c>
    </row>
    <row r="52" ht="15.75" customHeight="1">
      <c r="A52" s="104">
        <v>45493.0</v>
      </c>
      <c r="B52" s="12">
        <v>20920.0</v>
      </c>
      <c r="C52" s="104">
        <v>45493.0</v>
      </c>
      <c r="D52" s="12" t="s">
        <v>34</v>
      </c>
    </row>
    <row r="53" ht="15.75" customHeight="1">
      <c r="A53" s="104">
        <v>45500.0</v>
      </c>
      <c r="B53" s="12">
        <v>21510.0</v>
      </c>
      <c r="C53" s="104">
        <v>45500.0</v>
      </c>
      <c r="D53" s="12" t="s">
        <v>34</v>
      </c>
    </row>
    <row r="54" ht="15.75" customHeight="1">
      <c r="A54" s="104">
        <v>45507.0</v>
      </c>
      <c r="B54" s="12">
        <v>28900.0</v>
      </c>
      <c r="C54" s="104">
        <v>45507.0</v>
      </c>
      <c r="D54" s="12" t="s">
        <v>34</v>
      </c>
    </row>
    <row r="55" ht="15.75" customHeight="1">
      <c r="A55" s="104">
        <v>45514.0</v>
      </c>
      <c r="B55" s="12">
        <v>34920.0</v>
      </c>
      <c r="C55" s="104">
        <v>45514.0</v>
      </c>
      <c r="D55" s="12" t="s">
        <v>34</v>
      </c>
    </row>
    <row r="56" ht="15.75" customHeight="1">
      <c r="A56" s="104">
        <v>45521.0</v>
      </c>
      <c r="B56" s="12">
        <v>28950.0</v>
      </c>
      <c r="C56" s="104">
        <v>45521.0</v>
      </c>
      <c r="D56" s="12" t="s">
        <v>34</v>
      </c>
    </row>
    <row r="57" ht="15.75" customHeight="1">
      <c r="A57" s="104">
        <v>45528.0</v>
      </c>
      <c r="B57" s="12">
        <v>31010.0</v>
      </c>
      <c r="C57" s="104">
        <v>45528.0</v>
      </c>
      <c r="D57" s="12" t="s">
        <v>34</v>
      </c>
    </row>
    <row r="58" ht="15.75" customHeight="1">
      <c r="A58" s="104">
        <v>45535.0</v>
      </c>
      <c r="B58" s="12">
        <v>31280.0</v>
      </c>
      <c r="C58" s="104">
        <v>45535.0</v>
      </c>
      <c r="D58" s="12" t="s">
        <v>34</v>
      </c>
    </row>
    <row r="59" ht="15.75" customHeight="1">
      <c r="A59" s="104"/>
      <c r="B59" s="12">
        <f>SUM(B41:B58)</f>
        <v>414530</v>
      </c>
      <c r="C59" s="104"/>
      <c r="D59" s="12" t="s">
        <v>34</v>
      </c>
      <c r="E59" s="12">
        <v>18.0</v>
      </c>
    </row>
    <row r="60" ht="15.75" customHeight="1">
      <c r="A60" s="104"/>
      <c r="C60" s="104"/>
    </row>
    <row r="61" ht="15.75" customHeight="1">
      <c r="A61" s="104">
        <v>45417.0</v>
      </c>
      <c r="B61" s="12">
        <v>28800.0</v>
      </c>
      <c r="C61" s="104">
        <v>45417.0</v>
      </c>
      <c r="D61" s="12" t="s">
        <v>35</v>
      </c>
    </row>
    <row r="62" ht="15.75" customHeight="1">
      <c r="A62" s="104">
        <v>45424.0</v>
      </c>
      <c r="B62" s="12">
        <v>31010.0</v>
      </c>
      <c r="C62" s="104">
        <v>45424.0</v>
      </c>
      <c r="D62" s="12" t="s">
        <v>35</v>
      </c>
    </row>
    <row r="63" ht="15.75" customHeight="1">
      <c r="A63" s="104">
        <v>45431.0</v>
      </c>
      <c r="B63" s="12">
        <v>28820.0</v>
      </c>
      <c r="C63" s="104">
        <v>45431.0</v>
      </c>
      <c r="D63" s="12" t="s">
        <v>35</v>
      </c>
    </row>
    <row r="64" ht="15.75" customHeight="1">
      <c r="A64" s="104">
        <v>45438.0</v>
      </c>
      <c r="B64" s="12">
        <v>27450.0</v>
      </c>
      <c r="C64" s="104">
        <v>45438.0</v>
      </c>
      <c r="D64" s="12" t="s">
        <v>35</v>
      </c>
    </row>
    <row r="65" ht="15.75" customHeight="1">
      <c r="A65" s="104">
        <v>45445.0</v>
      </c>
      <c r="B65" s="12">
        <v>16820.0</v>
      </c>
      <c r="C65" s="104">
        <v>45445.0</v>
      </c>
      <c r="D65" s="12" t="s">
        <v>35</v>
      </c>
    </row>
    <row r="66" ht="15.75" customHeight="1">
      <c r="A66" s="104">
        <v>45452.0</v>
      </c>
      <c r="B66" s="12">
        <v>18860.0</v>
      </c>
      <c r="C66" s="104">
        <v>45452.0</v>
      </c>
      <c r="D66" s="12" t="s">
        <v>35</v>
      </c>
    </row>
    <row r="67" ht="15.75" customHeight="1">
      <c r="A67" s="104">
        <v>45459.0</v>
      </c>
      <c r="B67" s="12">
        <v>18160.0</v>
      </c>
      <c r="C67" s="104">
        <v>45459.0</v>
      </c>
      <c r="D67" s="12" t="s">
        <v>35</v>
      </c>
    </row>
    <row r="68" ht="15.75" customHeight="1">
      <c r="A68" s="104">
        <v>45466.0</v>
      </c>
      <c r="B68" s="12">
        <v>21480.0</v>
      </c>
      <c r="C68" s="104">
        <v>45466.0</v>
      </c>
      <c r="D68" s="12" t="s">
        <v>35</v>
      </c>
    </row>
    <row r="69" ht="15.75" customHeight="1">
      <c r="A69" s="104">
        <v>45473.0</v>
      </c>
      <c r="B69" s="12">
        <v>15600.0</v>
      </c>
      <c r="C69" s="104">
        <v>45473.0</v>
      </c>
      <c r="D69" s="12" t="s">
        <v>35</v>
      </c>
    </row>
    <row r="70" ht="15.75" customHeight="1">
      <c r="A70" s="104">
        <v>45480.0</v>
      </c>
      <c r="B70" s="12">
        <v>26850.0</v>
      </c>
      <c r="C70" s="104">
        <v>45480.0</v>
      </c>
      <c r="D70" s="12" t="s">
        <v>35</v>
      </c>
    </row>
    <row r="71" ht="15.75" customHeight="1">
      <c r="A71" s="104">
        <v>45487.0</v>
      </c>
      <c r="B71" s="12">
        <v>29140.0</v>
      </c>
      <c r="C71" s="104">
        <v>45487.0</v>
      </c>
      <c r="D71" s="12" t="s">
        <v>35</v>
      </c>
    </row>
    <row r="72" ht="15.75" customHeight="1">
      <c r="A72" s="104">
        <v>45494.0</v>
      </c>
      <c r="B72" s="12">
        <v>26410.0</v>
      </c>
      <c r="C72" s="104">
        <v>45494.0</v>
      </c>
      <c r="D72" s="12" t="s">
        <v>35</v>
      </c>
    </row>
    <row r="73" ht="15.75" customHeight="1">
      <c r="A73" s="104">
        <v>45501.0</v>
      </c>
      <c r="B73" s="12">
        <v>28440.0</v>
      </c>
      <c r="C73" s="104">
        <v>45501.0</v>
      </c>
      <c r="D73" s="12" t="s">
        <v>35</v>
      </c>
    </row>
    <row r="74" ht="15.75" customHeight="1">
      <c r="A74" s="104">
        <v>45508.0</v>
      </c>
      <c r="B74" s="12">
        <v>30070.0</v>
      </c>
      <c r="C74" s="104">
        <v>45508.0</v>
      </c>
      <c r="D74" s="12" t="s">
        <v>35</v>
      </c>
    </row>
    <row r="75" ht="15.75" customHeight="1">
      <c r="A75" s="104">
        <v>45515.0</v>
      </c>
      <c r="B75" s="12">
        <v>31740.0</v>
      </c>
      <c r="C75" s="104">
        <v>45515.0</v>
      </c>
      <c r="D75" s="12" t="s">
        <v>35</v>
      </c>
    </row>
    <row r="76" ht="15.75" customHeight="1">
      <c r="A76" s="104">
        <v>45522.0</v>
      </c>
      <c r="B76" s="12">
        <v>30440.0</v>
      </c>
      <c r="C76" s="104">
        <v>45522.0</v>
      </c>
      <c r="D76" s="12" t="s">
        <v>35</v>
      </c>
    </row>
    <row r="77" ht="15.75" customHeight="1">
      <c r="A77" s="104">
        <v>45529.0</v>
      </c>
      <c r="B77" s="12">
        <v>27180.0</v>
      </c>
      <c r="C77" s="104">
        <v>45529.0</v>
      </c>
      <c r="D77" s="12" t="s">
        <v>35</v>
      </c>
    </row>
    <row r="78" ht="15.75" customHeight="1">
      <c r="A78" s="104"/>
      <c r="B78" s="12">
        <f>SUM(B61:B77)</f>
        <v>437270</v>
      </c>
      <c r="C78" s="104"/>
      <c r="D78" s="12" t="s">
        <v>35</v>
      </c>
      <c r="E78" s="12">
        <v>17.0</v>
      </c>
    </row>
    <row r="79" ht="15.75" customHeight="1">
      <c r="A79" s="104"/>
      <c r="C79" s="104"/>
    </row>
    <row r="80" ht="15.75" customHeight="1">
      <c r="A80" s="104">
        <v>45414.0</v>
      </c>
      <c r="B80" s="12">
        <v>18200.0</v>
      </c>
      <c r="C80" s="104">
        <v>45414.0</v>
      </c>
      <c r="D80" s="12" t="s">
        <v>32</v>
      </c>
    </row>
    <row r="81" ht="15.75" customHeight="1">
      <c r="A81" s="104">
        <v>45421.0</v>
      </c>
      <c r="B81" s="12">
        <v>18500.0</v>
      </c>
      <c r="C81" s="104">
        <v>45421.0</v>
      </c>
      <c r="D81" s="12" t="s">
        <v>32</v>
      </c>
    </row>
    <row r="82" ht="15.75" customHeight="1">
      <c r="A82" s="104">
        <v>45428.0</v>
      </c>
      <c r="B82" s="12">
        <v>17610.0</v>
      </c>
      <c r="C82" s="104">
        <v>45428.0</v>
      </c>
      <c r="D82" s="12" t="s">
        <v>32</v>
      </c>
    </row>
    <row r="83" ht="15.75" customHeight="1">
      <c r="A83" s="104">
        <v>45435.0</v>
      </c>
      <c r="B83" s="12">
        <v>17970.0</v>
      </c>
      <c r="C83" s="104">
        <v>45435.0</v>
      </c>
      <c r="D83" s="12" t="s">
        <v>32</v>
      </c>
    </row>
    <row r="84" ht="15.75" customHeight="1">
      <c r="A84" s="104">
        <v>45442.0</v>
      </c>
      <c r="B84" s="12">
        <v>18770.0</v>
      </c>
      <c r="C84" s="104">
        <v>45442.0</v>
      </c>
      <c r="D84" s="12" t="s">
        <v>32</v>
      </c>
    </row>
    <row r="85" ht="15.75" customHeight="1">
      <c r="A85" s="104">
        <v>45449.0</v>
      </c>
      <c r="B85" s="12">
        <v>17880.0</v>
      </c>
      <c r="C85" s="104">
        <v>45449.0</v>
      </c>
      <c r="D85" s="12" t="s">
        <v>32</v>
      </c>
    </row>
    <row r="86" ht="15.75" customHeight="1">
      <c r="A86" s="104">
        <v>45456.0</v>
      </c>
      <c r="B86" s="12">
        <v>16050.0</v>
      </c>
      <c r="C86" s="104">
        <v>45456.0</v>
      </c>
      <c r="D86" s="12" t="s">
        <v>32</v>
      </c>
    </row>
    <row r="87" ht="15.75" customHeight="1">
      <c r="A87" s="104">
        <v>45463.0</v>
      </c>
      <c r="B87" s="12">
        <v>19030.0</v>
      </c>
      <c r="C87" s="104">
        <v>45463.0</v>
      </c>
      <c r="D87" s="12" t="s">
        <v>32</v>
      </c>
    </row>
    <row r="88" ht="15.75" customHeight="1">
      <c r="A88" s="104">
        <v>45470.0</v>
      </c>
      <c r="B88" s="12">
        <v>19080.0</v>
      </c>
      <c r="C88" s="104">
        <v>45470.0</v>
      </c>
      <c r="D88" s="12" t="s">
        <v>32</v>
      </c>
    </row>
    <row r="89" ht="15.75" customHeight="1">
      <c r="A89" s="104">
        <v>45477.0</v>
      </c>
      <c r="B89" s="12">
        <v>17600.0</v>
      </c>
      <c r="C89" s="104">
        <v>45477.0</v>
      </c>
      <c r="D89" s="12" t="s">
        <v>32</v>
      </c>
    </row>
    <row r="90" ht="15.75" customHeight="1">
      <c r="A90" s="104">
        <v>45484.0</v>
      </c>
      <c r="B90" s="12">
        <v>19150.0</v>
      </c>
      <c r="C90" s="104">
        <v>45484.0</v>
      </c>
      <c r="D90" s="12" t="s">
        <v>32</v>
      </c>
    </row>
    <row r="91" ht="15.75" customHeight="1">
      <c r="A91" s="104">
        <v>45491.0</v>
      </c>
      <c r="B91" s="12">
        <v>16160.0</v>
      </c>
      <c r="C91" s="104">
        <v>45491.0</v>
      </c>
      <c r="D91" s="12" t="s">
        <v>32</v>
      </c>
    </row>
    <row r="92" ht="15.75" customHeight="1">
      <c r="A92" s="104">
        <v>45498.0</v>
      </c>
      <c r="B92" s="12">
        <v>22270.0</v>
      </c>
      <c r="C92" s="104">
        <v>45498.0</v>
      </c>
      <c r="D92" s="12" t="s">
        <v>32</v>
      </c>
    </row>
    <row r="93" ht="15.75" customHeight="1">
      <c r="A93" s="104">
        <v>45505.0</v>
      </c>
      <c r="B93" s="12">
        <v>18720.0</v>
      </c>
      <c r="C93" s="104">
        <v>45505.0</v>
      </c>
      <c r="D93" s="12" t="s">
        <v>32</v>
      </c>
    </row>
    <row r="94" ht="15.75" customHeight="1">
      <c r="A94" s="104">
        <v>45512.0</v>
      </c>
      <c r="B94" s="12">
        <v>24710.0</v>
      </c>
      <c r="C94" s="104">
        <v>45512.0</v>
      </c>
      <c r="D94" s="12" t="s">
        <v>32</v>
      </c>
    </row>
    <row r="95" ht="15.75" customHeight="1">
      <c r="A95" s="104">
        <v>45519.0</v>
      </c>
      <c r="B95" s="12">
        <v>26210.0</v>
      </c>
      <c r="C95" s="104">
        <v>45519.0</v>
      </c>
      <c r="D95" s="12" t="s">
        <v>32</v>
      </c>
    </row>
    <row r="96" ht="15.75" customHeight="1">
      <c r="A96" s="104">
        <v>45526.0</v>
      </c>
      <c r="B96" s="12">
        <v>26380.0</v>
      </c>
      <c r="C96" s="104">
        <v>45526.0</v>
      </c>
      <c r="D96" s="12" t="s">
        <v>32</v>
      </c>
    </row>
    <row r="97" ht="15.75" customHeight="1">
      <c r="A97" s="104">
        <v>45533.0</v>
      </c>
      <c r="B97" s="12">
        <v>30700.0</v>
      </c>
      <c r="C97" s="104">
        <v>45533.0</v>
      </c>
      <c r="D97" s="12" t="s">
        <v>32</v>
      </c>
    </row>
    <row r="98" ht="15.75" customHeight="1">
      <c r="A98" s="104"/>
      <c r="B98" s="12">
        <f>SUM(B80:B97)</f>
        <v>364990</v>
      </c>
      <c r="C98" s="104"/>
      <c r="D98" s="12" t="s">
        <v>32</v>
      </c>
      <c r="E98" s="12">
        <v>18.0</v>
      </c>
    </row>
    <row r="99" ht="15.75" customHeight="1">
      <c r="A99" s="104"/>
      <c r="C99" s="104"/>
    </row>
    <row r="100" ht="15.75" customHeight="1">
      <c r="A100" s="104">
        <v>45419.0</v>
      </c>
      <c r="B100" s="12">
        <v>18300.0</v>
      </c>
      <c r="C100" s="104">
        <v>45419.0</v>
      </c>
      <c r="D100" s="12" t="s">
        <v>37</v>
      </c>
    </row>
    <row r="101" ht="15.75" customHeight="1">
      <c r="A101" s="104">
        <v>45426.0</v>
      </c>
      <c r="B101" s="12">
        <v>23560.0</v>
      </c>
      <c r="C101" s="104">
        <v>45426.0</v>
      </c>
      <c r="D101" s="12" t="s">
        <v>37</v>
      </c>
    </row>
    <row r="102" ht="15.75" customHeight="1">
      <c r="A102" s="104">
        <v>45433.0</v>
      </c>
      <c r="B102" s="12">
        <v>19710.0</v>
      </c>
      <c r="C102" s="104">
        <v>45433.0</v>
      </c>
      <c r="D102" s="12" t="s">
        <v>37</v>
      </c>
    </row>
    <row r="103" ht="15.75" customHeight="1">
      <c r="A103" s="104">
        <v>45440.0</v>
      </c>
      <c r="B103" s="12">
        <v>17710.0</v>
      </c>
      <c r="C103" s="104">
        <v>45440.0</v>
      </c>
      <c r="D103" s="12" t="s">
        <v>37</v>
      </c>
    </row>
    <row r="104" ht="15.75" customHeight="1">
      <c r="A104" s="104">
        <v>45447.0</v>
      </c>
      <c r="B104" s="12">
        <v>19380.0</v>
      </c>
      <c r="C104" s="104">
        <v>45447.0</v>
      </c>
      <c r="D104" s="12" t="s">
        <v>37</v>
      </c>
    </row>
    <row r="105" ht="15.75" customHeight="1">
      <c r="A105" s="104">
        <v>45454.0</v>
      </c>
      <c r="B105" s="12">
        <v>20460.0</v>
      </c>
      <c r="C105" s="104">
        <v>45454.0</v>
      </c>
      <c r="D105" s="12" t="s">
        <v>37</v>
      </c>
    </row>
    <row r="106" ht="15.75" customHeight="1">
      <c r="A106" s="104">
        <v>45461.0</v>
      </c>
      <c r="B106" s="12">
        <v>18310.0</v>
      </c>
      <c r="C106" s="104">
        <v>45461.0</v>
      </c>
      <c r="D106" s="12" t="s">
        <v>37</v>
      </c>
    </row>
    <row r="107" ht="15.75" customHeight="1">
      <c r="A107" s="104">
        <v>45468.0</v>
      </c>
      <c r="B107" s="12">
        <v>17360.0</v>
      </c>
      <c r="C107" s="104">
        <v>45468.0</v>
      </c>
      <c r="D107" s="12" t="s">
        <v>37</v>
      </c>
    </row>
    <row r="108" ht="15.75" customHeight="1">
      <c r="A108" s="104">
        <v>45475.0</v>
      </c>
      <c r="B108" s="12">
        <v>21030.0</v>
      </c>
      <c r="C108" s="104">
        <v>45475.0</v>
      </c>
      <c r="D108" s="12" t="s">
        <v>37</v>
      </c>
    </row>
    <row r="109" ht="15.75" customHeight="1">
      <c r="A109" s="104">
        <v>45482.0</v>
      </c>
      <c r="B109" s="12">
        <v>22130.0</v>
      </c>
      <c r="C109" s="104">
        <v>45482.0</v>
      </c>
      <c r="D109" s="12" t="s">
        <v>37</v>
      </c>
    </row>
    <row r="110" ht="15.75" customHeight="1">
      <c r="A110" s="104">
        <v>45489.0</v>
      </c>
      <c r="B110" s="12">
        <v>20750.0</v>
      </c>
      <c r="C110" s="104">
        <v>45489.0</v>
      </c>
      <c r="D110" s="12" t="s">
        <v>37</v>
      </c>
    </row>
    <row r="111" ht="15.75" customHeight="1">
      <c r="A111" s="104">
        <v>45496.0</v>
      </c>
      <c r="B111" s="12">
        <v>23640.0</v>
      </c>
      <c r="C111" s="104">
        <v>45496.0</v>
      </c>
      <c r="D111" s="12" t="s">
        <v>37</v>
      </c>
    </row>
    <row r="112" ht="15.75" customHeight="1">
      <c r="A112" s="104">
        <v>45503.0</v>
      </c>
      <c r="B112" s="12">
        <v>22110.0</v>
      </c>
      <c r="C112" s="104">
        <v>45503.0</v>
      </c>
      <c r="D112" s="12" t="s">
        <v>37</v>
      </c>
    </row>
    <row r="113" ht="15.75" customHeight="1">
      <c r="A113" s="104">
        <v>45510.0</v>
      </c>
      <c r="B113" s="12">
        <v>21470.0</v>
      </c>
      <c r="C113" s="104">
        <v>45510.0</v>
      </c>
      <c r="D113" s="12" t="s">
        <v>37</v>
      </c>
    </row>
    <row r="114" ht="15.75" customHeight="1">
      <c r="A114" s="104">
        <v>45517.0</v>
      </c>
      <c r="B114" s="12">
        <v>17520.0</v>
      </c>
      <c r="C114" s="104">
        <v>45517.0</v>
      </c>
      <c r="D114" s="12" t="s">
        <v>37</v>
      </c>
    </row>
    <row r="115" ht="15.75" customHeight="1">
      <c r="A115" s="104">
        <v>45524.0</v>
      </c>
      <c r="B115" s="12">
        <v>18660.0</v>
      </c>
      <c r="C115" s="104">
        <v>45524.0</v>
      </c>
      <c r="D115" s="12" t="s">
        <v>37</v>
      </c>
    </row>
    <row r="116" ht="15.75" customHeight="1">
      <c r="A116" s="104">
        <v>45531.0</v>
      </c>
      <c r="B116" s="12">
        <v>19850.0</v>
      </c>
      <c r="C116" s="104">
        <v>45531.0</v>
      </c>
      <c r="D116" s="12" t="s">
        <v>37</v>
      </c>
    </row>
    <row r="117" ht="15.75" customHeight="1">
      <c r="A117" s="104"/>
      <c r="B117" s="12">
        <f>SUM(B100:B116)</f>
        <v>341950</v>
      </c>
      <c r="C117" s="104"/>
      <c r="D117" s="12" t="s">
        <v>37</v>
      </c>
      <c r="E117" s="12">
        <v>17.0</v>
      </c>
    </row>
    <row r="118" ht="15.75" customHeight="1">
      <c r="A118" s="104"/>
      <c r="C118" s="104"/>
    </row>
    <row r="119" ht="15.75" customHeight="1">
      <c r="A119" s="104">
        <v>45413.0</v>
      </c>
      <c r="B119" s="12">
        <v>16600.0</v>
      </c>
      <c r="C119" s="104">
        <v>45413.0</v>
      </c>
      <c r="D119" s="12" t="s">
        <v>31</v>
      </c>
      <c r="L119" s="12" t="s">
        <v>36</v>
      </c>
      <c r="M119" s="12">
        <v>383260.0</v>
      </c>
      <c r="N119" s="12" t="s">
        <v>48</v>
      </c>
    </row>
    <row r="120" ht="15.75" customHeight="1">
      <c r="A120" s="104">
        <v>45420.0</v>
      </c>
      <c r="B120" s="12">
        <v>20770.0</v>
      </c>
      <c r="C120" s="104">
        <v>45420.0</v>
      </c>
      <c r="D120" s="12" t="s">
        <v>31</v>
      </c>
      <c r="L120" s="12" t="s">
        <v>37</v>
      </c>
      <c r="M120" s="12">
        <v>341950.0</v>
      </c>
      <c r="N120" s="12" t="s">
        <v>49</v>
      </c>
    </row>
    <row r="121" ht="15.75" customHeight="1">
      <c r="A121" s="104">
        <v>45427.0</v>
      </c>
      <c r="B121" s="12">
        <v>19610.0</v>
      </c>
      <c r="C121" s="104">
        <v>45427.0</v>
      </c>
      <c r="D121" s="12" t="s">
        <v>31</v>
      </c>
      <c r="L121" s="12" t="s">
        <v>31</v>
      </c>
      <c r="M121" s="12">
        <v>474960.0</v>
      </c>
      <c r="N121" s="12" t="s">
        <v>219</v>
      </c>
    </row>
    <row r="122" ht="15.75" customHeight="1">
      <c r="A122" s="104">
        <v>45434.0</v>
      </c>
      <c r="B122" s="12">
        <v>22570.0</v>
      </c>
      <c r="C122" s="104">
        <v>45434.0</v>
      </c>
      <c r="D122" s="12" t="s">
        <v>31</v>
      </c>
      <c r="L122" s="12" t="s">
        <v>32</v>
      </c>
      <c r="M122" s="12">
        <v>364990.0</v>
      </c>
      <c r="N122" s="12" t="s">
        <v>220</v>
      </c>
    </row>
    <row r="123" ht="15.75" customHeight="1">
      <c r="A123" s="104">
        <v>45441.0</v>
      </c>
      <c r="B123" s="12">
        <v>21600.0</v>
      </c>
      <c r="C123" s="104">
        <v>45441.0</v>
      </c>
      <c r="D123" s="12" t="s">
        <v>31</v>
      </c>
      <c r="L123" s="12" t="s">
        <v>33</v>
      </c>
      <c r="M123" s="12">
        <v>474330.0</v>
      </c>
      <c r="N123" s="12" t="s">
        <v>221</v>
      </c>
    </row>
    <row r="124" ht="15.75" customHeight="1">
      <c r="A124" s="104">
        <v>45448.0</v>
      </c>
      <c r="B124" s="12">
        <v>27050.0</v>
      </c>
      <c r="C124" s="104">
        <v>45448.0</v>
      </c>
      <c r="D124" s="12" t="s">
        <v>31</v>
      </c>
      <c r="L124" s="12" t="s">
        <v>34</v>
      </c>
      <c r="M124" s="12">
        <v>414530.0</v>
      </c>
      <c r="N124" s="12" t="s">
        <v>222</v>
      </c>
    </row>
    <row r="125" ht="15.75" customHeight="1">
      <c r="A125" s="104">
        <v>45455.0</v>
      </c>
      <c r="B125" s="12">
        <v>30090.0</v>
      </c>
      <c r="C125" s="104">
        <v>45455.0</v>
      </c>
      <c r="D125" s="12" t="s">
        <v>31</v>
      </c>
      <c r="L125" s="12" t="s">
        <v>35</v>
      </c>
      <c r="M125" s="12">
        <v>437270.0</v>
      </c>
      <c r="N125" s="12" t="s">
        <v>223</v>
      </c>
    </row>
    <row r="126" ht="15.75" customHeight="1">
      <c r="A126" s="104">
        <v>45462.0</v>
      </c>
      <c r="B126" s="12">
        <v>25750.0</v>
      </c>
      <c r="C126" s="104">
        <v>45462.0</v>
      </c>
      <c r="D126" s="12" t="s">
        <v>31</v>
      </c>
    </row>
    <row r="127" ht="15.75" customHeight="1">
      <c r="A127" s="104">
        <v>45469.0</v>
      </c>
      <c r="B127" s="12">
        <v>26280.0</v>
      </c>
      <c r="C127" s="104">
        <v>45469.0</v>
      </c>
      <c r="D127" s="12" t="s">
        <v>31</v>
      </c>
    </row>
    <row r="128" ht="15.75" customHeight="1">
      <c r="A128" s="104">
        <v>45476.0</v>
      </c>
      <c r="B128" s="12">
        <v>27880.0</v>
      </c>
      <c r="C128" s="104">
        <v>45476.0</v>
      </c>
      <c r="D128" s="12" t="s">
        <v>31</v>
      </c>
    </row>
    <row r="129" ht="15.75" customHeight="1">
      <c r="A129" s="104">
        <v>45483.0</v>
      </c>
      <c r="B129" s="12">
        <v>27540.0</v>
      </c>
      <c r="C129" s="104">
        <v>45483.0</v>
      </c>
      <c r="D129" s="12" t="s">
        <v>31</v>
      </c>
    </row>
    <row r="130" ht="15.75" customHeight="1">
      <c r="A130" s="104">
        <v>45490.0</v>
      </c>
      <c r="B130" s="12">
        <v>28950.0</v>
      </c>
      <c r="C130" s="104">
        <v>45490.0</v>
      </c>
      <c r="D130" s="12" t="s">
        <v>31</v>
      </c>
    </row>
    <row r="131" ht="15.75" customHeight="1">
      <c r="A131" s="104">
        <v>45497.0</v>
      </c>
      <c r="B131" s="12">
        <v>32600.0</v>
      </c>
      <c r="C131" s="104">
        <v>45497.0</v>
      </c>
      <c r="D131" s="12" t="s">
        <v>31</v>
      </c>
    </row>
    <row r="132" ht="15.75" customHeight="1">
      <c r="A132" s="104">
        <v>45504.0</v>
      </c>
      <c r="B132" s="12">
        <v>30150.0</v>
      </c>
      <c r="C132" s="104">
        <v>45504.0</v>
      </c>
      <c r="D132" s="12" t="s">
        <v>31</v>
      </c>
    </row>
    <row r="133" ht="15.75" customHeight="1">
      <c r="A133" s="104">
        <v>45511.0</v>
      </c>
      <c r="B133" s="12">
        <v>26310.0</v>
      </c>
      <c r="C133" s="104">
        <v>45511.0</v>
      </c>
      <c r="D133" s="12" t="s">
        <v>31</v>
      </c>
    </row>
    <row r="134" ht="15.75" customHeight="1">
      <c r="A134" s="104">
        <v>45518.0</v>
      </c>
      <c r="B134" s="12">
        <v>30460.0</v>
      </c>
      <c r="C134" s="104">
        <v>45518.0</v>
      </c>
      <c r="D134" s="12" t="s">
        <v>31</v>
      </c>
    </row>
    <row r="135" ht="15.75" customHeight="1">
      <c r="A135" s="104">
        <v>45525.0</v>
      </c>
      <c r="B135" s="12">
        <v>28080.0</v>
      </c>
      <c r="C135" s="104">
        <v>45525.0</v>
      </c>
      <c r="D135" s="12" t="s">
        <v>31</v>
      </c>
    </row>
    <row r="136" ht="15.75" customHeight="1">
      <c r="A136" s="104">
        <v>45532.0</v>
      </c>
      <c r="B136" s="12">
        <v>32670.0</v>
      </c>
      <c r="C136" s="104">
        <v>45532.0</v>
      </c>
      <c r="D136" s="12" t="s">
        <v>31</v>
      </c>
    </row>
    <row r="137" ht="15.75" customHeight="1">
      <c r="B137" s="12">
        <f>SUM(B119:B136)</f>
        <v>474960</v>
      </c>
      <c r="D137" s="12" t="s">
        <v>31</v>
      </c>
      <c r="E137" s="12">
        <v>18.0</v>
      </c>
    </row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86"/>
    <col customWidth="1" min="6" max="6" width="16.29"/>
  </cols>
  <sheetData>
    <row r="1">
      <c r="A1" s="13" t="s">
        <v>38</v>
      </c>
      <c r="B1" s="14" t="s">
        <v>39</v>
      </c>
      <c r="C1" s="14" t="s">
        <v>40</v>
      </c>
      <c r="D1" s="14" t="s">
        <v>41</v>
      </c>
      <c r="E1" s="14" t="s">
        <v>42</v>
      </c>
      <c r="F1" s="14" t="s">
        <v>43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6" t="s">
        <v>14</v>
      </c>
      <c r="B2" s="17">
        <v>31775.0</v>
      </c>
      <c r="C2" s="18">
        <v>29605.0</v>
      </c>
      <c r="D2" s="18">
        <v>39680.0</v>
      </c>
      <c r="E2" s="18">
        <v>39525.0</v>
      </c>
      <c r="F2" s="18">
        <f t="shared" ref="F2:F17" si="1">SUM(B2:E2)</f>
        <v>140585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6" t="s">
        <v>7</v>
      </c>
      <c r="B3" s="17">
        <v>27700.0</v>
      </c>
      <c r="C3" s="18">
        <v>24600.0</v>
      </c>
      <c r="D3" s="18">
        <v>30100.0</v>
      </c>
      <c r="E3" s="18">
        <v>28900.0</v>
      </c>
      <c r="F3" s="18">
        <f t="shared" si="1"/>
        <v>111300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16" t="s">
        <v>8</v>
      </c>
      <c r="B4" s="17">
        <v>21560.0</v>
      </c>
      <c r="C4" s="18">
        <v>21840.0</v>
      </c>
      <c r="D4" s="18">
        <v>30940.0</v>
      </c>
      <c r="E4" s="18">
        <v>31920.0</v>
      </c>
      <c r="F4" s="18">
        <f t="shared" si="1"/>
        <v>106260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6" t="s">
        <v>11</v>
      </c>
      <c r="B5" s="17">
        <v>25785.0</v>
      </c>
      <c r="C5" s="18">
        <v>22950.0</v>
      </c>
      <c r="D5" s="18">
        <v>27270.0</v>
      </c>
      <c r="E5" s="18">
        <v>28350.0</v>
      </c>
      <c r="F5" s="18">
        <f t="shared" si="1"/>
        <v>104355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6" t="s">
        <v>10</v>
      </c>
      <c r="B6" s="17">
        <v>22620.0</v>
      </c>
      <c r="C6" s="18">
        <v>21320.0</v>
      </c>
      <c r="D6" s="18">
        <v>28730.0</v>
      </c>
      <c r="E6" s="18">
        <v>29250.0</v>
      </c>
      <c r="F6" s="18">
        <f t="shared" si="1"/>
        <v>101920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6" t="s">
        <v>6</v>
      </c>
      <c r="B7" s="17">
        <v>26220.0</v>
      </c>
      <c r="C7" s="18">
        <v>25500.0</v>
      </c>
      <c r="D7" s="18">
        <v>26040.0</v>
      </c>
      <c r="E7" s="18">
        <v>23760.0</v>
      </c>
      <c r="F7" s="18">
        <f t="shared" si="1"/>
        <v>101520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16" t="s">
        <v>12</v>
      </c>
      <c r="B8" s="17">
        <v>24640.0</v>
      </c>
      <c r="C8" s="18">
        <v>19880.0</v>
      </c>
      <c r="D8" s="18">
        <v>24080.0</v>
      </c>
      <c r="E8" s="18">
        <v>31500.0</v>
      </c>
      <c r="F8" s="18">
        <f t="shared" si="1"/>
        <v>100100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6" t="s">
        <v>3</v>
      </c>
      <c r="B9" s="17">
        <v>19551.0</v>
      </c>
      <c r="C9" s="18">
        <v>18473.0</v>
      </c>
      <c r="D9" s="18">
        <v>28920.0</v>
      </c>
      <c r="E9" s="18">
        <v>25740.0</v>
      </c>
      <c r="F9" s="18">
        <f t="shared" si="1"/>
        <v>92684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16" t="s">
        <v>1</v>
      </c>
      <c r="B10" s="17">
        <v>22560.0</v>
      </c>
      <c r="C10" s="18">
        <v>21760.0</v>
      </c>
      <c r="D10" s="18">
        <v>15080.0</v>
      </c>
      <c r="E10" s="18">
        <v>14440.0</v>
      </c>
      <c r="F10" s="18">
        <f t="shared" si="1"/>
        <v>73840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6" t="s">
        <v>15</v>
      </c>
      <c r="B11" s="17">
        <v>13950.0</v>
      </c>
      <c r="C11" s="18">
        <v>12865.0</v>
      </c>
      <c r="D11" s="18">
        <v>20460.0</v>
      </c>
      <c r="E11" s="18">
        <v>24800.0</v>
      </c>
      <c r="F11" s="18">
        <f t="shared" si="1"/>
        <v>72075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6" t="s">
        <v>16</v>
      </c>
      <c r="B12" s="17">
        <v>15500.0</v>
      </c>
      <c r="C12" s="18">
        <v>16740.0</v>
      </c>
      <c r="D12" s="18">
        <v>15345.0</v>
      </c>
      <c r="E12" s="18">
        <v>21700.0</v>
      </c>
      <c r="F12" s="18">
        <f t="shared" si="1"/>
        <v>69285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6" t="s">
        <v>4</v>
      </c>
      <c r="B13" s="17">
        <v>14795.0</v>
      </c>
      <c r="C13" s="18">
        <v>14465.0</v>
      </c>
      <c r="D13" s="18">
        <v>17435.0</v>
      </c>
      <c r="E13" s="18">
        <v>18590.0</v>
      </c>
      <c r="F13" s="18">
        <f t="shared" si="1"/>
        <v>65285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6" t="s">
        <v>13</v>
      </c>
      <c r="B14" s="17">
        <v>5800.0</v>
      </c>
      <c r="C14" s="18">
        <v>5000.0</v>
      </c>
      <c r="D14" s="18">
        <v>19320.0</v>
      </c>
      <c r="E14" s="18">
        <v>28420.0</v>
      </c>
      <c r="F14" s="18">
        <f t="shared" si="1"/>
        <v>58540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6" t="s">
        <v>9</v>
      </c>
      <c r="B15" s="17">
        <v>13250.0</v>
      </c>
      <c r="C15" s="18">
        <v>13625.0</v>
      </c>
      <c r="D15" s="18">
        <v>14250.0</v>
      </c>
      <c r="E15" s="18">
        <v>15375.0</v>
      </c>
      <c r="F15" s="18">
        <f t="shared" si="1"/>
        <v>56500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6" t="s">
        <v>5</v>
      </c>
      <c r="B16" s="17">
        <v>8880.0</v>
      </c>
      <c r="C16" s="18">
        <v>8340.0</v>
      </c>
      <c r="D16" s="18">
        <v>12900.0</v>
      </c>
      <c r="E16" s="18">
        <v>12900.0</v>
      </c>
      <c r="F16" s="18">
        <f t="shared" si="1"/>
        <v>43020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6" t="s">
        <v>2</v>
      </c>
      <c r="B17" s="17">
        <v>9240.0</v>
      </c>
      <c r="C17" s="18">
        <v>7590.0</v>
      </c>
      <c r="D17" s="18">
        <v>10032.0</v>
      </c>
      <c r="E17" s="18">
        <v>8811.0</v>
      </c>
      <c r="F17" s="18">
        <f t="shared" si="1"/>
        <v>35673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4"/>
      <c r="B18" s="14" t="s">
        <v>44</v>
      </c>
      <c r="C18" s="14"/>
      <c r="D18" s="14"/>
      <c r="E18" s="14"/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3" t="s">
        <v>38</v>
      </c>
      <c r="B44" s="14" t="s">
        <v>39</v>
      </c>
      <c r="C44" s="14" t="s">
        <v>40</v>
      </c>
      <c r="D44" s="14" t="s">
        <v>41</v>
      </c>
      <c r="E44" s="14" t="s">
        <v>42</v>
      </c>
      <c r="F44" s="14" t="s">
        <v>43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6" t="s">
        <v>14</v>
      </c>
      <c r="B45" s="17">
        <v>31775.0</v>
      </c>
      <c r="C45" s="18">
        <v>29605.0</v>
      </c>
      <c r="D45" s="18">
        <v>39680.0</v>
      </c>
      <c r="E45" s="18">
        <v>39525.0</v>
      </c>
      <c r="F45" s="18">
        <f t="shared" ref="F45:F53" si="2">SUM(B45:E45)</f>
        <v>140585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6" t="s">
        <v>7</v>
      </c>
      <c r="B46" s="17">
        <v>27700.0</v>
      </c>
      <c r="C46" s="18">
        <v>24600.0</v>
      </c>
      <c r="D46" s="18">
        <v>30100.0</v>
      </c>
      <c r="E46" s="18">
        <v>28900.0</v>
      </c>
      <c r="F46" s="18">
        <f t="shared" si="2"/>
        <v>111300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6" t="s">
        <v>8</v>
      </c>
      <c r="B47" s="17">
        <v>21560.0</v>
      </c>
      <c r="C47" s="18">
        <v>21840.0</v>
      </c>
      <c r="D47" s="18">
        <v>30940.0</v>
      </c>
      <c r="E47" s="18">
        <v>31920.0</v>
      </c>
      <c r="F47" s="18">
        <f t="shared" si="2"/>
        <v>106260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6" t="s">
        <v>11</v>
      </c>
      <c r="B48" s="17">
        <v>25785.0</v>
      </c>
      <c r="C48" s="18">
        <v>22950.0</v>
      </c>
      <c r="D48" s="18">
        <v>27270.0</v>
      </c>
      <c r="E48" s="18">
        <v>28350.0</v>
      </c>
      <c r="F48" s="18">
        <f t="shared" si="2"/>
        <v>104355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6" t="s">
        <v>10</v>
      </c>
      <c r="B49" s="17">
        <v>22620.0</v>
      </c>
      <c r="C49" s="18">
        <v>21320.0</v>
      </c>
      <c r="D49" s="18">
        <v>28730.0</v>
      </c>
      <c r="E49" s="18">
        <v>29250.0</v>
      </c>
      <c r="F49" s="18">
        <f t="shared" si="2"/>
        <v>101920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6" t="s">
        <v>13</v>
      </c>
      <c r="B50" s="17">
        <v>5800.0</v>
      </c>
      <c r="C50" s="18">
        <v>5000.0</v>
      </c>
      <c r="D50" s="18">
        <v>19320.0</v>
      </c>
      <c r="E50" s="18">
        <v>28420.0</v>
      </c>
      <c r="F50" s="18">
        <f t="shared" si="2"/>
        <v>58540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6" t="s">
        <v>9</v>
      </c>
      <c r="B51" s="17">
        <v>13250.0</v>
      </c>
      <c r="C51" s="18">
        <v>13625.0</v>
      </c>
      <c r="D51" s="18">
        <v>14250.0</v>
      </c>
      <c r="E51" s="18">
        <v>15375.0</v>
      </c>
      <c r="F51" s="18">
        <f t="shared" si="2"/>
        <v>56500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6" t="s">
        <v>5</v>
      </c>
      <c r="B52" s="17">
        <v>8880.0</v>
      </c>
      <c r="C52" s="18">
        <v>8340.0</v>
      </c>
      <c r="D52" s="18">
        <v>12900.0</v>
      </c>
      <c r="E52" s="18">
        <v>12900.0</v>
      </c>
      <c r="F52" s="18">
        <f t="shared" si="2"/>
        <v>43020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6" t="s">
        <v>2</v>
      </c>
      <c r="B53" s="17">
        <v>9240.0</v>
      </c>
      <c r="C53" s="18">
        <v>7590.0</v>
      </c>
      <c r="D53" s="18">
        <v>10032.0</v>
      </c>
      <c r="E53" s="18">
        <v>8811.0</v>
      </c>
      <c r="F53" s="18">
        <f t="shared" si="2"/>
        <v>35673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4"/>
      <c r="B54" s="14" t="s">
        <v>44</v>
      </c>
      <c r="C54" s="14"/>
      <c r="D54" s="14"/>
      <c r="E54" s="14"/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3" t="s">
        <v>38</v>
      </c>
      <c r="B79" s="13" t="s">
        <v>43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6" t="s">
        <v>14</v>
      </c>
      <c r="B80" s="19">
        <v>140585.0</v>
      </c>
      <c r="C80" s="20"/>
      <c r="D80" s="20"/>
      <c r="E80" s="20"/>
      <c r="F80" s="20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6" t="s">
        <v>7</v>
      </c>
      <c r="B81" s="19">
        <v>111300.0</v>
      </c>
      <c r="C81" s="20"/>
      <c r="D81" s="20"/>
      <c r="E81" s="20"/>
      <c r="F81" s="20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6" t="s">
        <v>8</v>
      </c>
      <c r="B82" s="19">
        <v>106260.0</v>
      </c>
      <c r="C82" s="20"/>
      <c r="D82" s="20"/>
      <c r="E82" s="20"/>
      <c r="F82" s="20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6" t="s">
        <v>11</v>
      </c>
      <c r="B83" s="19">
        <v>104355.0</v>
      </c>
      <c r="C83" s="20"/>
      <c r="D83" s="20"/>
      <c r="E83" s="20"/>
      <c r="F83" s="20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6" t="s">
        <v>10</v>
      </c>
      <c r="B84" s="19">
        <v>101920.0</v>
      </c>
      <c r="C84" s="20"/>
      <c r="D84" s="20"/>
      <c r="E84" s="20"/>
      <c r="F84" s="20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6" t="s">
        <v>6</v>
      </c>
      <c r="B85" s="19">
        <v>101520.0</v>
      </c>
      <c r="C85" s="20"/>
      <c r="D85" s="20"/>
      <c r="E85" s="20"/>
      <c r="F85" s="20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6" t="s">
        <v>12</v>
      </c>
      <c r="B86" s="19">
        <v>100100.0</v>
      </c>
      <c r="C86" s="20"/>
      <c r="D86" s="20"/>
      <c r="E86" s="20"/>
      <c r="F86" s="20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6" t="s">
        <v>3</v>
      </c>
      <c r="B87" s="19">
        <v>92684.0</v>
      </c>
      <c r="C87" s="20"/>
      <c r="D87" s="20"/>
      <c r="E87" s="20"/>
      <c r="F87" s="20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6" t="s">
        <v>1</v>
      </c>
      <c r="B88" s="19">
        <v>73840.0</v>
      </c>
      <c r="C88" s="20"/>
      <c r="D88" s="20"/>
      <c r="E88" s="20"/>
      <c r="F88" s="20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6" t="s">
        <v>15</v>
      </c>
      <c r="B89" s="19">
        <v>72075.0</v>
      </c>
      <c r="C89" s="20"/>
      <c r="D89" s="20"/>
      <c r="E89" s="20"/>
      <c r="F89" s="20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6" t="s">
        <v>16</v>
      </c>
      <c r="B90" s="19">
        <v>69285.0</v>
      </c>
      <c r="C90" s="20"/>
      <c r="D90" s="20"/>
      <c r="E90" s="20"/>
      <c r="F90" s="20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6" t="s">
        <v>4</v>
      </c>
      <c r="B91" s="19">
        <v>65285.0</v>
      </c>
      <c r="C91" s="20"/>
      <c r="D91" s="20"/>
      <c r="E91" s="20"/>
      <c r="F91" s="20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6" t="s">
        <v>13</v>
      </c>
      <c r="B92" s="19">
        <v>58540.0</v>
      </c>
      <c r="C92" s="20"/>
      <c r="D92" s="20"/>
      <c r="E92" s="20"/>
      <c r="F92" s="20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6" t="s">
        <v>9</v>
      </c>
      <c r="B93" s="19">
        <v>56500.0</v>
      </c>
      <c r="C93" s="20"/>
      <c r="D93" s="20"/>
      <c r="E93" s="20"/>
      <c r="F93" s="20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6" t="s">
        <v>5</v>
      </c>
      <c r="B94" s="19">
        <v>43020.0</v>
      </c>
      <c r="C94" s="20"/>
      <c r="D94" s="20"/>
      <c r="E94" s="20"/>
      <c r="F94" s="20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6" t="s">
        <v>2</v>
      </c>
      <c r="B95" s="19">
        <v>35673.0</v>
      </c>
      <c r="C95" s="20"/>
      <c r="D95" s="20"/>
      <c r="E95" s="20"/>
      <c r="F95" s="20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4"/>
      <c r="B96" s="14" t="s">
        <v>44</v>
      </c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3" t="s">
        <v>38</v>
      </c>
      <c r="B99" s="13" t="s">
        <v>45</v>
      </c>
      <c r="C99" s="13" t="s">
        <v>45</v>
      </c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6" t="s">
        <v>14</v>
      </c>
      <c r="B100" s="19">
        <v>140585.0</v>
      </c>
      <c r="C100" s="19">
        <v>140585.0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6" t="s">
        <v>7</v>
      </c>
      <c r="B101" s="19">
        <v>111300.0</v>
      </c>
      <c r="C101" s="19">
        <v>111300.0</v>
      </c>
      <c r="D101" s="15"/>
      <c r="E101" s="21" t="s">
        <v>46</v>
      </c>
      <c r="F101" s="21" t="s">
        <v>39</v>
      </c>
      <c r="G101" s="21" t="s">
        <v>40</v>
      </c>
      <c r="H101" s="21" t="s">
        <v>41</v>
      </c>
      <c r="I101" s="21" t="s">
        <v>47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6" t="s">
        <v>8</v>
      </c>
      <c r="B102" s="19">
        <v>106260.0</v>
      </c>
      <c r="C102" s="19">
        <v>106260.0</v>
      </c>
      <c r="D102" s="15"/>
      <c r="E102" s="21" t="s">
        <v>48</v>
      </c>
      <c r="F102" s="21">
        <v>69860.0</v>
      </c>
      <c r="G102" s="21">
        <v>99210.0</v>
      </c>
      <c r="H102" s="21">
        <v>118020.0</v>
      </c>
      <c r="I102" s="21">
        <v>96170.0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6" t="s">
        <v>11</v>
      </c>
      <c r="B103" s="19">
        <v>104355.0</v>
      </c>
      <c r="C103" s="19">
        <v>104355.0</v>
      </c>
      <c r="D103" s="15"/>
      <c r="E103" s="21" t="s">
        <v>49</v>
      </c>
      <c r="F103" s="21">
        <v>79280.0</v>
      </c>
      <c r="G103" s="21">
        <v>75510.0</v>
      </c>
      <c r="H103" s="21">
        <v>109660.0</v>
      </c>
      <c r="I103" s="21">
        <v>77500.0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6" t="s">
        <v>10</v>
      </c>
      <c r="B104" s="19">
        <v>101920.0</v>
      </c>
      <c r="C104" s="19">
        <v>101920.0</v>
      </c>
      <c r="D104" s="15"/>
      <c r="E104" s="21" t="s">
        <v>50</v>
      </c>
      <c r="F104" s="21">
        <v>84550.0</v>
      </c>
      <c r="G104" s="21">
        <v>109170.0</v>
      </c>
      <c r="H104" s="21">
        <v>116970.0</v>
      </c>
      <c r="I104" s="21">
        <v>117520.0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6" t="s">
        <v>6</v>
      </c>
      <c r="B105" s="19">
        <v>101520.0</v>
      </c>
      <c r="C105" s="19">
        <v>101520.0</v>
      </c>
      <c r="D105" s="15"/>
      <c r="E105" s="21" t="s">
        <v>51</v>
      </c>
      <c r="F105" s="21">
        <v>72850.0</v>
      </c>
      <c r="G105" s="21">
        <v>72040.0</v>
      </c>
      <c r="H105" s="21">
        <v>75180.0</v>
      </c>
      <c r="I105" s="21">
        <v>108000.0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6" t="s">
        <v>12</v>
      </c>
      <c r="B106" s="19">
        <v>100100.0</v>
      </c>
      <c r="C106" s="19">
        <v>100100.0</v>
      </c>
      <c r="D106" s="15"/>
      <c r="E106" s="21" t="s">
        <v>52</v>
      </c>
      <c r="F106" s="21">
        <v>115120.0</v>
      </c>
      <c r="G106" s="21">
        <v>75980.0</v>
      </c>
      <c r="H106" s="21">
        <v>126070.0</v>
      </c>
      <c r="I106" s="21">
        <v>110780.0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6" t="s">
        <v>3</v>
      </c>
      <c r="B107" s="19">
        <v>92684.0</v>
      </c>
      <c r="C107" s="19">
        <v>92684.0</v>
      </c>
      <c r="D107" s="15"/>
      <c r="E107" s="21" t="s">
        <v>53</v>
      </c>
      <c r="F107" s="21">
        <v>54380.0</v>
      </c>
      <c r="G107" s="21">
        <v>83800.0</v>
      </c>
      <c r="H107" s="21">
        <v>83980.0</v>
      </c>
      <c r="I107" s="21">
        <v>126160.0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6" t="s">
        <v>1</v>
      </c>
      <c r="B108" s="19">
        <v>73840.0</v>
      </c>
      <c r="C108" s="19">
        <v>73840.0</v>
      </c>
      <c r="D108" s="15"/>
      <c r="E108" s="21" t="s">
        <v>54</v>
      </c>
      <c r="F108" s="21">
        <v>87280.0</v>
      </c>
      <c r="G108" s="21">
        <v>74100.0</v>
      </c>
      <c r="H108" s="21">
        <v>143580.0</v>
      </c>
      <c r="I108" s="21">
        <v>89360.0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6" t="s">
        <v>15</v>
      </c>
      <c r="B109" s="19">
        <v>72075.0</v>
      </c>
      <c r="C109" s="19">
        <v>72075.0</v>
      </c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6" t="s">
        <v>16</v>
      </c>
      <c r="B110" s="19">
        <v>69285.0</v>
      </c>
      <c r="C110" s="19">
        <v>69285.0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6" t="s">
        <v>4</v>
      </c>
      <c r="B111" s="19">
        <v>65285.0</v>
      </c>
      <c r="C111" s="19">
        <v>65285.0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6" t="s">
        <v>13</v>
      </c>
      <c r="B112" s="19">
        <v>58540.0</v>
      </c>
      <c r="C112" s="19">
        <v>58540.0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6" t="s">
        <v>9</v>
      </c>
      <c r="B113" s="19">
        <v>56500.0</v>
      </c>
      <c r="C113" s="19">
        <v>56500.0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6" t="s">
        <v>5</v>
      </c>
      <c r="B114" s="19">
        <v>43020.0</v>
      </c>
      <c r="C114" s="19">
        <v>43020.0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6" t="s">
        <v>2</v>
      </c>
      <c r="B115" s="19">
        <v>35673.0</v>
      </c>
      <c r="C115" s="19">
        <v>35673.0</v>
      </c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4"/>
      <c r="B116" s="14" t="s">
        <v>44</v>
      </c>
      <c r="C116" s="14" t="s">
        <v>44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6.29"/>
    <col customWidth="1" min="3" max="3" width="11.43"/>
    <col customWidth="1" min="4" max="4" width="13.86"/>
    <col customWidth="1" min="5" max="5" width="15.14"/>
    <col customWidth="1" min="6" max="12" width="11.43"/>
    <col customWidth="1" min="13" max="13" width="14.14"/>
    <col customWidth="1" min="14" max="14" width="16.14"/>
    <col customWidth="1" min="15" max="53" width="11.43"/>
  </cols>
  <sheetData>
    <row r="1" ht="15.75" customHeight="1">
      <c r="A1" s="22" t="s">
        <v>55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4"/>
      <c r="AG1" s="22" t="s">
        <v>56</v>
      </c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4"/>
      <c r="AY1" s="25"/>
      <c r="AZ1" s="25"/>
      <c r="BA1" s="25"/>
    </row>
    <row r="2" ht="15.75" customHeight="1">
      <c r="A2" s="26"/>
      <c r="B2" s="25"/>
      <c r="C2" s="27">
        <v>1.0</v>
      </c>
      <c r="D2" s="28"/>
      <c r="E2" s="29"/>
      <c r="F2" s="30">
        <v>2.0</v>
      </c>
      <c r="G2" s="28"/>
      <c r="H2" s="29"/>
      <c r="I2" s="27">
        <v>3.0</v>
      </c>
      <c r="J2" s="28"/>
      <c r="K2" s="29"/>
      <c r="L2" s="30">
        <v>4.0</v>
      </c>
      <c r="M2" s="28"/>
      <c r="N2" s="29"/>
      <c r="O2" s="27">
        <v>5.0</v>
      </c>
      <c r="P2" s="28"/>
      <c r="Q2" s="29"/>
      <c r="R2" s="30">
        <v>6.0</v>
      </c>
      <c r="S2" s="28"/>
      <c r="T2" s="29"/>
      <c r="U2" s="27">
        <v>7.0</v>
      </c>
      <c r="V2" s="28"/>
      <c r="W2" s="29"/>
      <c r="X2" s="30">
        <v>8.0</v>
      </c>
      <c r="Y2" s="28"/>
      <c r="Z2" s="29"/>
      <c r="AA2" s="27">
        <v>9.0</v>
      </c>
      <c r="AB2" s="28"/>
      <c r="AC2" s="29"/>
      <c r="AD2" s="30">
        <v>10.0</v>
      </c>
      <c r="AE2" s="28"/>
      <c r="AF2" s="29"/>
      <c r="AG2" s="27">
        <v>11.0</v>
      </c>
      <c r="AH2" s="28"/>
      <c r="AI2" s="29"/>
      <c r="AJ2" s="30">
        <v>12.0</v>
      </c>
      <c r="AK2" s="28"/>
      <c r="AL2" s="29"/>
      <c r="AM2" s="27">
        <v>13.0</v>
      </c>
      <c r="AN2" s="28"/>
      <c r="AO2" s="29"/>
      <c r="AP2" s="30">
        <v>14.0</v>
      </c>
      <c r="AQ2" s="28"/>
      <c r="AR2" s="29"/>
      <c r="AS2" s="27">
        <v>15.0</v>
      </c>
      <c r="AT2" s="28"/>
      <c r="AU2" s="29"/>
      <c r="AV2" s="30">
        <v>16.0</v>
      </c>
      <c r="AW2" s="28"/>
      <c r="AX2" s="29"/>
      <c r="AY2" s="25"/>
      <c r="AZ2" s="25"/>
      <c r="BA2" s="25"/>
    </row>
    <row r="3" ht="15.75" customHeight="1">
      <c r="A3" s="31" t="s">
        <v>57</v>
      </c>
      <c r="B3" s="24"/>
      <c r="C3" s="31" t="s">
        <v>1</v>
      </c>
      <c r="D3" s="23"/>
      <c r="E3" s="24"/>
      <c r="F3" s="31" t="s">
        <v>2</v>
      </c>
      <c r="G3" s="23"/>
      <c r="H3" s="24"/>
      <c r="I3" s="31" t="s">
        <v>3</v>
      </c>
      <c r="J3" s="23"/>
      <c r="K3" s="24"/>
      <c r="L3" s="31" t="s">
        <v>4</v>
      </c>
      <c r="M3" s="23"/>
      <c r="N3" s="24"/>
      <c r="O3" s="31" t="s">
        <v>5</v>
      </c>
      <c r="P3" s="23"/>
      <c r="Q3" s="24"/>
      <c r="R3" s="31" t="s">
        <v>6</v>
      </c>
      <c r="S3" s="23"/>
      <c r="T3" s="24"/>
      <c r="U3" s="31" t="s">
        <v>7</v>
      </c>
      <c r="V3" s="23"/>
      <c r="W3" s="24"/>
      <c r="X3" s="31" t="s">
        <v>8</v>
      </c>
      <c r="Y3" s="23"/>
      <c r="Z3" s="24"/>
      <c r="AA3" s="31" t="s">
        <v>9</v>
      </c>
      <c r="AB3" s="23"/>
      <c r="AC3" s="24"/>
      <c r="AD3" s="31" t="s">
        <v>10</v>
      </c>
      <c r="AE3" s="23"/>
      <c r="AF3" s="24"/>
      <c r="AG3" s="31" t="s">
        <v>11</v>
      </c>
      <c r="AH3" s="23"/>
      <c r="AI3" s="24"/>
      <c r="AJ3" s="31" t="s">
        <v>12</v>
      </c>
      <c r="AK3" s="23"/>
      <c r="AL3" s="24"/>
      <c r="AM3" s="31" t="s">
        <v>13</v>
      </c>
      <c r="AN3" s="23"/>
      <c r="AO3" s="24"/>
      <c r="AP3" s="31" t="s">
        <v>14</v>
      </c>
      <c r="AQ3" s="23"/>
      <c r="AR3" s="24"/>
      <c r="AS3" s="31" t="s">
        <v>15</v>
      </c>
      <c r="AT3" s="23"/>
      <c r="AU3" s="24"/>
      <c r="AV3" s="31" t="s">
        <v>16</v>
      </c>
      <c r="AW3" s="23"/>
      <c r="AX3" s="24"/>
      <c r="AY3" s="25"/>
      <c r="AZ3" s="32" t="s">
        <v>30</v>
      </c>
      <c r="BA3" s="25"/>
    </row>
    <row r="4" ht="15.75" customHeight="1">
      <c r="A4" s="25" t="s">
        <v>58</v>
      </c>
      <c r="B4" s="25" t="s">
        <v>59</v>
      </c>
      <c r="C4" s="25" t="s">
        <v>60</v>
      </c>
      <c r="D4" s="25" t="s">
        <v>61</v>
      </c>
      <c r="E4" s="25" t="s">
        <v>62</v>
      </c>
      <c r="F4" s="25" t="s">
        <v>60</v>
      </c>
      <c r="G4" s="25" t="s">
        <v>63</v>
      </c>
      <c r="H4" s="25" t="s">
        <v>64</v>
      </c>
      <c r="I4" s="25" t="s">
        <v>60</v>
      </c>
      <c r="J4" s="25" t="s">
        <v>65</v>
      </c>
      <c r="K4" s="25" t="s">
        <v>66</v>
      </c>
      <c r="L4" s="25" t="s">
        <v>60</v>
      </c>
      <c r="M4" s="25" t="s">
        <v>67</v>
      </c>
      <c r="N4" s="25" t="s">
        <v>68</v>
      </c>
      <c r="O4" s="25" t="s">
        <v>60</v>
      </c>
      <c r="P4" s="25" t="s">
        <v>69</v>
      </c>
      <c r="Q4" s="25" t="s">
        <v>66</v>
      </c>
      <c r="R4" s="25" t="s">
        <v>60</v>
      </c>
      <c r="S4" s="25" t="s">
        <v>65</v>
      </c>
      <c r="T4" s="25" t="s">
        <v>70</v>
      </c>
      <c r="U4" s="25" t="s">
        <v>60</v>
      </c>
      <c r="V4" s="25" t="s">
        <v>71</v>
      </c>
      <c r="W4" s="25" t="s">
        <v>72</v>
      </c>
      <c r="X4" s="25" t="s">
        <v>60</v>
      </c>
      <c r="Y4" s="25" t="s">
        <v>73</v>
      </c>
      <c r="Z4" s="25" t="s">
        <v>74</v>
      </c>
      <c r="AA4" s="25" t="s">
        <v>60</v>
      </c>
      <c r="AB4" s="25" t="s">
        <v>75</v>
      </c>
      <c r="AC4" s="25" t="s">
        <v>76</v>
      </c>
      <c r="AD4" s="25" t="s">
        <v>60</v>
      </c>
      <c r="AE4" s="25" t="s">
        <v>77</v>
      </c>
      <c r="AF4" s="25" t="s">
        <v>78</v>
      </c>
      <c r="AG4" s="25" t="s">
        <v>60</v>
      </c>
      <c r="AH4" s="25" t="s">
        <v>75</v>
      </c>
      <c r="AI4" s="25" t="s">
        <v>78</v>
      </c>
      <c r="AJ4" s="25" t="s">
        <v>60</v>
      </c>
      <c r="AK4" s="25" t="s">
        <v>79</v>
      </c>
      <c r="AL4" s="25" t="s">
        <v>80</v>
      </c>
      <c r="AM4" s="25" t="s">
        <v>60</v>
      </c>
      <c r="AN4" s="25" t="s">
        <v>81</v>
      </c>
      <c r="AO4" s="25" t="s">
        <v>82</v>
      </c>
      <c r="AP4" s="25" t="s">
        <v>60</v>
      </c>
      <c r="AQ4" s="25" t="s">
        <v>83</v>
      </c>
      <c r="AR4" s="25" t="s">
        <v>84</v>
      </c>
      <c r="AS4" s="25" t="s">
        <v>60</v>
      </c>
      <c r="AT4" s="25" t="s">
        <v>83</v>
      </c>
      <c r="AU4" s="25" t="s">
        <v>84</v>
      </c>
      <c r="AV4" s="25" t="s">
        <v>60</v>
      </c>
      <c r="AW4" s="25" t="s">
        <v>83</v>
      </c>
      <c r="AX4" s="25" t="s">
        <v>84</v>
      </c>
      <c r="AY4" s="25"/>
      <c r="AZ4" s="25"/>
      <c r="BA4" s="25"/>
    </row>
    <row r="5" ht="15.75" customHeight="1">
      <c r="A5" s="33">
        <v>1.0</v>
      </c>
      <c r="B5" s="34" t="s">
        <v>31</v>
      </c>
      <c r="C5" s="34">
        <v>15.0</v>
      </c>
      <c r="D5" s="34">
        <f t="shared" ref="D5:D35" si="1">C5*40</f>
        <v>600</v>
      </c>
      <c r="E5" s="34">
        <f t="shared" ref="E5:E35" si="2">C5*80</f>
        <v>1200</v>
      </c>
      <c r="F5" s="34">
        <v>7.0</v>
      </c>
      <c r="G5" s="34">
        <f t="shared" ref="G5:G35" si="3">67*F5</f>
        <v>469</v>
      </c>
      <c r="H5" s="34">
        <f t="shared" ref="H5:H35" si="4">100*F5</f>
        <v>700</v>
      </c>
      <c r="I5" s="34">
        <v>10.0</v>
      </c>
      <c r="J5" s="34">
        <f t="shared" ref="J5:J35" si="5">71*I5</f>
        <v>710</v>
      </c>
      <c r="K5" s="34">
        <f t="shared" ref="K5:K35" si="6">120*I5</f>
        <v>1200</v>
      </c>
      <c r="L5" s="34">
        <v>7.0</v>
      </c>
      <c r="M5" s="34">
        <f t="shared" ref="M5:M35" si="7">55*L5</f>
        <v>385</v>
      </c>
      <c r="N5" s="34">
        <f t="shared" ref="N5:N35" si="8">110*L5</f>
        <v>770</v>
      </c>
      <c r="O5" s="34">
        <v>6.0</v>
      </c>
      <c r="P5" s="34">
        <f t="shared" ref="P5:P35" si="9">60*O5</f>
        <v>360</v>
      </c>
      <c r="Q5" s="34">
        <f t="shared" ref="Q5:Q35" si="10">120*O5</f>
        <v>720</v>
      </c>
      <c r="R5" s="34">
        <v>10.0</v>
      </c>
      <c r="S5" s="34">
        <f t="shared" ref="S5:S35" si="11">R5*60</f>
        <v>600</v>
      </c>
      <c r="T5" s="34">
        <f t="shared" ref="T5:T35" si="12">R5*120</f>
        <v>1200</v>
      </c>
      <c r="U5" s="34">
        <v>7.0</v>
      </c>
      <c r="V5" s="34">
        <f t="shared" ref="V5:V35" si="13">100*U5</f>
        <v>700</v>
      </c>
      <c r="W5" s="34">
        <f t="shared" ref="W5:W35" si="14">200*U5</f>
        <v>1400</v>
      </c>
      <c r="X5" s="34">
        <v>5.0</v>
      </c>
      <c r="Y5" s="34">
        <f t="shared" ref="Y5:Y35" si="15">120*X5</f>
        <v>600</v>
      </c>
      <c r="Z5" s="34">
        <f t="shared" ref="Z5:Z35" si="16">260*X5</f>
        <v>1300</v>
      </c>
      <c r="AA5" s="34">
        <v>3.0</v>
      </c>
      <c r="AB5" s="34">
        <f t="shared" ref="AB5:AB35" si="17">125*AA5</f>
        <v>375</v>
      </c>
      <c r="AC5" s="34">
        <f t="shared" ref="AC5:AC35" si="18">250*AA5</f>
        <v>750</v>
      </c>
      <c r="AD5" s="34">
        <v>3.0</v>
      </c>
      <c r="AE5" s="34">
        <f t="shared" ref="AE5:AE35" si="19">130*AD5</f>
        <v>390</v>
      </c>
      <c r="AF5" s="34">
        <f t="shared" ref="AF5:AF35" si="20">260*AD5</f>
        <v>780</v>
      </c>
      <c r="AG5" s="34">
        <v>5.0</v>
      </c>
      <c r="AH5" s="34">
        <f t="shared" ref="AH5:AH35" si="21">125*AG5</f>
        <v>625</v>
      </c>
      <c r="AI5" s="34">
        <f t="shared" ref="AI5:AI35" si="22">260*AG5</f>
        <v>1300</v>
      </c>
      <c r="AJ5" s="34">
        <v>2.0</v>
      </c>
      <c r="AK5" s="34">
        <f t="shared" ref="AK5:AK35" si="23">160*AJ5</f>
        <v>320</v>
      </c>
      <c r="AL5" s="34">
        <f t="shared" ref="AL5:AL35" si="24">300*AJ5</f>
        <v>600</v>
      </c>
      <c r="AM5" s="34">
        <v>2.0</v>
      </c>
      <c r="AN5" s="34">
        <f t="shared" ref="AN5:AN35" si="25">200*AM5</f>
        <v>400</v>
      </c>
      <c r="AO5" s="34">
        <f t="shared" ref="AO5:AO35" si="26">250*AM5</f>
        <v>500</v>
      </c>
      <c r="AP5" s="34">
        <v>5.0</v>
      </c>
      <c r="AQ5" s="34">
        <f t="shared" ref="AQ5:AQ35" si="27">225*AP5</f>
        <v>1125</v>
      </c>
      <c r="AR5" s="34">
        <f t="shared" ref="AR5:AR35" si="28">380*AP5</f>
        <v>1900</v>
      </c>
      <c r="AS5" s="34">
        <v>2.0</v>
      </c>
      <c r="AT5" s="34">
        <f t="shared" ref="AT5:AT35" si="29">225*AS5</f>
        <v>450</v>
      </c>
      <c r="AU5" s="34">
        <f t="shared" ref="AU5:AU35" si="30">380*AS5</f>
        <v>760</v>
      </c>
      <c r="AV5" s="34">
        <v>4.0</v>
      </c>
      <c r="AW5" s="34">
        <f t="shared" ref="AW5:AW35" si="31">225*AV5</f>
        <v>900</v>
      </c>
      <c r="AX5" s="34">
        <f t="shared" ref="AX5:AX35" si="32">380*AV5</f>
        <v>1520</v>
      </c>
      <c r="AY5" s="35">
        <v>45413.0</v>
      </c>
      <c r="AZ5" s="34">
        <f t="shared" ref="AZ5:AZ35" si="33">E5+H5+K5+N5+Q5+T5+W5+Z5+AC5+AF5+AI5+AL5+AO5+AR5+AU5+AX5</f>
        <v>16600</v>
      </c>
      <c r="BA5" s="34" t="s">
        <v>31</v>
      </c>
    </row>
    <row r="6" ht="15.75" customHeight="1">
      <c r="A6" s="33">
        <v>2.0</v>
      </c>
      <c r="B6" s="34" t="s">
        <v>32</v>
      </c>
      <c r="C6" s="34">
        <v>14.0</v>
      </c>
      <c r="D6" s="34">
        <f t="shared" si="1"/>
        <v>560</v>
      </c>
      <c r="E6" s="34">
        <f t="shared" si="2"/>
        <v>1120</v>
      </c>
      <c r="F6" s="34">
        <v>5.0</v>
      </c>
      <c r="G6" s="34">
        <f t="shared" si="3"/>
        <v>335</v>
      </c>
      <c r="H6" s="34">
        <f t="shared" si="4"/>
        <v>500</v>
      </c>
      <c r="I6" s="34">
        <v>14.0</v>
      </c>
      <c r="J6" s="34">
        <f t="shared" si="5"/>
        <v>994</v>
      </c>
      <c r="K6" s="34">
        <f t="shared" si="6"/>
        <v>1680</v>
      </c>
      <c r="L6" s="34">
        <v>9.0</v>
      </c>
      <c r="M6" s="34">
        <f t="shared" si="7"/>
        <v>495</v>
      </c>
      <c r="N6" s="34">
        <f t="shared" si="8"/>
        <v>990</v>
      </c>
      <c r="O6" s="34">
        <v>5.0</v>
      </c>
      <c r="P6" s="34">
        <f t="shared" si="9"/>
        <v>300</v>
      </c>
      <c r="Q6" s="34">
        <f t="shared" si="10"/>
        <v>600</v>
      </c>
      <c r="R6" s="34">
        <v>14.0</v>
      </c>
      <c r="S6" s="34">
        <f t="shared" si="11"/>
        <v>840</v>
      </c>
      <c r="T6" s="34">
        <f t="shared" si="12"/>
        <v>1680</v>
      </c>
      <c r="U6" s="34">
        <v>5.0</v>
      </c>
      <c r="V6" s="34">
        <f t="shared" si="13"/>
        <v>500</v>
      </c>
      <c r="W6" s="34">
        <f t="shared" si="14"/>
        <v>1000</v>
      </c>
      <c r="X6" s="34">
        <v>3.0</v>
      </c>
      <c r="Y6" s="34">
        <f t="shared" si="15"/>
        <v>360</v>
      </c>
      <c r="Z6" s="34">
        <f t="shared" si="16"/>
        <v>780</v>
      </c>
      <c r="AA6" s="34">
        <v>4.0</v>
      </c>
      <c r="AB6" s="34">
        <f t="shared" si="17"/>
        <v>500</v>
      </c>
      <c r="AC6" s="34">
        <f t="shared" si="18"/>
        <v>1000</v>
      </c>
      <c r="AD6" s="34">
        <v>1.0</v>
      </c>
      <c r="AE6" s="34">
        <f t="shared" si="19"/>
        <v>130</v>
      </c>
      <c r="AF6" s="34">
        <f t="shared" si="20"/>
        <v>260</v>
      </c>
      <c r="AG6" s="34">
        <v>7.0</v>
      </c>
      <c r="AH6" s="34">
        <f t="shared" si="21"/>
        <v>875</v>
      </c>
      <c r="AI6" s="34">
        <f t="shared" si="22"/>
        <v>1820</v>
      </c>
      <c r="AJ6" s="34">
        <v>4.0</v>
      </c>
      <c r="AK6" s="34">
        <f t="shared" si="23"/>
        <v>640</v>
      </c>
      <c r="AL6" s="34">
        <f t="shared" si="24"/>
        <v>1200</v>
      </c>
      <c r="AM6" s="34">
        <v>1.0</v>
      </c>
      <c r="AN6" s="34">
        <f t="shared" si="25"/>
        <v>200</v>
      </c>
      <c r="AO6" s="34">
        <f t="shared" si="26"/>
        <v>250</v>
      </c>
      <c r="AP6" s="34">
        <v>7.0</v>
      </c>
      <c r="AQ6" s="34">
        <f t="shared" si="27"/>
        <v>1575</v>
      </c>
      <c r="AR6" s="34">
        <f t="shared" si="28"/>
        <v>2660</v>
      </c>
      <c r="AS6" s="34">
        <v>4.0</v>
      </c>
      <c r="AT6" s="34">
        <f t="shared" si="29"/>
        <v>900</v>
      </c>
      <c r="AU6" s="34">
        <f t="shared" si="30"/>
        <v>1520</v>
      </c>
      <c r="AV6" s="34">
        <v>3.0</v>
      </c>
      <c r="AW6" s="34">
        <f t="shared" si="31"/>
        <v>675</v>
      </c>
      <c r="AX6" s="34">
        <f t="shared" si="32"/>
        <v>1140</v>
      </c>
      <c r="AY6" s="35">
        <v>45414.0</v>
      </c>
      <c r="AZ6" s="34">
        <f t="shared" si="33"/>
        <v>18200</v>
      </c>
      <c r="BA6" s="34" t="s">
        <v>32</v>
      </c>
    </row>
    <row r="7" ht="15.75" customHeight="1">
      <c r="A7" s="33">
        <v>3.0</v>
      </c>
      <c r="B7" s="34" t="s">
        <v>33</v>
      </c>
      <c r="C7" s="34">
        <v>18.0</v>
      </c>
      <c r="D7" s="34">
        <f t="shared" si="1"/>
        <v>720</v>
      </c>
      <c r="E7" s="34">
        <f t="shared" si="2"/>
        <v>1440</v>
      </c>
      <c r="F7" s="34">
        <v>8.0</v>
      </c>
      <c r="G7" s="34">
        <f t="shared" si="3"/>
        <v>536</v>
      </c>
      <c r="H7" s="34">
        <f t="shared" si="4"/>
        <v>800</v>
      </c>
      <c r="I7" s="34">
        <v>12.0</v>
      </c>
      <c r="J7" s="34">
        <f t="shared" si="5"/>
        <v>852</v>
      </c>
      <c r="K7" s="34">
        <f t="shared" si="6"/>
        <v>1440</v>
      </c>
      <c r="L7" s="34">
        <v>2.0</v>
      </c>
      <c r="M7" s="34">
        <f t="shared" si="7"/>
        <v>110</v>
      </c>
      <c r="N7" s="34">
        <f t="shared" si="8"/>
        <v>220</v>
      </c>
      <c r="O7" s="34">
        <v>8.0</v>
      </c>
      <c r="P7" s="34">
        <f t="shared" si="9"/>
        <v>480</v>
      </c>
      <c r="Q7" s="34">
        <f t="shared" si="10"/>
        <v>960</v>
      </c>
      <c r="R7" s="34">
        <v>12.0</v>
      </c>
      <c r="S7" s="34">
        <f t="shared" si="11"/>
        <v>720</v>
      </c>
      <c r="T7" s="34">
        <f t="shared" si="12"/>
        <v>1440</v>
      </c>
      <c r="U7" s="34">
        <v>10.0</v>
      </c>
      <c r="V7" s="34">
        <f t="shared" si="13"/>
        <v>1000</v>
      </c>
      <c r="W7" s="34">
        <f t="shared" si="14"/>
        <v>2000</v>
      </c>
      <c r="X7" s="34">
        <v>3.0</v>
      </c>
      <c r="Y7" s="34">
        <f t="shared" si="15"/>
        <v>360</v>
      </c>
      <c r="Z7" s="34">
        <f t="shared" si="16"/>
        <v>780</v>
      </c>
      <c r="AA7" s="34">
        <v>5.0</v>
      </c>
      <c r="AB7" s="34">
        <f t="shared" si="17"/>
        <v>625</v>
      </c>
      <c r="AC7" s="34">
        <f t="shared" si="18"/>
        <v>1250</v>
      </c>
      <c r="AD7" s="34">
        <v>6.0</v>
      </c>
      <c r="AE7" s="34">
        <f t="shared" si="19"/>
        <v>780</v>
      </c>
      <c r="AF7" s="34">
        <f t="shared" si="20"/>
        <v>1560</v>
      </c>
      <c r="AG7" s="34">
        <v>3.0</v>
      </c>
      <c r="AH7" s="34">
        <f t="shared" si="21"/>
        <v>375</v>
      </c>
      <c r="AI7" s="34">
        <f t="shared" si="22"/>
        <v>780</v>
      </c>
      <c r="AJ7" s="34">
        <v>5.0</v>
      </c>
      <c r="AK7" s="34">
        <f t="shared" si="23"/>
        <v>800</v>
      </c>
      <c r="AL7" s="34">
        <f t="shared" si="24"/>
        <v>1500</v>
      </c>
      <c r="AM7" s="34">
        <v>6.0</v>
      </c>
      <c r="AN7" s="34">
        <f t="shared" si="25"/>
        <v>1200</v>
      </c>
      <c r="AO7" s="34">
        <f t="shared" si="26"/>
        <v>1500</v>
      </c>
      <c r="AP7" s="34">
        <v>9.0</v>
      </c>
      <c r="AQ7" s="34">
        <f t="shared" si="27"/>
        <v>2025</v>
      </c>
      <c r="AR7" s="34">
        <f t="shared" si="28"/>
        <v>3420</v>
      </c>
      <c r="AS7" s="34">
        <v>6.0</v>
      </c>
      <c r="AT7" s="34">
        <f t="shared" si="29"/>
        <v>1350</v>
      </c>
      <c r="AU7" s="34">
        <f t="shared" si="30"/>
        <v>2280</v>
      </c>
      <c r="AV7" s="34">
        <v>6.0</v>
      </c>
      <c r="AW7" s="34">
        <f t="shared" si="31"/>
        <v>1350</v>
      </c>
      <c r="AX7" s="34">
        <f t="shared" si="32"/>
        <v>2280</v>
      </c>
      <c r="AY7" s="35">
        <v>45415.0</v>
      </c>
      <c r="AZ7" s="34">
        <f t="shared" si="33"/>
        <v>23650</v>
      </c>
      <c r="BA7" s="34" t="s">
        <v>33</v>
      </c>
    </row>
    <row r="8" ht="15.75" customHeight="1">
      <c r="A8" s="33">
        <v>4.0</v>
      </c>
      <c r="B8" s="34" t="s">
        <v>34</v>
      </c>
      <c r="C8" s="34">
        <v>15.0</v>
      </c>
      <c r="D8" s="34">
        <f t="shared" si="1"/>
        <v>600</v>
      </c>
      <c r="E8" s="34">
        <f t="shared" si="2"/>
        <v>1200</v>
      </c>
      <c r="F8" s="34">
        <v>4.0</v>
      </c>
      <c r="G8" s="34">
        <f t="shared" si="3"/>
        <v>268</v>
      </c>
      <c r="H8" s="34">
        <f t="shared" si="4"/>
        <v>400</v>
      </c>
      <c r="I8" s="34">
        <v>20.0</v>
      </c>
      <c r="J8" s="34">
        <f t="shared" si="5"/>
        <v>1420</v>
      </c>
      <c r="K8" s="34">
        <f t="shared" si="6"/>
        <v>2400</v>
      </c>
      <c r="L8" s="34">
        <v>15.0</v>
      </c>
      <c r="M8" s="34">
        <f t="shared" si="7"/>
        <v>825</v>
      </c>
      <c r="N8" s="34">
        <f t="shared" si="8"/>
        <v>1650</v>
      </c>
      <c r="O8" s="34">
        <v>7.0</v>
      </c>
      <c r="P8" s="34">
        <f t="shared" si="9"/>
        <v>420</v>
      </c>
      <c r="Q8" s="34">
        <f t="shared" si="10"/>
        <v>840</v>
      </c>
      <c r="R8" s="34">
        <v>18.0</v>
      </c>
      <c r="S8" s="34">
        <f t="shared" si="11"/>
        <v>1080</v>
      </c>
      <c r="T8" s="34">
        <f t="shared" si="12"/>
        <v>2160</v>
      </c>
      <c r="U8" s="34">
        <v>9.0</v>
      </c>
      <c r="V8" s="34">
        <f t="shared" si="13"/>
        <v>900</v>
      </c>
      <c r="W8" s="34">
        <f t="shared" si="14"/>
        <v>1800</v>
      </c>
      <c r="X8" s="34">
        <v>8.0</v>
      </c>
      <c r="Y8" s="34">
        <f t="shared" si="15"/>
        <v>960</v>
      </c>
      <c r="Z8" s="34">
        <f t="shared" si="16"/>
        <v>2080</v>
      </c>
      <c r="AA8" s="34">
        <v>1.0</v>
      </c>
      <c r="AB8" s="34">
        <f t="shared" si="17"/>
        <v>125</v>
      </c>
      <c r="AC8" s="34">
        <f t="shared" si="18"/>
        <v>250</v>
      </c>
      <c r="AD8" s="34">
        <v>5.0</v>
      </c>
      <c r="AE8" s="34">
        <f t="shared" si="19"/>
        <v>650</v>
      </c>
      <c r="AF8" s="34">
        <f t="shared" si="20"/>
        <v>1300</v>
      </c>
      <c r="AG8" s="34">
        <v>8.0</v>
      </c>
      <c r="AH8" s="34">
        <f t="shared" si="21"/>
        <v>1000</v>
      </c>
      <c r="AI8" s="34">
        <f t="shared" si="22"/>
        <v>2080</v>
      </c>
      <c r="AJ8" s="34">
        <v>3.0</v>
      </c>
      <c r="AK8" s="34">
        <f t="shared" si="23"/>
        <v>480</v>
      </c>
      <c r="AL8" s="34">
        <f t="shared" si="24"/>
        <v>900</v>
      </c>
      <c r="AM8" s="34">
        <v>0.0</v>
      </c>
      <c r="AN8" s="34">
        <f t="shared" si="25"/>
        <v>0</v>
      </c>
      <c r="AO8" s="34">
        <f t="shared" si="26"/>
        <v>0</v>
      </c>
      <c r="AP8" s="34">
        <v>3.0</v>
      </c>
      <c r="AQ8" s="34">
        <f t="shared" si="27"/>
        <v>675</v>
      </c>
      <c r="AR8" s="34">
        <f t="shared" si="28"/>
        <v>1140</v>
      </c>
      <c r="AS8" s="34">
        <v>0.0</v>
      </c>
      <c r="AT8" s="34">
        <f t="shared" si="29"/>
        <v>0</v>
      </c>
      <c r="AU8" s="34">
        <f t="shared" si="30"/>
        <v>0</v>
      </c>
      <c r="AV8" s="34">
        <v>2.0</v>
      </c>
      <c r="AW8" s="34">
        <f t="shared" si="31"/>
        <v>450</v>
      </c>
      <c r="AX8" s="34">
        <f t="shared" si="32"/>
        <v>760</v>
      </c>
      <c r="AY8" s="35">
        <v>45416.0</v>
      </c>
      <c r="AZ8" s="34">
        <f t="shared" si="33"/>
        <v>18960</v>
      </c>
      <c r="BA8" s="34" t="s">
        <v>34</v>
      </c>
    </row>
    <row r="9" ht="15.75" customHeight="1">
      <c r="A9" s="33">
        <v>5.0</v>
      </c>
      <c r="B9" s="34" t="s">
        <v>35</v>
      </c>
      <c r="C9" s="34">
        <v>11.0</v>
      </c>
      <c r="D9" s="34">
        <f t="shared" si="1"/>
        <v>440</v>
      </c>
      <c r="E9" s="34">
        <f t="shared" si="2"/>
        <v>880</v>
      </c>
      <c r="F9" s="34">
        <v>17.0</v>
      </c>
      <c r="G9" s="34">
        <f t="shared" si="3"/>
        <v>1139</v>
      </c>
      <c r="H9" s="34">
        <f t="shared" si="4"/>
        <v>1700</v>
      </c>
      <c r="I9" s="34">
        <v>7.0</v>
      </c>
      <c r="J9" s="34">
        <f t="shared" si="5"/>
        <v>497</v>
      </c>
      <c r="K9" s="34">
        <f t="shared" si="6"/>
        <v>840</v>
      </c>
      <c r="L9" s="34">
        <v>9.0</v>
      </c>
      <c r="M9" s="34">
        <f t="shared" si="7"/>
        <v>495</v>
      </c>
      <c r="N9" s="34">
        <f t="shared" si="8"/>
        <v>990</v>
      </c>
      <c r="O9" s="34">
        <v>4.0</v>
      </c>
      <c r="P9" s="34">
        <f t="shared" si="9"/>
        <v>240</v>
      </c>
      <c r="Q9" s="34">
        <f t="shared" si="10"/>
        <v>480</v>
      </c>
      <c r="R9" s="34">
        <v>13.0</v>
      </c>
      <c r="S9" s="34">
        <f t="shared" si="11"/>
        <v>780</v>
      </c>
      <c r="T9" s="34">
        <f t="shared" si="12"/>
        <v>1560</v>
      </c>
      <c r="U9" s="34">
        <v>15.0</v>
      </c>
      <c r="V9" s="34">
        <f t="shared" si="13"/>
        <v>1500</v>
      </c>
      <c r="W9" s="34">
        <f t="shared" si="14"/>
        <v>3000</v>
      </c>
      <c r="X9" s="34">
        <v>1.0</v>
      </c>
      <c r="Y9" s="34">
        <f t="shared" si="15"/>
        <v>120</v>
      </c>
      <c r="Z9" s="34">
        <f t="shared" si="16"/>
        <v>260</v>
      </c>
      <c r="AA9" s="34">
        <v>6.0</v>
      </c>
      <c r="AB9" s="34">
        <f t="shared" si="17"/>
        <v>750</v>
      </c>
      <c r="AC9" s="34">
        <f t="shared" si="18"/>
        <v>1500</v>
      </c>
      <c r="AD9" s="34">
        <v>3.0</v>
      </c>
      <c r="AE9" s="34">
        <f t="shared" si="19"/>
        <v>390</v>
      </c>
      <c r="AF9" s="34">
        <f t="shared" si="20"/>
        <v>780</v>
      </c>
      <c r="AG9" s="34">
        <v>11.0</v>
      </c>
      <c r="AH9" s="34">
        <f t="shared" si="21"/>
        <v>1375</v>
      </c>
      <c r="AI9" s="34">
        <f t="shared" si="22"/>
        <v>2860</v>
      </c>
      <c r="AJ9" s="34">
        <v>9.0</v>
      </c>
      <c r="AK9" s="34">
        <f t="shared" si="23"/>
        <v>1440</v>
      </c>
      <c r="AL9" s="34">
        <f t="shared" si="24"/>
        <v>2700</v>
      </c>
      <c r="AM9" s="34">
        <v>7.0</v>
      </c>
      <c r="AN9" s="34">
        <f t="shared" si="25"/>
        <v>1400</v>
      </c>
      <c r="AO9" s="34">
        <f t="shared" si="26"/>
        <v>1750</v>
      </c>
      <c r="AP9" s="34">
        <v>15.0</v>
      </c>
      <c r="AQ9" s="34">
        <f t="shared" si="27"/>
        <v>3375</v>
      </c>
      <c r="AR9" s="34">
        <f t="shared" si="28"/>
        <v>5700</v>
      </c>
      <c r="AS9" s="34">
        <v>5.0</v>
      </c>
      <c r="AT9" s="34">
        <f t="shared" si="29"/>
        <v>1125</v>
      </c>
      <c r="AU9" s="34">
        <f t="shared" si="30"/>
        <v>1900</v>
      </c>
      <c r="AV9" s="34">
        <v>5.0</v>
      </c>
      <c r="AW9" s="34">
        <f t="shared" si="31"/>
        <v>1125</v>
      </c>
      <c r="AX9" s="34">
        <f t="shared" si="32"/>
        <v>1900</v>
      </c>
      <c r="AY9" s="35">
        <v>45417.0</v>
      </c>
      <c r="AZ9" s="34">
        <f t="shared" si="33"/>
        <v>28800</v>
      </c>
      <c r="BA9" s="34" t="s">
        <v>35</v>
      </c>
    </row>
    <row r="10" ht="15.75" customHeight="1">
      <c r="A10" s="33">
        <v>6.0</v>
      </c>
      <c r="B10" s="34" t="s">
        <v>36</v>
      </c>
      <c r="C10" s="34">
        <v>14.0</v>
      </c>
      <c r="D10" s="34">
        <f t="shared" si="1"/>
        <v>560</v>
      </c>
      <c r="E10" s="34">
        <f t="shared" si="2"/>
        <v>1120</v>
      </c>
      <c r="F10" s="34">
        <v>6.0</v>
      </c>
      <c r="G10" s="34">
        <f t="shared" si="3"/>
        <v>402</v>
      </c>
      <c r="H10" s="34">
        <f t="shared" si="4"/>
        <v>600</v>
      </c>
      <c r="I10" s="34">
        <v>10.0</v>
      </c>
      <c r="J10" s="34">
        <f t="shared" si="5"/>
        <v>710</v>
      </c>
      <c r="K10" s="34">
        <f t="shared" si="6"/>
        <v>1200</v>
      </c>
      <c r="L10" s="34">
        <v>7.0</v>
      </c>
      <c r="M10" s="34">
        <f t="shared" si="7"/>
        <v>385</v>
      </c>
      <c r="N10" s="34">
        <f t="shared" si="8"/>
        <v>770</v>
      </c>
      <c r="O10" s="34">
        <v>4.0</v>
      </c>
      <c r="P10" s="34">
        <f t="shared" si="9"/>
        <v>240</v>
      </c>
      <c r="Q10" s="34">
        <f t="shared" si="10"/>
        <v>480</v>
      </c>
      <c r="R10" s="34">
        <v>16.0</v>
      </c>
      <c r="S10" s="34">
        <f t="shared" si="11"/>
        <v>960</v>
      </c>
      <c r="T10" s="34">
        <f t="shared" si="12"/>
        <v>1920</v>
      </c>
      <c r="U10" s="34">
        <v>12.0</v>
      </c>
      <c r="V10" s="34">
        <f t="shared" si="13"/>
        <v>1200</v>
      </c>
      <c r="W10" s="34">
        <f t="shared" si="14"/>
        <v>2400</v>
      </c>
      <c r="X10" s="34">
        <v>5.0</v>
      </c>
      <c r="Y10" s="34">
        <f t="shared" si="15"/>
        <v>600</v>
      </c>
      <c r="Z10" s="34">
        <f t="shared" si="16"/>
        <v>1300</v>
      </c>
      <c r="AA10" s="34">
        <v>2.0</v>
      </c>
      <c r="AB10" s="34">
        <f t="shared" si="17"/>
        <v>250</v>
      </c>
      <c r="AC10" s="34">
        <f t="shared" si="18"/>
        <v>500</v>
      </c>
      <c r="AD10" s="34">
        <v>4.0</v>
      </c>
      <c r="AE10" s="34">
        <f t="shared" si="19"/>
        <v>520</v>
      </c>
      <c r="AF10" s="34">
        <f t="shared" si="20"/>
        <v>1040</v>
      </c>
      <c r="AG10" s="34">
        <v>4.0</v>
      </c>
      <c r="AH10" s="34">
        <f t="shared" si="21"/>
        <v>500</v>
      </c>
      <c r="AI10" s="34">
        <f t="shared" si="22"/>
        <v>1040</v>
      </c>
      <c r="AJ10" s="34">
        <v>5.0</v>
      </c>
      <c r="AK10" s="34">
        <f t="shared" si="23"/>
        <v>800</v>
      </c>
      <c r="AL10" s="34">
        <f t="shared" si="24"/>
        <v>1500</v>
      </c>
      <c r="AM10" s="34">
        <v>3.0</v>
      </c>
      <c r="AN10" s="34">
        <f t="shared" si="25"/>
        <v>600</v>
      </c>
      <c r="AO10" s="34">
        <f t="shared" si="26"/>
        <v>750</v>
      </c>
      <c r="AP10" s="34">
        <v>4.0</v>
      </c>
      <c r="AQ10" s="34">
        <f t="shared" si="27"/>
        <v>900</v>
      </c>
      <c r="AR10" s="34">
        <f t="shared" si="28"/>
        <v>1520</v>
      </c>
      <c r="AS10" s="34">
        <v>1.0</v>
      </c>
      <c r="AT10" s="34">
        <f t="shared" si="29"/>
        <v>225</v>
      </c>
      <c r="AU10" s="34">
        <f t="shared" si="30"/>
        <v>380</v>
      </c>
      <c r="AV10" s="34">
        <v>3.0</v>
      </c>
      <c r="AW10" s="34">
        <f t="shared" si="31"/>
        <v>675</v>
      </c>
      <c r="AX10" s="34">
        <f t="shared" si="32"/>
        <v>1140</v>
      </c>
      <c r="AY10" s="35">
        <v>45418.0</v>
      </c>
      <c r="AZ10" s="34">
        <f t="shared" si="33"/>
        <v>17660</v>
      </c>
      <c r="BA10" s="34" t="s">
        <v>36</v>
      </c>
    </row>
    <row r="11" ht="15.75" customHeight="1">
      <c r="A11" s="33">
        <v>7.0</v>
      </c>
      <c r="B11" s="34" t="s">
        <v>37</v>
      </c>
      <c r="C11" s="34">
        <v>20.0</v>
      </c>
      <c r="D11" s="34">
        <f t="shared" si="1"/>
        <v>800</v>
      </c>
      <c r="E11" s="34">
        <f t="shared" si="2"/>
        <v>1600</v>
      </c>
      <c r="F11" s="34">
        <v>3.0</v>
      </c>
      <c r="G11" s="34">
        <f t="shared" si="3"/>
        <v>201</v>
      </c>
      <c r="H11" s="34">
        <f t="shared" si="4"/>
        <v>300</v>
      </c>
      <c r="I11" s="34">
        <v>19.0</v>
      </c>
      <c r="J11" s="34">
        <f t="shared" si="5"/>
        <v>1349</v>
      </c>
      <c r="K11" s="34">
        <f t="shared" si="6"/>
        <v>2280</v>
      </c>
      <c r="L11" s="34">
        <v>9.0</v>
      </c>
      <c r="M11" s="34">
        <f t="shared" si="7"/>
        <v>495</v>
      </c>
      <c r="N11" s="34">
        <f t="shared" si="8"/>
        <v>990</v>
      </c>
      <c r="O11" s="34">
        <v>8.0</v>
      </c>
      <c r="P11" s="34">
        <f t="shared" si="9"/>
        <v>480</v>
      </c>
      <c r="Q11" s="34">
        <f t="shared" si="10"/>
        <v>960</v>
      </c>
      <c r="R11" s="34">
        <v>11.0</v>
      </c>
      <c r="S11" s="34">
        <f t="shared" si="11"/>
        <v>660</v>
      </c>
      <c r="T11" s="34">
        <f t="shared" si="12"/>
        <v>1320</v>
      </c>
      <c r="U11" s="34">
        <v>3.0</v>
      </c>
      <c r="V11" s="34">
        <f t="shared" si="13"/>
        <v>300</v>
      </c>
      <c r="W11" s="34">
        <f t="shared" si="14"/>
        <v>600</v>
      </c>
      <c r="X11" s="34">
        <v>8.0</v>
      </c>
      <c r="Y11" s="34">
        <f t="shared" si="15"/>
        <v>960</v>
      </c>
      <c r="Z11" s="34">
        <f t="shared" si="16"/>
        <v>2080</v>
      </c>
      <c r="AA11" s="34">
        <v>4.0</v>
      </c>
      <c r="AB11" s="34">
        <f t="shared" si="17"/>
        <v>500</v>
      </c>
      <c r="AC11" s="34">
        <f t="shared" si="18"/>
        <v>1000</v>
      </c>
      <c r="AD11" s="34">
        <v>10.0</v>
      </c>
      <c r="AE11" s="34">
        <f t="shared" si="19"/>
        <v>1300</v>
      </c>
      <c r="AF11" s="34">
        <f t="shared" si="20"/>
        <v>2600</v>
      </c>
      <c r="AG11" s="34">
        <v>7.0</v>
      </c>
      <c r="AH11" s="34">
        <f t="shared" si="21"/>
        <v>875</v>
      </c>
      <c r="AI11" s="34">
        <f t="shared" si="22"/>
        <v>1820</v>
      </c>
      <c r="AJ11" s="34">
        <v>2.0</v>
      </c>
      <c r="AK11" s="34">
        <f t="shared" si="23"/>
        <v>320</v>
      </c>
      <c r="AL11" s="34">
        <f t="shared" si="24"/>
        <v>600</v>
      </c>
      <c r="AM11" s="34">
        <v>1.0</v>
      </c>
      <c r="AN11" s="34">
        <f t="shared" si="25"/>
        <v>200</v>
      </c>
      <c r="AO11" s="34">
        <f t="shared" si="26"/>
        <v>250</v>
      </c>
      <c r="AP11" s="34">
        <v>3.0</v>
      </c>
      <c r="AQ11" s="34">
        <f t="shared" si="27"/>
        <v>675</v>
      </c>
      <c r="AR11" s="34">
        <f t="shared" si="28"/>
        <v>1140</v>
      </c>
      <c r="AS11" s="34">
        <v>0.0</v>
      </c>
      <c r="AT11" s="34">
        <f t="shared" si="29"/>
        <v>0</v>
      </c>
      <c r="AU11" s="34">
        <f t="shared" si="30"/>
        <v>0</v>
      </c>
      <c r="AV11" s="34">
        <v>2.0</v>
      </c>
      <c r="AW11" s="34">
        <f t="shared" si="31"/>
        <v>450</v>
      </c>
      <c r="AX11" s="34">
        <f t="shared" si="32"/>
        <v>760</v>
      </c>
      <c r="AY11" s="35">
        <v>45419.0</v>
      </c>
      <c r="AZ11" s="34">
        <f t="shared" si="33"/>
        <v>18300</v>
      </c>
      <c r="BA11" s="34" t="s">
        <v>37</v>
      </c>
    </row>
    <row r="12" ht="15.75" customHeight="1">
      <c r="A12" s="33">
        <v>8.0</v>
      </c>
      <c r="B12" s="34" t="s">
        <v>31</v>
      </c>
      <c r="C12" s="36">
        <v>12.0</v>
      </c>
      <c r="D12" s="34">
        <f t="shared" si="1"/>
        <v>480</v>
      </c>
      <c r="E12" s="34">
        <f t="shared" si="2"/>
        <v>960</v>
      </c>
      <c r="F12" s="34">
        <v>9.0</v>
      </c>
      <c r="G12" s="34">
        <f t="shared" si="3"/>
        <v>603</v>
      </c>
      <c r="H12" s="34">
        <f t="shared" si="4"/>
        <v>900</v>
      </c>
      <c r="I12" s="34">
        <v>14.0</v>
      </c>
      <c r="J12" s="34">
        <f t="shared" si="5"/>
        <v>994</v>
      </c>
      <c r="K12" s="34">
        <f t="shared" si="6"/>
        <v>1680</v>
      </c>
      <c r="L12" s="34">
        <v>16.0</v>
      </c>
      <c r="M12" s="34">
        <f t="shared" si="7"/>
        <v>880</v>
      </c>
      <c r="N12" s="34">
        <f t="shared" si="8"/>
        <v>1760</v>
      </c>
      <c r="O12" s="34">
        <v>6.0</v>
      </c>
      <c r="P12" s="34">
        <f t="shared" si="9"/>
        <v>360</v>
      </c>
      <c r="Q12" s="34">
        <f t="shared" si="10"/>
        <v>720</v>
      </c>
      <c r="R12" s="34">
        <v>17.0</v>
      </c>
      <c r="S12" s="34">
        <f t="shared" si="11"/>
        <v>1020</v>
      </c>
      <c r="T12" s="34">
        <f t="shared" si="12"/>
        <v>2040</v>
      </c>
      <c r="U12" s="34">
        <v>9.0</v>
      </c>
      <c r="V12" s="34">
        <f t="shared" si="13"/>
        <v>900</v>
      </c>
      <c r="W12" s="34">
        <f t="shared" si="14"/>
        <v>1800</v>
      </c>
      <c r="X12" s="34">
        <v>2.0</v>
      </c>
      <c r="Y12" s="34">
        <f t="shared" si="15"/>
        <v>240</v>
      </c>
      <c r="Z12" s="34">
        <f t="shared" si="16"/>
        <v>520</v>
      </c>
      <c r="AA12" s="34">
        <v>5.0</v>
      </c>
      <c r="AB12" s="34">
        <f t="shared" si="17"/>
        <v>625</v>
      </c>
      <c r="AC12" s="34">
        <f t="shared" si="18"/>
        <v>1250</v>
      </c>
      <c r="AD12" s="34">
        <v>6.0</v>
      </c>
      <c r="AE12" s="34">
        <f t="shared" si="19"/>
        <v>780</v>
      </c>
      <c r="AF12" s="34">
        <f t="shared" si="20"/>
        <v>1560</v>
      </c>
      <c r="AG12" s="34">
        <v>2.0</v>
      </c>
      <c r="AH12" s="34">
        <f t="shared" si="21"/>
        <v>250</v>
      </c>
      <c r="AI12" s="34">
        <f t="shared" si="22"/>
        <v>520</v>
      </c>
      <c r="AJ12" s="34">
        <v>5.0</v>
      </c>
      <c r="AK12" s="34">
        <f t="shared" si="23"/>
        <v>800</v>
      </c>
      <c r="AL12" s="34">
        <f t="shared" si="24"/>
        <v>1500</v>
      </c>
      <c r="AM12" s="34">
        <v>4.0</v>
      </c>
      <c r="AN12" s="34">
        <f t="shared" si="25"/>
        <v>800</v>
      </c>
      <c r="AO12" s="34">
        <f t="shared" si="26"/>
        <v>1000</v>
      </c>
      <c r="AP12" s="34">
        <v>7.0</v>
      </c>
      <c r="AQ12" s="34">
        <f t="shared" si="27"/>
        <v>1575</v>
      </c>
      <c r="AR12" s="34">
        <f t="shared" si="28"/>
        <v>2660</v>
      </c>
      <c r="AS12" s="34">
        <v>2.0</v>
      </c>
      <c r="AT12" s="34">
        <f t="shared" si="29"/>
        <v>450</v>
      </c>
      <c r="AU12" s="34">
        <f t="shared" si="30"/>
        <v>760</v>
      </c>
      <c r="AV12" s="34">
        <v>3.0</v>
      </c>
      <c r="AW12" s="34">
        <f t="shared" si="31"/>
        <v>675</v>
      </c>
      <c r="AX12" s="34">
        <f t="shared" si="32"/>
        <v>1140</v>
      </c>
      <c r="AY12" s="35">
        <v>45420.0</v>
      </c>
      <c r="AZ12" s="34">
        <f t="shared" si="33"/>
        <v>20770</v>
      </c>
      <c r="BA12" s="34" t="s">
        <v>31</v>
      </c>
    </row>
    <row r="13" ht="15.75" customHeight="1">
      <c r="A13" s="33">
        <v>9.0</v>
      </c>
      <c r="B13" s="34" t="s">
        <v>32</v>
      </c>
      <c r="C13" s="36">
        <v>15.0</v>
      </c>
      <c r="D13" s="34">
        <f t="shared" si="1"/>
        <v>600</v>
      </c>
      <c r="E13" s="34">
        <f t="shared" si="2"/>
        <v>1200</v>
      </c>
      <c r="F13" s="34">
        <v>8.0</v>
      </c>
      <c r="G13" s="34">
        <f t="shared" si="3"/>
        <v>536</v>
      </c>
      <c r="H13" s="34">
        <f t="shared" si="4"/>
        <v>800</v>
      </c>
      <c r="I13" s="34">
        <v>16.0</v>
      </c>
      <c r="J13" s="34">
        <f t="shared" si="5"/>
        <v>1136</v>
      </c>
      <c r="K13" s="34">
        <f t="shared" si="6"/>
        <v>1920</v>
      </c>
      <c r="L13" s="34">
        <v>7.0</v>
      </c>
      <c r="M13" s="34">
        <f t="shared" si="7"/>
        <v>385</v>
      </c>
      <c r="N13" s="34">
        <f t="shared" si="8"/>
        <v>770</v>
      </c>
      <c r="O13" s="34">
        <v>5.0</v>
      </c>
      <c r="P13" s="34">
        <f t="shared" si="9"/>
        <v>300</v>
      </c>
      <c r="Q13" s="34">
        <f t="shared" si="10"/>
        <v>600</v>
      </c>
      <c r="R13" s="34">
        <v>13.0</v>
      </c>
      <c r="S13" s="34">
        <f t="shared" si="11"/>
        <v>780</v>
      </c>
      <c r="T13" s="34">
        <f t="shared" si="12"/>
        <v>1560</v>
      </c>
      <c r="U13" s="34">
        <v>6.0</v>
      </c>
      <c r="V13" s="34">
        <f t="shared" si="13"/>
        <v>600</v>
      </c>
      <c r="W13" s="34">
        <f t="shared" si="14"/>
        <v>1200</v>
      </c>
      <c r="X13" s="34">
        <v>3.0</v>
      </c>
      <c r="Y13" s="34">
        <f t="shared" si="15"/>
        <v>360</v>
      </c>
      <c r="Z13" s="34">
        <f t="shared" si="16"/>
        <v>780</v>
      </c>
      <c r="AA13" s="34">
        <v>6.0</v>
      </c>
      <c r="AB13" s="34">
        <f t="shared" si="17"/>
        <v>750</v>
      </c>
      <c r="AC13" s="34">
        <f t="shared" si="18"/>
        <v>1500</v>
      </c>
      <c r="AD13" s="34">
        <v>3.0</v>
      </c>
      <c r="AE13" s="34">
        <f t="shared" si="19"/>
        <v>390</v>
      </c>
      <c r="AF13" s="34">
        <f t="shared" si="20"/>
        <v>780</v>
      </c>
      <c r="AG13" s="34">
        <v>4.0</v>
      </c>
      <c r="AH13" s="34">
        <f t="shared" si="21"/>
        <v>500</v>
      </c>
      <c r="AI13" s="34">
        <f t="shared" si="22"/>
        <v>1040</v>
      </c>
      <c r="AJ13" s="34">
        <v>6.0</v>
      </c>
      <c r="AK13" s="34">
        <f t="shared" si="23"/>
        <v>960</v>
      </c>
      <c r="AL13" s="34">
        <f t="shared" si="24"/>
        <v>1800</v>
      </c>
      <c r="AM13" s="34">
        <v>3.0</v>
      </c>
      <c r="AN13" s="34">
        <f t="shared" si="25"/>
        <v>600</v>
      </c>
      <c r="AO13" s="34">
        <f t="shared" si="26"/>
        <v>750</v>
      </c>
      <c r="AP13" s="34">
        <v>5.0</v>
      </c>
      <c r="AQ13" s="34">
        <f t="shared" si="27"/>
        <v>1125</v>
      </c>
      <c r="AR13" s="34">
        <f t="shared" si="28"/>
        <v>1900</v>
      </c>
      <c r="AS13" s="34">
        <v>1.0</v>
      </c>
      <c r="AT13" s="34">
        <f t="shared" si="29"/>
        <v>225</v>
      </c>
      <c r="AU13" s="34">
        <f t="shared" si="30"/>
        <v>380</v>
      </c>
      <c r="AV13" s="34">
        <v>4.0</v>
      </c>
      <c r="AW13" s="34">
        <f t="shared" si="31"/>
        <v>900</v>
      </c>
      <c r="AX13" s="34">
        <f t="shared" si="32"/>
        <v>1520</v>
      </c>
      <c r="AY13" s="35">
        <v>45421.0</v>
      </c>
      <c r="AZ13" s="34">
        <f t="shared" si="33"/>
        <v>18500</v>
      </c>
      <c r="BA13" s="34" t="s">
        <v>32</v>
      </c>
    </row>
    <row r="14" ht="15.75" customHeight="1">
      <c r="A14" s="33">
        <v>10.0</v>
      </c>
      <c r="B14" s="34" t="s">
        <v>33</v>
      </c>
      <c r="C14" s="36">
        <v>15.0</v>
      </c>
      <c r="D14" s="34">
        <f t="shared" si="1"/>
        <v>600</v>
      </c>
      <c r="E14" s="34">
        <f t="shared" si="2"/>
        <v>1200</v>
      </c>
      <c r="F14" s="34">
        <v>13.0</v>
      </c>
      <c r="G14" s="34">
        <f t="shared" si="3"/>
        <v>871</v>
      </c>
      <c r="H14" s="34">
        <f t="shared" si="4"/>
        <v>1300</v>
      </c>
      <c r="I14" s="34">
        <v>14.0</v>
      </c>
      <c r="J14" s="34">
        <f t="shared" si="5"/>
        <v>994</v>
      </c>
      <c r="K14" s="34">
        <f t="shared" si="6"/>
        <v>1680</v>
      </c>
      <c r="L14" s="34">
        <v>8.0</v>
      </c>
      <c r="M14" s="34">
        <f t="shared" si="7"/>
        <v>440</v>
      </c>
      <c r="N14" s="34">
        <f t="shared" si="8"/>
        <v>880</v>
      </c>
      <c r="O14" s="34">
        <v>4.0</v>
      </c>
      <c r="P14" s="34">
        <f t="shared" si="9"/>
        <v>240</v>
      </c>
      <c r="Q14" s="34">
        <f t="shared" si="10"/>
        <v>480</v>
      </c>
      <c r="R14" s="34">
        <v>23.0</v>
      </c>
      <c r="S14" s="34">
        <f t="shared" si="11"/>
        <v>1380</v>
      </c>
      <c r="T14" s="34">
        <f t="shared" si="12"/>
        <v>2760</v>
      </c>
      <c r="U14" s="34">
        <v>17.0</v>
      </c>
      <c r="V14" s="34">
        <f t="shared" si="13"/>
        <v>1700</v>
      </c>
      <c r="W14" s="34">
        <f t="shared" si="14"/>
        <v>3400</v>
      </c>
      <c r="X14" s="34">
        <v>6.0</v>
      </c>
      <c r="Y14" s="34">
        <f t="shared" si="15"/>
        <v>720</v>
      </c>
      <c r="Z14" s="34">
        <f t="shared" si="16"/>
        <v>1560</v>
      </c>
      <c r="AA14" s="34">
        <v>4.0</v>
      </c>
      <c r="AB14" s="34">
        <f t="shared" si="17"/>
        <v>500</v>
      </c>
      <c r="AC14" s="34">
        <f t="shared" si="18"/>
        <v>1000</v>
      </c>
      <c r="AD14" s="34">
        <v>6.0</v>
      </c>
      <c r="AE14" s="34">
        <f t="shared" si="19"/>
        <v>780</v>
      </c>
      <c r="AF14" s="34">
        <f t="shared" si="20"/>
        <v>1560</v>
      </c>
      <c r="AG14" s="34">
        <v>5.0</v>
      </c>
      <c r="AH14" s="34">
        <f t="shared" si="21"/>
        <v>625</v>
      </c>
      <c r="AI14" s="34">
        <f t="shared" si="22"/>
        <v>1300</v>
      </c>
      <c r="AJ14" s="34">
        <v>10.0</v>
      </c>
      <c r="AK14" s="34">
        <f t="shared" si="23"/>
        <v>1600</v>
      </c>
      <c r="AL14" s="34">
        <f t="shared" si="24"/>
        <v>3000</v>
      </c>
      <c r="AM14" s="34">
        <v>3.0</v>
      </c>
      <c r="AN14" s="34">
        <f t="shared" si="25"/>
        <v>600</v>
      </c>
      <c r="AO14" s="34">
        <f t="shared" si="26"/>
        <v>750</v>
      </c>
      <c r="AP14" s="34">
        <v>10.0</v>
      </c>
      <c r="AQ14" s="34">
        <f t="shared" si="27"/>
        <v>2250</v>
      </c>
      <c r="AR14" s="34">
        <f t="shared" si="28"/>
        <v>3800</v>
      </c>
      <c r="AS14" s="34">
        <v>3.0</v>
      </c>
      <c r="AT14" s="34">
        <f t="shared" si="29"/>
        <v>675</v>
      </c>
      <c r="AU14" s="34">
        <f t="shared" si="30"/>
        <v>1140</v>
      </c>
      <c r="AV14" s="34">
        <v>3.0</v>
      </c>
      <c r="AW14" s="34">
        <f t="shared" si="31"/>
        <v>675</v>
      </c>
      <c r="AX14" s="34">
        <f t="shared" si="32"/>
        <v>1140</v>
      </c>
      <c r="AY14" s="35">
        <v>45422.0</v>
      </c>
      <c r="AZ14" s="34">
        <f t="shared" si="33"/>
        <v>26950</v>
      </c>
      <c r="BA14" s="34" t="s">
        <v>33</v>
      </c>
    </row>
    <row r="15" ht="15.75" customHeight="1">
      <c r="A15" s="33">
        <v>11.0</v>
      </c>
      <c r="B15" s="34" t="s">
        <v>34</v>
      </c>
      <c r="C15" s="34">
        <v>24.0</v>
      </c>
      <c r="D15" s="34">
        <f t="shared" si="1"/>
        <v>960</v>
      </c>
      <c r="E15" s="34">
        <f t="shared" si="2"/>
        <v>1920</v>
      </c>
      <c r="F15" s="34">
        <v>2.0</v>
      </c>
      <c r="G15" s="34">
        <f t="shared" si="3"/>
        <v>134</v>
      </c>
      <c r="H15" s="34">
        <f t="shared" si="4"/>
        <v>200</v>
      </c>
      <c r="I15" s="34">
        <v>18.0</v>
      </c>
      <c r="J15" s="34">
        <f t="shared" si="5"/>
        <v>1278</v>
      </c>
      <c r="K15" s="34">
        <f t="shared" si="6"/>
        <v>2160</v>
      </c>
      <c r="L15" s="34">
        <v>10.0</v>
      </c>
      <c r="M15" s="34">
        <f t="shared" si="7"/>
        <v>550</v>
      </c>
      <c r="N15" s="34">
        <f t="shared" si="8"/>
        <v>1100</v>
      </c>
      <c r="O15" s="34">
        <v>4.0</v>
      </c>
      <c r="P15" s="34">
        <f t="shared" si="9"/>
        <v>240</v>
      </c>
      <c r="Q15" s="34">
        <f t="shared" si="10"/>
        <v>480</v>
      </c>
      <c r="R15" s="34">
        <v>19.0</v>
      </c>
      <c r="S15" s="34">
        <f t="shared" si="11"/>
        <v>1140</v>
      </c>
      <c r="T15" s="34">
        <f t="shared" si="12"/>
        <v>2280</v>
      </c>
      <c r="U15" s="34">
        <v>8.0</v>
      </c>
      <c r="V15" s="34">
        <f t="shared" si="13"/>
        <v>800</v>
      </c>
      <c r="W15" s="34">
        <f t="shared" si="14"/>
        <v>1600</v>
      </c>
      <c r="X15" s="34">
        <v>8.0</v>
      </c>
      <c r="Y15" s="34">
        <f t="shared" si="15"/>
        <v>960</v>
      </c>
      <c r="Z15" s="34">
        <f t="shared" si="16"/>
        <v>2080</v>
      </c>
      <c r="AA15" s="34">
        <v>1.0</v>
      </c>
      <c r="AB15" s="34">
        <f t="shared" si="17"/>
        <v>125</v>
      </c>
      <c r="AC15" s="34">
        <f t="shared" si="18"/>
        <v>250</v>
      </c>
      <c r="AD15" s="34">
        <v>7.0</v>
      </c>
      <c r="AE15" s="34">
        <f t="shared" si="19"/>
        <v>910</v>
      </c>
      <c r="AF15" s="34">
        <f t="shared" si="20"/>
        <v>1820</v>
      </c>
      <c r="AG15" s="34">
        <v>8.0</v>
      </c>
      <c r="AH15" s="34">
        <f t="shared" si="21"/>
        <v>1000</v>
      </c>
      <c r="AI15" s="34">
        <f t="shared" si="22"/>
        <v>2080</v>
      </c>
      <c r="AJ15" s="34">
        <v>3.0</v>
      </c>
      <c r="AK15" s="34">
        <f t="shared" si="23"/>
        <v>480</v>
      </c>
      <c r="AL15" s="34">
        <f t="shared" si="24"/>
        <v>900</v>
      </c>
      <c r="AM15" s="34">
        <v>2.0</v>
      </c>
      <c r="AN15" s="34">
        <f t="shared" si="25"/>
        <v>400</v>
      </c>
      <c r="AO15" s="34">
        <f t="shared" si="26"/>
        <v>500</v>
      </c>
      <c r="AP15" s="34">
        <v>3.0</v>
      </c>
      <c r="AQ15" s="34">
        <f t="shared" si="27"/>
        <v>675</v>
      </c>
      <c r="AR15" s="34">
        <f t="shared" si="28"/>
        <v>1140</v>
      </c>
      <c r="AS15" s="34">
        <v>0.0</v>
      </c>
      <c r="AT15" s="34">
        <f t="shared" si="29"/>
        <v>0</v>
      </c>
      <c r="AU15" s="34">
        <f t="shared" si="30"/>
        <v>0</v>
      </c>
      <c r="AV15" s="34">
        <v>1.0</v>
      </c>
      <c r="AW15" s="34">
        <f t="shared" si="31"/>
        <v>225</v>
      </c>
      <c r="AX15" s="34">
        <f t="shared" si="32"/>
        <v>380</v>
      </c>
      <c r="AY15" s="35">
        <v>45423.0</v>
      </c>
      <c r="AZ15" s="34">
        <f t="shared" si="33"/>
        <v>18890</v>
      </c>
      <c r="BA15" s="34" t="s">
        <v>34</v>
      </c>
    </row>
    <row r="16" ht="15.75" customHeight="1">
      <c r="A16" s="33">
        <v>12.0</v>
      </c>
      <c r="B16" s="34" t="s">
        <v>35</v>
      </c>
      <c r="C16" s="34">
        <v>23.0</v>
      </c>
      <c r="D16" s="34">
        <f t="shared" si="1"/>
        <v>920</v>
      </c>
      <c r="E16" s="34">
        <f t="shared" si="2"/>
        <v>1840</v>
      </c>
      <c r="F16" s="34">
        <v>16.0</v>
      </c>
      <c r="G16" s="34">
        <f t="shared" si="3"/>
        <v>1072</v>
      </c>
      <c r="H16" s="34">
        <f t="shared" si="4"/>
        <v>1600</v>
      </c>
      <c r="I16" s="34">
        <v>10.0</v>
      </c>
      <c r="J16" s="34">
        <f t="shared" si="5"/>
        <v>710</v>
      </c>
      <c r="K16" s="34">
        <f t="shared" si="6"/>
        <v>1200</v>
      </c>
      <c r="L16" s="34">
        <v>4.0</v>
      </c>
      <c r="M16" s="34">
        <f t="shared" si="7"/>
        <v>220</v>
      </c>
      <c r="N16" s="34">
        <f t="shared" si="8"/>
        <v>440</v>
      </c>
      <c r="O16" s="34">
        <v>5.0</v>
      </c>
      <c r="P16" s="34">
        <f t="shared" si="9"/>
        <v>300</v>
      </c>
      <c r="Q16" s="34">
        <f t="shared" si="10"/>
        <v>600</v>
      </c>
      <c r="R16" s="34">
        <v>14.0</v>
      </c>
      <c r="S16" s="34">
        <f t="shared" si="11"/>
        <v>840</v>
      </c>
      <c r="T16" s="34">
        <f t="shared" si="12"/>
        <v>1680</v>
      </c>
      <c r="U16" s="34">
        <v>19.0</v>
      </c>
      <c r="V16" s="34">
        <f t="shared" si="13"/>
        <v>1900</v>
      </c>
      <c r="W16" s="34">
        <f t="shared" si="14"/>
        <v>3800</v>
      </c>
      <c r="X16" s="34">
        <v>3.0</v>
      </c>
      <c r="Y16" s="34">
        <f t="shared" si="15"/>
        <v>360</v>
      </c>
      <c r="Z16" s="34">
        <f t="shared" si="16"/>
        <v>780</v>
      </c>
      <c r="AA16" s="34">
        <v>3.0</v>
      </c>
      <c r="AB16" s="34">
        <f t="shared" si="17"/>
        <v>375</v>
      </c>
      <c r="AC16" s="34">
        <f t="shared" si="18"/>
        <v>750</v>
      </c>
      <c r="AD16" s="34">
        <v>12.0</v>
      </c>
      <c r="AE16" s="34">
        <f t="shared" si="19"/>
        <v>1560</v>
      </c>
      <c r="AF16" s="34">
        <f t="shared" si="20"/>
        <v>3120</v>
      </c>
      <c r="AG16" s="34">
        <v>3.0</v>
      </c>
      <c r="AH16" s="34">
        <f t="shared" si="21"/>
        <v>375</v>
      </c>
      <c r="AI16" s="34">
        <f t="shared" si="22"/>
        <v>780</v>
      </c>
      <c r="AJ16" s="34">
        <v>11.0</v>
      </c>
      <c r="AK16" s="34">
        <f t="shared" si="23"/>
        <v>1760</v>
      </c>
      <c r="AL16" s="34">
        <f t="shared" si="24"/>
        <v>3300</v>
      </c>
      <c r="AM16" s="34">
        <v>8.0</v>
      </c>
      <c r="AN16" s="34">
        <f t="shared" si="25"/>
        <v>1600</v>
      </c>
      <c r="AO16" s="34">
        <f t="shared" si="26"/>
        <v>2000</v>
      </c>
      <c r="AP16" s="34">
        <v>17.0</v>
      </c>
      <c r="AQ16" s="34">
        <f t="shared" si="27"/>
        <v>3825</v>
      </c>
      <c r="AR16" s="34">
        <f t="shared" si="28"/>
        <v>6460</v>
      </c>
      <c r="AS16" s="34">
        <v>4.0</v>
      </c>
      <c r="AT16" s="34">
        <f t="shared" si="29"/>
        <v>900</v>
      </c>
      <c r="AU16" s="34">
        <f t="shared" si="30"/>
        <v>1520</v>
      </c>
      <c r="AV16" s="34">
        <v>3.0</v>
      </c>
      <c r="AW16" s="34">
        <f t="shared" si="31"/>
        <v>675</v>
      </c>
      <c r="AX16" s="34">
        <f t="shared" si="32"/>
        <v>1140</v>
      </c>
      <c r="AY16" s="35">
        <v>45424.0</v>
      </c>
      <c r="AZ16" s="34">
        <f t="shared" si="33"/>
        <v>31010</v>
      </c>
      <c r="BA16" s="34" t="s">
        <v>35</v>
      </c>
    </row>
    <row r="17" ht="15.75" customHeight="1">
      <c r="A17" s="33">
        <v>13.0</v>
      </c>
      <c r="B17" s="34" t="s">
        <v>36</v>
      </c>
      <c r="C17" s="34">
        <v>10.0</v>
      </c>
      <c r="D17" s="34">
        <f t="shared" si="1"/>
        <v>400</v>
      </c>
      <c r="E17" s="34">
        <f t="shared" si="2"/>
        <v>800</v>
      </c>
      <c r="F17" s="34">
        <v>5.0</v>
      </c>
      <c r="G17" s="34">
        <f t="shared" si="3"/>
        <v>335</v>
      </c>
      <c r="H17" s="34">
        <f t="shared" si="4"/>
        <v>500</v>
      </c>
      <c r="I17" s="34">
        <v>13.0</v>
      </c>
      <c r="J17" s="34">
        <f t="shared" si="5"/>
        <v>923</v>
      </c>
      <c r="K17" s="34">
        <f t="shared" si="6"/>
        <v>1560</v>
      </c>
      <c r="L17" s="34">
        <v>5.0</v>
      </c>
      <c r="M17" s="34">
        <f t="shared" si="7"/>
        <v>275</v>
      </c>
      <c r="N17" s="34">
        <f t="shared" si="8"/>
        <v>550</v>
      </c>
      <c r="O17" s="34">
        <v>1.0</v>
      </c>
      <c r="P17" s="34">
        <f t="shared" si="9"/>
        <v>60</v>
      </c>
      <c r="Q17" s="34">
        <f t="shared" si="10"/>
        <v>120</v>
      </c>
      <c r="R17" s="34">
        <v>15.0</v>
      </c>
      <c r="S17" s="34">
        <f t="shared" si="11"/>
        <v>900</v>
      </c>
      <c r="T17" s="34">
        <f t="shared" si="12"/>
        <v>1800</v>
      </c>
      <c r="U17" s="34">
        <v>4.0</v>
      </c>
      <c r="V17" s="34">
        <f t="shared" si="13"/>
        <v>400</v>
      </c>
      <c r="W17" s="34">
        <f t="shared" si="14"/>
        <v>800</v>
      </c>
      <c r="X17" s="34">
        <v>7.0</v>
      </c>
      <c r="Y17" s="34">
        <f t="shared" si="15"/>
        <v>840</v>
      </c>
      <c r="Z17" s="34">
        <f t="shared" si="16"/>
        <v>1820</v>
      </c>
      <c r="AA17" s="34">
        <v>5.0</v>
      </c>
      <c r="AB17" s="34">
        <f t="shared" si="17"/>
        <v>625</v>
      </c>
      <c r="AC17" s="34">
        <f t="shared" si="18"/>
        <v>1250</v>
      </c>
      <c r="AD17" s="34">
        <v>2.0</v>
      </c>
      <c r="AE17" s="34">
        <f t="shared" si="19"/>
        <v>260</v>
      </c>
      <c r="AF17" s="34">
        <f t="shared" si="20"/>
        <v>520</v>
      </c>
      <c r="AG17" s="34">
        <v>3.0</v>
      </c>
      <c r="AH17" s="34">
        <f t="shared" si="21"/>
        <v>375</v>
      </c>
      <c r="AI17" s="34">
        <f t="shared" si="22"/>
        <v>780</v>
      </c>
      <c r="AJ17" s="34">
        <v>3.0</v>
      </c>
      <c r="AK17" s="34">
        <f t="shared" si="23"/>
        <v>480</v>
      </c>
      <c r="AL17" s="34">
        <f t="shared" si="24"/>
        <v>900</v>
      </c>
      <c r="AM17" s="34">
        <v>3.0</v>
      </c>
      <c r="AN17" s="34">
        <f t="shared" si="25"/>
        <v>600</v>
      </c>
      <c r="AO17" s="34">
        <f t="shared" si="26"/>
        <v>750</v>
      </c>
      <c r="AP17" s="34">
        <v>4.0</v>
      </c>
      <c r="AQ17" s="34">
        <f t="shared" si="27"/>
        <v>900</v>
      </c>
      <c r="AR17" s="34">
        <f t="shared" si="28"/>
        <v>1520</v>
      </c>
      <c r="AS17" s="34">
        <v>3.0</v>
      </c>
      <c r="AT17" s="34">
        <f t="shared" si="29"/>
        <v>675</v>
      </c>
      <c r="AU17" s="34">
        <f t="shared" si="30"/>
        <v>1140</v>
      </c>
      <c r="AV17" s="34">
        <v>2.0</v>
      </c>
      <c r="AW17" s="34">
        <f t="shared" si="31"/>
        <v>450</v>
      </c>
      <c r="AX17" s="34">
        <f t="shared" si="32"/>
        <v>760</v>
      </c>
      <c r="AY17" s="35">
        <v>45425.0</v>
      </c>
      <c r="AZ17" s="34">
        <f t="shared" si="33"/>
        <v>15570</v>
      </c>
      <c r="BA17" s="34" t="s">
        <v>36</v>
      </c>
    </row>
    <row r="18" ht="15.75" customHeight="1">
      <c r="A18" s="33">
        <v>14.0</v>
      </c>
      <c r="B18" s="34" t="s">
        <v>37</v>
      </c>
      <c r="C18" s="34">
        <v>24.0</v>
      </c>
      <c r="D18" s="34">
        <f t="shared" si="1"/>
        <v>960</v>
      </c>
      <c r="E18" s="34">
        <f t="shared" si="2"/>
        <v>1920</v>
      </c>
      <c r="F18" s="34">
        <v>4.0</v>
      </c>
      <c r="G18" s="34">
        <f t="shared" si="3"/>
        <v>268</v>
      </c>
      <c r="H18" s="34">
        <f t="shared" si="4"/>
        <v>400</v>
      </c>
      <c r="I18" s="34">
        <v>19.0</v>
      </c>
      <c r="J18" s="34">
        <f t="shared" si="5"/>
        <v>1349</v>
      </c>
      <c r="K18" s="34">
        <f t="shared" si="6"/>
        <v>2280</v>
      </c>
      <c r="L18" s="34">
        <v>6.0</v>
      </c>
      <c r="M18" s="34">
        <f t="shared" si="7"/>
        <v>330</v>
      </c>
      <c r="N18" s="34">
        <f t="shared" si="8"/>
        <v>660</v>
      </c>
      <c r="O18" s="34">
        <v>8.0</v>
      </c>
      <c r="P18" s="34">
        <f t="shared" si="9"/>
        <v>480</v>
      </c>
      <c r="Q18" s="34">
        <f t="shared" si="10"/>
        <v>960</v>
      </c>
      <c r="R18" s="34">
        <v>12.0</v>
      </c>
      <c r="S18" s="34">
        <f t="shared" si="11"/>
        <v>720</v>
      </c>
      <c r="T18" s="34">
        <f t="shared" si="12"/>
        <v>1440</v>
      </c>
      <c r="U18" s="34">
        <v>2.0</v>
      </c>
      <c r="V18" s="34">
        <f t="shared" si="13"/>
        <v>200</v>
      </c>
      <c r="W18" s="34">
        <f t="shared" si="14"/>
        <v>400</v>
      </c>
      <c r="X18" s="34">
        <v>10.0</v>
      </c>
      <c r="Y18" s="34">
        <f t="shared" si="15"/>
        <v>1200</v>
      </c>
      <c r="Z18" s="34">
        <f t="shared" si="16"/>
        <v>2600</v>
      </c>
      <c r="AA18" s="34">
        <v>4.0</v>
      </c>
      <c r="AB18" s="34">
        <f t="shared" si="17"/>
        <v>500</v>
      </c>
      <c r="AC18" s="34">
        <f t="shared" si="18"/>
        <v>1000</v>
      </c>
      <c r="AD18" s="34">
        <v>12.0</v>
      </c>
      <c r="AE18" s="34">
        <f t="shared" si="19"/>
        <v>1560</v>
      </c>
      <c r="AF18" s="34">
        <f t="shared" si="20"/>
        <v>3120</v>
      </c>
      <c r="AG18" s="34">
        <v>12.0</v>
      </c>
      <c r="AH18" s="34">
        <f t="shared" si="21"/>
        <v>1500</v>
      </c>
      <c r="AI18" s="34">
        <f t="shared" si="22"/>
        <v>3120</v>
      </c>
      <c r="AJ18" s="34">
        <v>2.0</v>
      </c>
      <c r="AK18" s="34">
        <f t="shared" si="23"/>
        <v>320</v>
      </c>
      <c r="AL18" s="34">
        <f t="shared" si="24"/>
        <v>600</v>
      </c>
      <c r="AM18" s="34">
        <v>2.0</v>
      </c>
      <c r="AN18" s="34">
        <f t="shared" si="25"/>
        <v>400</v>
      </c>
      <c r="AO18" s="34">
        <f t="shared" si="26"/>
        <v>500</v>
      </c>
      <c r="AP18" s="34">
        <v>3.0</v>
      </c>
      <c r="AQ18" s="34">
        <f t="shared" si="27"/>
        <v>675</v>
      </c>
      <c r="AR18" s="34">
        <f t="shared" si="28"/>
        <v>1140</v>
      </c>
      <c r="AS18" s="34">
        <v>1.0</v>
      </c>
      <c r="AT18" s="34">
        <f t="shared" si="29"/>
        <v>225</v>
      </c>
      <c r="AU18" s="34">
        <f t="shared" si="30"/>
        <v>380</v>
      </c>
      <c r="AV18" s="34">
        <v>8.0</v>
      </c>
      <c r="AW18" s="34">
        <f t="shared" si="31"/>
        <v>1800</v>
      </c>
      <c r="AX18" s="34">
        <f t="shared" si="32"/>
        <v>3040</v>
      </c>
      <c r="AY18" s="35">
        <v>45426.0</v>
      </c>
      <c r="AZ18" s="34">
        <f t="shared" si="33"/>
        <v>23560</v>
      </c>
      <c r="BA18" s="34" t="s">
        <v>37</v>
      </c>
    </row>
    <row r="19" ht="15.75" customHeight="1">
      <c r="A19" s="33">
        <v>15.0</v>
      </c>
      <c r="B19" s="34" t="s">
        <v>31</v>
      </c>
      <c r="C19" s="34">
        <v>20.0</v>
      </c>
      <c r="D19" s="34">
        <f t="shared" si="1"/>
        <v>800</v>
      </c>
      <c r="E19" s="34">
        <f t="shared" si="2"/>
        <v>1600</v>
      </c>
      <c r="F19" s="34">
        <v>13.0</v>
      </c>
      <c r="G19" s="34">
        <f t="shared" si="3"/>
        <v>871</v>
      </c>
      <c r="H19" s="34">
        <f t="shared" si="4"/>
        <v>1300</v>
      </c>
      <c r="I19" s="34">
        <v>13.0</v>
      </c>
      <c r="J19" s="34">
        <f t="shared" si="5"/>
        <v>923</v>
      </c>
      <c r="K19" s="34">
        <f t="shared" si="6"/>
        <v>1560</v>
      </c>
      <c r="L19" s="34">
        <v>13.0</v>
      </c>
      <c r="M19" s="34">
        <f t="shared" si="7"/>
        <v>715</v>
      </c>
      <c r="N19" s="34">
        <f t="shared" si="8"/>
        <v>1430</v>
      </c>
      <c r="O19" s="34">
        <v>5.0</v>
      </c>
      <c r="P19" s="34">
        <f t="shared" si="9"/>
        <v>300</v>
      </c>
      <c r="Q19" s="34">
        <f t="shared" si="10"/>
        <v>600</v>
      </c>
      <c r="R19" s="34">
        <v>15.0</v>
      </c>
      <c r="S19" s="34">
        <f t="shared" si="11"/>
        <v>900</v>
      </c>
      <c r="T19" s="34">
        <f t="shared" si="12"/>
        <v>1800</v>
      </c>
      <c r="U19" s="34">
        <v>12.0</v>
      </c>
      <c r="V19" s="34">
        <f t="shared" si="13"/>
        <v>1200</v>
      </c>
      <c r="W19" s="34">
        <f t="shared" si="14"/>
        <v>2400</v>
      </c>
      <c r="X19" s="34">
        <v>7.0</v>
      </c>
      <c r="Y19" s="34">
        <f t="shared" si="15"/>
        <v>840</v>
      </c>
      <c r="Z19" s="34">
        <f t="shared" si="16"/>
        <v>1820</v>
      </c>
      <c r="AA19" s="34">
        <v>0.0</v>
      </c>
      <c r="AB19" s="34">
        <f t="shared" si="17"/>
        <v>0</v>
      </c>
      <c r="AC19" s="34">
        <f t="shared" si="18"/>
        <v>0</v>
      </c>
      <c r="AD19" s="34">
        <v>4.0</v>
      </c>
      <c r="AE19" s="34">
        <f t="shared" si="19"/>
        <v>520</v>
      </c>
      <c r="AF19" s="34">
        <f t="shared" si="20"/>
        <v>1040</v>
      </c>
      <c r="AG19" s="34">
        <v>4.0</v>
      </c>
      <c r="AH19" s="34">
        <f t="shared" si="21"/>
        <v>500</v>
      </c>
      <c r="AI19" s="34">
        <f t="shared" si="22"/>
        <v>1040</v>
      </c>
      <c r="AJ19" s="34">
        <v>2.0</v>
      </c>
      <c r="AK19" s="34">
        <f t="shared" si="23"/>
        <v>320</v>
      </c>
      <c r="AL19" s="34">
        <f t="shared" si="24"/>
        <v>600</v>
      </c>
      <c r="AM19" s="34">
        <v>4.0</v>
      </c>
      <c r="AN19" s="34">
        <f t="shared" si="25"/>
        <v>800</v>
      </c>
      <c r="AO19" s="34">
        <f t="shared" si="26"/>
        <v>1000</v>
      </c>
      <c r="AP19" s="34">
        <v>4.0</v>
      </c>
      <c r="AQ19" s="34">
        <f t="shared" si="27"/>
        <v>900</v>
      </c>
      <c r="AR19" s="34">
        <f t="shared" si="28"/>
        <v>1520</v>
      </c>
      <c r="AS19" s="34">
        <v>2.0</v>
      </c>
      <c r="AT19" s="34">
        <f t="shared" si="29"/>
        <v>450</v>
      </c>
      <c r="AU19" s="34">
        <f t="shared" si="30"/>
        <v>760</v>
      </c>
      <c r="AV19" s="34">
        <v>3.0</v>
      </c>
      <c r="AW19" s="34">
        <f t="shared" si="31"/>
        <v>675</v>
      </c>
      <c r="AX19" s="34">
        <f t="shared" si="32"/>
        <v>1140</v>
      </c>
      <c r="AY19" s="35">
        <v>45427.0</v>
      </c>
      <c r="AZ19" s="34">
        <f t="shared" si="33"/>
        <v>19610</v>
      </c>
      <c r="BA19" s="34" t="s">
        <v>31</v>
      </c>
    </row>
    <row r="20" ht="15.75" customHeight="1">
      <c r="A20" s="33">
        <v>16.0</v>
      </c>
      <c r="B20" s="34" t="s">
        <v>32</v>
      </c>
      <c r="C20" s="34">
        <v>11.0</v>
      </c>
      <c r="D20" s="34">
        <f t="shared" si="1"/>
        <v>440</v>
      </c>
      <c r="E20" s="34">
        <f t="shared" si="2"/>
        <v>880</v>
      </c>
      <c r="F20" s="34">
        <v>9.0</v>
      </c>
      <c r="G20" s="34">
        <f t="shared" si="3"/>
        <v>603</v>
      </c>
      <c r="H20" s="34">
        <f t="shared" si="4"/>
        <v>900</v>
      </c>
      <c r="I20" s="34">
        <v>13.0</v>
      </c>
      <c r="J20" s="34">
        <f t="shared" si="5"/>
        <v>923</v>
      </c>
      <c r="K20" s="34">
        <f t="shared" si="6"/>
        <v>1560</v>
      </c>
      <c r="L20" s="34">
        <v>11.0</v>
      </c>
      <c r="M20" s="34">
        <f t="shared" si="7"/>
        <v>605</v>
      </c>
      <c r="N20" s="34">
        <f t="shared" si="8"/>
        <v>1210</v>
      </c>
      <c r="O20" s="34">
        <v>7.0</v>
      </c>
      <c r="P20" s="34">
        <f t="shared" si="9"/>
        <v>420</v>
      </c>
      <c r="Q20" s="34">
        <f t="shared" si="10"/>
        <v>840</v>
      </c>
      <c r="R20" s="34">
        <v>16.0</v>
      </c>
      <c r="S20" s="34">
        <f t="shared" si="11"/>
        <v>960</v>
      </c>
      <c r="T20" s="34">
        <f t="shared" si="12"/>
        <v>1920</v>
      </c>
      <c r="U20" s="34">
        <v>4.0</v>
      </c>
      <c r="V20" s="34">
        <f t="shared" si="13"/>
        <v>400</v>
      </c>
      <c r="W20" s="34">
        <f t="shared" si="14"/>
        <v>800</v>
      </c>
      <c r="X20" s="34">
        <v>3.0</v>
      </c>
      <c r="Y20" s="34">
        <f t="shared" si="15"/>
        <v>360</v>
      </c>
      <c r="Z20" s="34">
        <f t="shared" si="16"/>
        <v>780</v>
      </c>
      <c r="AA20" s="34">
        <v>4.0</v>
      </c>
      <c r="AB20" s="34">
        <f t="shared" si="17"/>
        <v>500</v>
      </c>
      <c r="AC20" s="34">
        <f t="shared" si="18"/>
        <v>1000</v>
      </c>
      <c r="AD20" s="34">
        <v>5.0</v>
      </c>
      <c r="AE20" s="34">
        <f t="shared" si="19"/>
        <v>650</v>
      </c>
      <c r="AF20" s="34">
        <f t="shared" si="20"/>
        <v>1300</v>
      </c>
      <c r="AG20" s="34">
        <v>3.0</v>
      </c>
      <c r="AH20" s="34">
        <f t="shared" si="21"/>
        <v>375</v>
      </c>
      <c r="AI20" s="34">
        <f t="shared" si="22"/>
        <v>780</v>
      </c>
      <c r="AJ20" s="34">
        <v>7.0</v>
      </c>
      <c r="AK20" s="34">
        <f t="shared" si="23"/>
        <v>1120</v>
      </c>
      <c r="AL20" s="34">
        <f t="shared" si="24"/>
        <v>2100</v>
      </c>
      <c r="AM20" s="34">
        <v>2.0</v>
      </c>
      <c r="AN20" s="34">
        <f t="shared" si="25"/>
        <v>400</v>
      </c>
      <c r="AO20" s="34">
        <f t="shared" si="26"/>
        <v>500</v>
      </c>
      <c r="AP20" s="34">
        <v>2.0</v>
      </c>
      <c r="AQ20" s="34">
        <f t="shared" si="27"/>
        <v>450</v>
      </c>
      <c r="AR20" s="34">
        <f t="shared" si="28"/>
        <v>760</v>
      </c>
      <c r="AS20" s="34">
        <v>2.0</v>
      </c>
      <c r="AT20" s="34">
        <f t="shared" si="29"/>
        <v>450</v>
      </c>
      <c r="AU20" s="34">
        <f t="shared" si="30"/>
        <v>760</v>
      </c>
      <c r="AV20" s="34">
        <v>4.0</v>
      </c>
      <c r="AW20" s="34">
        <f t="shared" si="31"/>
        <v>900</v>
      </c>
      <c r="AX20" s="34">
        <f t="shared" si="32"/>
        <v>1520</v>
      </c>
      <c r="AY20" s="35">
        <v>45428.0</v>
      </c>
      <c r="AZ20" s="34">
        <f t="shared" si="33"/>
        <v>17610</v>
      </c>
      <c r="BA20" s="34" t="s">
        <v>32</v>
      </c>
    </row>
    <row r="21" ht="15.75" customHeight="1">
      <c r="A21" s="33">
        <v>17.0</v>
      </c>
      <c r="B21" s="34" t="s">
        <v>33</v>
      </c>
      <c r="C21" s="34">
        <v>21.0</v>
      </c>
      <c r="D21" s="34">
        <f t="shared" si="1"/>
        <v>840</v>
      </c>
      <c r="E21" s="34">
        <f t="shared" si="2"/>
        <v>1680</v>
      </c>
      <c r="F21" s="34">
        <v>18.0</v>
      </c>
      <c r="G21" s="34">
        <f t="shared" si="3"/>
        <v>1206</v>
      </c>
      <c r="H21" s="34">
        <f t="shared" si="4"/>
        <v>1800</v>
      </c>
      <c r="I21" s="34">
        <v>11.0</v>
      </c>
      <c r="J21" s="34">
        <f t="shared" si="5"/>
        <v>781</v>
      </c>
      <c r="K21" s="34">
        <f t="shared" si="6"/>
        <v>1320</v>
      </c>
      <c r="L21" s="34">
        <v>8.0</v>
      </c>
      <c r="M21" s="34">
        <f t="shared" si="7"/>
        <v>440</v>
      </c>
      <c r="N21" s="34">
        <f t="shared" si="8"/>
        <v>880</v>
      </c>
      <c r="O21" s="34">
        <v>3.0</v>
      </c>
      <c r="P21" s="34">
        <f t="shared" si="9"/>
        <v>180</v>
      </c>
      <c r="Q21" s="34">
        <f t="shared" si="10"/>
        <v>360</v>
      </c>
      <c r="R21" s="34">
        <v>12.0</v>
      </c>
      <c r="S21" s="34">
        <f t="shared" si="11"/>
        <v>720</v>
      </c>
      <c r="T21" s="34">
        <f t="shared" si="12"/>
        <v>1440</v>
      </c>
      <c r="U21" s="34">
        <v>6.0</v>
      </c>
      <c r="V21" s="34">
        <f t="shared" si="13"/>
        <v>600</v>
      </c>
      <c r="W21" s="34">
        <f t="shared" si="14"/>
        <v>1200</v>
      </c>
      <c r="X21" s="34">
        <v>6.0</v>
      </c>
      <c r="Y21" s="34">
        <f t="shared" si="15"/>
        <v>720</v>
      </c>
      <c r="Z21" s="34">
        <f t="shared" si="16"/>
        <v>1560</v>
      </c>
      <c r="AA21" s="34">
        <v>1.0</v>
      </c>
      <c r="AB21" s="34">
        <f t="shared" si="17"/>
        <v>125</v>
      </c>
      <c r="AC21" s="34">
        <f t="shared" si="18"/>
        <v>250</v>
      </c>
      <c r="AD21" s="34">
        <v>3.0</v>
      </c>
      <c r="AE21" s="34">
        <f t="shared" si="19"/>
        <v>390</v>
      </c>
      <c r="AF21" s="34">
        <f t="shared" si="20"/>
        <v>780</v>
      </c>
      <c r="AG21" s="34">
        <v>9.0</v>
      </c>
      <c r="AH21" s="34">
        <f t="shared" si="21"/>
        <v>1125</v>
      </c>
      <c r="AI21" s="34">
        <f t="shared" si="22"/>
        <v>2340</v>
      </c>
      <c r="AJ21" s="34">
        <v>9.0</v>
      </c>
      <c r="AK21" s="34">
        <f t="shared" si="23"/>
        <v>1440</v>
      </c>
      <c r="AL21" s="34">
        <f t="shared" si="24"/>
        <v>2700</v>
      </c>
      <c r="AM21" s="34">
        <v>9.0</v>
      </c>
      <c r="AN21" s="34">
        <f t="shared" si="25"/>
        <v>1800</v>
      </c>
      <c r="AO21" s="34">
        <f t="shared" si="26"/>
        <v>2250</v>
      </c>
      <c r="AP21" s="34">
        <v>11.0</v>
      </c>
      <c r="AQ21" s="34">
        <f t="shared" si="27"/>
        <v>2475</v>
      </c>
      <c r="AR21" s="34">
        <f t="shared" si="28"/>
        <v>4180</v>
      </c>
      <c r="AS21" s="34">
        <v>4.0</v>
      </c>
      <c r="AT21" s="34">
        <f t="shared" si="29"/>
        <v>900</v>
      </c>
      <c r="AU21" s="34">
        <f t="shared" si="30"/>
        <v>1520</v>
      </c>
      <c r="AV21" s="34">
        <v>2.0</v>
      </c>
      <c r="AW21" s="34">
        <f t="shared" si="31"/>
        <v>450</v>
      </c>
      <c r="AX21" s="34">
        <f t="shared" si="32"/>
        <v>760</v>
      </c>
      <c r="AY21" s="35">
        <v>45429.0</v>
      </c>
      <c r="AZ21" s="34">
        <f t="shared" si="33"/>
        <v>25020</v>
      </c>
      <c r="BA21" s="34" t="s">
        <v>33</v>
      </c>
    </row>
    <row r="22" ht="15.75" customHeight="1">
      <c r="A22" s="33">
        <v>18.0</v>
      </c>
      <c r="B22" s="34" t="s">
        <v>34</v>
      </c>
      <c r="C22" s="34">
        <v>24.0</v>
      </c>
      <c r="D22" s="34">
        <f t="shared" si="1"/>
        <v>960</v>
      </c>
      <c r="E22" s="34">
        <f t="shared" si="2"/>
        <v>1920</v>
      </c>
      <c r="F22" s="34">
        <v>2.0</v>
      </c>
      <c r="G22" s="34">
        <f t="shared" si="3"/>
        <v>134</v>
      </c>
      <c r="H22" s="34">
        <f t="shared" si="4"/>
        <v>200</v>
      </c>
      <c r="I22" s="34">
        <v>12.0</v>
      </c>
      <c r="J22" s="34">
        <f t="shared" si="5"/>
        <v>852</v>
      </c>
      <c r="K22" s="34">
        <f t="shared" si="6"/>
        <v>1440</v>
      </c>
      <c r="L22" s="34">
        <v>10.0</v>
      </c>
      <c r="M22" s="34">
        <f t="shared" si="7"/>
        <v>550</v>
      </c>
      <c r="N22" s="34">
        <f t="shared" si="8"/>
        <v>1100</v>
      </c>
      <c r="O22" s="34">
        <v>5.0</v>
      </c>
      <c r="P22" s="34">
        <f t="shared" si="9"/>
        <v>300</v>
      </c>
      <c r="Q22" s="34">
        <f t="shared" si="10"/>
        <v>600</v>
      </c>
      <c r="R22" s="34">
        <v>10.0</v>
      </c>
      <c r="S22" s="34">
        <f t="shared" si="11"/>
        <v>600</v>
      </c>
      <c r="T22" s="34">
        <f t="shared" si="12"/>
        <v>1200</v>
      </c>
      <c r="U22" s="34">
        <v>4.0</v>
      </c>
      <c r="V22" s="34">
        <f t="shared" si="13"/>
        <v>400</v>
      </c>
      <c r="W22" s="34">
        <f t="shared" si="14"/>
        <v>800</v>
      </c>
      <c r="X22" s="34">
        <v>9.0</v>
      </c>
      <c r="Y22" s="34">
        <f t="shared" si="15"/>
        <v>1080</v>
      </c>
      <c r="Z22" s="34">
        <f t="shared" si="16"/>
        <v>2340</v>
      </c>
      <c r="AA22" s="34">
        <v>2.0</v>
      </c>
      <c r="AB22" s="34">
        <f t="shared" si="17"/>
        <v>250</v>
      </c>
      <c r="AC22" s="34">
        <f t="shared" si="18"/>
        <v>500</v>
      </c>
      <c r="AD22" s="34">
        <v>8.0</v>
      </c>
      <c r="AE22" s="34">
        <f t="shared" si="19"/>
        <v>1040</v>
      </c>
      <c r="AF22" s="34">
        <f t="shared" si="20"/>
        <v>2080</v>
      </c>
      <c r="AG22" s="34">
        <v>6.0</v>
      </c>
      <c r="AH22" s="34">
        <f t="shared" si="21"/>
        <v>750</v>
      </c>
      <c r="AI22" s="34">
        <f t="shared" si="22"/>
        <v>1560</v>
      </c>
      <c r="AJ22" s="34">
        <v>2.0</v>
      </c>
      <c r="AK22" s="34">
        <f t="shared" si="23"/>
        <v>320</v>
      </c>
      <c r="AL22" s="34">
        <f t="shared" si="24"/>
        <v>600</v>
      </c>
      <c r="AM22" s="34">
        <v>1.0</v>
      </c>
      <c r="AN22" s="34">
        <f t="shared" si="25"/>
        <v>200</v>
      </c>
      <c r="AO22" s="34">
        <f t="shared" si="26"/>
        <v>250</v>
      </c>
      <c r="AP22" s="34">
        <v>5.0</v>
      </c>
      <c r="AQ22" s="34">
        <f t="shared" si="27"/>
        <v>1125</v>
      </c>
      <c r="AR22" s="34">
        <f t="shared" si="28"/>
        <v>1900</v>
      </c>
      <c r="AS22" s="34">
        <v>0.0</v>
      </c>
      <c r="AT22" s="34">
        <f t="shared" si="29"/>
        <v>0</v>
      </c>
      <c r="AU22" s="34">
        <f t="shared" si="30"/>
        <v>0</v>
      </c>
      <c r="AV22" s="34">
        <v>1.0</v>
      </c>
      <c r="AW22" s="34">
        <f t="shared" si="31"/>
        <v>225</v>
      </c>
      <c r="AX22" s="34">
        <f t="shared" si="32"/>
        <v>380</v>
      </c>
      <c r="AY22" s="35">
        <v>45430.0</v>
      </c>
      <c r="AZ22" s="34">
        <f t="shared" si="33"/>
        <v>16870</v>
      </c>
      <c r="BA22" s="34" t="s">
        <v>34</v>
      </c>
    </row>
    <row r="23" ht="15.75" customHeight="1">
      <c r="A23" s="33">
        <v>19.0</v>
      </c>
      <c r="B23" s="34" t="s">
        <v>35</v>
      </c>
      <c r="C23" s="34">
        <v>23.0</v>
      </c>
      <c r="D23" s="34">
        <f t="shared" si="1"/>
        <v>920</v>
      </c>
      <c r="E23" s="34">
        <f t="shared" si="2"/>
        <v>1840</v>
      </c>
      <c r="F23" s="34">
        <v>16.0</v>
      </c>
      <c r="G23" s="34">
        <f t="shared" si="3"/>
        <v>1072</v>
      </c>
      <c r="H23" s="34">
        <f t="shared" si="4"/>
        <v>1600</v>
      </c>
      <c r="I23" s="34">
        <v>8.0</v>
      </c>
      <c r="J23" s="34">
        <f t="shared" si="5"/>
        <v>568</v>
      </c>
      <c r="K23" s="34">
        <f t="shared" si="6"/>
        <v>960</v>
      </c>
      <c r="L23" s="34">
        <v>8.0</v>
      </c>
      <c r="M23" s="34">
        <f t="shared" si="7"/>
        <v>440</v>
      </c>
      <c r="N23" s="34">
        <f t="shared" si="8"/>
        <v>880</v>
      </c>
      <c r="O23" s="34">
        <v>3.0</v>
      </c>
      <c r="P23" s="34">
        <f t="shared" si="9"/>
        <v>180</v>
      </c>
      <c r="Q23" s="34">
        <f t="shared" si="10"/>
        <v>360</v>
      </c>
      <c r="R23" s="34">
        <v>5.0</v>
      </c>
      <c r="S23" s="34">
        <f t="shared" si="11"/>
        <v>300</v>
      </c>
      <c r="T23" s="34">
        <f t="shared" si="12"/>
        <v>600</v>
      </c>
      <c r="U23" s="34">
        <v>14.0</v>
      </c>
      <c r="V23" s="34">
        <f t="shared" si="13"/>
        <v>1400</v>
      </c>
      <c r="W23" s="34">
        <f t="shared" si="14"/>
        <v>2800</v>
      </c>
      <c r="X23" s="34">
        <v>3.0</v>
      </c>
      <c r="Y23" s="34">
        <f t="shared" si="15"/>
        <v>360</v>
      </c>
      <c r="Z23" s="34">
        <f t="shared" si="16"/>
        <v>780</v>
      </c>
      <c r="AA23" s="34">
        <v>1.0</v>
      </c>
      <c r="AB23" s="34">
        <f t="shared" si="17"/>
        <v>125</v>
      </c>
      <c r="AC23" s="34">
        <f t="shared" si="18"/>
        <v>250</v>
      </c>
      <c r="AD23" s="34">
        <v>5.0</v>
      </c>
      <c r="AE23" s="34">
        <f t="shared" si="19"/>
        <v>650</v>
      </c>
      <c r="AF23" s="34">
        <f t="shared" si="20"/>
        <v>1300</v>
      </c>
      <c r="AG23" s="34">
        <v>10.0</v>
      </c>
      <c r="AH23" s="34">
        <f t="shared" si="21"/>
        <v>1250</v>
      </c>
      <c r="AI23" s="34">
        <f t="shared" si="22"/>
        <v>2600</v>
      </c>
      <c r="AJ23" s="34">
        <v>12.0</v>
      </c>
      <c r="AK23" s="34">
        <f t="shared" si="23"/>
        <v>1920</v>
      </c>
      <c r="AL23" s="34">
        <f t="shared" si="24"/>
        <v>3600</v>
      </c>
      <c r="AM23" s="34">
        <v>7.0</v>
      </c>
      <c r="AN23" s="34">
        <f t="shared" si="25"/>
        <v>1400</v>
      </c>
      <c r="AO23" s="34">
        <f t="shared" si="26"/>
        <v>1750</v>
      </c>
      <c r="AP23" s="34">
        <v>16.0</v>
      </c>
      <c r="AQ23" s="34">
        <f t="shared" si="27"/>
        <v>3600</v>
      </c>
      <c r="AR23" s="34">
        <f t="shared" si="28"/>
        <v>6080</v>
      </c>
      <c r="AS23" s="34">
        <v>6.0</v>
      </c>
      <c r="AT23" s="34">
        <f t="shared" si="29"/>
        <v>1350</v>
      </c>
      <c r="AU23" s="34">
        <f t="shared" si="30"/>
        <v>2280</v>
      </c>
      <c r="AV23" s="34">
        <v>3.0</v>
      </c>
      <c r="AW23" s="34">
        <f t="shared" si="31"/>
        <v>675</v>
      </c>
      <c r="AX23" s="34">
        <f t="shared" si="32"/>
        <v>1140</v>
      </c>
      <c r="AY23" s="35">
        <v>45431.0</v>
      </c>
      <c r="AZ23" s="34">
        <f t="shared" si="33"/>
        <v>28820</v>
      </c>
      <c r="BA23" s="34" t="s">
        <v>35</v>
      </c>
    </row>
    <row r="24" ht="15.75" customHeight="1">
      <c r="A24" s="33">
        <v>20.0</v>
      </c>
      <c r="B24" s="34" t="s">
        <v>36</v>
      </c>
      <c r="C24" s="34">
        <v>19.0</v>
      </c>
      <c r="D24" s="34">
        <f t="shared" si="1"/>
        <v>760</v>
      </c>
      <c r="E24" s="34">
        <f t="shared" si="2"/>
        <v>1520</v>
      </c>
      <c r="F24" s="34">
        <v>18.0</v>
      </c>
      <c r="G24" s="34">
        <f t="shared" si="3"/>
        <v>1206</v>
      </c>
      <c r="H24" s="34">
        <f t="shared" si="4"/>
        <v>1800</v>
      </c>
      <c r="I24" s="34">
        <v>9.0</v>
      </c>
      <c r="J24" s="34">
        <f t="shared" si="5"/>
        <v>639</v>
      </c>
      <c r="K24" s="34">
        <f t="shared" si="6"/>
        <v>1080</v>
      </c>
      <c r="L24" s="34">
        <v>5.0</v>
      </c>
      <c r="M24" s="34">
        <f t="shared" si="7"/>
        <v>275</v>
      </c>
      <c r="N24" s="34">
        <f t="shared" si="8"/>
        <v>550</v>
      </c>
      <c r="O24" s="34">
        <v>3.0</v>
      </c>
      <c r="P24" s="34">
        <f t="shared" si="9"/>
        <v>180</v>
      </c>
      <c r="Q24" s="34">
        <f t="shared" si="10"/>
        <v>360</v>
      </c>
      <c r="R24" s="34">
        <v>15.0</v>
      </c>
      <c r="S24" s="34">
        <f t="shared" si="11"/>
        <v>900</v>
      </c>
      <c r="T24" s="34">
        <f t="shared" si="12"/>
        <v>1800</v>
      </c>
      <c r="U24" s="34">
        <v>3.0</v>
      </c>
      <c r="V24" s="34">
        <f t="shared" si="13"/>
        <v>300</v>
      </c>
      <c r="W24" s="34">
        <f t="shared" si="14"/>
        <v>600</v>
      </c>
      <c r="X24" s="34">
        <v>6.0</v>
      </c>
      <c r="Y24" s="34">
        <f t="shared" si="15"/>
        <v>720</v>
      </c>
      <c r="Z24" s="34">
        <f t="shared" si="16"/>
        <v>1560</v>
      </c>
      <c r="AA24" s="34">
        <v>4.0</v>
      </c>
      <c r="AB24" s="34">
        <f t="shared" si="17"/>
        <v>500</v>
      </c>
      <c r="AC24" s="34">
        <f t="shared" si="18"/>
        <v>1000</v>
      </c>
      <c r="AD24" s="34">
        <v>5.0</v>
      </c>
      <c r="AE24" s="34">
        <f t="shared" si="19"/>
        <v>650</v>
      </c>
      <c r="AF24" s="34">
        <f t="shared" si="20"/>
        <v>1300</v>
      </c>
      <c r="AG24" s="34">
        <v>4.0</v>
      </c>
      <c r="AH24" s="34">
        <f t="shared" si="21"/>
        <v>500</v>
      </c>
      <c r="AI24" s="34">
        <f t="shared" si="22"/>
        <v>1040</v>
      </c>
      <c r="AJ24" s="34">
        <v>3.0</v>
      </c>
      <c r="AK24" s="34">
        <f t="shared" si="23"/>
        <v>480</v>
      </c>
      <c r="AL24" s="34">
        <f t="shared" si="24"/>
        <v>900</v>
      </c>
      <c r="AM24" s="34">
        <v>3.0</v>
      </c>
      <c r="AN24" s="34">
        <f t="shared" si="25"/>
        <v>600</v>
      </c>
      <c r="AO24" s="34">
        <f t="shared" si="26"/>
        <v>750</v>
      </c>
      <c r="AP24" s="34">
        <v>5.0</v>
      </c>
      <c r="AQ24" s="34">
        <f t="shared" si="27"/>
        <v>1125</v>
      </c>
      <c r="AR24" s="34">
        <f t="shared" si="28"/>
        <v>1900</v>
      </c>
      <c r="AS24" s="34">
        <v>3.0</v>
      </c>
      <c r="AT24" s="34">
        <f t="shared" si="29"/>
        <v>675</v>
      </c>
      <c r="AU24" s="34">
        <f t="shared" si="30"/>
        <v>1140</v>
      </c>
      <c r="AV24" s="34">
        <v>2.0</v>
      </c>
      <c r="AW24" s="34">
        <f t="shared" si="31"/>
        <v>450</v>
      </c>
      <c r="AX24" s="34">
        <f t="shared" si="32"/>
        <v>760</v>
      </c>
      <c r="AY24" s="35">
        <v>45432.0</v>
      </c>
      <c r="AZ24" s="34">
        <f t="shared" si="33"/>
        <v>18060</v>
      </c>
      <c r="BA24" s="34" t="s">
        <v>36</v>
      </c>
    </row>
    <row r="25" ht="15.75" customHeight="1">
      <c r="A25" s="33">
        <v>21.0</v>
      </c>
      <c r="B25" s="34" t="s">
        <v>37</v>
      </c>
      <c r="C25" s="34">
        <v>28.0</v>
      </c>
      <c r="D25" s="34">
        <f t="shared" si="1"/>
        <v>1120</v>
      </c>
      <c r="E25" s="34">
        <f t="shared" si="2"/>
        <v>2240</v>
      </c>
      <c r="F25" s="34">
        <v>5.0</v>
      </c>
      <c r="G25" s="34">
        <f t="shared" si="3"/>
        <v>335</v>
      </c>
      <c r="H25" s="34">
        <f t="shared" si="4"/>
        <v>500</v>
      </c>
      <c r="I25" s="34">
        <v>14.0</v>
      </c>
      <c r="J25" s="34">
        <f t="shared" si="5"/>
        <v>994</v>
      </c>
      <c r="K25" s="34">
        <f t="shared" si="6"/>
        <v>1680</v>
      </c>
      <c r="L25" s="34">
        <v>15.0</v>
      </c>
      <c r="M25" s="34">
        <f t="shared" si="7"/>
        <v>825</v>
      </c>
      <c r="N25" s="34">
        <f t="shared" si="8"/>
        <v>1650</v>
      </c>
      <c r="O25" s="34">
        <v>7.0</v>
      </c>
      <c r="P25" s="34">
        <f t="shared" si="9"/>
        <v>420</v>
      </c>
      <c r="Q25" s="34">
        <f t="shared" si="10"/>
        <v>840</v>
      </c>
      <c r="R25" s="34">
        <v>12.0</v>
      </c>
      <c r="S25" s="34">
        <f t="shared" si="11"/>
        <v>720</v>
      </c>
      <c r="T25" s="34">
        <f t="shared" si="12"/>
        <v>1440</v>
      </c>
      <c r="U25" s="34">
        <v>1.0</v>
      </c>
      <c r="V25" s="34">
        <f t="shared" si="13"/>
        <v>100</v>
      </c>
      <c r="W25" s="34">
        <f t="shared" si="14"/>
        <v>200</v>
      </c>
      <c r="X25" s="34">
        <v>8.0</v>
      </c>
      <c r="Y25" s="34">
        <f t="shared" si="15"/>
        <v>960</v>
      </c>
      <c r="Z25" s="34">
        <f t="shared" si="16"/>
        <v>2080</v>
      </c>
      <c r="AA25" s="34">
        <v>6.0</v>
      </c>
      <c r="AB25" s="34">
        <f t="shared" si="17"/>
        <v>750</v>
      </c>
      <c r="AC25" s="34">
        <f t="shared" si="18"/>
        <v>1500</v>
      </c>
      <c r="AD25" s="34">
        <v>11.0</v>
      </c>
      <c r="AE25" s="34">
        <f t="shared" si="19"/>
        <v>1430</v>
      </c>
      <c r="AF25" s="34">
        <f t="shared" si="20"/>
        <v>2860</v>
      </c>
      <c r="AG25" s="34">
        <v>10.0</v>
      </c>
      <c r="AH25" s="34">
        <f t="shared" si="21"/>
        <v>1250</v>
      </c>
      <c r="AI25" s="34">
        <f t="shared" si="22"/>
        <v>2600</v>
      </c>
      <c r="AJ25" s="34">
        <v>2.0</v>
      </c>
      <c r="AK25" s="34">
        <f t="shared" si="23"/>
        <v>320</v>
      </c>
      <c r="AL25" s="34">
        <f t="shared" si="24"/>
        <v>600</v>
      </c>
      <c r="AM25" s="34">
        <v>0.0</v>
      </c>
      <c r="AN25" s="34">
        <f t="shared" si="25"/>
        <v>0</v>
      </c>
      <c r="AO25" s="34">
        <f t="shared" si="26"/>
        <v>0</v>
      </c>
      <c r="AP25" s="34">
        <v>3.0</v>
      </c>
      <c r="AQ25" s="34">
        <f t="shared" si="27"/>
        <v>675</v>
      </c>
      <c r="AR25" s="34">
        <f t="shared" si="28"/>
        <v>1140</v>
      </c>
      <c r="AS25" s="34">
        <v>0.0</v>
      </c>
      <c r="AT25" s="34">
        <f t="shared" si="29"/>
        <v>0</v>
      </c>
      <c r="AU25" s="34">
        <f t="shared" si="30"/>
        <v>0</v>
      </c>
      <c r="AV25" s="34">
        <v>1.0</v>
      </c>
      <c r="AW25" s="34">
        <f t="shared" si="31"/>
        <v>225</v>
      </c>
      <c r="AX25" s="34">
        <f t="shared" si="32"/>
        <v>380</v>
      </c>
      <c r="AY25" s="35">
        <v>45433.0</v>
      </c>
      <c r="AZ25" s="34">
        <f t="shared" si="33"/>
        <v>19710</v>
      </c>
      <c r="BA25" s="34" t="s">
        <v>37</v>
      </c>
    </row>
    <row r="26" ht="15.75" customHeight="1">
      <c r="A26" s="33">
        <v>22.0</v>
      </c>
      <c r="B26" s="34" t="s">
        <v>31</v>
      </c>
      <c r="C26" s="34">
        <v>18.0</v>
      </c>
      <c r="D26" s="34">
        <f t="shared" si="1"/>
        <v>720</v>
      </c>
      <c r="E26" s="34">
        <f t="shared" si="2"/>
        <v>1440</v>
      </c>
      <c r="F26" s="34">
        <v>12.0</v>
      </c>
      <c r="G26" s="34">
        <f t="shared" si="3"/>
        <v>804</v>
      </c>
      <c r="H26" s="34">
        <f t="shared" si="4"/>
        <v>1200</v>
      </c>
      <c r="I26" s="34">
        <v>11.0</v>
      </c>
      <c r="J26" s="34">
        <f t="shared" si="5"/>
        <v>781</v>
      </c>
      <c r="K26" s="34">
        <f t="shared" si="6"/>
        <v>1320</v>
      </c>
      <c r="L26" s="34">
        <v>9.0</v>
      </c>
      <c r="M26" s="34">
        <f t="shared" si="7"/>
        <v>495</v>
      </c>
      <c r="N26" s="34">
        <f t="shared" si="8"/>
        <v>990</v>
      </c>
      <c r="O26" s="34">
        <v>2.0</v>
      </c>
      <c r="P26" s="34">
        <f t="shared" si="9"/>
        <v>120</v>
      </c>
      <c r="Q26" s="34">
        <f t="shared" si="10"/>
        <v>240</v>
      </c>
      <c r="R26" s="34">
        <v>17.0</v>
      </c>
      <c r="S26" s="34">
        <f t="shared" si="11"/>
        <v>1020</v>
      </c>
      <c r="T26" s="34">
        <f t="shared" si="12"/>
        <v>2040</v>
      </c>
      <c r="U26" s="34">
        <v>15.0</v>
      </c>
      <c r="V26" s="34">
        <f t="shared" si="13"/>
        <v>1500</v>
      </c>
      <c r="W26" s="34">
        <f t="shared" si="14"/>
        <v>3000</v>
      </c>
      <c r="X26" s="34">
        <v>4.0</v>
      </c>
      <c r="Y26" s="34">
        <f t="shared" si="15"/>
        <v>480</v>
      </c>
      <c r="Z26" s="34">
        <f t="shared" si="16"/>
        <v>1040</v>
      </c>
      <c r="AA26" s="34">
        <v>3.0</v>
      </c>
      <c r="AB26" s="34">
        <f t="shared" si="17"/>
        <v>375</v>
      </c>
      <c r="AC26" s="34">
        <f t="shared" si="18"/>
        <v>750</v>
      </c>
      <c r="AD26" s="34">
        <v>5.0</v>
      </c>
      <c r="AE26" s="34">
        <f t="shared" si="19"/>
        <v>650</v>
      </c>
      <c r="AF26" s="34">
        <f t="shared" si="20"/>
        <v>1300</v>
      </c>
      <c r="AG26" s="34">
        <v>3.0</v>
      </c>
      <c r="AH26" s="34">
        <f t="shared" si="21"/>
        <v>375</v>
      </c>
      <c r="AI26" s="34">
        <f t="shared" si="22"/>
        <v>780</v>
      </c>
      <c r="AJ26" s="34">
        <v>8.0</v>
      </c>
      <c r="AK26" s="34">
        <f t="shared" si="23"/>
        <v>1280</v>
      </c>
      <c r="AL26" s="34">
        <f t="shared" si="24"/>
        <v>2400</v>
      </c>
      <c r="AM26" s="34">
        <v>3.0</v>
      </c>
      <c r="AN26" s="34">
        <f t="shared" si="25"/>
        <v>600</v>
      </c>
      <c r="AO26" s="34">
        <f t="shared" si="26"/>
        <v>750</v>
      </c>
      <c r="AP26" s="34">
        <v>6.0</v>
      </c>
      <c r="AQ26" s="34">
        <f t="shared" si="27"/>
        <v>1350</v>
      </c>
      <c r="AR26" s="34">
        <f t="shared" si="28"/>
        <v>2280</v>
      </c>
      <c r="AS26" s="34">
        <v>4.0</v>
      </c>
      <c r="AT26" s="34">
        <f t="shared" si="29"/>
        <v>900</v>
      </c>
      <c r="AU26" s="34">
        <f t="shared" si="30"/>
        <v>1520</v>
      </c>
      <c r="AV26" s="34">
        <v>4.0</v>
      </c>
      <c r="AW26" s="34">
        <f t="shared" si="31"/>
        <v>900</v>
      </c>
      <c r="AX26" s="34">
        <f t="shared" si="32"/>
        <v>1520</v>
      </c>
      <c r="AY26" s="35">
        <v>45434.0</v>
      </c>
      <c r="AZ26" s="34">
        <f t="shared" si="33"/>
        <v>22570</v>
      </c>
      <c r="BA26" s="34" t="s">
        <v>31</v>
      </c>
    </row>
    <row r="27" ht="15.75" customHeight="1">
      <c r="A27" s="33">
        <v>23.0</v>
      </c>
      <c r="B27" s="34" t="s">
        <v>32</v>
      </c>
      <c r="C27" s="34">
        <v>17.0</v>
      </c>
      <c r="D27" s="34">
        <f t="shared" si="1"/>
        <v>680</v>
      </c>
      <c r="E27" s="34">
        <f t="shared" si="2"/>
        <v>1360</v>
      </c>
      <c r="F27" s="34">
        <v>5.0</v>
      </c>
      <c r="G27" s="34">
        <f t="shared" si="3"/>
        <v>335</v>
      </c>
      <c r="H27" s="34">
        <f t="shared" si="4"/>
        <v>500</v>
      </c>
      <c r="I27" s="34">
        <v>10.0</v>
      </c>
      <c r="J27" s="34">
        <f t="shared" si="5"/>
        <v>710</v>
      </c>
      <c r="K27" s="34">
        <f t="shared" si="6"/>
        <v>1200</v>
      </c>
      <c r="L27" s="34">
        <v>10.0</v>
      </c>
      <c r="M27" s="34">
        <f t="shared" si="7"/>
        <v>550</v>
      </c>
      <c r="N27" s="34">
        <f t="shared" si="8"/>
        <v>1100</v>
      </c>
      <c r="O27" s="34">
        <v>3.0</v>
      </c>
      <c r="P27" s="34">
        <f t="shared" si="9"/>
        <v>180</v>
      </c>
      <c r="Q27" s="34">
        <f t="shared" si="10"/>
        <v>360</v>
      </c>
      <c r="R27" s="34">
        <v>11.0</v>
      </c>
      <c r="S27" s="34">
        <f t="shared" si="11"/>
        <v>660</v>
      </c>
      <c r="T27" s="34">
        <f t="shared" si="12"/>
        <v>1320</v>
      </c>
      <c r="U27" s="34">
        <v>12.0</v>
      </c>
      <c r="V27" s="34">
        <f t="shared" si="13"/>
        <v>1200</v>
      </c>
      <c r="W27" s="34">
        <f t="shared" si="14"/>
        <v>2400</v>
      </c>
      <c r="X27" s="34">
        <v>3.0</v>
      </c>
      <c r="Y27" s="34">
        <f t="shared" si="15"/>
        <v>360</v>
      </c>
      <c r="Z27" s="34">
        <f t="shared" si="16"/>
        <v>780</v>
      </c>
      <c r="AA27" s="34">
        <v>4.0</v>
      </c>
      <c r="AB27" s="34">
        <f t="shared" si="17"/>
        <v>500</v>
      </c>
      <c r="AC27" s="34">
        <f t="shared" si="18"/>
        <v>1000</v>
      </c>
      <c r="AD27" s="34">
        <v>3.0</v>
      </c>
      <c r="AE27" s="34">
        <f t="shared" si="19"/>
        <v>390</v>
      </c>
      <c r="AF27" s="34">
        <f t="shared" si="20"/>
        <v>780</v>
      </c>
      <c r="AG27" s="34">
        <v>5.0</v>
      </c>
      <c r="AH27" s="34">
        <f t="shared" si="21"/>
        <v>625</v>
      </c>
      <c r="AI27" s="34">
        <f t="shared" si="22"/>
        <v>1300</v>
      </c>
      <c r="AJ27" s="34">
        <v>4.0</v>
      </c>
      <c r="AK27" s="34">
        <f t="shared" si="23"/>
        <v>640</v>
      </c>
      <c r="AL27" s="34">
        <f t="shared" si="24"/>
        <v>1200</v>
      </c>
      <c r="AM27" s="34">
        <v>5.0</v>
      </c>
      <c r="AN27" s="34">
        <f t="shared" si="25"/>
        <v>1000</v>
      </c>
      <c r="AO27" s="34">
        <f t="shared" si="26"/>
        <v>1250</v>
      </c>
      <c r="AP27" s="34">
        <v>5.0</v>
      </c>
      <c r="AQ27" s="34">
        <f t="shared" si="27"/>
        <v>1125</v>
      </c>
      <c r="AR27" s="34">
        <f t="shared" si="28"/>
        <v>1900</v>
      </c>
      <c r="AS27" s="34">
        <v>2.0</v>
      </c>
      <c r="AT27" s="34">
        <f t="shared" si="29"/>
        <v>450</v>
      </c>
      <c r="AU27" s="34">
        <f t="shared" si="30"/>
        <v>760</v>
      </c>
      <c r="AV27" s="34">
        <v>2.0</v>
      </c>
      <c r="AW27" s="34">
        <f t="shared" si="31"/>
        <v>450</v>
      </c>
      <c r="AX27" s="34">
        <f t="shared" si="32"/>
        <v>760</v>
      </c>
      <c r="AY27" s="35">
        <v>45435.0</v>
      </c>
      <c r="AZ27" s="34">
        <f t="shared" si="33"/>
        <v>17970</v>
      </c>
      <c r="BA27" s="34" t="s">
        <v>32</v>
      </c>
    </row>
    <row r="28" ht="15.75" customHeight="1">
      <c r="A28" s="33">
        <v>24.0</v>
      </c>
      <c r="B28" s="34" t="s">
        <v>33</v>
      </c>
      <c r="C28" s="34">
        <v>25.0</v>
      </c>
      <c r="D28" s="34">
        <f t="shared" si="1"/>
        <v>1000</v>
      </c>
      <c r="E28" s="34">
        <f t="shared" si="2"/>
        <v>2000</v>
      </c>
      <c r="F28" s="34">
        <v>20.0</v>
      </c>
      <c r="G28" s="34">
        <f t="shared" si="3"/>
        <v>1340</v>
      </c>
      <c r="H28" s="34">
        <f t="shared" si="4"/>
        <v>2000</v>
      </c>
      <c r="I28" s="34">
        <v>13.0</v>
      </c>
      <c r="J28" s="34">
        <f t="shared" si="5"/>
        <v>923</v>
      </c>
      <c r="K28" s="34">
        <f t="shared" si="6"/>
        <v>1560</v>
      </c>
      <c r="L28" s="34">
        <v>8.0</v>
      </c>
      <c r="M28" s="34">
        <f t="shared" si="7"/>
        <v>440</v>
      </c>
      <c r="N28" s="34">
        <f t="shared" si="8"/>
        <v>880</v>
      </c>
      <c r="O28" s="34">
        <v>9.0</v>
      </c>
      <c r="P28" s="34">
        <f t="shared" si="9"/>
        <v>540</v>
      </c>
      <c r="Q28" s="34">
        <f t="shared" si="10"/>
        <v>1080</v>
      </c>
      <c r="R28" s="34">
        <v>15.0</v>
      </c>
      <c r="S28" s="34">
        <f t="shared" si="11"/>
        <v>900</v>
      </c>
      <c r="T28" s="34">
        <f t="shared" si="12"/>
        <v>1800</v>
      </c>
      <c r="U28" s="34">
        <v>14.0</v>
      </c>
      <c r="V28" s="34">
        <f t="shared" si="13"/>
        <v>1400</v>
      </c>
      <c r="W28" s="34">
        <f t="shared" si="14"/>
        <v>2800</v>
      </c>
      <c r="X28" s="34">
        <v>1.0</v>
      </c>
      <c r="Y28" s="34">
        <f t="shared" si="15"/>
        <v>120</v>
      </c>
      <c r="Z28" s="34">
        <f t="shared" si="16"/>
        <v>260</v>
      </c>
      <c r="AA28" s="34">
        <v>6.0</v>
      </c>
      <c r="AB28" s="34">
        <f t="shared" si="17"/>
        <v>750</v>
      </c>
      <c r="AC28" s="34">
        <f t="shared" si="18"/>
        <v>1500</v>
      </c>
      <c r="AD28" s="34">
        <v>5.0</v>
      </c>
      <c r="AE28" s="34">
        <f t="shared" si="19"/>
        <v>650</v>
      </c>
      <c r="AF28" s="34">
        <f t="shared" si="20"/>
        <v>1300</v>
      </c>
      <c r="AG28" s="34">
        <v>4.0</v>
      </c>
      <c r="AH28" s="34">
        <f t="shared" si="21"/>
        <v>500</v>
      </c>
      <c r="AI28" s="34">
        <f t="shared" si="22"/>
        <v>1040</v>
      </c>
      <c r="AJ28" s="34">
        <v>11.0</v>
      </c>
      <c r="AK28" s="34">
        <f t="shared" si="23"/>
        <v>1760</v>
      </c>
      <c r="AL28" s="34">
        <f t="shared" si="24"/>
        <v>3300</v>
      </c>
      <c r="AM28" s="34">
        <v>7.0</v>
      </c>
      <c r="AN28" s="34">
        <f t="shared" si="25"/>
        <v>1400</v>
      </c>
      <c r="AO28" s="34">
        <f t="shared" si="26"/>
        <v>1750</v>
      </c>
      <c r="AP28" s="34">
        <v>16.0</v>
      </c>
      <c r="AQ28" s="34">
        <f t="shared" si="27"/>
        <v>3600</v>
      </c>
      <c r="AR28" s="34">
        <f t="shared" si="28"/>
        <v>6080</v>
      </c>
      <c r="AS28" s="34">
        <v>9.0</v>
      </c>
      <c r="AT28" s="34">
        <f t="shared" si="29"/>
        <v>2025</v>
      </c>
      <c r="AU28" s="34">
        <f t="shared" si="30"/>
        <v>3420</v>
      </c>
      <c r="AV28" s="34">
        <v>6.0</v>
      </c>
      <c r="AW28" s="34">
        <f t="shared" si="31"/>
        <v>1350</v>
      </c>
      <c r="AX28" s="34">
        <f t="shared" si="32"/>
        <v>2280</v>
      </c>
      <c r="AY28" s="35">
        <v>45436.0</v>
      </c>
      <c r="AZ28" s="34">
        <f t="shared" si="33"/>
        <v>33050</v>
      </c>
      <c r="BA28" s="34" t="s">
        <v>33</v>
      </c>
    </row>
    <row r="29" ht="15.75" customHeight="1">
      <c r="A29" s="33">
        <v>25.0</v>
      </c>
      <c r="B29" s="34" t="s">
        <v>34</v>
      </c>
      <c r="C29" s="34">
        <v>24.0</v>
      </c>
      <c r="D29" s="34">
        <f t="shared" si="1"/>
        <v>960</v>
      </c>
      <c r="E29" s="34">
        <f t="shared" si="2"/>
        <v>1920</v>
      </c>
      <c r="F29" s="34">
        <v>5.0</v>
      </c>
      <c r="G29" s="34">
        <f t="shared" si="3"/>
        <v>335</v>
      </c>
      <c r="H29" s="34">
        <f t="shared" si="4"/>
        <v>500</v>
      </c>
      <c r="I29" s="34">
        <v>17.0</v>
      </c>
      <c r="J29" s="34">
        <f t="shared" si="5"/>
        <v>1207</v>
      </c>
      <c r="K29" s="34">
        <f t="shared" si="6"/>
        <v>2040</v>
      </c>
      <c r="L29" s="34">
        <v>9.0</v>
      </c>
      <c r="M29" s="34">
        <f t="shared" si="7"/>
        <v>495</v>
      </c>
      <c r="N29" s="34">
        <f t="shared" si="8"/>
        <v>990</v>
      </c>
      <c r="O29" s="34">
        <v>7.0</v>
      </c>
      <c r="P29" s="34">
        <f t="shared" si="9"/>
        <v>420</v>
      </c>
      <c r="Q29" s="34">
        <f t="shared" si="10"/>
        <v>840</v>
      </c>
      <c r="R29" s="34">
        <v>19.0</v>
      </c>
      <c r="S29" s="34">
        <f t="shared" si="11"/>
        <v>1140</v>
      </c>
      <c r="T29" s="34">
        <f t="shared" si="12"/>
        <v>2280</v>
      </c>
      <c r="U29" s="34">
        <v>5.0</v>
      </c>
      <c r="V29" s="34">
        <f t="shared" si="13"/>
        <v>500</v>
      </c>
      <c r="W29" s="34">
        <f t="shared" si="14"/>
        <v>1000</v>
      </c>
      <c r="X29" s="34">
        <v>5.0</v>
      </c>
      <c r="Y29" s="34">
        <f t="shared" si="15"/>
        <v>600</v>
      </c>
      <c r="Z29" s="34">
        <f t="shared" si="16"/>
        <v>1300</v>
      </c>
      <c r="AA29" s="34">
        <v>3.0</v>
      </c>
      <c r="AB29" s="34">
        <f t="shared" si="17"/>
        <v>375</v>
      </c>
      <c r="AC29" s="34">
        <f t="shared" si="18"/>
        <v>750</v>
      </c>
      <c r="AD29" s="34">
        <v>8.0</v>
      </c>
      <c r="AE29" s="34">
        <f t="shared" si="19"/>
        <v>1040</v>
      </c>
      <c r="AF29" s="34">
        <f t="shared" si="20"/>
        <v>2080</v>
      </c>
      <c r="AG29" s="34">
        <v>9.0</v>
      </c>
      <c r="AH29" s="34">
        <f t="shared" si="21"/>
        <v>1125</v>
      </c>
      <c r="AI29" s="34">
        <f t="shared" si="22"/>
        <v>2340</v>
      </c>
      <c r="AJ29" s="34">
        <v>1.0</v>
      </c>
      <c r="AK29" s="34">
        <f t="shared" si="23"/>
        <v>160</v>
      </c>
      <c r="AL29" s="34">
        <f t="shared" si="24"/>
        <v>300</v>
      </c>
      <c r="AM29" s="34">
        <v>0.0</v>
      </c>
      <c r="AN29" s="34">
        <f t="shared" si="25"/>
        <v>0</v>
      </c>
      <c r="AO29" s="34">
        <f t="shared" si="26"/>
        <v>0</v>
      </c>
      <c r="AP29" s="34">
        <v>3.0</v>
      </c>
      <c r="AQ29" s="34">
        <f t="shared" si="27"/>
        <v>675</v>
      </c>
      <c r="AR29" s="34">
        <f t="shared" si="28"/>
        <v>1140</v>
      </c>
      <c r="AS29" s="34">
        <v>1.0</v>
      </c>
      <c r="AT29" s="34">
        <f t="shared" si="29"/>
        <v>225</v>
      </c>
      <c r="AU29" s="34">
        <f t="shared" si="30"/>
        <v>380</v>
      </c>
      <c r="AV29" s="34">
        <v>2.0</v>
      </c>
      <c r="AW29" s="34">
        <f t="shared" si="31"/>
        <v>450</v>
      </c>
      <c r="AX29" s="34">
        <f t="shared" si="32"/>
        <v>760</v>
      </c>
      <c r="AY29" s="35">
        <v>45437.0</v>
      </c>
      <c r="AZ29" s="34">
        <f t="shared" si="33"/>
        <v>18620</v>
      </c>
      <c r="BA29" s="34" t="s">
        <v>34</v>
      </c>
    </row>
    <row r="30" ht="15.75" customHeight="1">
      <c r="A30" s="33">
        <v>26.0</v>
      </c>
      <c r="B30" s="34" t="s">
        <v>35</v>
      </c>
      <c r="C30" s="34">
        <v>22.0</v>
      </c>
      <c r="D30" s="34">
        <f t="shared" si="1"/>
        <v>880</v>
      </c>
      <c r="E30" s="34">
        <f t="shared" si="2"/>
        <v>1760</v>
      </c>
      <c r="F30" s="34">
        <v>13.0</v>
      </c>
      <c r="G30" s="34">
        <f t="shared" si="3"/>
        <v>871</v>
      </c>
      <c r="H30" s="34">
        <f t="shared" si="4"/>
        <v>1300</v>
      </c>
      <c r="I30" s="34">
        <v>10.0</v>
      </c>
      <c r="J30" s="34">
        <f t="shared" si="5"/>
        <v>710</v>
      </c>
      <c r="K30" s="34">
        <f t="shared" si="6"/>
        <v>1200</v>
      </c>
      <c r="L30" s="34">
        <v>6.0</v>
      </c>
      <c r="M30" s="34">
        <f t="shared" si="7"/>
        <v>330</v>
      </c>
      <c r="N30" s="34">
        <f t="shared" si="8"/>
        <v>660</v>
      </c>
      <c r="O30" s="34">
        <v>0.0</v>
      </c>
      <c r="P30" s="34">
        <f t="shared" si="9"/>
        <v>0</v>
      </c>
      <c r="Q30" s="34">
        <f t="shared" si="10"/>
        <v>0</v>
      </c>
      <c r="R30" s="34">
        <v>8.0</v>
      </c>
      <c r="S30" s="34">
        <f t="shared" si="11"/>
        <v>480</v>
      </c>
      <c r="T30" s="34">
        <f t="shared" si="12"/>
        <v>960</v>
      </c>
      <c r="U30" s="34">
        <v>17.0</v>
      </c>
      <c r="V30" s="34">
        <f t="shared" si="13"/>
        <v>1700</v>
      </c>
      <c r="W30" s="34">
        <f t="shared" si="14"/>
        <v>3400</v>
      </c>
      <c r="X30" s="34">
        <v>2.0</v>
      </c>
      <c r="Y30" s="34">
        <f t="shared" si="15"/>
        <v>240</v>
      </c>
      <c r="Z30" s="34">
        <f t="shared" si="16"/>
        <v>520</v>
      </c>
      <c r="AA30" s="34">
        <v>2.0</v>
      </c>
      <c r="AB30" s="34">
        <f t="shared" si="17"/>
        <v>250</v>
      </c>
      <c r="AC30" s="34">
        <f t="shared" si="18"/>
        <v>500</v>
      </c>
      <c r="AD30" s="34">
        <v>8.0</v>
      </c>
      <c r="AE30" s="34">
        <f t="shared" si="19"/>
        <v>1040</v>
      </c>
      <c r="AF30" s="34">
        <f t="shared" si="20"/>
        <v>2080</v>
      </c>
      <c r="AG30" s="34">
        <v>8.0</v>
      </c>
      <c r="AH30" s="34">
        <f t="shared" si="21"/>
        <v>1000</v>
      </c>
      <c r="AI30" s="34">
        <f t="shared" si="22"/>
        <v>2080</v>
      </c>
      <c r="AJ30" s="34">
        <v>13.0</v>
      </c>
      <c r="AK30" s="34">
        <f t="shared" si="23"/>
        <v>2080</v>
      </c>
      <c r="AL30" s="34">
        <f t="shared" si="24"/>
        <v>3900</v>
      </c>
      <c r="AM30" s="34">
        <v>9.0</v>
      </c>
      <c r="AN30" s="34">
        <f t="shared" si="25"/>
        <v>1800</v>
      </c>
      <c r="AO30" s="34">
        <f t="shared" si="26"/>
        <v>2250</v>
      </c>
      <c r="AP30" s="34">
        <v>6.0</v>
      </c>
      <c r="AQ30" s="34">
        <f t="shared" si="27"/>
        <v>1350</v>
      </c>
      <c r="AR30" s="34">
        <f t="shared" si="28"/>
        <v>2280</v>
      </c>
      <c r="AS30" s="34">
        <v>7.0</v>
      </c>
      <c r="AT30" s="34">
        <f t="shared" si="29"/>
        <v>1575</v>
      </c>
      <c r="AU30" s="34">
        <f t="shared" si="30"/>
        <v>2660</v>
      </c>
      <c r="AV30" s="34">
        <v>5.0</v>
      </c>
      <c r="AW30" s="34">
        <f t="shared" si="31"/>
        <v>1125</v>
      </c>
      <c r="AX30" s="34">
        <f t="shared" si="32"/>
        <v>1900</v>
      </c>
      <c r="AY30" s="35">
        <v>45438.0</v>
      </c>
      <c r="AZ30" s="34">
        <f t="shared" si="33"/>
        <v>27450</v>
      </c>
      <c r="BA30" s="34" t="s">
        <v>35</v>
      </c>
    </row>
    <row r="31" ht="15.75" customHeight="1">
      <c r="A31" s="33">
        <v>27.0</v>
      </c>
      <c r="B31" s="34" t="s">
        <v>36</v>
      </c>
      <c r="C31" s="34">
        <v>16.0</v>
      </c>
      <c r="D31" s="34">
        <f t="shared" si="1"/>
        <v>640</v>
      </c>
      <c r="E31" s="34">
        <f t="shared" si="2"/>
        <v>1280</v>
      </c>
      <c r="F31" s="34">
        <v>8.0</v>
      </c>
      <c r="G31" s="34">
        <f t="shared" si="3"/>
        <v>536</v>
      </c>
      <c r="H31" s="34">
        <f t="shared" si="4"/>
        <v>800</v>
      </c>
      <c r="I31" s="34">
        <v>12.0</v>
      </c>
      <c r="J31" s="34">
        <f t="shared" si="5"/>
        <v>852</v>
      </c>
      <c r="K31" s="34">
        <f t="shared" si="6"/>
        <v>1440</v>
      </c>
      <c r="L31" s="34">
        <v>6.0</v>
      </c>
      <c r="M31" s="34">
        <f t="shared" si="7"/>
        <v>330</v>
      </c>
      <c r="N31" s="34">
        <f t="shared" si="8"/>
        <v>660</v>
      </c>
      <c r="O31" s="34">
        <v>2.0</v>
      </c>
      <c r="P31" s="34">
        <f t="shared" si="9"/>
        <v>120</v>
      </c>
      <c r="Q31" s="34">
        <f t="shared" si="10"/>
        <v>240</v>
      </c>
      <c r="R31" s="34">
        <v>16.0</v>
      </c>
      <c r="S31" s="34">
        <f t="shared" si="11"/>
        <v>960</v>
      </c>
      <c r="T31" s="34">
        <f t="shared" si="12"/>
        <v>1920</v>
      </c>
      <c r="U31" s="34">
        <v>6.0</v>
      </c>
      <c r="V31" s="34">
        <f t="shared" si="13"/>
        <v>600</v>
      </c>
      <c r="W31" s="34">
        <f t="shared" si="14"/>
        <v>1200</v>
      </c>
      <c r="X31" s="34">
        <v>4.0</v>
      </c>
      <c r="Y31" s="34">
        <f t="shared" si="15"/>
        <v>480</v>
      </c>
      <c r="Z31" s="34">
        <f t="shared" si="16"/>
        <v>1040</v>
      </c>
      <c r="AA31" s="34">
        <v>4.0</v>
      </c>
      <c r="AB31" s="34">
        <f t="shared" si="17"/>
        <v>500</v>
      </c>
      <c r="AC31" s="34">
        <f t="shared" si="18"/>
        <v>1000</v>
      </c>
      <c r="AD31" s="34">
        <v>3.0</v>
      </c>
      <c r="AE31" s="34">
        <f t="shared" si="19"/>
        <v>390</v>
      </c>
      <c r="AF31" s="34">
        <f t="shared" si="20"/>
        <v>780</v>
      </c>
      <c r="AG31" s="34">
        <v>8.0</v>
      </c>
      <c r="AH31" s="34">
        <f t="shared" si="21"/>
        <v>1000</v>
      </c>
      <c r="AI31" s="34">
        <f t="shared" si="22"/>
        <v>2080</v>
      </c>
      <c r="AJ31" s="34">
        <v>4.0</v>
      </c>
      <c r="AK31" s="34">
        <f t="shared" si="23"/>
        <v>640</v>
      </c>
      <c r="AL31" s="34">
        <f t="shared" si="24"/>
        <v>1200</v>
      </c>
      <c r="AM31" s="34">
        <v>3.0</v>
      </c>
      <c r="AN31" s="34">
        <f t="shared" si="25"/>
        <v>600</v>
      </c>
      <c r="AO31" s="34">
        <f t="shared" si="26"/>
        <v>750</v>
      </c>
      <c r="AP31" s="34">
        <v>4.0</v>
      </c>
      <c r="AQ31" s="34">
        <f t="shared" si="27"/>
        <v>900</v>
      </c>
      <c r="AR31" s="34">
        <f t="shared" si="28"/>
        <v>1520</v>
      </c>
      <c r="AS31" s="34">
        <v>4.0</v>
      </c>
      <c r="AT31" s="34">
        <f t="shared" si="29"/>
        <v>900</v>
      </c>
      <c r="AU31" s="34">
        <f t="shared" si="30"/>
        <v>1520</v>
      </c>
      <c r="AV31" s="34">
        <v>3.0</v>
      </c>
      <c r="AW31" s="34">
        <f t="shared" si="31"/>
        <v>675</v>
      </c>
      <c r="AX31" s="34">
        <f t="shared" si="32"/>
        <v>1140</v>
      </c>
      <c r="AY31" s="35">
        <v>45439.0</v>
      </c>
      <c r="AZ31" s="34">
        <f t="shared" si="33"/>
        <v>18570</v>
      </c>
      <c r="BA31" s="34" t="s">
        <v>36</v>
      </c>
    </row>
    <row r="32" ht="15.75" customHeight="1">
      <c r="A32" s="33">
        <v>28.0</v>
      </c>
      <c r="B32" s="34" t="s">
        <v>37</v>
      </c>
      <c r="C32" s="34">
        <v>24.0</v>
      </c>
      <c r="D32" s="34">
        <f t="shared" si="1"/>
        <v>960</v>
      </c>
      <c r="E32" s="34">
        <f t="shared" si="2"/>
        <v>1920</v>
      </c>
      <c r="F32" s="34">
        <v>2.0</v>
      </c>
      <c r="G32" s="34">
        <f t="shared" si="3"/>
        <v>134</v>
      </c>
      <c r="H32" s="34">
        <f t="shared" si="4"/>
        <v>200</v>
      </c>
      <c r="I32" s="34">
        <v>15.0</v>
      </c>
      <c r="J32" s="34">
        <f t="shared" si="5"/>
        <v>1065</v>
      </c>
      <c r="K32" s="34">
        <f t="shared" si="6"/>
        <v>1800</v>
      </c>
      <c r="L32" s="34">
        <v>11.0</v>
      </c>
      <c r="M32" s="34">
        <f t="shared" si="7"/>
        <v>605</v>
      </c>
      <c r="N32" s="34">
        <f t="shared" si="8"/>
        <v>1210</v>
      </c>
      <c r="O32" s="34">
        <v>4.0</v>
      </c>
      <c r="P32" s="34">
        <f t="shared" si="9"/>
        <v>240</v>
      </c>
      <c r="Q32" s="34">
        <f t="shared" si="10"/>
        <v>480</v>
      </c>
      <c r="R32" s="34">
        <v>14.0</v>
      </c>
      <c r="S32" s="34">
        <f t="shared" si="11"/>
        <v>840</v>
      </c>
      <c r="T32" s="34">
        <f t="shared" si="12"/>
        <v>1680</v>
      </c>
      <c r="U32" s="34">
        <v>1.0</v>
      </c>
      <c r="V32" s="34">
        <f t="shared" si="13"/>
        <v>100</v>
      </c>
      <c r="W32" s="34">
        <f t="shared" si="14"/>
        <v>200</v>
      </c>
      <c r="X32" s="34">
        <v>5.0</v>
      </c>
      <c r="Y32" s="34">
        <f t="shared" si="15"/>
        <v>600</v>
      </c>
      <c r="Z32" s="34">
        <f t="shared" si="16"/>
        <v>1300</v>
      </c>
      <c r="AA32" s="34">
        <v>5.0</v>
      </c>
      <c r="AB32" s="34">
        <f t="shared" si="17"/>
        <v>625</v>
      </c>
      <c r="AC32" s="34">
        <f t="shared" si="18"/>
        <v>1250</v>
      </c>
      <c r="AD32" s="34">
        <v>9.0</v>
      </c>
      <c r="AE32" s="34">
        <f t="shared" si="19"/>
        <v>1170</v>
      </c>
      <c r="AF32" s="34">
        <f t="shared" si="20"/>
        <v>2340</v>
      </c>
      <c r="AG32" s="34">
        <v>8.0</v>
      </c>
      <c r="AH32" s="34">
        <f t="shared" si="21"/>
        <v>1000</v>
      </c>
      <c r="AI32" s="34">
        <f t="shared" si="22"/>
        <v>2080</v>
      </c>
      <c r="AJ32" s="34">
        <v>2.0</v>
      </c>
      <c r="AK32" s="34">
        <f t="shared" si="23"/>
        <v>320</v>
      </c>
      <c r="AL32" s="34">
        <f t="shared" si="24"/>
        <v>600</v>
      </c>
      <c r="AM32" s="34">
        <v>3.0</v>
      </c>
      <c r="AN32" s="34">
        <f t="shared" si="25"/>
        <v>600</v>
      </c>
      <c r="AO32" s="34">
        <f t="shared" si="26"/>
        <v>750</v>
      </c>
      <c r="AP32" s="34">
        <v>2.0</v>
      </c>
      <c r="AQ32" s="34">
        <f t="shared" si="27"/>
        <v>450</v>
      </c>
      <c r="AR32" s="34">
        <f t="shared" si="28"/>
        <v>760</v>
      </c>
      <c r="AS32" s="34">
        <v>1.0</v>
      </c>
      <c r="AT32" s="34">
        <f t="shared" si="29"/>
        <v>225</v>
      </c>
      <c r="AU32" s="34">
        <f t="shared" si="30"/>
        <v>380</v>
      </c>
      <c r="AV32" s="34">
        <v>2.0</v>
      </c>
      <c r="AW32" s="34">
        <f t="shared" si="31"/>
        <v>450</v>
      </c>
      <c r="AX32" s="34">
        <f t="shared" si="32"/>
        <v>760</v>
      </c>
      <c r="AY32" s="35">
        <v>45440.0</v>
      </c>
      <c r="AZ32" s="34">
        <f t="shared" si="33"/>
        <v>17710</v>
      </c>
      <c r="BA32" s="34" t="s">
        <v>37</v>
      </c>
    </row>
    <row r="33" ht="15.75" customHeight="1">
      <c r="A33" s="33">
        <v>29.0</v>
      </c>
      <c r="B33" s="34" t="s">
        <v>31</v>
      </c>
      <c r="C33" s="34">
        <v>11.0</v>
      </c>
      <c r="D33" s="34">
        <f t="shared" si="1"/>
        <v>440</v>
      </c>
      <c r="E33" s="34">
        <f t="shared" si="2"/>
        <v>880</v>
      </c>
      <c r="F33" s="34">
        <v>9.0</v>
      </c>
      <c r="G33" s="34">
        <f t="shared" si="3"/>
        <v>603</v>
      </c>
      <c r="H33" s="34">
        <f t="shared" si="4"/>
        <v>900</v>
      </c>
      <c r="I33" s="34">
        <v>10.0</v>
      </c>
      <c r="J33" s="34">
        <f t="shared" si="5"/>
        <v>710</v>
      </c>
      <c r="K33" s="34">
        <f t="shared" si="6"/>
        <v>1200</v>
      </c>
      <c r="L33" s="34">
        <v>14.0</v>
      </c>
      <c r="M33" s="34">
        <f t="shared" si="7"/>
        <v>770</v>
      </c>
      <c r="N33" s="34">
        <f t="shared" si="8"/>
        <v>1540</v>
      </c>
      <c r="O33" s="34">
        <v>1.0</v>
      </c>
      <c r="P33" s="34">
        <f t="shared" si="9"/>
        <v>60</v>
      </c>
      <c r="Q33" s="34">
        <f t="shared" si="10"/>
        <v>120</v>
      </c>
      <c r="R33" s="34">
        <v>15.0</v>
      </c>
      <c r="S33" s="34">
        <f t="shared" si="11"/>
        <v>900</v>
      </c>
      <c r="T33" s="34">
        <f t="shared" si="12"/>
        <v>1800</v>
      </c>
      <c r="U33" s="34">
        <v>18.0</v>
      </c>
      <c r="V33" s="34">
        <f t="shared" si="13"/>
        <v>1800</v>
      </c>
      <c r="W33" s="34">
        <f t="shared" si="14"/>
        <v>3600</v>
      </c>
      <c r="X33" s="34">
        <v>5.0</v>
      </c>
      <c r="Y33" s="34">
        <f t="shared" si="15"/>
        <v>600</v>
      </c>
      <c r="Z33" s="34">
        <f t="shared" si="16"/>
        <v>1300</v>
      </c>
      <c r="AA33" s="34">
        <v>4.0</v>
      </c>
      <c r="AB33" s="34">
        <f t="shared" si="17"/>
        <v>500</v>
      </c>
      <c r="AC33" s="34">
        <f t="shared" si="18"/>
        <v>1000</v>
      </c>
      <c r="AD33" s="34">
        <v>3.0</v>
      </c>
      <c r="AE33" s="34">
        <f t="shared" si="19"/>
        <v>390</v>
      </c>
      <c r="AF33" s="34">
        <f t="shared" si="20"/>
        <v>780</v>
      </c>
      <c r="AG33" s="34">
        <v>5.0</v>
      </c>
      <c r="AH33" s="34">
        <f t="shared" si="21"/>
        <v>625</v>
      </c>
      <c r="AI33" s="34">
        <f t="shared" si="22"/>
        <v>1300</v>
      </c>
      <c r="AJ33" s="34">
        <v>5.0</v>
      </c>
      <c r="AK33" s="34">
        <f t="shared" si="23"/>
        <v>800</v>
      </c>
      <c r="AL33" s="34">
        <f t="shared" si="24"/>
        <v>1500</v>
      </c>
      <c r="AM33" s="34">
        <v>6.0</v>
      </c>
      <c r="AN33" s="34">
        <f t="shared" si="25"/>
        <v>1200</v>
      </c>
      <c r="AO33" s="34">
        <f t="shared" si="26"/>
        <v>1500</v>
      </c>
      <c r="AP33" s="34">
        <v>6.0</v>
      </c>
      <c r="AQ33" s="34">
        <f t="shared" si="27"/>
        <v>1350</v>
      </c>
      <c r="AR33" s="34">
        <f t="shared" si="28"/>
        <v>2280</v>
      </c>
      <c r="AS33" s="34">
        <v>3.0</v>
      </c>
      <c r="AT33" s="34">
        <f t="shared" si="29"/>
        <v>675</v>
      </c>
      <c r="AU33" s="34">
        <f t="shared" si="30"/>
        <v>1140</v>
      </c>
      <c r="AV33" s="34">
        <v>2.0</v>
      </c>
      <c r="AW33" s="34">
        <f t="shared" si="31"/>
        <v>450</v>
      </c>
      <c r="AX33" s="34">
        <f t="shared" si="32"/>
        <v>760</v>
      </c>
      <c r="AY33" s="35">
        <v>45441.0</v>
      </c>
      <c r="AZ33" s="34">
        <f t="shared" si="33"/>
        <v>21600</v>
      </c>
      <c r="BA33" s="34" t="s">
        <v>31</v>
      </c>
    </row>
    <row r="34" ht="15.75" customHeight="1">
      <c r="A34" s="33">
        <v>30.0</v>
      </c>
      <c r="B34" s="34" t="s">
        <v>32</v>
      </c>
      <c r="C34" s="34">
        <v>16.0</v>
      </c>
      <c r="D34" s="34">
        <f t="shared" si="1"/>
        <v>640</v>
      </c>
      <c r="E34" s="34">
        <f t="shared" si="2"/>
        <v>1280</v>
      </c>
      <c r="F34" s="34">
        <v>3.0</v>
      </c>
      <c r="G34" s="34">
        <f t="shared" si="3"/>
        <v>201</v>
      </c>
      <c r="H34" s="34">
        <f t="shared" si="4"/>
        <v>300</v>
      </c>
      <c r="I34" s="34">
        <v>12.0</v>
      </c>
      <c r="J34" s="34">
        <f t="shared" si="5"/>
        <v>852</v>
      </c>
      <c r="K34" s="34">
        <f t="shared" si="6"/>
        <v>1440</v>
      </c>
      <c r="L34" s="34">
        <v>8.0</v>
      </c>
      <c r="M34" s="34">
        <f t="shared" si="7"/>
        <v>440</v>
      </c>
      <c r="N34" s="34">
        <f t="shared" si="8"/>
        <v>880</v>
      </c>
      <c r="O34" s="34">
        <v>7.0</v>
      </c>
      <c r="P34" s="34">
        <f t="shared" si="9"/>
        <v>420</v>
      </c>
      <c r="Q34" s="34">
        <f t="shared" si="10"/>
        <v>840</v>
      </c>
      <c r="R34" s="34">
        <v>18.0</v>
      </c>
      <c r="S34" s="34">
        <f t="shared" si="11"/>
        <v>1080</v>
      </c>
      <c r="T34" s="34">
        <f t="shared" si="12"/>
        <v>2160</v>
      </c>
      <c r="U34" s="34">
        <v>3.0</v>
      </c>
      <c r="V34" s="34">
        <f t="shared" si="13"/>
        <v>300</v>
      </c>
      <c r="W34" s="34">
        <f t="shared" si="14"/>
        <v>600</v>
      </c>
      <c r="X34" s="34">
        <v>8.0</v>
      </c>
      <c r="Y34" s="34">
        <f t="shared" si="15"/>
        <v>960</v>
      </c>
      <c r="Z34" s="34">
        <f t="shared" si="16"/>
        <v>2080</v>
      </c>
      <c r="AA34" s="34">
        <v>1.0</v>
      </c>
      <c r="AB34" s="34">
        <f t="shared" si="17"/>
        <v>125</v>
      </c>
      <c r="AC34" s="34">
        <f t="shared" si="18"/>
        <v>250</v>
      </c>
      <c r="AD34" s="34">
        <v>5.0</v>
      </c>
      <c r="AE34" s="34">
        <f t="shared" si="19"/>
        <v>650</v>
      </c>
      <c r="AF34" s="34">
        <f t="shared" si="20"/>
        <v>1300</v>
      </c>
      <c r="AG34" s="34">
        <v>4.0</v>
      </c>
      <c r="AH34" s="34">
        <f t="shared" si="21"/>
        <v>500</v>
      </c>
      <c r="AI34" s="34">
        <f t="shared" si="22"/>
        <v>1040</v>
      </c>
      <c r="AJ34" s="34">
        <v>6.0</v>
      </c>
      <c r="AK34" s="34">
        <f t="shared" si="23"/>
        <v>960</v>
      </c>
      <c r="AL34" s="34">
        <f t="shared" si="24"/>
        <v>1800</v>
      </c>
      <c r="AM34" s="34">
        <v>4.0</v>
      </c>
      <c r="AN34" s="34">
        <f t="shared" si="25"/>
        <v>800</v>
      </c>
      <c r="AO34" s="34">
        <f t="shared" si="26"/>
        <v>1000</v>
      </c>
      <c r="AP34" s="34">
        <v>5.0</v>
      </c>
      <c r="AQ34" s="34">
        <f t="shared" si="27"/>
        <v>1125</v>
      </c>
      <c r="AR34" s="34">
        <f t="shared" si="28"/>
        <v>1900</v>
      </c>
      <c r="AS34" s="34">
        <v>2.0</v>
      </c>
      <c r="AT34" s="34">
        <f t="shared" si="29"/>
        <v>450</v>
      </c>
      <c r="AU34" s="34">
        <f t="shared" si="30"/>
        <v>760</v>
      </c>
      <c r="AV34" s="34">
        <v>3.0</v>
      </c>
      <c r="AW34" s="34">
        <f t="shared" si="31"/>
        <v>675</v>
      </c>
      <c r="AX34" s="34">
        <f t="shared" si="32"/>
        <v>1140</v>
      </c>
      <c r="AY34" s="35">
        <v>45442.0</v>
      </c>
      <c r="AZ34" s="34">
        <f t="shared" si="33"/>
        <v>18770</v>
      </c>
      <c r="BA34" s="34" t="s">
        <v>32</v>
      </c>
    </row>
    <row r="35" ht="15.75" customHeight="1">
      <c r="A35" s="33">
        <v>31.0</v>
      </c>
      <c r="B35" s="34" t="s">
        <v>33</v>
      </c>
      <c r="C35" s="34">
        <v>15.0</v>
      </c>
      <c r="D35" s="34">
        <f t="shared" si="1"/>
        <v>600</v>
      </c>
      <c r="E35" s="34">
        <f t="shared" si="2"/>
        <v>1200</v>
      </c>
      <c r="F35" s="34">
        <v>15.0</v>
      </c>
      <c r="G35" s="34">
        <f t="shared" si="3"/>
        <v>1005</v>
      </c>
      <c r="H35" s="34">
        <f t="shared" si="4"/>
        <v>1500</v>
      </c>
      <c r="I35" s="34">
        <v>13.0</v>
      </c>
      <c r="J35" s="34">
        <f t="shared" si="5"/>
        <v>923</v>
      </c>
      <c r="K35" s="34">
        <f t="shared" si="6"/>
        <v>1560</v>
      </c>
      <c r="L35" s="34">
        <v>4.0</v>
      </c>
      <c r="M35" s="34">
        <f t="shared" si="7"/>
        <v>220</v>
      </c>
      <c r="N35" s="34">
        <f t="shared" si="8"/>
        <v>440</v>
      </c>
      <c r="O35" s="34">
        <v>5.0</v>
      </c>
      <c r="P35" s="34">
        <f t="shared" si="9"/>
        <v>300</v>
      </c>
      <c r="Q35" s="34">
        <f t="shared" si="10"/>
        <v>600</v>
      </c>
      <c r="R35" s="34">
        <v>12.0</v>
      </c>
      <c r="S35" s="34">
        <f t="shared" si="11"/>
        <v>720</v>
      </c>
      <c r="T35" s="34">
        <f t="shared" si="12"/>
        <v>1440</v>
      </c>
      <c r="U35" s="34">
        <v>16.0</v>
      </c>
      <c r="V35" s="34">
        <f t="shared" si="13"/>
        <v>1600</v>
      </c>
      <c r="W35" s="34">
        <f t="shared" si="14"/>
        <v>3200</v>
      </c>
      <c r="X35" s="34">
        <v>3.0</v>
      </c>
      <c r="Y35" s="34">
        <f t="shared" si="15"/>
        <v>360</v>
      </c>
      <c r="Z35" s="34">
        <f t="shared" si="16"/>
        <v>780</v>
      </c>
      <c r="AA35" s="34">
        <v>3.0</v>
      </c>
      <c r="AB35" s="34">
        <f t="shared" si="17"/>
        <v>375</v>
      </c>
      <c r="AC35" s="34">
        <f t="shared" si="18"/>
        <v>750</v>
      </c>
      <c r="AD35" s="34">
        <v>4.0</v>
      </c>
      <c r="AE35" s="34">
        <f t="shared" si="19"/>
        <v>520</v>
      </c>
      <c r="AF35" s="34">
        <f t="shared" si="20"/>
        <v>1040</v>
      </c>
      <c r="AG35" s="34">
        <v>9.0</v>
      </c>
      <c r="AH35" s="34">
        <f t="shared" si="21"/>
        <v>1125</v>
      </c>
      <c r="AI35" s="34">
        <f t="shared" si="22"/>
        <v>2340</v>
      </c>
      <c r="AJ35" s="34">
        <v>15.0</v>
      </c>
      <c r="AK35" s="34">
        <f t="shared" si="23"/>
        <v>2400</v>
      </c>
      <c r="AL35" s="34">
        <f t="shared" si="24"/>
        <v>4500</v>
      </c>
      <c r="AM35" s="34">
        <v>5.0</v>
      </c>
      <c r="AN35" s="34">
        <f t="shared" si="25"/>
        <v>1000</v>
      </c>
      <c r="AO35" s="34">
        <f t="shared" si="26"/>
        <v>1250</v>
      </c>
      <c r="AP35" s="34">
        <v>11.0</v>
      </c>
      <c r="AQ35" s="34">
        <f t="shared" si="27"/>
        <v>2475</v>
      </c>
      <c r="AR35" s="34">
        <f t="shared" si="28"/>
        <v>4180</v>
      </c>
      <c r="AS35" s="34">
        <v>8.0</v>
      </c>
      <c r="AT35" s="34">
        <f t="shared" si="29"/>
        <v>1800</v>
      </c>
      <c r="AU35" s="34">
        <f t="shared" si="30"/>
        <v>3040</v>
      </c>
      <c r="AV35" s="34">
        <v>6.0</v>
      </c>
      <c r="AW35" s="34">
        <f t="shared" si="31"/>
        <v>1350</v>
      </c>
      <c r="AX35" s="34">
        <f t="shared" si="32"/>
        <v>2280</v>
      </c>
      <c r="AY35" s="35">
        <v>45443.0</v>
      </c>
      <c r="AZ35" s="34">
        <f t="shared" si="33"/>
        <v>30100</v>
      </c>
      <c r="BA35" s="34" t="s">
        <v>33</v>
      </c>
    </row>
    <row r="36" ht="15.75" customHeight="1">
      <c r="A36" s="37"/>
      <c r="B36" s="37"/>
      <c r="C36" s="34" t="s">
        <v>85</v>
      </c>
      <c r="D36" s="34">
        <f t="shared" ref="D36:E36" si="34">SUM(D5:D35)</f>
        <v>22560</v>
      </c>
      <c r="E36" s="34">
        <f t="shared" si="34"/>
        <v>45120</v>
      </c>
      <c r="F36" s="34" t="s">
        <v>85</v>
      </c>
      <c r="G36" s="34">
        <f t="shared" ref="G36:H36" si="35">SUM(G5:G35)</f>
        <v>18760</v>
      </c>
      <c r="H36" s="34">
        <f t="shared" si="35"/>
        <v>28000</v>
      </c>
      <c r="I36" s="34" t="s">
        <v>85</v>
      </c>
      <c r="J36" s="34">
        <f t="shared" ref="J36:K36" si="36">SUM(J5:J35)</f>
        <v>28329</v>
      </c>
      <c r="K36" s="34">
        <f t="shared" si="36"/>
        <v>47880</v>
      </c>
      <c r="L36" s="34" t="s">
        <v>85</v>
      </c>
      <c r="M36" s="34">
        <f t="shared" ref="M36:N36" si="37">SUM(M5:M35)</f>
        <v>14795</v>
      </c>
      <c r="N36" s="34">
        <f t="shared" si="37"/>
        <v>29590</v>
      </c>
      <c r="O36" s="34" t="s">
        <v>85</v>
      </c>
      <c r="P36" s="34">
        <f t="shared" ref="P36:Q36" si="38">SUM(P5:P35)</f>
        <v>8880</v>
      </c>
      <c r="Q36" s="34">
        <f t="shared" si="38"/>
        <v>17760</v>
      </c>
      <c r="R36" s="34" t="s">
        <v>85</v>
      </c>
      <c r="S36" s="34">
        <f t="shared" ref="S36:T36" si="39">SUM(S5:S35)</f>
        <v>26220</v>
      </c>
      <c r="T36" s="34">
        <f t="shared" si="39"/>
        <v>52440</v>
      </c>
      <c r="U36" s="34" t="s">
        <v>85</v>
      </c>
      <c r="V36" s="34">
        <f t="shared" ref="V36:W36" si="40">SUM(V5:V35)</f>
        <v>27700</v>
      </c>
      <c r="W36" s="34">
        <f t="shared" si="40"/>
        <v>55400</v>
      </c>
      <c r="X36" s="34" t="s">
        <v>85</v>
      </c>
      <c r="Y36" s="34">
        <f t="shared" ref="Y36:Z36" si="41">SUM(Y5:Y35)</f>
        <v>18480</v>
      </c>
      <c r="Z36" s="34">
        <f t="shared" si="41"/>
        <v>40040</v>
      </c>
      <c r="AA36" s="34" t="s">
        <v>85</v>
      </c>
      <c r="AB36" s="34">
        <f t="shared" ref="AB36:AC36" si="42">SUM(AB5:AB35)</f>
        <v>13250</v>
      </c>
      <c r="AC36" s="34">
        <f t="shared" si="42"/>
        <v>26500</v>
      </c>
      <c r="AD36" s="34" t="s">
        <v>85</v>
      </c>
      <c r="AE36" s="34">
        <f t="shared" ref="AE36:AF36" si="43">SUM(AE5:AE35)</f>
        <v>22620</v>
      </c>
      <c r="AF36" s="34">
        <f t="shared" si="43"/>
        <v>45240</v>
      </c>
      <c r="AG36" s="34" t="s">
        <v>85</v>
      </c>
      <c r="AH36" s="34">
        <f t="shared" ref="AH36:AI36" si="44">SUM(AH5:AH35)</f>
        <v>23875</v>
      </c>
      <c r="AI36" s="34">
        <f t="shared" si="44"/>
        <v>49660</v>
      </c>
      <c r="AJ36" s="34" t="s">
        <v>85</v>
      </c>
      <c r="AK36" s="34">
        <f t="shared" ref="AK36:AL36" si="45">SUM(AK5:AK35)</f>
        <v>28160</v>
      </c>
      <c r="AL36" s="34">
        <f t="shared" si="45"/>
        <v>52800</v>
      </c>
      <c r="AM36" s="34" t="s">
        <v>85</v>
      </c>
      <c r="AN36" s="34">
        <f t="shared" ref="AN36:AO36" si="46">SUM(AN5:AN35)</f>
        <v>23200</v>
      </c>
      <c r="AO36" s="34">
        <f t="shared" si="46"/>
        <v>29000</v>
      </c>
      <c r="AP36" s="34" t="s">
        <v>85</v>
      </c>
      <c r="AQ36" s="34">
        <f t="shared" ref="AQ36:AR36" si="47">SUM(AQ5:AQ35)</f>
        <v>46125</v>
      </c>
      <c r="AR36" s="34">
        <f t="shared" si="47"/>
        <v>77900</v>
      </c>
      <c r="AS36" s="34" t="s">
        <v>85</v>
      </c>
      <c r="AT36" s="34">
        <f t="shared" ref="AT36:AU36" si="48">SUM(AT5:AT35)</f>
        <v>20250</v>
      </c>
      <c r="AU36" s="34">
        <f t="shared" si="48"/>
        <v>34200</v>
      </c>
      <c r="AV36" s="34" t="s">
        <v>85</v>
      </c>
      <c r="AW36" s="34">
        <f t="shared" ref="AW36:AX36" si="49">SUM(AW5:AW35)</f>
        <v>22500</v>
      </c>
      <c r="AX36" s="34">
        <f t="shared" si="49"/>
        <v>38000</v>
      </c>
      <c r="AY36" s="34"/>
      <c r="AZ36" s="34"/>
      <c r="BA36" s="25"/>
    </row>
    <row r="37" ht="15.75" customHeight="1">
      <c r="A37" s="37"/>
      <c r="B37" s="37"/>
      <c r="C37" s="34" t="s">
        <v>86</v>
      </c>
      <c r="D37" s="34">
        <f>E36-D36</f>
        <v>22560</v>
      </c>
      <c r="E37" s="37"/>
      <c r="F37" s="34" t="s">
        <v>86</v>
      </c>
      <c r="G37" s="34">
        <f>(H36-G36)</f>
        <v>9240</v>
      </c>
      <c r="H37" s="37"/>
      <c r="I37" s="34" t="s">
        <v>86</v>
      </c>
      <c r="J37" s="34">
        <f>K36-J36</f>
        <v>19551</v>
      </c>
      <c r="K37" s="37"/>
      <c r="L37" s="34" t="s">
        <v>86</v>
      </c>
      <c r="M37" s="34">
        <f>N36-M36</f>
        <v>14795</v>
      </c>
      <c r="N37" s="37"/>
      <c r="O37" s="34" t="s">
        <v>86</v>
      </c>
      <c r="P37" s="34">
        <f>Q36-P36</f>
        <v>8880</v>
      </c>
      <c r="Q37" s="37"/>
      <c r="R37" s="34" t="s">
        <v>86</v>
      </c>
      <c r="S37" s="34">
        <f>T36-S36</f>
        <v>26220</v>
      </c>
      <c r="T37" s="37"/>
      <c r="U37" s="34" t="s">
        <v>86</v>
      </c>
      <c r="V37" s="34">
        <f>(W36-V36)</f>
        <v>27700</v>
      </c>
      <c r="W37" s="37"/>
      <c r="X37" s="34" t="s">
        <v>86</v>
      </c>
      <c r="Y37" s="34">
        <f>Z36-Y36</f>
        <v>21560</v>
      </c>
      <c r="Z37" s="37"/>
      <c r="AA37" s="34" t="s">
        <v>86</v>
      </c>
      <c r="AB37" s="34">
        <f>AC36-AB36</f>
        <v>13250</v>
      </c>
      <c r="AC37" s="37"/>
      <c r="AD37" s="34" t="s">
        <v>86</v>
      </c>
      <c r="AE37" s="34">
        <f>AF36-AE36</f>
        <v>22620</v>
      </c>
      <c r="AF37" s="37"/>
      <c r="AG37" s="34" t="s">
        <v>86</v>
      </c>
      <c r="AH37" s="34">
        <f>(AI36-AH36)</f>
        <v>25785</v>
      </c>
      <c r="AI37" s="37"/>
      <c r="AJ37" s="34" t="s">
        <v>86</v>
      </c>
      <c r="AK37" s="34">
        <f>AL36-AK36</f>
        <v>24640</v>
      </c>
      <c r="AL37" s="37"/>
      <c r="AM37" s="34" t="s">
        <v>86</v>
      </c>
      <c r="AN37" s="34">
        <f>AO36-AN36</f>
        <v>5800</v>
      </c>
      <c r="AO37" s="37"/>
      <c r="AP37" s="34" t="s">
        <v>86</v>
      </c>
      <c r="AQ37" s="34">
        <f>AR36-AQ36</f>
        <v>31775</v>
      </c>
      <c r="AR37" s="37"/>
      <c r="AS37" s="34" t="s">
        <v>86</v>
      </c>
      <c r="AT37" s="34">
        <f>AU36-AT36</f>
        <v>13950</v>
      </c>
      <c r="AU37" s="37"/>
      <c r="AV37" s="34" t="s">
        <v>86</v>
      </c>
      <c r="AW37" s="34">
        <f>AX36-AW36</f>
        <v>15500</v>
      </c>
      <c r="AX37" s="37"/>
      <c r="AY37" s="37"/>
      <c r="AZ37" s="37"/>
      <c r="BA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</row>
    <row r="39" ht="15.75" customHeight="1">
      <c r="A39" s="26"/>
      <c r="B39" s="26"/>
      <c r="C39" s="25" t="s">
        <v>87</v>
      </c>
      <c r="D39" s="25">
        <f>D37+G37+J37+M37+P37+S37+V37+Y37+AB37+AE37+AH37+AK37+AN37+AQ37+AT37+AW37</f>
        <v>303826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>
        <f>max(AZ5:AZ35)</f>
        <v>33050</v>
      </c>
      <c r="BA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>
        <f>min(AZ5:AZ35)</f>
        <v>15570</v>
      </c>
      <c r="BA40" s="26"/>
    </row>
    <row r="41" ht="15.75" customHeight="1">
      <c r="A41" s="26"/>
      <c r="B41" s="26"/>
      <c r="C41" s="25" t="s">
        <v>88</v>
      </c>
      <c r="D41" s="25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38" t="s">
        <v>89</v>
      </c>
      <c r="AZ41" s="26"/>
      <c r="BA41" s="26"/>
    </row>
    <row r="42" ht="15.75" customHeight="1">
      <c r="A42" s="26"/>
      <c r="B42" s="26"/>
      <c r="C42" s="25" t="s">
        <v>90</v>
      </c>
      <c r="D42" s="25">
        <v>50000.0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38"/>
      <c r="AW42" s="26"/>
      <c r="AX42" s="26"/>
      <c r="AY42" s="26"/>
      <c r="AZ42" s="38" t="s">
        <v>91</v>
      </c>
      <c r="BA42" s="26">
        <f t="shared" ref="BA42:BA48" si="50">AZ10+AZ17+AZ24+AZ31</f>
        <v>69860</v>
      </c>
    </row>
    <row r="43" ht="15.75" customHeight="1">
      <c r="A43" s="26"/>
      <c r="B43" s="26"/>
      <c r="C43" s="25" t="s">
        <v>92</v>
      </c>
      <c r="D43" s="25">
        <v>25000.0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38"/>
      <c r="AW43" s="26"/>
      <c r="AX43" s="26"/>
      <c r="AY43" s="26"/>
      <c r="AZ43" s="38" t="s">
        <v>93</v>
      </c>
      <c r="BA43" s="26">
        <f t="shared" si="50"/>
        <v>79280</v>
      </c>
    </row>
    <row r="44" ht="15.75" customHeight="1">
      <c r="A44" s="26"/>
      <c r="B44" s="26"/>
      <c r="C44" s="25" t="s">
        <v>94</v>
      </c>
      <c r="D44" s="25">
        <v>75000.0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38" t="s">
        <v>31</v>
      </c>
      <c r="BA44" s="26">
        <f t="shared" si="50"/>
        <v>84550</v>
      </c>
    </row>
    <row r="45" ht="15.75" customHeight="1">
      <c r="A45" s="26"/>
      <c r="B45" s="26"/>
      <c r="C45" s="25" t="s">
        <v>95</v>
      </c>
      <c r="D45" s="25">
        <v>42000.0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38" t="s">
        <v>96</v>
      </c>
      <c r="BA45" s="26">
        <f t="shared" si="50"/>
        <v>72850</v>
      </c>
    </row>
    <row r="46" ht="15.75" customHeight="1">
      <c r="A46" s="26"/>
      <c r="B46" s="26"/>
      <c r="C46" s="25" t="s">
        <v>97</v>
      </c>
      <c r="D46" s="25">
        <f>SUM(D42:D45)</f>
        <v>192000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38" t="s">
        <v>33</v>
      </c>
      <c r="BA46" s="26">
        <f t="shared" si="50"/>
        <v>115120</v>
      </c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38" t="s">
        <v>34</v>
      </c>
      <c r="BA47" s="26">
        <f t="shared" si="50"/>
        <v>54380</v>
      </c>
    </row>
    <row r="48" ht="15.75" customHeight="1">
      <c r="A48" s="39"/>
      <c r="B48" s="39"/>
      <c r="C48" s="38" t="s">
        <v>98</v>
      </c>
      <c r="D48" s="26"/>
      <c r="E48" s="39">
        <f>D39-D46</f>
        <v>111826</v>
      </c>
      <c r="F48" s="39"/>
      <c r="G48" s="40"/>
      <c r="H48" s="39"/>
      <c r="I48" s="39"/>
      <c r="J48" s="26"/>
      <c r="K48" s="26"/>
      <c r="L48" s="39"/>
      <c r="M48" s="39"/>
      <c r="N48" s="39"/>
      <c r="O48" s="39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38" t="s">
        <v>35</v>
      </c>
      <c r="BA48" s="26">
        <f t="shared" si="50"/>
        <v>87280</v>
      </c>
    </row>
    <row r="49" ht="15.75" customHeight="1">
      <c r="A49" s="26"/>
      <c r="B49" s="26"/>
      <c r="C49" s="26"/>
      <c r="D49" s="26"/>
      <c r="E49" s="39"/>
      <c r="F49" s="39"/>
      <c r="G49" s="38"/>
      <c r="H49" s="26"/>
      <c r="I49" s="26"/>
      <c r="J49" s="38" t="s">
        <v>1</v>
      </c>
      <c r="K49" s="41">
        <f>D37/J66</f>
        <v>0.0742530264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</row>
    <row r="50" ht="15.75" customHeight="1">
      <c r="A50" s="26"/>
      <c r="B50" s="26"/>
      <c r="C50" s="26"/>
      <c r="D50" s="26"/>
      <c r="E50" s="39"/>
      <c r="F50" s="39"/>
      <c r="G50" s="42"/>
      <c r="H50" s="26"/>
      <c r="I50" s="26"/>
      <c r="J50" s="42" t="s">
        <v>2</v>
      </c>
      <c r="K50" s="41">
        <f>G37/J66</f>
        <v>0.03041214379</v>
      </c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38" t="s">
        <v>33</v>
      </c>
      <c r="BA50" s="12">
        <f>max(BA42:BA48)</f>
        <v>115120</v>
      </c>
    </row>
    <row r="51" ht="15.75" customHeight="1">
      <c r="A51" s="26"/>
      <c r="B51" s="26"/>
      <c r="C51" s="26"/>
      <c r="D51" s="26"/>
      <c r="E51" s="39"/>
      <c r="F51" s="39"/>
      <c r="G51" s="42"/>
      <c r="H51" s="26"/>
      <c r="I51" s="26"/>
      <c r="J51" s="42" t="s">
        <v>3</v>
      </c>
      <c r="K51" s="41">
        <f>J37/J66</f>
        <v>0.06434933153</v>
      </c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</row>
    <row r="52" ht="15.75" customHeight="1">
      <c r="A52" s="26"/>
      <c r="B52" s="26"/>
      <c r="C52" s="26"/>
      <c r="D52" s="26"/>
      <c r="E52" s="39"/>
      <c r="F52" s="39"/>
      <c r="G52" s="42"/>
      <c r="H52" s="26"/>
      <c r="I52" s="26"/>
      <c r="J52" s="42" t="s">
        <v>4</v>
      </c>
      <c r="K52" s="41">
        <f>M37/J66</f>
        <v>0.048695635</v>
      </c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</row>
    <row r="53" ht="15.75" customHeight="1">
      <c r="A53" s="26"/>
      <c r="B53" s="26"/>
      <c r="C53" s="26"/>
      <c r="D53" s="26"/>
      <c r="E53" s="39"/>
      <c r="F53" s="39"/>
      <c r="G53" s="42"/>
      <c r="H53" s="26"/>
      <c r="I53" s="26"/>
      <c r="J53" s="42" t="s">
        <v>5</v>
      </c>
      <c r="K53" s="41">
        <f>P37/J66</f>
        <v>0.02922725507</v>
      </c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43"/>
      <c r="AS53" s="43"/>
      <c r="AT53" s="43"/>
      <c r="AU53" s="43"/>
      <c r="AV53" s="26"/>
      <c r="AW53" s="26"/>
      <c r="AX53" s="26"/>
      <c r="AY53" s="26"/>
      <c r="AZ53" s="26"/>
      <c r="BA53" s="26"/>
    </row>
    <row r="54" ht="15.75" customHeight="1">
      <c r="A54" s="26"/>
      <c r="B54" s="26"/>
      <c r="C54" s="26"/>
      <c r="D54" s="26"/>
      <c r="E54" s="39"/>
      <c r="F54" s="39"/>
      <c r="G54" s="42"/>
      <c r="H54" s="26"/>
      <c r="I54" s="26"/>
      <c r="J54" s="42" t="s">
        <v>6</v>
      </c>
      <c r="K54" s="41">
        <f>S37/J66</f>
        <v>0.08629939505</v>
      </c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43"/>
      <c r="AS54" s="43"/>
      <c r="AT54" s="43"/>
      <c r="AU54" s="43"/>
      <c r="AV54" s="26"/>
      <c r="AW54" s="26"/>
      <c r="AX54" s="26"/>
      <c r="AY54" s="26"/>
      <c r="AZ54" s="26"/>
      <c r="BA54" s="26"/>
    </row>
    <row r="55" ht="15.75" customHeight="1">
      <c r="A55" s="26"/>
      <c r="B55" s="26"/>
      <c r="C55" s="26"/>
      <c r="D55" s="26"/>
      <c r="E55" s="39"/>
      <c r="F55" s="39"/>
      <c r="G55" s="38"/>
      <c r="H55" s="26"/>
      <c r="I55" s="26"/>
      <c r="J55" s="38" t="s">
        <v>7</v>
      </c>
      <c r="K55" s="41">
        <f>V37/J66</f>
        <v>0.09117060423</v>
      </c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43"/>
      <c r="AS55" s="43"/>
      <c r="AT55" s="43"/>
      <c r="AU55" s="43"/>
      <c r="AV55" s="26"/>
      <c r="AW55" s="26"/>
      <c r="AX55" s="26"/>
      <c r="AY55" s="26"/>
      <c r="AZ55" s="26"/>
      <c r="BA55" s="26"/>
    </row>
    <row r="56" ht="15.75" customHeight="1">
      <c r="A56" s="26"/>
      <c r="B56" s="26"/>
      <c r="C56" s="26"/>
      <c r="D56" s="26"/>
      <c r="E56" s="39"/>
      <c r="F56" s="39"/>
      <c r="G56" s="38"/>
      <c r="H56" s="26"/>
      <c r="I56" s="26"/>
      <c r="J56" s="38" t="s">
        <v>8</v>
      </c>
      <c r="K56" s="41">
        <f>Y37/J66</f>
        <v>0.07096166885</v>
      </c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43"/>
      <c r="AS56" s="43"/>
      <c r="AT56" s="43"/>
      <c r="AU56" s="43"/>
      <c r="AV56" s="26"/>
      <c r="AW56" s="26"/>
      <c r="AX56" s="26"/>
      <c r="AY56" s="26"/>
      <c r="AZ56" s="26"/>
      <c r="BA56" s="26"/>
    </row>
    <row r="57" ht="15.75" customHeight="1">
      <c r="A57" s="26"/>
      <c r="B57" s="26"/>
      <c r="C57" s="26"/>
      <c r="D57" s="26"/>
      <c r="E57" s="39"/>
      <c r="F57" s="39"/>
      <c r="G57" s="38"/>
      <c r="H57" s="26"/>
      <c r="I57" s="26"/>
      <c r="J57" s="38" t="s">
        <v>9</v>
      </c>
      <c r="K57" s="41">
        <f>AB37/J66</f>
        <v>0.04361048758</v>
      </c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43"/>
      <c r="AS57" s="43"/>
      <c r="AT57" s="43"/>
      <c r="AU57" s="43"/>
      <c r="AV57" s="26"/>
      <c r="AW57" s="26"/>
      <c r="AX57" s="26"/>
      <c r="AY57" s="26"/>
      <c r="AZ57" s="26"/>
      <c r="BA57" s="26"/>
    </row>
    <row r="58" ht="15.75" customHeight="1">
      <c r="A58" s="26"/>
      <c r="B58" s="26"/>
      <c r="C58" s="26"/>
      <c r="D58" s="26"/>
      <c r="E58" s="39"/>
      <c r="F58" s="39"/>
      <c r="G58" s="42"/>
      <c r="H58" s="26"/>
      <c r="I58" s="26"/>
      <c r="J58" s="42" t="s">
        <v>10</v>
      </c>
      <c r="K58" s="41">
        <f>AE37/J66</f>
        <v>0.07445050786</v>
      </c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43"/>
      <c r="AS58" s="43"/>
      <c r="AT58" s="43"/>
      <c r="AU58" s="43"/>
      <c r="AV58" s="26"/>
      <c r="AW58" s="26"/>
      <c r="AX58" s="26"/>
      <c r="AY58" s="26"/>
      <c r="AZ58" s="26"/>
      <c r="BA58" s="26"/>
    </row>
    <row r="59" ht="15.75" customHeight="1">
      <c r="A59" s="26"/>
      <c r="B59" s="26"/>
      <c r="C59" s="26"/>
      <c r="D59" s="26"/>
      <c r="E59" s="39"/>
      <c r="F59" s="39"/>
      <c r="G59" s="42"/>
      <c r="H59" s="26"/>
      <c r="I59" s="26"/>
      <c r="J59" s="42" t="s">
        <v>11</v>
      </c>
      <c r="K59" s="41">
        <f>AH37/J66</f>
        <v>0.08486765451</v>
      </c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26"/>
      <c r="AW59" s="26"/>
      <c r="AX59" s="26"/>
      <c r="AY59" s="26"/>
      <c r="AZ59" s="26"/>
      <c r="BA59" s="26"/>
    </row>
    <row r="60" ht="15.75" customHeight="1">
      <c r="A60" s="26"/>
      <c r="B60" s="26"/>
      <c r="C60" s="26"/>
      <c r="D60" s="26"/>
      <c r="E60" s="39"/>
      <c r="F60" s="39"/>
      <c r="G60" s="42"/>
      <c r="H60" s="26"/>
      <c r="I60" s="26"/>
      <c r="J60" s="42" t="s">
        <v>12</v>
      </c>
      <c r="K60" s="41">
        <f>AK37/J66</f>
        <v>0.08109905011</v>
      </c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26"/>
      <c r="AW60" s="26"/>
      <c r="AX60" s="26"/>
      <c r="AY60" s="26"/>
      <c r="AZ60" s="26"/>
      <c r="BA60" s="26"/>
    </row>
    <row r="61" ht="15.75" customHeight="1">
      <c r="A61" s="26"/>
      <c r="B61" s="26"/>
      <c r="C61" s="26"/>
      <c r="D61" s="26"/>
      <c r="E61" s="39"/>
      <c r="F61" s="39"/>
      <c r="G61" s="42"/>
      <c r="H61" s="26"/>
      <c r="I61" s="26"/>
      <c r="J61" s="42" t="s">
        <v>13</v>
      </c>
      <c r="K61" s="41">
        <f>AN37/J66</f>
        <v>0.01908987381</v>
      </c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26"/>
      <c r="AW61" s="26"/>
      <c r="AX61" s="26"/>
      <c r="AY61" s="26"/>
      <c r="AZ61" s="26"/>
      <c r="BA61" s="26"/>
    </row>
    <row r="62" ht="15.75" customHeight="1">
      <c r="A62" s="26"/>
      <c r="B62" s="26"/>
      <c r="C62" s="26"/>
      <c r="D62" s="26"/>
      <c r="E62" s="39"/>
      <c r="F62" s="39"/>
      <c r="G62" s="39"/>
      <c r="H62" s="39"/>
      <c r="I62" s="26"/>
      <c r="J62" s="42" t="s">
        <v>14</v>
      </c>
      <c r="K62" s="41">
        <f>AQ37/J66</f>
        <v>0.1045828863</v>
      </c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</row>
    <row r="63" ht="15.75" customHeight="1">
      <c r="A63" s="26"/>
      <c r="B63" s="26"/>
      <c r="C63" s="26"/>
      <c r="D63" s="26"/>
      <c r="E63" s="39"/>
      <c r="F63" s="39"/>
      <c r="G63" s="39"/>
      <c r="H63" s="39"/>
      <c r="I63" s="26"/>
      <c r="J63" s="42" t="s">
        <v>15</v>
      </c>
      <c r="K63" s="41">
        <f>AT37/J66</f>
        <v>0.04591443787</v>
      </c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</row>
    <row r="64" ht="15.75" customHeight="1">
      <c r="A64" s="26"/>
      <c r="B64" s="26"/>
      <c r="C64" s="26"/>
      <c r="D64" s="26"/>
      <c r="E64" s="39"/>
      <c r="F64" s="39"/>
      <c r="G64" s="39"/>
      <c r="H64" s="39"/>
      <c r="I64" s="26"/>
      <c r="J64" s="44" t="s">
        <v>16</v>
      </c>
      <c r="K64" s="41">
        <f>AW37/J66</f>
        <v>0.05101604208</v>
      </c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</row>
    <row r="65" ht="15.75" customHeight="1">
      <c r="A65" s="26"/>
      <c r="B65" s="26"/>
      <c r="C65" s="26"/>
      <c r="D65" s="26"/>
      <c r="E65" s="39"/>
      <c r="F65" s="39"/>
      <c r="G65" s="39"/>
      <c r="H65" s="39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</row>
    <row r="66" ht="15.75" customHeight="1">
      <c r="A66" s="26"/>
      <c r="B66" s="26"/>
      <c r="C66" s="26"/>
      <c r="D66" s="26"/>
      <c r="E66" s="26"/>
      <c r="F66" s="39"/>
      <c r="G66" s="39"/>
      <c r="H66" s="39"/>
      <c r="I66" s="26"/>
      <c r="J66" s="45">
        <v>303826.0</v>
      </c>
      <c r="K66" s="3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</row>
    <row r="67" ht="15.75" customHeight="1">
      <c r="A67" s="26"/>
      <c r="B67" s="26"/>
      <c r="C67" s="26"/>
      <c r="D67" s="26"/>
      <c r="E67" s="26"/>
      <c r="F67" s="39"/>
      <c r="G67" s="39"/>
      <c r="H67" s="39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</row>
    <row r="68" ht="15.75" customHeight="1">
      <c r="A68" s="26"/>
      <c r="B68" s="26"/>
      <c r="C68" s="26"/>
      <c r="D68" s="26"/>
      <c r="E68" s="26"/>
      <c r="F68" s="39"/>
      <c r="G68" s="39"/>
      <c r="H68" s="39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</row>
  </sheetData>
  <mergeCells count="35">
    <mergeCell ref="AP3:AR3"/>
    <mergeCell ref="AS3:AU3"/>
    <mergeCell ref="U3:W3"/>
    <mergeCell ref="X3:Z3"/>
    <mergeCell ref="AA3:AC3"/>
    <mergeCell ref="AD3:AF3"/>
    <mergeCell ref="AG3:AI3"/>
    <mergeCell ref="AJ3:AL3"/>
    <mergeCell ref="AM3:AO3"/>
    <mergeCell ref="X2:Z2"/>
    <mergeCell ref="AA2:AC2"/>
    <mergeCell ref="AD2:AF2"/>
    <mergeCell ref="AG2:AI2"/>
    <mergeCell ref="AJ2:AL2"/>
    <mergeCell ref="AM2:AO2"/>
    <mergeCell ref="AP2:AR2"/>
    <mergeCell ref="AS2:AU2"/>
    <mergeCell ref="AV3:AX3"/>
    <mergeCell ref="A1:AF1"/>
    <mergeCell ref="AG1:AX1"/>
    <mergeCell ref="C2:E2"/>
    <mergeCell ref="F2:H2"/>
    <mergeCell ref="I2:K2"/>
    <mergeCell ref="L2:N2"/>
    <mergeCell ref="O2:Q2"/>
    <mergeCell ref="AV2:AX2"/>
    <mergeCell ref="O3:Q3"/>
    <mergeCell ref="R3:T3"/>
    <mergeCell ref="R2:T2"/>
    <mergeCell ref="U2:W2"/>
    <mergeCell ref="A3:B3"/>
    <mergeCell ref="C3:E3"/>
    <mergeCell ref="F3:H3"/>
    <mergeCell ref="I3:K3"/>
    <mergeCell ref="L3:N3"/>
  </mergeCells>
  <conditionalFormatting sqref="AG1:AG3 AJ1:AJ3 AM1:AM3 AP1:AP3 AS1:AS3 AV1:AV3 F2:F3 I2:I3 L2:L3 O2:O3 R2:R3 U2:U3 X2:X3 AA2:AA3 AD2:AD3 C67:C1000">
    <cfRule type="cellIs" dxfId="0" priority="1" operator="equal">
      <formula>"MEDIAN PRICE"</formula>
    </cfRule>
  </conditionalFormatting>
  <conditionalFormatting sqref="C2:BA3">
    <cfRule type="expression" dxfId="1" priority="2">
      <formula>"MOD($16,2)=0"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6.29"/>
    <col customWidth="1" min="3" max="53" width="11.43"/>
  </cols>
  <sheetData>
    <row r="1" ht="15.75" customHeight="1">
      <c r="A1" s="46" t="s">
        <v>56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4"/>
      <c r="AG1" s="47" t="s">
        <v>56</v>
      </c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4"/>
      <c r="AY1" s="25"/>
      <c r="AZ1" s="25"/>
      <c r="BA1" s="25"/>
    </row>
    <row r="2" ht="15.75" customHeight="1">
      <c r="A2" s="26"/>
      <c r="B2" s="25"/>
      <c r="C2" s="48">
        <v>1.0</v>
      </c>
      <c r="D2" s="23"/>
      <c r="E2" s="24"/>
      <c r="F2" s="49">
        <v>2.0</v>
      </c>
      <c r="G2" s="23"/>
      <c r="H2" s="24"/>
      <c r="I2" s="48">
        <v>3.0</v>
      </c>
      <c r="J2" s="23"/>
      <c r="K2" s="24"/>
      <c r="L2" s="49">
        <v>4.0</v>
      </c>
      <c r="M2" s="23"/>
      <c r="N2" s="24"/>
      <c r="O2" s="48">
        <v>5.0</v>
      </c>
      <c r="P2" s="23"/>
      <c r="Q2" s="24"/>
      <c r="R2" s="49">
        <v>6.0</v>
      </c>
      <c r="S2" s="23"/>
      <c r="T2" s="24"/>
      <c r="U2" s="48">
        <v>7.0</v>
      </c>
      <c r="V2" s="23"/>
      <c r="W2" s="24"/>
      <c r="X2" s="49">
        <v>8.0</v>
      </c>
      <c r="Y2" s="23"/>
      <c r="Z2" s="24"/>
      <c r="AA2" s="48">
        <v>9.0</v>
      </c>
      <c r="AB2" s="23"/>
      <c r="AC2" s="24"/>
      <c r="AD2" s="49">
        <v>10.0</v>
      </c>
      <c r="AE2" s="23"/>
      <c r="AF2" s="24"/>
      <c r="AG2" s="48">
        <v>11.0</v>
      </c>
      <c r="AH2" s="23"/>
      <c r="AI2" s="24"/>
      <c r="AJ2" s="49">
        <v>12.0</v>
      </c>
      <c r="AK2" s="23"/>
      <c r="AL2" s="24"/>
      <c r="AM2" s="48">
        <v>13.0</v>
      </c>
      <c r="AN2" s="23"/>
      <c r="AO2" s="24"/>
      <c r="AP2" s="49">
        <v>14.0</v>
      </c>
      <c r="AQ2" s="23"/>
      <c r="AR2" s="24"/>
      <c r="AS2" s="48">
        <v>15.0</v>
      </c>
      <c r="AT2" s="23"/>
      <c r="AU2" s="24"/>
      <c r="AV2" s="49">
        <v>16.0</v>
      </c>
      <c r="AW2" s="23"/>
      <c r="AX2" s="24"/>
      <c r="AY2" s="25"/>
      <c r="AZ2" s="45" t="s">
        <v>30</v>
      </c>
      <c r="BA2" s="25"/>
    </row>
    <row r="3" ht="15.75" customHeight="1">
      <c r="A3" s="31" t="s">
        <v>57</v>
      </c>
      <c r="B3" s="24"/>
      <c r="C3" s="31" t="s">
        <v>1</v>
      </c>
      <c r="D3" s="23"/>
      <c r="E3" s="24"/>
      <c r="F3" s="31" t="s">
        <v>2</v>
      </c>
      <c r="G3" s="23"/>
      <c r="H3" s="24"/>
      <c r="I3" s="31" t="s">
        <v>3</v>
      </c>
      <c r="J3" s="23"/>
      <c r="K3" s="24"/>
      <c r="L3" s="31" t="s">
        <v>4</v>
      </c>
      <c r="M3" s="23"/>
      <c r="N3" s="24"/>
      <c r="O3" s="31" t="s">
        <v>5</v>
      </c>
      <c r="P3" s="23"/>
      <c r="Q3" s="24"/>
      <c r="R3" s="31" t="s">
        <v>6</v>
      </c>
      <c r="S3" s="23"/>
      <c r="T3" s="24"/>
      <c r="U3" s="31" t="s">
        <v>7</v>
      </c>
      <c r="V3" s="23"/>
      <c r="W3" s="24"/>
      <c r="X3" s="31" t="s">
        <v>8</v>
      </c>
      <c r="Y3" s="23"/>
      <c r="Z3" s="24"/>
      <c r="AA3" s="31" t="s">
        <v>9</v>
      </c>
      <c r="AB3" s="23"/>
      <c r="AC3" s="24"/>
      <c r="AD3" s="31" t="s">
        <v>10</v>
      </c>
      <c r="AE3" s="23"/>
      <c r="AF3" s="24"/>
      <c r="AG3" s="31" t="s">
        <v>11</v>
      </c>
      <c r="AH3" s="23"/>
      <c r="AI3" s="24"/>
      <c r="AJ3" s="31" t="s">
        <v>12</v>
      </c>
      <c r="AK3" s="23"/>
      <c r="AL3" s="24"/>
      <c r="AM3" s="31" t="s">
        <v>13</v>
      </c>
      <c r="AN3" s="23"/>
      <c r="AO3" s="24"/>
      <c r="AP3" s="31" t="s">
        <v>14</v>
      </c>
      <c r="AQ3" s="23"/>
      <c r="AR3" s="24"/>
      <c r="AS3" s="31" t="s">
        <v>15</v>
      </c>
      <c r="AT3" s="23"/>
      <c r="AU3" s="24"/>
      <c r="AV3" s="31" t="s">
        <v>16</v>
      </c>
      <c r="AW3" s="23"/>
      <c r="AX3" s="24"/>
      <c r="AY3" s="25"/>
      <c r="AZ3" s="25"/>
      <c r="BA3" s="25"/>
    </row>
    <row r="4" ht="15.75" customHeight="1">
      <c r="A4" s="25" t="s">
        <v>58</v>
      </c>
      <c r="B4" s="25" t="s">
        <v>59</v>
      </c>
      <c r="C4" s="25" t="s">
        <v>60</v>
      </c>
      <c r="D4" s="25" t="s">
        <v>61</v>
      </c>
      <c r="E4" s="25" t="s">
        <v>62</v>
      </c>
      <c r="F4" s="25" t="s">
        <v>60</v>
      </c>
      <c r="G4" s="25" t="s">
        <v>63</v>
      </c>
      <c r="H4" s="25" t="s">
        <v>64</v>
      </c>
      <c r="I4" s="25" t="s">
        <v>60</v>
      </c>
      <c r="J4" s="25" t="s">
        <v>65</v>
      </c>
      <c r="K4" s="25" t="s">
        <v>66</v>
      </c>
      <c r="L4" s="25" t="s">
        <v>60</v>
      </c>
      <c r="M4" s="25" t="s">
        <v>67</v>
      </c>
      <c r="N4" s="25" t="s">
        <v>68</v>
      </c>
      <c r="O4" s="25" t="s">
        <v>60</v>
      </c>
      <c r="P4" s="25" t="s">
        <v>69</v>
      </c>
      <c r="Q4" s="25" t="s">
        <v>66</v>
      </c>
      <c r="R4" s="25" t="s">
        <v>60</v>
      </c>
      <c r="S4" s="25" t="s">
        <v>65</v>
      </c>
      <c r="T4" s="25" t="s">
        <v>70</v>
      </c>
      <c r="U4" s="25" t="s">
        <v>60</v>
      </c>
      <c r="V4" s="25" t="s">
        <v>71</v>
      </c>
      <c r="W4" s="25" t="s">
        <v>72</v>
      </c>
      <c r="X4" s="25" t="s">
        <v>60</v>
      </c>
      <c r="Y4" s="25" t="s">
        <v>73</v>
      </c>
      <c r="Z4" s="25" t="s">
        <v>74</v>
      </c>
      <c r="AA4" s="25" t="s">
        <v>60</v>
      </c>
      <c r="AB4" s="25" t="s">
        <v>75</v>
      </c>
      <c r="AC4" s="25" t="s">
        <v>76</v>
      </c>
      <c r="AD4" s="25" t="s">
        <v>60</v>
      </c>
      <c r="AE4" s="25" t="s">
        <v>77</v>
      </c>
      <c r="AF4" s="25" t="s">
        <v>78</v>
      </c>
      <c r="AG4" s="25" t="s">
        <v>60</v>
      </c>
      <c r="AH4" s="25" t="s">
        <v>75</v>
      </c>
      <c r="AI4" s="25" t="s">
        <v>78</v>
      </c>
      <c r="AJ4" s="25" t="s">
        <v>60</v>
      </c>
      <c r="AK4" s="25" t="s">
        <v>79</v>
      </c>
      <c r="AL4" s="25" t="s">
        <v>80</v>
      </c>
      <c r="AM4" s="25" t="s">
        <v>60</v>
      </c>
      <c r="AN4" s="25" t="s">
        <v>81</v>
      </c>
      <c r="AO4" s="25" t="s">
        <v>82</v>
      </c>
      <c r="AP4" s="25" t="s">
        <v>60</v>
      </c>
      <c r="AQ4" s="25" t="s">
        <v>83</v>
      </c>
      <c r="AR4" s="25" t="s">
        <v>84</v>
      </c>
      <c r="AS4" s="25" t="s">
        <v>60</v>
      </c>
      <c r="AT4" s="25" t="s">
        <v>83</v>
      </c>
      <c r="AU4" s="25" t="s">
        <v>84</v>
      </c>
      <c r="AV4" s="25" t="s">
        <v>60</v>
      </c>
      <c r="AW4" s="25" t="s">
        <v>83</v>
      </c>
      <c r="AX4" s="25" t="s">
        <v>84</v>
      </c>
      <c r="AY4" s="25"/>
      <c r="AZ4" s="25"/>
      <c r="BA4" s="25"/>
    </row>
    <row r="5" ht="15.75" customHeight="1">
      <c r="A5" s="39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</row>
    <row r="6" ht="15.75" customHeight="1">
      <c r="A6" s="50">
        <v>1.0</v>
      </c>
      <c r="B6" s="51" t="s">
        <v>34</v>
      </c>
      <c r="C6" s="51">
        <v>17.0</v>
      </c>
      <c r="D6" s="51">
        <f t="shared" ref="D6:D35" si="1">C6*40</f>
        <v>680</v>
      </c>
      <c r="E6" s="51">
        <f t="shared" ref="E6:E35" si="2">C6*80</f>
        <v>1360</v>
      </c>
      <c r="F6" s="51">
        <v>7.0</v>
      </c>
      <c r="G6" s="51">
        <f t="shared" ref="G6:G35" si="3">67*F6</f>
        <v>469</v>
      </c>
      <c r="H6" s="51">
        <f t="shared" ref="H6:H35" si="4">100*F6</f>
        <v>700</v>
      </c>
      <c r="I6" s="51">
        <v>10.0</v>
      </c>
      <c r="J6" s="51">
        <f t="shared" ref="J6:J35" si="5">71*I6</f>
        <v>710</v>
      </c>
      <c r="K6" s="51">
        <f t="shared" ref="K6:K35" si="6">120*I6</f>
        <v>1200</v>
      </c>
      <c r="L6" s="51">
        <v>8.0</v>
      </c>
      <c r="M6" s="34">
        <f t="shared" ref="M6:M35" si="7">55*L6</f>
        <v>440</v>
      </c>
      <c r="N6" s="34">
        <f t="shared" ref="N6:N35" si="8">110*L6</f>
        <v>880</v>
      </c>
      <c r="O6" s="34">
        <v>7.0</v>
      </c>
      <c r="P6" s="34">
        <f t="shared" ref="P6:P35" si="9">60*O6</f>
        <v>420</v>
      </c>
      <c r="Q6" s="34">
        <f t="shared" ref="Q6:Q35" si="10">120*O6</f>
        <v>840</v>
      </c>
      <c r="R6" s="34">
        <v>10.0</v>
      </c>
      <c r="S6" s="34">
        <f t="shared" ref="S6:S35" si="11">R6*60</f>
        <v>600</v>
      </c>
      <c r="T6" s="34">
        <f t="shared" ref="T6:T35" si="12">R6*120</f>
        <v>1200</v>
      </c>
      <c r="U6" s="34">
        <v>9.0</v>
      </c>
      <c r="V6" s="34">
        <f t="shared" ref="V6:V35" si="13">100*U6</f>
        <v>900</v>
      </c>
      <c r="W6" s="34">
        <f t="shared" ref="W6:W35" si="14">200*U6</f>
        <v>1800</v>
      </c>
      <c r="X6" s="34">
        <v>4.0</v>
      </c>
      <c r="Y6" s="34">
        <f t="shared" ref="Y6:Y35" si="15">120*X6</f>
        <v>480</v>
      </c>
      <c r="Z6" s="34">
        <f t="shared" ref="Z6:Z35" si="16">260*X6</f>
        <v>1040</v>
      </c>
      <c r="AA6" s="34">
        <v>3.0</v>
      </c>
      <c r="AB6" s="34">
        <f t="shared" ref="AB6:AB35" si="17">125*AA6</f>
        <v>375</v>
      </c>
      <c r="AC6" s="34">
        <f t="shared" ref="AC6:AC35" si="18">250*AA6</f>
        <v>750</v>
      </c>
      <c r="AD6" s="34">
        <v>3.0</v>
      </c>
      <c r="AE6" s="34">
        <f t="shared" ref="AE6:AE35" si="19">130*AD6</f>
        <v>390</v>
      </c>
      <c r="AF6" s="34">
        <f t="shared" ref="AF6:AF35" si="20">260*AD6</f>
        <v>780</v>
      </c>
      <c r="AG6" s="34">
        <v>5.0</v>
      </c>
      <c r="AH6" s="34">
        <f t="shared" ref="AH6:AH35" si="21">125*AG6</f>
        <v>625</v>
      </c>
      <c r="AI6" s="34">
        <f t="shared" ref="AI6:AI35" si="22">260*AG6</f>
        <v>1300</v>
      </c>
      <c r="AJ6" s="34">
        <v>1.0</v>
      </c>
      <c r="AK6" s="34">
        <f t="shared" ref="AK6:AK35" si="23">160*AJ6</f>
        <v>160</v>
      </c>
      <c r="AL6" s="34">
        <f t="shared" ref="AL6:AL35" si="24">300*AJ6</f>
        <v>300</v>
      </c>
      <c r="AM6" s="34">
        <v>2.0</v>
      </c>
      <c r="AN6" s="34">
        <f t="shared" ref="AN6:AN35" si="25">200*AM6</f>
        <v>400</v>
      </c>
      <c r="AO6" s="34">
        <f t="shared" ref="AO6:AO35" si="26">250*AM6</f>
        <v>500</v>
      </c>
      <c r="AP6" s="34">
        <v>5.0</v>
      </c>
      <c r="AQ6" s="34">
        <f t="shared" ref="AQ6:AQ35" si="27">225*AP6</f>
        <v>1125</v>
      </c>
      <c r="AR6" s="34">
        <f t="shared" ref="AR6:AR35" si="28">380*AP6</f>
        <v>1900</v>
      </c>
      <c r="AS6" s="34">
        <v>2.0</v>
      </c>
      <c r="AT6" s="34">
        <f t="shared" ref="AT6:AT35" si="29">225*AS6</f>
        <v>450</v>
      </c>
      <c r="AU6" s="34">
        <f t="shared" ref="AU6:AU35" si="30">380*AS6</f>
        <v>760</v>
      </c>
      <c r="AV6" s="34">
        <v>8.0</v>
      </c>
      <c r="AW6" s="34">
        <f t="shared" ref="AW6:AW35" si="31">225*AV6</f>
        <v>1800</v>
      </c>
      <c r="AX6" s="34">
        <f t="shared" ref="AX6:AX35" si="32">380*AV6</f>
        <v>3040</v>
      </c>
      <c r="AY6" s="35">
        <v>45444.0</v>
      </c>
      <c r="AZ6" s="34">
        <f t="shared" ref="AZ6:AZ35" si="33">E6+H6+K6+N6+Q6+T6+W6+Z6+AC6+AF6+AI6+AL6+AO6+AR6+AU6+AX6</f>
        <v>18350</v>
      </c>
      <c r="BA6" s="51" t="s">
        <v>34</v>
      </c>
    </row>
    <row r="7" ht="15.75" customHeight="1">
      <c r="A7" s="50">
        <v>2.0</v>
      </c>
      <c r="B7" s="51" t="s">
        <v>35</v>
      </c>
      <c r="C7" s="51">
        <v>13.0</v>
      </c>
      <c r="D7" s="51">
        <f t="shared" si="1"/>
        <v>520</v>
      </c>
      <c r="E7" s="51">
        <f t="shared" si="2"/>
        <v>1040</v>
      </c>
      <c r="F7" s="51">
        <v>6.0</v>
      </c>
      <c r="G7" s="51">
        <f t="shared" si="3"/>
        <v>402</v>
      </c>
      <c r="H7" s="51">
        <f t="shared" si="4"/>
        <v>600</v>
      </c>
      <c r="I7" s="51">
        <v>12.0</v>
      </c>
      <c r="J7" s="51">
        <f t="shared" si="5"/>
        <v>852</v>
      </c>
      <c r="K7" s="51">
        <f t="shared" si="6"/>
        <v>1440</v>
      </c>
      <c r="L7" s="51">
        <v>9.0</v>
      </c>
      <c r="M7" s="34">
        <f t="shared" si="7"/>
        <v>495</v>
      </c>
      <c r="N7" s="34">
        <f t="shared" si="8"/>
        <v>990</v>
      </c>
      <c r="O7" s="34">
        <v>5.0</v>
      </c>
      <c r="P7" s="34">
        <f t="shared" si="9"/>
        <v>300</v>
      </c>
      <c r="Q7" s="34">
        <f t="shared" si="10"/>
        <v>600</v>
      </c>
      <c r="R7" s="34">
        <v>14.0</v>
      </c>
      <c r="S7" s="34">
        <f t="shared" si="11"/>
        <v>840</v>
      </c>
      <c r="T7" s="34">
        <f t="shared" si="12"/>
        <v>1680</v>
      </c>
      <c r="U7" s="34">
        <v>5.0</v>
      </c>
      <c r="V7" s="34">
        <f t="shared" si="13"/>
        <v>500</v>
      </c>
      <c r="W7" s="34">
        <f t="shared" si="14"/>
        <v>1000</v>
      </c>
      <c r="X7" s="34">
        <v>3.0</v>
      </c>
      <c r="Y7" s="34">
        <f t="shared" si="15"/>
        <v>360</v>
      </c>
      <c r="Z7" s="34">
        <f t="shared" si="16"/>
        <v>780</v>
      </c>
      <c r="AA7" s="34">
        <v>4.0</v>
      </c>
      <c r="AB7" s="34">
        <f t="shared" si="17"/>
        <v>500</v>
      </c>
      <c r="AC7" s="34">
        <f t="shared" si="18"/>
        <v>1000</v>
      </c>
      <c r="AD7" s="34">
        <v>1.0</v>
      </c>
      <c r="AE7" s="34">
        <f t="shared" si="19"/>
        <v>130</v>
      </c>
      <c r="AF7" s="34">
        <f t="shared" si="20"/>
        <v>260</v>
      </c>
      <c r="AG7" s="34">
        <v>4.0</v>
      </c>
      <c r="AH7" s="34">
        <f t="shared" si="21"/>
        <v>500</v>
      </c>
      <c r="AI7" s="34">
        <f t="shared" si="22"/>
        <v>1040</v>
      </c>
      <c r="AJ7" s="34">
        <v>4.0</v>
      </c>
      <c r="AK7" s="34">
        <f t="shared" si="23"/>
        <v>640</v>
      </c>
      <c r="AL7" s="34">
        <f t="shared" si="24"/>
        <v>1200</v>
      </c>
      <c r="AM7" s="34">
        <v>1.0</v>
      </c>
      <c r="AN7" s="34">
        <f t="shared" si="25"/>
        <v>200</v>
      </c>
      <c r="AO7" s="34">
        <f t="shared" si="26"/>
        <v>250</v>
      </c>
      <c r="AP7" s="34">
        <v>7.0</v>
      </c>
      <c r="AQ7" s="34">
        <f t="shared" si="27"/>
        <v>1575</v>
      </c>
      <c r="AR7" s="34">
        <f t="shared" si="28"/>
        <v>2660</v>
      </c>
      <c r="AS7" s="34">
        <v>3.0</v>
      </c>
      <c r="AT7" s="34">
        <f t="shared" si="29"/>
        <v>675</v>
      </c>
      <c r="AU7" s="34">
        <f t="shared" si="30"/>
        <v>1140</v>
      </c>
      <c r="AV7" s="34">
        <v>3.0</v>
      </c>
      <c r="AW7" s="34">
        <f t="shared" si="31"/>
        <v>675</v>
      </c>
      <c r="AX7" s="34">
        <f t="shared" si="32"/>
        <v>1140</v>
      </c>
      <c r="AY7" s="35">
        <v>45445.0</v>
      </c>
      <c r="AZ7" s="34">
        <f t="shared" si="33"/>
        <v>16820</v>
      </c>
      <c r="BA7" s="51" t="s">
        <v>35</v>
      </c>
    </row>
    <row r="8" ht="15.75" customHeight="1">
      <c r="A8" s="50">
        <v>3.0</v>
      </c>
      <c r="B8" s="51" t="s">
        <v>36</v>
      </c>
      <c r="C8" s="51">
        <v>12.0</v>
      </c>
      <c r="D8" s="51">
        <f t="shared" si="1"/>
        <v>480</v>
      </c>
      <c r="E8" s="51">
        <f t="shared" si="2"/>
        <v>960</v>
      </c>
      <c r="F8" s="51">
        <v>9.0</v>
      </c>
      <c r="G8" s="51">
        <f t="shared" si="3"/>
        <v>603</v>
      </c>
      <c r="H8" s="51">
        <f t="shared" si="4"/>
        <v>900</v>
      </c>
      <c r="I8" s="51">
        <v>11.0</v>
      </c>
      <c r="J8" s="51">
        <f t="shared" si="5"/>
        <v>781</v>
      </c>
      <c r="K8" s="51">
        <f t="shared" si="6"/>
        <v>1320</v>
      </c>
      <c r="L8" s="51">
        <v>4.0</v>
      </c>
      <c r="M8" s="34">
        <f t="shared" si="7"/>
        <v>220</v>
      </c>
      <c r="N8" s="34">
        <f t="shared" si="8"/>
        <v>440</v>
      </c>
      <c r="O8" s="34">
        <v>8.0</v>
      </c>
      <c r="P8" s="34">
        <f t="shared" si="9"/>
        <v>480</v>
      </c>
      <c r="Q8" s="34">
        <f t="shared" si="10"/>
        <v>960</v>
      </c>
      <c r="R8" s="34">
        <v>12.0</v>
      </c>
      <c r="S8" s="34">
        <f t="shared" si="11"/>
        <v>720</v>
      </c>
      <c r="T8" s="34">
        <f t="shared" si="12"/>
        <v>1440</v>
      </c>
      <c r="U8" s="34">
        <v>10.0</v>
      </c>
      <c r="V8" s="34">
        <f t="shared" si="13"/>
        <v>1000</v>
      </c>
      <c r="W8" s="34">
        <f t="shared" si="14"/>
        <v>2000</v>
      </c>
      <c r="X8" s="34">
        <v>3.0</v>
      </c>
      <c r="Y8" s="34">
        <f t="shared" si="15"/>
        <v>360</v>
      </c>
      <c r="Z8" s="34">
        <f t="shared" si="16"/>
        <v>780</v>
      </c>
      <c r="AA8" s="34">
        <v>2.0</v>
      </c>
      <c r="AB8" s="34">
        <f t="shared" si="17"/>
        <v>250</v>
      </c>
      <c r="AC8" s="34">
        <f t="shared" si="18"/>
        <v>500</v>
      </c>
      <c r="AD8" s="34">
        <v>4.0</v>
      </c>
      <c r="AE8" s="34">
        <f t="shared" si="19"/>
        <v>520</v>
      </c>
      <c r="AF8" s="34">
        <f t="shared" si="20"/>
        <v>1040</v>
      </c>
      <c r="AG8" s="34">
        <v>3.0</v>
      </c>
      <c r="AH8" s="34">
        <f t="shared" si="21"/>
        <v>375</v>
      </c>
      <c r="AI8" s="34">
        <f t="shared" si="22"/>
        <v>780</v>
      </c>
      <c r="AJ8" s="34">
        <v>5.0</v>
      </c>
      <c r="AK8" s="34">
        <f t="shared" si="23"/>
        <v>800</v>
      </c>
      <c r="AL8" s="34">
        <f t="shared" si="24"/>
        <v>1500</v>
      </c>
      <c r="AM8" s="34">
        <v>3.0</v>
      </c>
      <c r="AN8" s="34">
        <f t="shared" si="25"/>
        <v>600</v>
      </c>
      <c r="AO8" s="34">
        <f t="shared" si="26"/>
        <v>750</v>
      </c>
      <c r="AP8" s="34">
        <v>10.0</v>
      </c>
      <c r="AQ8" s="34">
        <f t="shared" si="27"/>
        <v>2250</v>
      </c>
      <c r="AR8" s="34">
        <f t="shared" si="28"/>
        <v>3800</v>
      </c>
      <c r="AS8" s="34">
        <v>6.0</v>
      </c>
      <c r="AT8" s="34">
        <f t="shared" si="29"/>
        <v>1350</v>
      </c>
      <c r="AU8" s="34">
        <f t="shared" si="30"/>
        <v>2280</v>
      </c>
      <c r="AV8" s="34">
        <v>6.0</v>
      </c>
      <c r="AW8" s="34">
        <f t="shared" si="31"/>
        <v>1350</v>
      </c>
      <c r="AX8" s="34">
        <f t="shared" si="32"/>
        <v>2280</v>
      </c>
      <c r="AY8" s="35">
        <v>45446.0</v>
      </c>
      <c r="AZ8" s="34">
        <f t="shared" si="33"/>
        <v>21730</v>
      </c>
      <c r="BA8" s="51" t="s">
        <v>36</v>
      </c>
    </row>
    <row r="9" ht="15.75" customHeight="1">
      <c r="A9" s="50">
        <v>4.0</v>
      </c>
      <c r="B9" s="51" t="s">
        <v>37</v>
      </c>
      <c r="C9" s="51">
        <v>15.0</v>
      </c>
      <c r="D9" s="51">
        <f t="shared" si="1"/>
        <v>600</v>
      </c>
      <c r="E9" s="51">
        <f t="shared" si="2"/>
        <v>1200</v>
      </c>
      <c r="F9" s="51">
        <v>6.0</v>
      </c>
      <c r="G9" s="51">
        <f t="shared" si="3"/>
        <v>402</v>
      </c>
      <c r="H9" s="51">
        <f t="shared" si="4"/>
        <v>600</v>
      </c>
      <c r="I9" s="51">
        <v>18.0</v>
      </c>
      <c r="J9" s="51">
        <f t="shared" si="5"/>
        <v>1278</v>
      </c>
      <c r="K9" s="51">
        <f t="shared" si="6"/>
        <v>2160</v>
      </c>
      <c r="L9" s="51">
        <v>10.0</v>
      </c>
      <c r="M9" s="34">
        <f t="shared" si="7"/>
        <v>550</v>
      </c>
      <c r="N9" s="34">
        <f t="shared" si="8"/>
        <v>1100</v>
      </c>
      <c r="O9" s="34">
        <v>7.0</v>
      </c>
      <c r="P9" s="34">
        <f t="shared" si="9"/>
        <v>420</v>
      </c>
      <c r="Q9" s="34">
        <f t="shared" si="10"/>
        <v>840</v>
      </c>
      <c r="R9" s="34">
        <v>18.0</v>
      </c>
      <c r="S9" s="34">
        <f t="shared" si="11"/>
        <v>1080</v>
      </c>
      <c r="T9" s="34">
        <f t="shared" si="12"/>
        <v>2160</v>
      </c>
      <c r="U9" s="34">
        <v>9.0</v>
      </c>
      <c r="V9" s="34">
        <f t="shared" si="13"/>
        <v>900</v>
      </c>
      <c r="W9" s="34">
        <f t="shared" si="14"/>
        <v>1800</v>
      </c>
      <c r="X9" s="34">
        <v>8.0</v>
      </c>
      <c r="Y9" s="34">
        <f t="shared" si="15"/>
        <v>960</v>
      </c>
      <c r="Z9" s="34">
        <f t="shared" si="16"/>
        <v>2080</v>
      </c>
      <c r="AA9" s="34">
        <v>2.0</v>
      </c>
      <c r="AB9" s="34">
        <f t="shared" si="17"/>
        <v>250</v>
      </c>
      <c r="AC9" s="34">
        <f t="shared" si="18"/>
        <v>500</v>
      </c>
      <c r="AD9" s="34">
        <v>5.0</v>
      </c>
      <c r="AE9" s="34">
        <f t="shared" si="19"/>
        <v>650</v>
      </c>
      <c r="AF9" s="34">
        <f t="shared" si="20"/>
        <v>1300</v>
      </c>
      <c r="AG9" s="34">
        <v>8.0</v>
      </c>
      <c r="AH9" s="34">
        <f t="shared" si="21"/>
        <v>1000</v>
      </c>
      <c r="AI9" s="34">
        <f t="shared" si="22"/>
        <v>2080</v>
      </c>
      <c r="AJ9" s="34">
        <v>3.0</v>
      </c>
      <c r="AK9" s="34">
        <f t="shared" si="23"/>
        <v>480</v>
      </c>
      <c r="AL9" s="34">
        <f t="shared" si="24"/>
        <v>900</v>
      </c>
      <c r="AM9" s="34">
        <v>0.0</v>
      </c>
      <c r="AN9" s="34">
        <f t="shared" si="25"/>
        <v>0</v>
      </c>
      <c r="AO9" s="34">
        <f t="shared" si="26"/>
        <v>0</v>
      </c>
      <c r="AP9" s="34">
        <v>3.0</v>
      </c>
      <c r="AQ9" s="34">
        <f t="shared" si="27"/>
        <v>675</v>
      </c>
      <c r="AR9" s="34">
        <f t="shared" si="28"/>
        <v>1140</v>
      </c>
      <c r="AS9" s="34">
        <v>0.0</v>
      </c>
      <c r="AT9" s="34">
        <f t="shared" si="29"/>
        <v>0</v>
      </c>
      <c r="AU9" s="34">
        <f t="shared" si="30"/>
        <v>0</v>
      </c>
      <c r="AV9" s="34">
        <v>4.0</v>
      </c>
      <c r="AW9" s="34">
        <f t="shared" si="31"/>
        <v>900</v>
      </c>
      <c r="AX9" s="34">
        <f t="shared" si="32"/>
        <v>1520</v>
      </c>
      <c r="AY9" s="35">
        <v>45447.0</v>
      </c>
      <c r="AZ9" s="34">
        <f t="shared" si="33"/>
        <v>19380</v>
      </c>
      <c r="BA9" s="51" t="s">
        <v>37</v>
      </c>
    </row>
    <row r="10" ht="15.75" customHeight="1">
      <c r="A10" s="50">
        <v>5.0</v>
      </c>
      <c r="B10" s="51" t="s">
        <v>31</v>
      </c>
      <c r="C10" s="51">
        <v>11.0</v>
      </c>
      <c r="D10" s="51">
        <f t="shared" si="1"/>
        <v>440</v>
      </c>
      <c r="E10" s="51">
        <f t="shared" si="2"/>
        <v>880</v>
      </c>
      <c r="F10" s="51">
        <v>17.0</v>
      </c>
      <c r="G10" s="51">
        <f t="shared" si="3"/>
        <v>1139</v>
      </c>
      <c r="H10" s="51">
        <f t="shared" si="4"/>
        <v>1700</v>
      </c>
      <c r="I10" s="51">
        <v>7.0</v>
      </c>
      <c r="J10" s="51">
        <f t="shared" si="5"/>
        <v>497</v>
      </c>
      <c r="K10" s="51">
        <f t="shared" si="6"/>
        <v>840</v>
      </c>
      <c r="L10" s="51">
        <v>8.0</v>
      </c>
      <c r="M10" s="34">
        <f t="shared" si="7"/>
        <v>440</v>
      </c>
      <c r="N10" s="34">
        <f t="shared" si="8"/>
        <v>880</v>
      </c>
      <c r="O10" s="34">
        <v>4.0</v>
      </c>
      <c r="P10" s="34">
        <f t="shared" si="9"/>
        <v>240</v>
      </c>
      <c r="Q10" s="34">
        <f t="shared" si="10"/>
        <v>480</v>
      </c>
      <c r="R10" s="34">
        <v>13.0</v>
      </c>
      <c r="S10" s="34">
        <f t="shared" si="11"/>
        <v>780</v>
      </c>
      <c r="T10" s="34">
        <f t="shared" si="12"/>
        <v>1560</v>
      </c>
      <c r="U10" s="34">
        <v>14.0</v>
      </c>
      <c r="V10" s="34">
        <f t="shared" si="13"/>
        <v>1400</v>
      </c>
      <c r="W10" s="34">
        <f t="shared" si="14"/>
        <v>2800</v>
      </c>
      <c r="X10" s="34">
        <v>1.0</v>
      </c>
      <c r="Y10" s="34">
        <f t="shared" si="15"/>
        <v>120</v>
      </c>
      <c r="Z10" s="34">
        <f t="shared" si="16"/>
        <v>260</v>
      </c>
      <c r="AA10" s="34">
        <v>6.0</v>
      </c>
      <c r="AB10" s="34">
        <f t="shared" si="17"/>
        <v>750</v>
      </c>
      <c r="AC10" s="34">
        <f t="shared" si="18"/>
        <v>1500</v>
      </c>
      <c r="AD10" s="34">
        <v>3.0</v>
      </c>
      <c r="AE10" s="34">
        <f t="shared" si="19"/>
        <v>390</v>
      </c>
      <c r="AF10" s="34">
        <f t="shared" si="20"/>
        <v>780</v>
      </c>
      <c r="AG10" s="34">
        <v>11.0</v>
      </c>
      <c r="AH10" s="34">
        <f t="shared" si="21"/>
        <v>1375</v>
      </c>
      <c r="AI10" s="34">
        <f t="shared" si="22"/>
        <v>2860</v>
      </c>
      <c r="AJ10" s="34">
        <v>8.0</v>
      </c>
      <c r="AK10" s="34">
        <f t="shared" si="23"/>
        <v>1280</v>
      </c>
      <c r="AL10" s="34">
        <f t="shared" si="24"/>
        <v>2400</v>
      </c>
      <c r="AM10" s="34">
        <v>7.0</v>
      </c>
      <c r="AN10" s="34">
        <f t="shared" si="25"/>
        <v>1400</v>
      </c>
      <c r="AO10" s="34">
        <f t="shared" si="26"/>
        <v>1750</v>
      </c>
      <c r="AP10" s="34">
        <v>15.0</v>
      </c>
      <c r="AQ10" s="34">
        <f t="shared" si="27"/>
        <v>3375</v>
      </c>
      <c r="AR10" s="34">
        <f t="shared" si="28"/>
        <v>5700</v>
      </c>
      <c r="AS10" s="34">
        <v>2.0</v>
      </c>
      <c r="AT10" s="34">
        <f t="shared" si="29"/>
        <v>450</v>
      </c>
      <c r="AU10" s="34">
        <f t="shared" si="30"/>
        <v>760</v>
      </c>
      <c r="AV10" s="34">
        <v>5.0</v>
      </c>
      <c r="AW10" s="34">
        <f t="shared" si="31"/>
        <v>1125</v>
      </c>
      <c r="AX10" s="34">
        <f t="shared" si="32"/>
        <v>1900</v>
      </c>
      <c r="AY10" s="35">
        <v>45448.0</v>
      </c>
      <c r="AZ10" s="34">
        <f t="shared" si="33"/>
        <v>27050</v>
      </c>
      <c r="BA10" s="51" t="s">
        <v>31</v>
      </c>
    </row>
    <row r="11" ht="15.75" customHeight="1">
      <c r="A11" s="50">
        <v>6.0</v>
      </c>
      <c r="B11" s="51" t="s">
        <v>32</v>
      </c>
      <c r="C11" s="51">
        <v>14.0</v>
      </c>
      <c r="D11" s="51">
        <f t="shared" si="1"/>
        <v>560</v>
      </c>
      <c r="E11" s="51">
        <f t="shared" si="2"/>
        <v>1120</v>
      </c>
      <c r="F11" s="51">
        <v>3.0</v>
      </c>
      <c r="G11" s="51">
        <f t="shared" si="3"/>
        <v>201</v>
      </c>
      <c r="H11" s="51">
        <f t="shared" si="4"/>
        <v>300</v>
      </c>
      <c r="I11" s="51">
        <v>10.0</v>
      </c>
      <c r="J11" s="51">
        <f t="shared" si="5"/>
        <v>710</v>
      </c>
      <c r="K11" s="51">
        <f t="shared" si="6"/>
        <v>1200</v>
      </c>
      <c r="L11" s="51">
        <v>7.0</v>
      </c>
      <c r="M11" s="51">
        <f t="shared" si="7"/>
        <v>385</v>
      </c>
      <c r="N11" s="51">
        <f t="shared" si="8"/>
        <v>770</v>
      </c>
      <c r="O11" s="51">
        <v>4.0</v>
      </c>
      <c r="P11" s="51">
        <f t="shared" si="9"/>
        <v>240</v>
      </c>
      <c r="Q11" s="51">
        <f t="shared" si="10"/>
        <v>480</v>
      </c>
      <c r="R11" s="51">
        <v>16.0</v>
      </c>
      <c r="S11" s="51">
        <f t="shared" si="11"/>
        <v>960</v>
      </c>
      <c r="T11" s="51">
        <f t="shared" si="12"/>
        <v>1920</v>
      </c>
      <c r="U11" s="51">
        <v>12.0</v>
      </c>
      <c r="V11" s="51">
        <f t="shared" si="13"/>
        <v>1200</v>
      </c>
      <c r="W11" s="51">
        <f t="shared" si="14"/>
        <v>2400</v>
      </c>
      <c r="X11" s="51">
        <v>7.0</v>
      </c>
      <c r="Y11" s="51">
        <f t="shared" si="15"/>
        <v>840</v>
      </c>
      <c r="Z11" s="51">
        <f t="shared" si="16"/>
        <v>1820</v>
      </c>
      <c r="AA11" s="51">
        <v>2.0</v>
      </c>
      <c r="AB11" s="51">
        <f t="shared" si="17"/>
        <v>250</v>
      </c>
      <c r="AC11" s="51">
        <f t="shared" si="18"/>
        <v>500</v>
      </c>
      <c r="AD11" s="51">
        <v>4.0</v>
      </c>
      <c r="AE11" s="51">
        <f t="shared" si="19"/>
        <v>520</v>
      </c>
      <c r="AF11" s="51">
        <f t="shared" si="20"/>
        <v>1040</v>
      </c>
      <c r="AG11" s="51">
        <v>4.0</v>
      </c>
      <c r="AH11" s="51">
        <f t="shared" si="21"/>
        <v>500</v>
      </c>
      <c r="AI11" s="51">
        <f t="shared" si="22"/>
        <v>1040</v>
      </c>
      <c r="AJ11" s="51">
        <v>5.0</v>
      </c>
      <c r="AK11" s="51">
        <f t="shared" si="23"/>
        <v>800</v>
      </c>
      <c r="AL11" s="51">
        <f t="shared" si="24"/>
        <v>1500</v>
      </c>
      <c r="AM11" s="51">
        <v>3.0</v>
      </c>
      <c r="AN11" s="51">
        <f t="shared" si="25"/>
        <v>600</v>
      </c>
      <c r="AO11" s="51">
        <f t="shared" si="26"/>
        <v>750</v>
      </c>
      <c r="AP11" s="51">
        <v>4.0</v>
      </c>
      <c r="AQ11" s="51">
        <f t="shared" si="27"/>
        <v>900</v>
      </c>
      <c r="AR11" s="51">
        <f t="shared" si="28"/>
        <v>1520</v>
      </c>
      <c r="AS11" s="51">
        <v>1.0</v>
      </c>
      <c r="AT11" s="51">
        <f t="shared" si="29"/>
        <v>225</v>
      </c>
      <c r="AU11" s="51">
        <f t="shared" si="30"/>
        <v>380</v>
      </c>
      <c r="AV11" s="51">
        <v>3.0</v>
      </c>
      <c r="AW11" s="51">
        <f t="shared" si="31"/>
        <v>675</v>
      </c>
      <c r="AX11" s="51">
        <f t="shared" si="32"/>
        <v>1140</v>
      </c>
      <c r="AY11" s="35">
        <v>45449.0</v>
      </c>
      <c r="AZ11" s="34">
        <f t="shared" si="33"/>
        <v>17880</v>
      </c>
      <c r="BA11" s="51" t="s">
        <v>32</v>
      </c>
    </row>
    <row r="12" ht="15.75" customHeight="1">
      <c r="A12" s="50">
        <v>7.0</v>
      </c>
      <c r="B12" s="51" t="s">
        <v>33</v>
      </c>
      <c r="C12" s="51">
        <v>20.0</v>
      </c>
      <c r="D12" s="51">
        <f t="shared" si="1"/>
        <v>800</v>
      </c>
      <c r="E12" s="51">
        <f t="shared" si="2"/>
        <v>1600</v>
      </c>
      <c r="F12" s="51">
        <v>3.0</v>
      </c>
      <c r="G12" s="51">
        <f t="shared" si="3"/>
        <v>201</v>
      </c>
      <c r="H12" s="51">
        <f t="shared" si="4"/>
        <v>300</v>
      </c>
      <c r="I12" s="51">
        <v>18.0</v>
      </c>
      <c r="J12" s="51">
        <f t="shared" si="5"/>
        <v>1278</v>
      </c>
      <c r="K12" s="51">
        <f t="shared" si="6"/>
        <v>2160</v>
      </c>
      <c r="L12" s="51">
        <v>7.0</v>
      </c>
      <c r="M12" s="51">
        <f t="shared" si="7"/>
        <v>385</v>
      </c>
      <c r="N12" s="51">
        <f t="shared" si="8"/>
        <v>770</v>
      </c>
      <c r="O12" s="51">
        <v>8.0</v>
      </c>
      <c r="P12" s="51">
        <f t="shared" si="9"/>
        <v>480</v>
      </c>
      <c r="Q12" s="51">
        <f t="shared" si="10"/>
        <v>960</v>
      </c>
      <c r="R12" s="51">
        <v>11.0</v>
      </c>
      <c r="S12" s="51">
        <f t="shared" si="11"/>
        <v>660</v>
      </c>
      <c r="T12" s="51">
        <f t="shared" si="12"/>
        <v>1320</v>
      </c>
      <c r="U12" s="51">
        <v>3.0</v>
      </c>
      <c r="V12" s="51">
        <f t="shared" si="13"/>
        <v>300</v>
      </c>
      <c r="W12" s="51">
        <f t="shared" si="14"/>
        <v>600</v>
      </c>
      <c r="X12" s="51">
        <v>8.0</v>
      </c>
      <c r="Y12" s="51">
        <f t="shared" si="15"/>
        <v>960</v>
      </c>
      <c r="Z12" s="51">
        <f t="shared" si="16"/>
        <v>2080</v>
      </c>
      <c r="AA12" s="51">
        <v>4.0</v>
      </c>
      <c r="AB12" s="51">
        <f t="shared" si="17"/>
        <v>500</v>
      </c>
      <c r="AC12" s="51">
        <f t="shared" si="18"/>
        <v>1000</v>
      </c>
      <c r="AD12" s="51">
        <v>10.0</v>
      </c>
      <c r="AE12" s="51">
        <f t="shared" si="19"/>
        <v>1300</v>
      </c>
      <c r="AF12" s="51">
        <f t="shared" si="20"/>
        <v>2600</v>
      </c>
      <c r="AG12" s="51">
        <v>7.0</v>
      </c>
      <c r="AH12" s="51">
        <f t="shared" si="21"/>
        <v>875</v>
      </c>
      <c r="AI12" s="51">
        <f t="shared" si="22"/>
        <v>1820</v>
      </c>
      <c r="AJ12" s="51">
        <v>2.0</v>
      </c>
      <c r="AK12" s="51">
        <f t="shared" si="23"/>
        <v>320</v>
      </c>
      <c r="AL12" s="51">
        <f t="shared" si="24"/>
        <v>600</v>
      </c>
      <c r="AM12" s="51">
        <v>1.0</v>
      </c>
      <c r="AN12" s="51">
        <f t="shared" si="25"/>
        <v>200</v>
      </c>
      <c r="AO12" s="51">
        <f t="shared" si="26"/>
        <v>250</v>
      </c>
      <c r="AP12" s="51">
        <v>3.0</v>
      </c>
      <c r="AQ12" s="51">
        <f t="shared" si="27"/>
        <v>675</v>
      </c>
      <c r="AR12" s="51">
        <f t="shared" si="28"/>
        <v>1140</v>
      </c>
      <c r="AS12" s="51">
        <v>0.0</v>
      </c>
      <c r="AT12" s="51">
        <f t="shared" si="29"/>
        <v>0</v>
      </c>
      <c r="AU12" s="51">
        <f t="shared" si="30"/>
        <v>0</v>
      </c>
      <c r="AV12" s="51">
        <v>2.0</v>
      </c>
      <c r="AW12" s="51">
        <f t="shared" si="31"/>
        <v>450</v>
      </c>
      <c r="AX12" s="51">
        <f t="shared" si="32"/>
        <v>760</v>
      </c>
      <c r="AY12" s="35">
        <v>45450.0</v>
      </c>
      <c r="AZ12" s="34">
        <f t="shared" si="33"/>
        <v>17960</v>
      </c>
      <c r="BA12" s="51" t="s">
        <v>33</v>
      </c>
    </row>
    <row r="13" ht="15.75" customHeight="1">
      <c r="A13" s="50">
        <v>8.0</v>
      </c>
      <c r="B13" s="51" t="s">
        <v>34</v>
      </c>
      <c r="C13" s="51">
        <v>12.0</v>
      </c>
      <c r="D13" s="51">
        <f t="shared" si="1"/>
        <v>480</v>
      </c>
      <c r="E13" s="51">
        <f t="shared" si="2"/>
        <v>960</v>
      </c>
      <c r="F13" s="51">
        <v>8.0</v>
      </c>
      <c r="G13" s="51">
        <f t="shared" si="3"/>
        <v>536</v>
      </c>
      <c r="H13" s="51">
        <f t="shared" si="4"/>
        <v>800</v>
      </c>
      <c r="I13" s="51">
        <v>14.0</v>
      </c>
      <c r="J13" s="51">
        <f t="shared" si="5"/>
        <v>994</v>
      </c>
      <c r="K13" s="51">
        <f t="shared" si="6"/>
        <v>1680</v>
      </c>
      <c r="L13" s="51">
        <v>15.0</v>
      </c>
      <c r="M13" s="51">
        <f t="shared" si="7"/>
        <v>825</v>
      </c>
      <c r="N13" s="51">
        <f t="shared" si="8"/>
        <v>1650</v>
      </c>
      <c r="O13" s="51">
        <v>6.0</v>
      </c>
      <c r="P13" s="51">
        <f t="shared" si="9"/>
        <v>360</v>
      </c>
      <c r="Q13" s="51">
        <f t="shared" si="10"/>
        <v>720</v>
      </c>
      <c r="R13" s="51">
        <v>17.0</v>
      </c>
      <c r="S13" s="51">
        <f t="shared" si="11"/>
        <v>1020</v>
      </c>
      <c r="T13" s="51">
        <f t="shared" si="12"/>
        <v>2040</v>
      </c>
      <c r="U13" s="51">
        <v>9.0</v>
      </c>
      <c r="V13" s="51">
        <f t="shared" si="13"/>
        <v>900</v>
      </c>
      <c r="W13" s="51">
        <f t="shared" si="14"/>
        <v>1800</v>
      </c>
      <c r="X13" s="51">
        <v>2.0</v>
      </c>
      <c r="Y13" s="51">
        <f t="shared" si="15"/>
        <v>240</v>
      </c>
      <c r="Z13" s="51">
        <f t="shared" si="16"/>
        <v>520</v>
      </c>
      <c r="AA13" s="51">
        <v>5.0</v>
      </c>
      <c r="AB13" s="51">
        <f t="shared" si="17"/>
        <v>625</v>
      </c>
      <c r="AC13" s="51">
        <f t="shared" si="18"/>
        <v>1250</v>
      </c>
      <c r="AD13" s="51">
        <v>6.0</v>
      </c>
      <c r="AE13" s="51">
        <f t="shared" si="19"/>
        <v>780</v>
      </c>
      <c r="AF13" s="51">
        <f t="shared" si="20"/>
        <v>1560</v>
      </c>
      <c r="AG13" s="51">
        <v>2.0</v>
      </c>
      <c r="AH13" s="51">
        <f t="shared" si="21"/>
        <v>250</v>
      </c>
      <c r="AI13" s="51">
        <f t="shared" si="22"/>
        <v>520</v>
      </c>
      <c r="AJ13" s="51">
        <v>5.0</v>
      </c>
      <c r="AK13" s="51">
        <f t="shared" si="23"/>
        <v>800</v>
      </c>
      <c r="AL13" s="51">
        <f t="shared" si="24"/>
        <v>1500</v>
      </c>
      <c r="AM13" s="51">
        <v>3.0</v>
      </c>
      <c r="AN13" s="51">
        <f t="shared" si="25"/>
        <v>600</v>
      </c>
      <c r="AO13" s="51">
        <f t="shared" si="26"/>
        <v>750</v>
      </c>
      <c r="AP13" s="51">
        <v>7.0</v>
      </c>
      <c r="AQ13" s="51">
        <f t="shared" si="27"/>
        <v>1575</v>
      </c>
      <c r="AR13" s="51">
        <f t="shared" si="28"/>
        <v>2660</v>
      </c>
      <c r="AS13" s="51">
        <v>2.0</v>
      </c>
      <c r="AT13" s="51">
        <f t="shared" si="29"/>
        <v>450</v>
      </c>
      <c r="AU13" s="51">
        <f t="shared" si="30"/>
        <v>760</v>
      </c>
      <c r="AV13" s="51">
        <v>5.0</v>
      </c>
      <c r="AW13" s="51">
        <f t="shared" si="31"/>
        <v>1125</v>
      </c>
      <c r="AX13" s="51">
        <f t="shared" si="32"/>
        <v>1900</v>
      </c>
      <c r="AY13" s="35">
        <v>45451.0</v>
      </c>
      <c r="AZ13" s="34">
        <f t="shared" si="33"/>
        <v>21070</v>
      </c>
      <c r="BA13" s="51" t="s">
        <v>34</v>
      </c>
    </row>
    <row r="14" ht="15.75" customHeight="1">
      <c r="A14" s="50">
        <v>9.0</v>
      </c>
      <c r="B14" s="51" t="s">
        <v>35</v>
      </c>
      <c r="C14" s="51">
        <v>15.0</v>
      </c>
      <c r="D14" s="51">
        <f t="shared" si="1"/>
        <v>600</v>
      </c>
      <c r="E14" s="51">
        <f t="shared" si="2"/>
        <v>1200</v>
      </c>
      <c r="F14" s="51">
        <v>6.0</v>
      </c>
      <c r="G14" s="51">
        <f t="shared" si="3"/>
        <v>402</v>
      </c>
      <c r="H14" s="51">
        <f t="shared" si="4"/>
        <v>600</v>
      </c>
      <c r="I14" s="51">
        <v>14.0</v>
      </c>
      <c r="J14" s="51">
        <f t="shared" si="5"/>
        <v>994</v>
      </c>
      <c r="K14" s="51">
        <f t="shared" si="6"/>
        <v>1680</v>
      </c>
      <c r="L14" s="51">
        <v>7.0</v>
      </c>
      <c r="M14" s="51">
        <f t="shared" si="7"/>
        <v>385</v>
      </c>
      <c r="N14" s="51">
        <f t="shared" si="8"/>
        <v>770</v>
      </c>
      <c r="O14" s="51">
        <v>5.0</v>
      </c>
      <c r="P14" s="51">
        <f t="shared" si="9"/>
        <v>300</v>
      </c>
      <c r="Q14" s="51">
        <f t="shared" si="10"/>
        <v>600</v>
      </c>
      <c r="R14" s="51">
        <v>13.0</v>
      </c>
      <c r="S14" s="51">
        <f t="shared" si="11"/>
        <v>780</v>
      </c>
      <c r="T14" s="51">
        <f t="shared" si="12"/>
        <v>1560</v>
      </c>
      <c r="U14" s="51">
        <v>6.0</v>
      </c>
      <c r="V14" s="51">
        <f t="shared" si="13"/>
        <v>600</v>
      </c>
      <c r="W14" s="51">
        <f t="shared" si="14"/>
        <v>1200</v>
      </c>
      <c r="X14" s="51">
        <v>3.0</v>
      </c>
      <c r="Y14" s="51">
        <f t="shared" si="15"/>
        <v>360</v>
      </c>
      <c r="Z14" s="51">
        <f t="shared" si="16"/>
        <v>780</v>
      </c>
      <c r="AA14" s="51">
        <v>6.0</v>
      </c>
      <c r="AB14" s="51">
        <f t="shared" si="17"/>
        <v>750</v>
      </c>
      <c r="AC14" s="51">
        <f t="shared" si="18"/>
        <v>1500</v>
      </c>
      <c r="AD14" s="51">
        <v>3.0</v>
      </c>
      <c r="AE14" s="51">
        <f t="shared" si="19"/>
        <v>390</v>
      </c>
      <c r="AF14" s="51">
        <f t="shared" si="20"/>
        <v>780</v>
      </c>
      <c r="AG14" s="51">
        <v>3.0</v>
      </c>
      <c r="AH14" s="51">
        <f t="shared" si="21"/>
        <v>375</v>
      </c>
      <c r="AI14" s="51">
        <f t="shared" si="22"/>
        <v>780</v>
      </c>
      <c r="AJ14" s="51">
        <v>7.0</v>
      </c>
      <c r="AK14" s="51">
        <f t="shared" si="23"/>
        <v>1120</v>
      </c>
      <c r="AL14" s="51">
        <f t="shared" si="24"/>
        <v>2100</v>
      </c>
      <c r="AM14" s="51">
        <v>3.0</v>
      </c>
      <c r="AN14" s="51">
        <f t="shared" si="25"/>
        <v>600</v>
      </c>
      <c r="AO14" s="51">
        <f t="shared" si="26"/>
        <v>750</v>
      </c>
      <c r="AP14" s="51">
        <v>5.0</v>
      </c>
      <c r="AQ14" s="51">
        <f t="shared" si="27"/>
        <v>1125</v>
      </c>
      <c r="AR14" s="51">
        <f t="shared" si="28"/>
        <v>1900</v>
      </c>
      <c r="AS14" s="51">
        <v>3.0</v>
      </c>
      <c r="AT14" s="51">
        <f t="shared" si="29"/>
        <v>675</v>
      </c>
      <c r="AU14" s="51">
        <f t="shared" si="30"/>
        <v>1140</v>
      </c>
      <c r="AV14" s="51">
        <v>4.0</v>
      </c>
      <c r="AW14" s="51">
        <f t="shared" si="31"/>
        <v>900</v>
      </c>
      <c r="AX14" s="51">
        <f t="shared" si="32"/>
        <v>1520</v>
      </c>
      <c r="AY14" s="35">
        <v>45452.0</v>
      </c>
      <c r="AZ14" s="34">
        <f t="shared" si="33"/>
        <v>18860</v>
      </c>
      <c r="BA14" s="51" t="s">
        <v>35</v>
      </c>
    </row>
    <row r="15" ht="15.75" customHeight="1">
      <c r="A15" s="50">
        <v>10.0</v>
      </c>
      <c r="B15" s="34" t="s">
        <v>36</v>
      </c>
      <c r="C15" s="51">
        <v>15.0</v>
      </c>
      <c r="D15" s="51">
        <f t="shared" si="1"/>
        <v>600</v>
      </c>
      <c r="E15" s="51">
        <f t="shared" si="2"/>
        <v>1200</v>
      </c>
      <c r="F15" s="51">
        <v>10.0</v>
      </c>
      <c r="G15" s="51">
        <f t="shared" si="3"/>
        <v>670</v>
      </c>
      <c r="H15" s="51">
        <f t="shared" si="4"/>
        <v>1000</v>
      </c>
      <c r="I15" s="51">
        <v>11.0</v>
      </c>
      <c r="J15" s="51">
        <f t="shared" si="5"/>
        <v>781</v>
      </c>
      <c r="K15" s="51">
        <f t="shared" si="6"/>
        <v>1320</v>
      </c>
      <c r="L15" s="51">
        <v>9.0</v>
      </c>
      <c r="M15" s="51">
        <f t="shared" si="7"/>
        <v>495</v>
      </c>
      <c r="N15" s="51">
        <f t="shared" si="8"/>
        <v>990</v>
      </c>
      <c r="O15" s="51">
        <v>4.0</v>
      </c>
      <c r="P15" s="51">
        <f t="shared" si="9"/>
        <v>240</v>
      </c>
      <c r="Q15" s="51">
        <f t="shared" si="10"/>
        <v>480</v>
      </c>
      <c r="R15" s="51">
        <v>23.0</v>
      </c>
      <c r="S15" s="51">
        <f t="shared" si="11"/>
        <v>1380</v>
      </c>
      <c r="T15" s="51">
        <f t="shared" si="12"/>
        <v>2760</v>
      </c>
      <c r="U15" s="51">
        <v>11.0</v>
      </c>
      <c r="V15" s="51">
        <f t="shared" si="13"/>
        <v>1100</v>
      </c>
      <c r="W15" s="51">
        <f t="shared" si="14"/>
        <v>2200</v>
      </c>
      <c r="X15" s="51">
        <v>5.0</v>
      </c>
      <c r="Y15" s="51">
        <f t="shared" si="15"/>
        <v>600</v>
      </c>
      <c r="Z15" s="51">
        <f t="shared" si="16"/>
        <v>1300</v>
      </c>
      <c r="AA15" s="51">
        <v>4.0</v>
      </c>
      <c r="AB15" s="51">
        <f t="shared" si="17"/>
        <v>500</v>
      </c>
      <c r="AC15" s="51">
        <f t="shared" si="18"/>
        <v>1000</v>
      </c>
      <c r="AD15" s="51">
        <v>3.0</v>
      </c>
      <c r="AE15" s="51">
        <f t="shared" si="19"/>
        <v>390</v>
      </c>
      <c r="AF15" s="51">
        <f t="shared" si="20"/>
        <v>780</v>
      </c>
      <c r="AG15" s="51">
        <v>5.0</v>
      </c>
      <c r="AH15" s="51">
        <f t="shared" si="21"/>
        <v>625</v>
      </c>
      <c r="AI15" s="51">
        <f t="shared" si="22"/>
        <v>1300</v>
      </c>
      <c r="AJ15" s="51">
        <v>10.0</v>
      </c>
      <c r="AK15" s="51">
        <f t="shared" si="23"/>
        <v>1600</v>
      </c>
      <c r="AL15" s="51">
        <f t="shared" si="24"/>
        <v>3000</v>
      </c>
      <c r="AM15" s="51">
        <v>3.0</v>
      </c>
      <c r="AN15" s="51">
        <f t="shared" si="25"/>
        <v>600</v>
      </c>
      <c r="AO15" s="51">
        <f t="shared" si="26"/>
        <v>750</v>
      </c>
      <c r="AP15" s="51">
        <v>10.0</v>
      </c>
      <c r="AQ15" s="51">
        <f t="shared" si="27"/>
        <v>2250</v>
      </c>
      <c r="AR15" s="51">
        <f t="shared" si="28"/>
        <v>3800</v>
      </c>
      <c r="AS15" s="51">
        <v>2.0</v>
      </c>
      <c r="AT15" s="51">
        <f t="shared" si="29"/>
        <v>450</v>
      </c>
      <c r="AU15" s="51">
        <f t="shared" si="30"/>
        <v>760</v>
      </c>
      <c r="AV15" s="51">
        <v>3.0</v>
      </c>
      <c r="AW15" s="51">
        <f t="shared" si="31"/>
        <v>675</v>
      </c>
      <c r="AX15" s="51">
        <f t="shared" si="32"/>
        <v>1140</v>
      </c>
      <c r="AY15" s="35">
        <v>45453.0</v>
      </c>
      <c r="AZ15" s="34">
        <f t="shared" si="33"/>
        <v>23780</v>
      </c>
      <c r="BA15" s="34" t="s">
        <v>36</v>
      </c>
    </row>
    <row r="16" ht="15.75" customHeight="1">
      <c r="A16" s="50">
        <v>11.0</v>
      </c>
      <c r="B16" s="51" t="s">
        <v>37</v>
      </c>
      <c r="C16" s="51">
        <v>24.0</v>
      </c>
      <c r="D16" s="51">
        <f t="shared" si="1"/>
        <v>960</v>
      </c>
      <c r="E16" s="51">
        <f t="shared" si="2"/>
        <v>1920</v>
      </c>
      <c r="F16" s="51">
        <v>2.0</v>
      </c>
      <c r="G16" s="51">
        <f t="shared" si="3"/>
        <v>134</v>
      </c>
      <c r="H16" s="51">
        <f t="shared" si="4"/>
        <v>200</v>
      </c>
      <c r="I16" s="51">
        <v>17.0</v>
      </c>
      <c r="J16" s="51">
        <f t="shared" si="5"/>
        <v>1207</v>
      </c>
      <c r="K16" s="51">
        <f t="shared" si="6"/>
        <v>2040</v>
      </c>
      <c r="L16" s="51">
        <v>15.0</v>
      </c>
      <c r="M16" s="51">
        <f t="shared" si="7"/>
        <v>825</v>
      </c>
      <c r="N16" s="51">
        <f t="shared" si="8"/>
        <v>1650</v>
      </c>
      <c r="O16" s="51">
        <v>4.0</v>
      </c>
      <c r="P16" s="51">
        <f t="shared" si="9"/>
        <v>240</v>
      </c>
      <c r="Q16" s="51">
        <f t="shared" si="10"/>
        <v>480</v>
      </c>
      <c r="R16" s="51">
        <v>19.0</v>
      </c>
      <c r="S16" s="51">
        <f t="shared" si="11"/>
        <v>1140</v>
      </c>
      <c r="T16" s="51">
        <f t="shared" si="12"/>
        <v>2280</v>
      </c>
      <c r="U16" s="51">
        <v>8.0</v>
      </c>
      <c r="V16" s="51">
        <f t="shared" si="13"/>
        <v>800</v>
      </c>
      <c r="W16" s="51">
        <f t="shared" si="14"/>
        <v>1600</v>
      </c>
      <c r="X16" s="51">
        <v>8.0</v>
      </c>
      <c r="Y16" s="51">
        <f t="shared" si="15"/>
        <v>960</v>
      </c>
      <c r="Z16" s="51">
        <f t="shared" si="16"/>
        <v>2080</v>
      </c>
      <c r="AA16" s="51">
        <v>1.0</v>
      </c>
      <c r="AB16" s="51">
        <f t="shared" si="17"/>
        <v>125</v>
      </c>
      <c r="AC16" s="51">
        <f t="shared" si="18"/>
        <v>250</v>
      </c>
      <c r="AD16" s="51">
        <v>7.0</v>
      </c>
      <c r="AE16" s="51">
        <f t="shared" si="19"/>
        <v>910</v>
      </c>
      <c r="AF16" s="51">
        <f t="shared" si="20"/>
        <v>1820</v>
      </c>
      <c r="AG16" s="51">
        <v>8.0</v>
      </c>
      <c r="AH16" s="51">
        <f t="shared" si="21"/>
        <v>1000</v>
      </c>
      <c r="AI16" s="51">
        <f t="shared" si="22"/>
        <v>2080</v>
      </c>
      <c r="AJ16" s="51">
        <v>3.0</v>
      </c>
      <c r="AK16" s="51">
        <f t="shared" si="23"/>
        <v>480</v>
      </c>
      <c r="AL16" s="51">
        <f t="shared" si="24"/>
        <v>900</v>
      </c>
      <c r="AM16" s="51">
        <v>2.0</v>
      </c>
      <c r="AN16" s="51">
        <f t="shared" si="25"/>
        <v>400</v>
      </c>
      <c r="AO16" s="51">
        <f t="shared" si="26"/>
        <v>500</v>
      </c>
      <c r="AP16" s="51">
        <v>3.0</v>
      </c>
      <c r="AQ16" s="51">
        <f t="shared" si="27"/>
        <v>675</v>
      </c>
      <c r="AR16" s="51">
        <f t="shared" si="28"/>
        <v>1140</v>
      </c>
      <c r="AS16" s="51">
        <v>0.0</v>
      </c>
      <c r="AT16" s="51">
        <f t="shared" si="29"/>
        <v>0</v>
      </c>
      <c r="AU16" s="51">
        <f t="shared" si="30"/>
        <v>0</v>
      </c>
      <c r="AV16" s="51">
        <v>4.0</v>
      </c>
      <c r="AW16" s="51">
        <f t="shared" si="31"/>
        <v>900</v>
      </c>
      <c r="AX16" s="51">
        <f t="shared" si="32"/>
        <v>1520</v>
      </c>
      <c r="AY16" s="35">
        <v>45454.0</v>
      </c>
      <c r="AZ16" s="34">
        <f t="shared" si="33"/>
        <v>20460</v>
      </c>
      <c r="BA16" s="51" t="s">
        <v>37</v>
      </c>
    </row>
    <row r="17" ht="15.75" customHeight="1">
      <c r="A17" s="50">
        <v>12.0</v>
      </c>
      <c r="B17" s="51" t="s">
        <v>31</v>
      </c>
      <c r="C17" s="51">
        <v>23.0</v>
      </c>
      <c r="D17" s="51">
        <f t="shared" si="1"/>
        <v>920</v>
      </c>
      <c r="E17" s="51">
        <f t="shared" si="2"/>
        <v>1840</v>
      </c>
      <c r="F17" s="51">
        <v>14.0</v>
      </c>
      <c r="G17" s="51">
        <f t="shared" si="3"/>
        <v>938</v>
      </c>
      <c r="H17" s="51">
        <f t="shared" si="4"/>
        <v>1400</v>
      </c>
      <c r="I17" s="51">
        <v>9.0</v>
      </c>
      <c r="J17" s="51">
        <f t="shared" si="5"/>
        <v>639</v>
      </c>
      <c r="K17" s="51">
        <f t="shared" si="6"/>
        <v>1080</v>
      </c>
      <c r="L17" s="51">
        <v>4.0</v>
      </c>
      <c r="M17" s="51">
        <f t="shared" si="7"/>
        <v>220</v>
      </c>
      <c r="N17" s="51">
        <f t="shared" si="8"/>
        <v>440</v>
      </c>
      <c r="O17" s="51">
        <v>5.0</v>
      </c>
      <c r="P17" s="51">
        <f t="shared" si="9"/>
        <v>300</v>
      </c>
      <c r="Q17" s="51">
        <f t="shared" si="10"/>
        <v>600</v>
      </c>
      <c r="R17" s="51">
        <v>14.0</v>
      </c>
      <c r="S17" s="51">
        <f t="shared" si="11"/>
        <v>840</v>
      </c>
      <c r="T17" s="51">
        <f t="shared" si="12"/>
        <v>1680</v>
      </c>
      <c r="U17" s="51">
        <v>19.0</v>
      </c>
      <c r="V17" s="51">
        <f t="shared" si="13"/>
        <v>1900</v>
      </c>
      <c r="W17" s="51">
        <f t="shared" si="14"/>
        <v>3800</v>
      </c>
      <c r="X17" s="51">
        <v>3.0</v>
      </c>
      <c r="Y17" s="51">
        <f t="shared" si="15"/>
        <v>360</v>
      </c>
      <c r="Z17" s="51">
        <f t="shared" si="16"/>
        <v>780</v>
      </c>
      <c r="AA17" s="51">
        <v>3.0</v>
      </c>
      <c r="AB17" s="51">
        <f t="shared" si="17"/>
        <v>375</v>
      </c>
      <c r="AC17" s="51">
        <f t="shared" si="18"/>
        <v>750</v>
      </c>
      <c r="AD17" s="51">
        <v>12.0</v>
      </c>
      <c r="AE17" s="51">
        <f t="shared" si="19"/>
        <v>1560</v>
      </c>
      <c r="AF17" s="51">
        <f t="shared" si="20"/>
        <v>3120</v>
      </c>
      <c r="AG17" s="51">
        <v>3.0</v>
      </c>
      <c r="AH17" s="51">
        <f t="shared" si="21"/>
        <v>375</v>
      </c>
      <c r="AI17" s="51">
        <f t="shared" si="22"/>
        <v>780</v>
      </c>
      <c r="AJ17" s="51">
        <v>9.0</v>
      </c>
      <c r="AK17" s="51">
        <f t="shared" si="23"/>
        <v>1440</v>
      </c>
      <c r="AL17" s="51">
        <f t="shared" si="24"/>
        <v>2700</v>
      </c>
      <c r="AM17" s="51">
        <v>8.0</v>
      </c>
      <c r="AN17" s="51">
        <f t="shared" si="25"/>
        <v>1600</v>
      </c>
      <c r="AO17" s="51">
        <f t="shared" si="26"/>
        <v>2000</v>
      </c>
      <c r="AP17" s="51">
        <v>17.0</v>
      </c>
      <c r="AQ17" s="51">
        <f t="shared" si="27"/>
        <v>3825</v>
      </c>
      <c r="AR17" s="51">
        <f t="shared" si="28"/>
        <v>6460</v>
      </c>
      <c r="AS17" s="51">
        <v>4.0</v>
      </c>
      <c r="AT17" s="51">
        <f t="shared" si="29"/>
        <v>900</v>
      </c>
      <c r="AU17" s="51">
        <f t="shared" si="30"/>
        <v>1520</v>
      </c>
      <c r="AV17" s="51">
        <v>3.0</v>
      </c>
      <c r="AW17" s="51">
        <f t="shared" si="31"/>
        <v>675</v>
      </c>
      <c r="AX17" s="51">
        <f t="shared" si="32"/>
        <v>1140</v>
      </c>
      <c r="AY17" s="35">
        <v>45455.0</v>
      </c>
      <c r="AZ17" s="34">
        <f t="shared" si="33"/>
        <v>30090</v>
      </c>
      <c r="BA17" s="51" t="s">
        <v>31</v>
      </c>
    </row>
    <row r="18" ht="15.75" customHeight="1">
      <c r="A18" s="50">
        <v>13.0</v>
      </c>
      <c r="B18" s="51" t="s">
        <v>32</v>
      </c>
      <c r="C18" s="51">
        <v>10.0</v>
      </c>
      <c r="D18" s="51">
        <f t="shared" si="1"/>
        <v>400</v>
      </c>
      <c r="E18" s="51">
        <f t="shared" si="2"/>
        <v>800</v>
      </c>
      <c r="F18" s="51">
        <v>3.0</v>
      </c>
      <c r="G18" s="51">
        <f t="shared" si="3"/>
        <v>201</v>
      </c>
      <c r="H18" s="51">
        <f t="shared" si="4"/>
        <v>300</v>
      </c>
      <c r="I18" s="51">
        <v>13.0</v>
      </c>
      <c r="J18" s="51">
        <f t="shared" si="5"/>
        <v>923</v>
      </c>
      <c r="K18" s="51">
        <f t="shared" si="6"/>
        <v>1560</v>
      </c>
      <c r="L18" s="51">
        <v>3.0</v>
      </c>
      <c r="M18" s="51">
        <f t="shared" si="7"/>
        <v>165</v>
      </c>
      <c r="N18" s="51">
        <f t="shared" si="8"/>
        <v>330</v>
      </c>
      <c r="O18" s="51">
        <v>1.0</v>
      </c>
      <c r="P18" s="51">
        <f t="shared" si="9"/>
        <v>60</v>
      </c>
      <c r="Q18" s="51">
        <f t="shared" si="10"/>
        <v>120</v>
      </c>
      <c r="R18" s="51">
        <v>15.0</v>
      </c>
      <c r="S18" s="51">
        <f t="shared" si="11"/>
        <v>900</v>
      </c>
      <c r="T18" s="51">
        <f t="shared" si="12"/>
        <v>1800</v>
      </c>
      <c r="U18" s="51">
        <v>4.0</v>
      </c>
      <c r="V18" s="51">
        <f t="shared" si="13"/>
        <v>400</v>
      </c>
      <c r="W18" s="51">
        <f t="shared" si="14"/>
        <v>800</v>
      </c>
      <c r="X18" s="51">
        <v>9.0</v>
      </c>
      <c r="Y18" s="51">
        <f t="shared" si="15"/>
        <v>1080</v>
      </c>
      <c r="Z18" s="51">
        <f t="shared" si="16"/>
        <v>2340</v>
      </c>
      <c r="AA18" s="51">
        <v>5.0</v>
      </c>
      <c r="AB18" s="51">
        <f t="shared" si="17"/>
        <v>625</v>
      </c>
      <c r="AC18" s="51">
        <f t="shared" si="18"/>
        <v>1250</v>
      </c>
      <c r="AD18" s="51">
        <v>2.0</v>
      </c>
      <c r="AE18" s="51">
        <f t="shared" si="19"/>
        <v>260</v>
      </c>
      <c r="AF18" s="51">
        <f t="shared" si="20"/>
        <v>520</v>
      </c>
      <c r="AG18" s="51">
        <v>3.0</v>
      </c>
      <c r="AH18" s="51">
        <f t="shared" si="21"/>
        <v>375</v>
      </c>
      <c r="AI18" s="51">
        <f t="shared" si="22"/>
        <v>780</v>
      </c>
      <c r="AJ18" s="51">
        <v>3.0</v>
      </c>
      <c r="AK18" s="51">
        <f t="shared" si="23"/>
        <v>480</v>
      </c>
      <c r="AL18" s="51">
        <f t="shared" si="24"/>
        <v>900</v>
      </c>
      <c r="AM18" s="51">
        <v>3.0</v>
      </c>
      <c r="AN18" s="51">
        <f t="shared" si="25"/>
        <v>600</v>
      </c>
      <c r="AO18" s="51">
        <f t="shared" si="26"/>
        <v>750</v>
      </c>
      <c r="AP18" s="51">
        <v>4.0</v>
      </c>
      <c r="AQ18" s="51">
        <f t="shared" si="27"/>
        <v>900</v>
      </c>
      <c r="AR18" s="51">
        <f t="shared" si="28"/>
        <v>1520</v>
      </c>
      <c r="AS18" s="51">
        <v>3.0</v>
      </c>
      <c r="AT18" s="51">
        <f t="shared" si="29"/>
        <v>675</v>
      </c>
      <c r="AU18" s="51">
        <f t="shared" si="30"/>
        <v>1140</v>
      </c>
      <c r="AV18" s="51">
        <v>3.0</v>
      </c>
      <c r="AW18" s="51">
        <f t="shared" si="31"/>
        <v>675</v>
      </c>
      <c r="AX18" s="51">
        <f t="shared" si="32"/>
        <v>1140</v>
      </c>
      <c r="AY18" s="35">
        <v>45456.0</v>
      </c>
      <c r="AZ18" s="34">
        <f t="shared" si="33"/>
        <v>16050</v>
      </c>
      <c r="BA18" s="51" t="s">
        <v>32</v>
      </c>
    </row>
    <row r="19" ht="15.75" customHeight="1">
      <c r="A19" s="50">
        <v>14.0</v>
      </c>
      <c r="B19" s="51" t="s">
        <v>33</v>
      </c>
      <c r="C19" s="51">
        <v>24.0</v>
      </c>
      <c r="D19" s="51">
        <f t="shared" si="1"/>
        <v>960</v>
      </c>
      <c r="E19" s="51">
        <f t="shared" si="2"/>
        <v>1920</v>
      </c>
      <c r="F19" s="51">
        <v>2.0</v>
      </c>
      <c r="G19" s="51">
        <f t="shared" si="3"/>
        <v>134</v>
      </c>
      <c r="H19" s="51">
        <f t="shared" si="4"/>
        <v>200</v>
      </c>
      <c r="I19" s="51">
        <v>19.0</v>
      </c>
      <c r="J19" s="51">
        <f t="shared" si="5"/>
        <v>1349</v>
      </c>
      <c r="K19" s="51">
        <f t="shared" si="6"/>
        <v>2280</v>
      </c>
      <c r="L19" s="51">
        <v>6.0</v>
      </c>
      <c r="M19" s="51">
        <f t="shared" si="7"/>
        <v>330</v>
      </c>
      <c r="N19" s="51">
        <f t="shared" si="8"/>
        <v>660</v>
      </c>
      <c r="O19" s="51">
        <v>9.0</v>
      </c>
      <c r="P19" s="51">
        <f t="shared" si="9"/>
        <v>540</v>
      </c>
      <c r="Q19" s="51">
        <f t="shared" si="10"/>
        <v>1080</v>
      </c>
      <c r="R19" s="51">
        <v>12.0</v>
      </c>
      <c r="S19" s="51">
        <f t="shared" si="11"/>
        <v>720</v>
      </c>
      <c r="T19" s="51">
        <f t="shared" si="12"/>
        <v>1440</v>
      </c>
      <c r="U19" s="51">
        <v>2.0</v>
      </c>
      <c r="V19" s="51">
        <f t="shared" si="13"/>
        <v>200</v>
      </c>
      <c r="W19" s="51">
        <f t="shared" si="14"/>
        <v>400</v>
      </c>
      <c r="X19" s="51">
        <v>13.0</v>
      </c>
      <c r="Y19" s="51">
        <f t="shared" si="15"/>
        <v>1560</v>
      </c>
      <c r="Z19" s="51">
        <f t="shared" si="16"/>
        <v>3380</v>
      </c>
      <c r="AA19" s="51">
        <v>4.0</v>
      </c>
      <c r="AB19" s="51">
        <f t="shared" si="17"/>
        <v>500</v>
      </c>
      <c r="AC19" s="51">
        <f t="shared" si="18"/>
        <v>1000</v>
      </c>
      <c r="AD19" s="51">
        <v>12.0</v>
      </c>
      <c r="AE19" s="51">
        <f t="shared" si="19"/>
        <v>1560</v>
      </c>
      <c r="AF19" s="51">
        <f t="shared" si="20"/>
        <v>3120</v>
      </c>
      <c r="AG19" s="51">
        <v>10.0</v>
      </c>
      <c r="AH19" s="51">
        <f t="shared" si="21"/>
        <v>1250</v>
      </c>
      <c r="AI19" s="51">
        <f t="shared" si="22"/>
        <v>2600</v>
      </c>
      <c r="AJ19" s="51">
        <v>2.0</v>
      </c>
      <c r="AK19" s="51">
        <f t="shared" si="23"/>
        <v>320</v>
      </c>
      <c r="AL19" s="51">
        <f t="shared" si="24"/>
        <v>600</v>
      </c>
      <c r="AM19" s="51">
        <v>2.0</v>
      </c>
      <c r="AN19" s="51">
        <f t="shared" si="25"/>
        <v>400</v>
      </c>
      <c r="AO19" s="51">
        <f t="shared" si="26"/>
        <v>500</v>
      </c>
      <c r="AP19" s="51">
        <v>3.0</v>
      </c>
      <c r="AQ19" s="51">
        <f t="shared" si="27"/>
        <v>675</v>
      </c>
      <c r="AR19" s="51">
        <f t="shared" si="28"/>
        <v>1140</v>
      </c>
      <c r="AS19" s="51">
        <v>1.0</v>
      </c>
      <c r="AT19" s="51">
        <f t="shared" si="29"/>
        <v>225</v>
      </c>
      <c r="AU19" s="51">
        <f t="shared" si="30"/>
        <v>380</v>
      </c>
      <c r="AV19" s="51">
        <v>3.0</v>
      </c>
      <c r="AW19" s="51">
        <f t="shared" si="31"/>
        <v>675</v>
      </c>
      <c r="AX19" s="51">
        <f t="shared" si="32"/>
        <v>1140</v>
      </c>
      <c r="AY19" s="35">
        <v>45457.0</v>
      </c>
      <c r="AZ19" s="34">
        <f t="shared" si="33"/>
        <v>21840</v>
      </c>
      <c r="BA19" s="51" t="s">
        <v>33</v>
      </c>
    </row>
    <row r="20" ht="15.75" customHeight="1">
      <c r="A20" s="50">
        <v>15.0</v>
      </c>
      <c r="B20" s="51" t="s">
        <v>34</v>
      </c>
      <c r="C20" s="51">
        <v>20.0</v>
      </c>
      <c r="D20" s="51">
        <f t="shared" si="1"/>
        <v>800</v>
      </c>
      <c r="E20" s="51">
        <f t="shared" si="2"/>
        <v>1600</v>
      </c>
      <c r="F20" s="51">
        <v>11.0</v>
      </c>
      <c r="G20" s="51">
        <f t="shared" si="3"/>
        <v>737</v>
      </c>
      <c r="H20" s="51">
        <f t="shared" si="4"/>
        <v>1100</v>
      </c>
      <c r="I20" s="51">
        <v>13.0</v>
      </c>
      <c r="J20" s="51">
        <f t="shared" si="5"/>
        <v>923</v>
      </c>
      <c r="K20" s="51">
        <f t="shared" si="6"/>
        <v>1560</v>
      </c>
      <c r="L20" s="51">
        <v>13.0</v>
      </c>
      <c r="M20" s="51">
        <f t="shared" si="7"/>
        <v>715</v>
      </c>
      <c r="N20" s="51">
        <f t="shared" si="8"/>
        <v>1430</v>
      </c>
      <c r="O20" s="51">
        <v>4.0</v>
      </c>
      <c r="P20" s="51">
        <f t="shared" si="9"/>
        <v>240</v>
      </c>
      <c r="Q20" s="51">
        <f t="shared" si="10"/>
        <v>480</v>
      </c>
      <c r="R20" s="51">
        <v>15.0</v>
      </c>
      <c r="S20" s="51">
        <f t="shared" si="11"/>
        <v>900</v>
      </c>
      <c r="T20" s="51">
        <f t="shared" si="12"/>
        <v>1800</v>
      </c>
      <c r="U20" s="51">
        <v>12.0</v>
      </c>
      <c r="V20" s="51">
        <f t="shared" si="13"/>
        <v>1200</v>
      </c>
      <c r="W20" s="51">
        <f t="shared" si="14"/>
        <v>2400</v>
      </c>
      <c r="X20" s="51">
        <v>12.0</v>
      </c>
      <c r="Y20" s="51">
        <f t="shared" si="15"/>
        <v>1440</v>
      </c>
      <c r="Z20" s="51">
        <f t="shared" si="16"/>
        <v>3120</v>
      </c>
      <c r="AA20" s="51">
        <v>0.0</v>
      </c>
      <c r="AB20" s="51">
        <f t="shared" si="17"/>
        <v>0</v>
      </c>
      <c r="AC20" s="51">
        <f t="shared" si="18"/>
        <v>0</v>
      </c>
      <c r="AD20" s="51">
        <v>4.0</v>
      </c>
      <c r="AE20" s="51">
        <f t="shared" si="19"/>
        <v>520</v>
      </c>
      <c r="AF20" s="51">
        <f t="shared" si="20"/>
        <v>1040</v>
      </c>
      <c r="AG20" s="51">
        <v>4.0</v>
      </c>
      <c r="AH20" s="51">
        <f t="shared" si="21"/>
        <v>500</v>
      </c>
      <c r="AI20" s="51">
        <f t="shared" si="22"/>
        <v>1040</v>
      </c>
      <c r="AJ20" s="51">
        <v>3.0</v>
      </c>
      <c r="AK20" s="51">
        <f t="shared" si="23"/>
        <v>480</v>
      </c>
      <c r="AL20" s="51">
        <f t="shared" si="24"/>
        <v>900</v>
      </c>
      <c r="AM20" s="51">
        <v>4.0</v>
      </c>
      <c r="AN20" s="51">
        <f t="shared" si="25"/>
        <v>800</v>
      </c>
      <c r="AO20" s="51">
        <f t="shared" si="26"/>
        <v>1000</v>
      </c>
      <c r="AP20" s="51">
        <v>4.0</v>
      </c>
      <c r="AQ20" s="51">
        <f t="shared" si="27"/>
        <v>900</v>
      </c>
      <c r="AR20" s="51">
        <f t="shared" si="28"/>
        <v>1520</v>
      </c>
      <c r="AS20" s="51">
        <v>1.0</v>
      </c>
      <c r="AT20" s="51">
        <f t="shared" si="29"/>
        <v>225</v>
      </c>
      <c r="AU20" s="51">
        <f t="shared" si="30"/>
        <v>380</v>
      </c>
      <c r="AV20" s="51">
        <v>3.0</v>
      </c>
      <c r="AW20" s="51">
        <f t="shared" si="31"/>
        <v>675</v>
      </c>
      <c r="AX20" s="51">
        <f t="shared" si="32"/>
        <v>1140</v>
      </c>
      <c r="AY20" s="35">
        <v>45458.0</v>
      </c>
      <c r="AZ20" s="34">
        <f t="shared" si="33"/>
        <v>20510</v>
      </c>
      <c r="BA20" s="51" t="s">
        <v>34</v>
      </c>
    </row>
    <row r="21" ht="15.75" customHeight="1">
      <c r="A21" s="50">
        <v>16.0</v>
      </c>
      <c r="B21" s="51" t="s">
        <v>35</v>
      </c>
      <c r="C21" s="51">
        <v>11.0</v>
      </c>
      <c r="D21" s="51">
        <f t="shared" si="1"/>
        <v>440</v>
      </c>
      <c r="E21" s="51">
        <f t="shared" si="2"/>
        <v>880</v>
      </c>
      <c r="F21" s="51">
        <v>10.0</v>
      </c>
      <c r="G21" s="51">
        <f t="shared" si="3"/>
        <v>670</v>
      </c>
      <c r="H21" s="51">
        <f t="shared" si="4"/>
        <v>1000</v>
      </c>
      <c r="I21" s="51">
        <v>10.0</v>
      </c>
      <c r="J21" s="51">
        <f t="shared" si="5"/>
        <v>710</v>
      </c>
      <c r="K21" s="51">
        <f t="shared" si="6"/>
        <v>1200</v>
      </c>
      <c r="L21" s="51">
        <v>10.0</v>
      </c>
      <c r="M21" s="51">
        <f t="shared" si="7"/>
        <v>550</v>
      </c>
      <c r="N21" s="51">
        <f t="shared" si="8"/>
        <v>1100</v>
      </c>
      <c r="O21" s="51">
        <v>6.0</v>
      </c>
      <c r="P21" s="51">
        <f t="shared" si="9"/>
        <v>360</v>
      </c>
      <c r="Q21" s="51">
        <f t="shared" si="10"/>
        <v>720</v>
      </c>
      <c r="R21" s="51">
        <v>16.0</v>
      </c>
      <c r="S21" s="51">
        <f t="shared" si="11"/>
        <v>960</v>
      </c>
      <c r="T21" s="51">
        <f t="shared" si="12"/>
        <v>1920</v>
      </c>
      <c r="U21" s="51">
        <v>4.0</v>
      </c>
      <c r="V21" s="51">
        <f t="shared" si="13"/>
        <v>400</v>
      </c>
      <c r="W21" s="51">
        <f t="shared" si="14"/>
        <v>800</v>
      </c>
      <c r="X21" s="51">
        <v>3.0</v>
      </c>
      <c r="Y21" s="51">
        <f t="shared" si="15"/>
        <v>360</v>
      </c>
      <c r="Z21" s="51">
        <f t="shared" si="16"/>
        <v>780</v>
      </c>
      <c r="AA21" s="51">
        <v>8.0</v>
      </c>
      <c r="AB21" s="51">
        <f t="shared" si="17"/>
        <v>1000</v>
      </c>
      <c r="AC21" s="51">
        <f t="shared" si="18"/>
        <v>2000</v>
      </c>
      <c r="AD21" s="51">
        <v>5.0</v>
      </c>
      <c r="AE21" s="51">
        <f t="shared" si="19"/>
        <v>650</v>
      </c>
      <c r="AF21" s="51">
        <f t="shared" si="20"/>
        <v>1300</v>
      </c>
      <c r="AG21" s="51">
        <v>2.0</v>
      </c>
      <c r="AH21" s="51">
        <f t="shared" si="21"/>
        <v>250</v>
      </c>
      <c r="AI21" s="51">
        <f t="shared" si="22"/>
        <v>520</v>
      </c>
      <c r="AJ21" s="51">
        <v>8.0</v>
      </c>
      <c r="AK21" s="51">
        <f t="shared" si="23"/>
        <v>1280</v>
      </c>
      <c r="AL21" s="51">
        <f t="shared" si="24"/>
        <v>2400</v>
      </c>
      <c r="AM21" s="51">
        <v>2.0</v>
      </c>
      <c r="AN21" s="51">
        <f t="shared" si="25"/>
        <v>400</v>
      </c>
      <c r="AO21" s="51">
        <f t="shared" si="26"/>
        <v>500</v>
      </c>
      <c r="AP21" s="51">
        <v>2.0</v>
      </c>
      <c r="AQ21" s="51">
        <f t="shared" si="27"/>
        <v>450</v>
      </c>
      <c r="AR21" s="51">
        <f t="shared" si="28"/>
        <v>760</v>
      </c>
      <c r="AS21" s="51">
        <v>2.0</v>
      </c>
      <c r="AT21" s="51">
        <f t="shared" si="29"/>
        <v>450</v>
      </c>
      <c r="AU21" s="51">
        <f t="shared" si="30"/>
        <v>760</v>
      </c>
      <c r="AV21" s="51">
        <v>4.0</v>
      </c>
      <c r="AW21" s="51">
        <f t="shared" si="31"/>
        <v>900</v>
      </c>
      <c r="AX21" s="51">
        <f t="shared" si="32"/>
        <v>1520</v>
      </c>
      <c r="AY21" s="35">
        <v>45459.0</v>
      </c>
      <c r="AZ21" s="34">
        <f t="shared" si="33"/>
        <v>18160</v>
      </c>
      <c r="BA21" s="51" t="s">
        <v>35</v>
      </c>
    </row>
    <row r="22" ht="15.75" customHeight="1">
      <c r="A22" s="50">
        <v>17.0</v>
      </c>
      <c r="B22" s="52" t="s">
        <v>36</v>
      </c>
      <c r="C22" s="51">
        <v>21.0</v>
      </c>
      <c r="D22" s="51">
        <f t="shared" si="1"/>
        <v>840</v>
      </c>
      <c r="E22" s="51">
        <f t="shared" si="2"/>
        <v>1680</v>
      </c>
      <c r="F22" s="51">
        <v>7.0</v>
      </c>
      <c r="G22" s="51">
        <f t="shared" si="3"/>
        <v>469</v>
      </c>
      <c r="H22" s="51">
        <f t="shared" si="4"/>
        <v>700</v>
      </c>
      <c r="I22" s="51">
        <v>11.0</v>
      </c>
      <c r="J22" s="51">
        <f t="shared" si="5"/>
        <v>781</v>
      </c>
      <c r="K22" s="51">
        <f t="shared" si="6"/>
        <v>1320</v>
      </c>
      <c r="L22" s="51">
        <v>8.0</v>
      </c>
      <c r="M22" s="51">
        <f t="shared" si="7"/>
        <v>440</v>
      </c>
      <c r="N22" s="51">
        <f t="shared" si="8"/>
        <v>880</v>
      </c>
      <c r="O22" s="51">
        <v>3.0</v>
      </c>
      <c r="P22" s="51">
        <f t="shared" si="9"/>
        <v>180</v>
      </c>
      <c r="Q22" s="51">
        <f t="shared" si="10"/>
        <v>360</v>
      </c>
      <c r="R22" s="51">
        <v>12.0</v>
      </c>
      <c r="S22" s="51">
        <f t="shared" si="11"/>
        <v>720</v>
      </c>
      <c r="T22" s="51">
        <f t="shared" si="12"/>
        <v>1440</v>
      </c>
      <c r="U22" s="51">
        <v>6.0</v>
      </c>
      <c r="V22" s="51">
        <f t="shared" si="13"/>
        <v>600</v>
      </c>
      <c r="W22" s="51">
        <f t="shared" si="14"/>
        <v>1200</v>
      </c>
      <c r="X22" s="51">
        <v>6.0</v>
      </c>
      <c r="Y22" s="51">
        <f t="shared" si="15"/>
        <v>720</v>
      </c>
      <c r="Z22" s="51">
        <f t="shared" si="16"/>
        <v>1560</v>
      </c>
      <c r="AA22" s="51">
        <v>4.0</v>
      </c>
      <c r="AB22" s="51">
        <f t="shared" si="17"/>
        <v>500</v>
      </c>
      <c r="AC22" s="51">
        <f t="shared" si="18"/>
        <v>1000</v>
      </c>
      <c r="AD22" s="51">
        <v>4.0</v>
      </c>
      <c r="AE22" s="51">
        <f t="shared" si="19"/>
        <v>520</v>
      </c>
      <c r="AF22" s="51">
        <f t="shared" si="20"/>
        <v>1040</v>
      </c>
      <c r="AG22" s="51">
        <v>9.0</v>
      </c>
      <c r="AH22" s="51">
        <f t="shared" si="21"/>
        <v>1125</v>
      </c>
      <c r="AI22" s="51">
        <f t="shared" si="22"/>
        <v>2340</v>
      </c>
      <c r="AJ22" s="51">
        <v>4.0</v>
      </c>
      <c r="AK22" s="51">
        <f t="shared" si="23"/>
        <v>640</v>
      </c>
      <c r="AL22" s="51">
        <f t="shared" si="24"/>
        <v>1200</v>
      </c>
      <c r="AM22" s="51">
        <v>8.0</v>
      </c>
      <c r="AN22" s="51">
        <f t="shared" si="25"/>
        <v>1600</v>
      </c>
      <c r="AO22" s="51">
        <f t="shared" si="26"/>
        <v>2000</v>
      </c>
      <c r="AP22" s="51">
        <v>11.0</v>
      </c>
      <c r="AQ22" s="51">
        <f t="shared" si="27"/>
        <v>2475</v>
      </c>
      <c r="AR22" s="51">
        <f t="shared" si="28"/>
        <v>4180</v>
      </c>
      <c r="AS22" s="51">
        <v>4.0</v>
      </c>
      <c r="AT22" s="51">
        <f t="shared" si="29"/>
        <v>900</v>
      </c>
      <c r="AU22" s="51">
        <f t="shared" si="30"/>
        <v>1520</v>
      </c>
      <c r="AV22" s="51">
        <v>2.0</v>
      </c>
      <c r="AW22" s="51">
        <f t="shared" si="31"/>
        <v>450</v>
      </c>
      <c r="AX22" s="51">
        <f t="shared" si="32"/>
        <v>760</v>
      </c>
      <c r="AY22" s="35">
        <v>45460.0</v>
      </c>
      <c r="AZ22" s="34">
        <f t="shared" si="33"/>
        <v>23180</v>
      </c>
      <c r="BA22" s="52" t="s">
        <v>36</v>
      </c>
    </row>
    <row r="23" ht="15.75" customHeight="1">
      <c r="A23" s="50">
        <v>18.0</v>
      </c>
      <c r="B23" s="51" t="s">
        <v>37</v>
      </c>
      <c r="C23" s="51">
        <v>24.0</v>
      </c>
      <c r="D23" s="51">
        <f t="shared" si="1"/>
        <v>960</v>
      </c>
      <c r="E23" s="51">
        <f t="shared" si="2"/>
        <v>1920</v>
      </c>
      <c r="F23" s="51">
        <v>3.0</v>
      </c>
      <c r="G23" s="51">
        <f t="shared" si="3"/>
        <v>201</v>
      </c>
      <c r="H23" s="51">
        <f t="shared" si="4"/>
        <v>300</v>
      </c>
      <c r="I23" s="51">
        <v>15.0</v>
      </c>
      <c r="J23" s="51">
        <f t="shared" si="5"/>
        <v>1065</v>
      </c>
      <c r="K23" s="51">
        <f t="shared" si="6"/>
        <v>1800</v>
      </c>
      <c r="L23" s="51">
        <v>11.0</v>
      </c>
      <c r="M23" s="51">
        <f t="shared" si="7"/>
        <v>605</v>
      </c>
      <c r="N23" s="51">
        <f t="shared" si="8"/>
        <v>1210</v>
      </c>
      <c r="O23" s="51">
        <v>6.0</v>
      </c>
      <c r="P23" s="51">
        <f t="shared" si="9"/>
        <v>360</v>
      </c>
      <c r="Q23" s="51">
        <f t="shared" si="10"/>
        <v>720</v>
      </c>
      <c r="R23" s="51">
        <v>10.0</v>
      </c>
      <c r="S23" s="51">
        <f t="shared" si="11"/>
        <v>600</v>
      </c>
      <c r="T23" s="51">
        <f t="shared" si="12"/>
        <v>1200</v>
      </c>
      <c r="U23" s="51">
        <v>4.0</v>
      </c>
      <c r="V23" s="51">
        <f t="shared" si="13"/>
        <v>400</v>
      </c>
      <c r="W23" s="51">
        <f t="shared" si="14"/>
        <v>800</v>
      </c>
      <c r="X23" s="51">
        <v>9.0</v>
      </c>
      <c r="Y23" s="51">
        <f t="shared" si="15"/>
        <v>1080</v>
      </c>
      <c r="Z23" s="51">
        <f t="shared" si="16"/>
        <v>2340</v>
      </c>
      <c r="AA23" s="51">
        <v>2.0</v>
      </c>
      <c r="AB23" s="51">
        <f t="shared" si="17"/>
        <v>250</v>
      </c>
      <c r="AC23" s="51">
        <f t="shared" si="18"/>
        <v>500</v>
      </c>
      <c r="AD23" s="51">
        <v>8.0</v>
      </c>
      <c r="AE23" s="51">
        <f t="shared" si="19"/>
        <v>1040</v>
      </c>
      <c r="AF23" s="51">
        <f t="shared" si="20"/>
        <v>2080</v>
      </c>
      <c r="AG23" s="51">
        <v>4.0</v>
      </c>
      <c r="AH23" s="51">
        <f t="shared" si="21"/>
        <v>500</v>
      </c>
      <c r="AI23" s="51">
        <f t="shared" si="22"/>
        <v>1040</v>
      </c>
      <c r="AJ23" s="51">
        <v>2.0</v>
      </c>
      <c r="AK23" s="51">
        <f t="shared" si="23"/>
        <v>320</v>
      </c>
      <c r="AL23" s="51">
        <f t="shared" si="24"/>
        <v>600</v>
      </c>
      <c r="AM23" s="51">
        <v>0.0</v>
      </c>
      <c r="AN23" s="51">
        <f t="shared" si="25"/>
        <v>0</v>
      </c>
      <c r="AO23" s="51">
        <f t="shared" si="26"/>
        <v>0</v>
      </c>
      <c r="AP23" s="51">
        <v>5.0</v>
      </c>
      <c r="AQ23" s="51">
        <f t="shared" si="27"/>
        <v>1125</v>
      </c>
      <c r="AR23" s="51">
        <f t="shared" si="28"/>
        <v>1900</v>
      </c>
      <c r="AS23" s="51">
        <v>0.0</v>
      </c>
      <c r="AT23" s="51">
        <f t="shared" si="29"/>
        <v>0</v>
      </c>
      <c r="AU23" s="51">
        <f t="shared" si="30"/>
        <v>0</v>
      </c>
      <c r="AV23" s="51">
        <v>5.0</v>
      </c>
      <c r="AW23" s="51">
        <f t="shared" si="31"/>
        <v>1125</v>
      </c>
      <c r="AX23" s="51">
        <f t="shared" si="32"/>
        <v>1900</v>
      </c>
      <c r="AY23" s="35">
        <v>45461.0</v>
      </c>
      <c r="AZ23" s="34">
        <f t="shared" si="33"/>
        <v>18310</v>
      </c>
      <c r="BA23" s="51" t="s">
        <v>37</v>
      </c>
    </row>
    <row r="24" ht="15.75" customHeight="1">
      <c r="A24" s="50">
        <v>19.0</v>
      </c>
      <c r="B24" s="51" t="s">
        <v>31</v>
      </c>
      <c r="C24" s="51">
        <v>23.0</v>
      </c>
      <c r="D24" s="51">
        <f t="shared" si="1"/>
        <v>920</v>
      </c>
      <c r="E24" s="51">
        <f t="shared" si="2"/>
        <v>1840</v>
      </c>
      <c r="F24" s="51">
        <v>15.0</v>
      </c>
      <c r="G24" s="51">
        <f t="shared" si="3"/>
        <v>1005</v>
      </c>
      <c r="H24" s="51">
        <f t="shared" si="4"/>
        <v>1500</v>
      </c>
      <c r="I24" s="51">
        <v>10.0</v>
      </c>
      <c r="J24" s="51">
        <f t="shared" si="5"/>
        <v>710</v>
      </c>
      <c r="K24" s="51">
        <f t="shared" si="6"/>
        <v>1200</v>
      </c>
      <c r="L24" s="51">
        <v>8.0</v>
      </c>
      <c r="M24" s="51">
        <f t="shared" si="7"/>
        <v>440</v>
      </c>
      <c r="N24" s="51">
        <f t="shared" si="8"/>
        <v>880</v>
      </c>
      <c r="O24" s="51">
        <v>3.0</v>
      </c>
      <c r="P24" s="51">
        <f t="shared" si="9"/>
        <v>180</v>
      </c>
      <c r="Q24" s="51">
        <f t="shared" si="10"/>
        <v>360</v>
      </c>
      <c r="R24" s="51">
        <v>5.0</v>
      </c>
      <c r="S24" s="51">
        <f t="shared" si="11"/>
        <v>300</v>
      </c>
      <c r="T24" s="51">
        <f t="shared" si="12"/>
        <v>600</v>
      </c>
      <c r="U24" s="51">
        <v>11.0</v>
      </c>
      <c r="V24" s="51">
        <f t="shared" si="13"/>
        <v>1100</v>
      </c>
      <c r="W24" s="51">
        <f t="shared" si="14"/>
        <v>2200</v>
      </c>
      <c r="X24" s="51">
        <v>3.0</v>
      </c>
      <c r="Y24" s="51">
        <f t="shared" si="15"/>
        <v>360</v>
      </c>
      <c r="Z24" s="51">
        <f t="shared" si="16"/>
        <v>780</v>
      </c>
      <c r="AA24" s="51">
        <v>1.0</v>
      </c>
      <c r="AB24" s="51">
        <f t="shared" si="17"/>
        <v>125</v>
      </c>
      <c r="AC24" s="51">
        <f t="shared" si="18"/>
        <v>250</v>
      </c>
      <c r="AD24" s="51">
        <v>5.0</v>
      </c>
      <c r="AE24" s="51">
        <f t="shared" si="19"/>
        <v>650</v>
      </c>
      <c r="AF24" s="51">
        <f t="shared" si="20"/>
        <v>1300</v>
      </c>
      <c r="AG24" s="51">
        <v>9.0</v>
      </c>
      <c r="AH24" s="51">
        <f t="shared" si="21"/>
        <v>1125</v>
      </c>
      <c r="AI24" s="51">
        <f t="shared" si="22"/>
        <v>2340</v>
      </c>
      <c r="AJ24" s="51">
        <v>5.0</v>
      </c>
      <c r="AK24" s="51">
        <f t="shared" si="23"/>
        <v>800</v>
      </c>
      <c r="AL24" s="51">
        <f t="shared" si="24"/>
        <v>1500</v>
      </c>
      <c r="AM24" s="51">
        <v>6.0</v>
      </c>
      <c r="AN24" s="51">
        <f t="shared" si="25"/>
        <v>1200</v>
      </c>
      <c r="AO24" s="51">
        <f t="shared" si="26"/>
        <v>1500</v>
      </c>
      <c r="AP24" s="51">
        <v>16.0</v>
      </c>
      <c r="AQ24" s="51">
        <f t="shared" si="27"/>
        <v>3600</v>
      </c>
      <c r="AR24" s="51">
        <f t="shared" si="28"/>
        <v>6080</v>
      </c>
      <c r="AS24" s="51">
        <v>6.0</v>
      </c>
      <c r="AT24" s="51">
        <f t="shared" si="29"/>
        <v>1350</v>
      </c>
      <c r="AU24" s="51">
        <f t="shared" si="30"/>
        <v>2280</v>
      </c>
      <c r="AV24" s="51">
        <v>3.0</v>
      </c>
      <c r="AW24" s="51">
        <f t="shared" si="31"/>
        <v>675</v>
      </c>
      <c r="AX24" s="51">
        <f t="shared" si="32"/>
        <v>1140</v>
      </c>
      <c r="AY24" s="35">
        <v>45462.0</v>
      </c>
      <c r="AZ24" s="34">
        <f t="shared" si="33"/>
        <v>25750</v>
      </c>
      <c r="BA24" s="51" t="s">
        <v>31</v>
      </c>
    </row>
    <row r="25" ht="15.75" customHeight="1">
      <c r="A25" s="50">
        <v>20.0</v>
      </c>
      <c r="B25" s="51" t="s">
        <v>32</v>
      </c>
      <c r="C25" s="51">
        <v>19.0</v>
      </c>
      <c r="D25" s="51">
        <f t="shared" si="1"/>
        <v>760</v>
      </c>
      <c r="E25" s="51">
        <f t="shared" si="2"/>
        <v>1520</v>
      </c>
      <c r="F25" s="51">
        <v>17.0</v>
      </c>
      <c r="G25" s="51">
        <f t="shared" si="3"/>
        <v>1139</v>
      </c>
      <c r="H25" s="51">
        <f t="shared" si="4"/>
        <v>1700</v>
      </c>
      <c r="I25" s="51">
        <v>9.0</v>
      </c>
      <c r="J25" s="51">
        <f t="shared" si="5"/>
        <v>639</v>
      </c>
      <c r="K25" s="51">
        <f t="shared" si="6"/>
        <v>1080</v>
      </c>
      <c r="L25" s="51">
        <v>5.0</v>
      </c>
      <c r="M25" s="51">
        <f t="shared" si="7"/>
        <v>275</v>
      </c>
      <c r="N25" s="51">
        <f t="shared" si="8"/>
        <v>550</v>
      </c>
      <c r="O25" s="51">
        <v>3.0</v>
      </c>
      <c r="P25" s="51">
        <f t="shared" si="9"/>
        <v>180</v>
      </c>
      <c r="Q25" s="51">
        <f t="shared" si="10"/>
        <v>360</v>
      </c>
      <c r="R25" s="51">
        <v>15.0</v>
      </c>
      <c r="S25" s="51">
        <f t="shared" si="11"/>
        <v>900</v>
      </c>
      <c r="T25" s="51">
        <f t="shared" si="12"/>
        <v>1800</v>
      </c>
      <c r="U25" s="51">
        <v>2.0</v>
      </c>
      <c r="V25" s="51">
        <f t="shared" si="13"/>
        <v>200</v>
      </c>
      <c r="W25" s="51">
        <f t="shared" si="14"/>
        <v>400</v>
      </c>
      <c r="X25" s="51">
        <v>4.0</v>
      </c>
      <c r="Y25" s="51">
        <f t="shared" si="15"/>
        <v>480</v>
      </c>
      <c r="Z25" s="51">
        <f t="shared" si="16"/>
        <v>1040</v>
      </c>
      <c r="AA25" s="51">
        <v>4.0</v>
      </c>
      <c r="AB25" s="51">
        <f t="shared" si="17"/>
        <v>500</v>
      </c>
      <c r="AC25" s="51">
        <f t="shared" si="18"/>
        <v>1000</v>
      </c>
      <c r="AD25" s="51">
        <v>8.0</v>
      </c>
      <c r="AE25" s="51">
        <f t="shared" si="19"/>
        <v>1040</v>
      </c>
      <c r="AF25" s="51">
        <f t="shared" si="20"/>
        <v>2080</v>
      </c>
      <c r="AG25" s="51">
        <v>4.0</v>
      </c>
      <c r="AH25" s="51">
        <f t="shared" si="21"/>
        <v>500</v>
      </c>
      <c r="AI25" s="51">
        <f t="shared" si="22"/>
        <v>1040</v>
      </c>
      <c r="AJ25" s="51">
        <v>3.0</v>
      </c>
      <c r="AK25" s="51">
        <f t="shared" si="23"/>
        <v>480</v>
      </c>
      <c r="AL25" s="51">
        <f t="shared" si="24"/>
        <v>900</v>
      </c>
      <c r="AM25" s="51">
        <v>4.0</v>
      </c>
      <c r="AN25" s="51">
        <f t="shared" si="25"/>
        <v>800</v>
      </c>
      <c r="AO25" s="51">
        <f t="shared" si="26"/>
        <v>1000</v>
      </c>
      <c r="AP25" s="51">
        <v>5.0</v>
      </c>
      <c r="AQ25" s="51">
        <f t="shared" si="27"/>
        <v>1125</v>
      </c>
      <c r="AR25" s="51">
        <f t="shared" si="28"/>
        <v>1900</v>
      </c>
      <c r="AS25" s="51">
        <v>3.0</v>
      </c>
      <c r="AT25" s="51">
        <f t="shared" si="29"/>
        <v>675</v>
      </c>
      <c r="AU25" s="51">
        <f t="shared" si="30"/>
        <v>1140</v>
      </c>
      <c r="AV25" s="51">
        <v>4.0</v>
      </c>
      <c r="AW25" s="51">
        <f t="shared" si="31"/>
        <v>900</v>
      </c>
      <c r="AX25" s="51">
        <f t="shared" si="32"/>
        <v>1520</v>
      </c>
      <c r="AY25" s="35">
        <v>45463.0</v>
      </c>
      <c r="AZ25" s="34">
        <f t="shared" si="33"/>
        <v>19030</v>
      </c>
      <c r="BA25" s="51" t="s">
        <v>32</v>
      </c>
    </row>
    <row r="26" ht="15.75" customHeight="1">
      <c r="A26" s="50">
        <v>21.0</v>
      </c>
      <c r="B26" s="51" t="s">
        <v>33</v>
      </c>
      <c r="C26" s="51">
        <v>28.0</v>
      </c>
      <c r="D26" s="51">
        <f t="shared" si="1"/>
        <v>1120</v>
      </c>
      <c r="E26" s="51">
        <f t="shared" si="2"/>
        <v>2240</v>
      </c>
      <c r="F26" s="51">
        <v>5.0</v>
      </c>
      <c r="G26" s="51">
        <f t="shared" si="3"/>
        <v>335</v>
      </c>
      <c r="H26" s="51">
        <f t="shared" si="4"/>
        <v>500</v>
      </c>
      <c r="I26" s="51">
        <v>12.0</v>
      </c>
      <c r="J26" s="51">
        <f t="shared" si="5"/>
        <v>852</v>
      </c>
      <c r="K26" s="51">
        <f t="shared" si="6"/>
        <v>1440</v>
      </c>
      <c r="L26" s="51">
        <v>13.0</v>
      </c>
      <c r="M26" s="51">
        <f t="shared" si="7"/>
        <v>715</v>
      </c>
      <c r="N26" s="51">
        <f t="shared" si="8"/>
        <v>1430</v>
      </c>
      <c r="O26" s="51">
        <v>7.0</v>
      </c>
      <c r="P26" s="51">
        <f t="shared" si="9"/>
        <v>420</v>
      </c>
      <c r="Q26" s="51">
        <f t="shared" si="10"/>
        <v>840</v>
      </c>
      <c r="R26" s="51">
        <v>12.0</v>
      </c>
      <c r="S26" s="51">
        <f t="shared" si="11"/>
        <v>720</v>
      </c>
      <c r="T26" s="51">
        <f t="shared" si="12"/>
        <v>1440</v>
      </c>
      <c r="U26" s="51">
        <v>1.0</v>
      </c>
      <c r="V26" s="51">
        <f t="shared" si="13"/>
        <v>100</v>
      </c>
      <c r="W26" s="51">
        <f t="shared" si="14"/>
        <v>200</v>
      </c>
      <c r="X26" s="51">
        <v>6.0</v>
      </c>
      <c r="Y26" s="51">
        <f t="shared" si="15"/>
        <v>720</v>
      </c>
      <c r="Z26" s="51">
        <f t="shared" si="16"/>
        <v>1560</v>
      </c>
      <c r="AA26" s="51">
        <v>5.0</v>
      </c>
      <c r="AB26" s="51">
        <f t="shared" si="17"/>
        <v>625</v>
      </c>
      <c r="AC26" s="51">
        <f t="shared" si="18"/>
        <v>1250</v>
      </c>
      <c r="AD26" s="51">
        <v>10.0</v>
      </c>
      <c r="AE26" s="51">
        <f t="shared" si="19"/>
        <v>1300</v>
      </c>
      <c r="AF26" s="51">
        <f t="shared" si="20"/>
        <v>2600</v>
      </c>
      <c r="AG26" s="51">
        <v>10.0</v>
      </c>
      <c r="AH26" s="51">
        <f t="shared" si="21"/>
        <v>1250</v>
      </c>
      <c r="AI26" s="51">
        <f t="shared" si="22"/>
        <v>2600</v>
      </c>
      <c r="AJ26" s="51">
        <v>2.0</v>
      </c>
      <c r="AK26" s="51">
        <f t="shared" si="23"/>
        <v>320</v>
      </c>
      <c r="AL26" s="51">
        <f t="shared" si="24"/>
        <v>600</v>
      </c>
      <c r="AM26" s="51">
        <v>0.0</v>
      </c>
      <c r="AN26" s="51">
        <f t="shared" si="25"/>
        <v>0</v>
      </c>
      <c r="AO26" s="51">
        <f t="shared" si="26"/>
        <v>0</v>
      </c>
      <c r="AP26" s="51">
        <v>3.0</v>
      </c>
      <c r="AQ26" s="51">
        <f t="shared" si="27"/>
        <v>675</v>
      </c>
      <c r="AR26" s="51">
        <f t="shared" si="28"/>
        <v>1140</v>
      </c>
      <c r="AS26" s="51">
        <v>0.0</v>
      </c>
      <c r="AT26" s="51">
        <f t="shared" si="29"/>
        <v>0</v>
      </c>
      <c r="AU26" s="51">
        <f t="shared" si="30"/>
        <v>0</v>
      </c>
      <c r="AV26" s="51">
        <v>1.0</v>
      </c>
      <c r="AW26" s="51">
        <f t="shared" si="31"/>
        <v>225</v>
      </c>
      <c r="AX26" s="51">
        <f t="shared" si="32"/>
        <v>380</v>
      </c>
      <c r="AY26" s="35">
        <v>45464.0</v>
      </c>
      <c r="AZ26" s="34">
        <f t="shared" si="33"/>
        <v>18220</v>
      </c>
      <c r="BA26" s="51" t="s">
        <v>33</v>
      </c>
    </row>
    <row r="27" ht="15.75" customHeight="1">
      <c r="A27" s="50">
        <v>22.0</v>
      </c>
      <c r="B27" s="51" t="s">
        <v>34</v>
      </c>
      <c r="C27" s="51">
        <v>18.0</v>
      </c>
      <c r="D27" s="51">
        <f t="shared" si="1"/>
        <v>720</v>
      </c>
      <c r="E27" s="51">
        <f t="shared" si="2"/>
        <v>1440</v>
      </c>
      <c r="F27" s="51">
        <v>10.0</v>
      </c>
      <c r="G27" s="51">
        <f t="shared" si="3"/>
        <v>670</v>
      </c>
      <c r="H27" s="51">
        <f t="shared" si="4"/>
        <v>1000</v>
      </c>
      <c r="I27" s="51">
        <v>11.0</v>
      </c>
      <c r="J27" s="51">
        <f t="shared" si="5"/>
        <v>781</v>
      </c>
      <c r="K27" s="51">
        <f t="shared" si="6"/>
        <v>1320</v>
      </c>
      <c r="L27" s="51">
        <v>7.0</v>
      </c>
      <c r="M27" s="51">
        <f t="shared" si="7"/>
        <v>385</v>
      </c>
      <c r="N27" s="51">
        <f t="shared" si="8"/>
        <v>770</v>
      </c>
      <c r="O27" s="51">
        <v>2.0</v>
      </c>
      <c r="P27" s="51">
        <f t="shared" si="9"/>
        <v>120</v>
      </c>
      <c r="Q27" s="51">
        <f t="shared" si="10"/>
        <v>240</v>
      </c>
      <c r="R27" s="51">
        <v>17.0</v>
      </c>
      <c r="S27" s="51">
        <f t="shared" si="11"/>
        <v>1020</v>
      </c>
      <c r="T27" s="51">
        <f t="shared" si="12"/>
        <v>2040</v>
      </c>
      <c r="U27" s="51">
        <v>12.0</v>
      </c>
      <c r="V27" s="51">
        <f t="shared" si="13"/>
        <v>1200</v>
      </c>
      <c r="W27" s="51">
        <f t="shared" si="14"/>
        <v>2400</v>
      </c>
      <c r="X27" s="51">
        <v>4.0</v>
      </c>
      <c r="Y27" s="51">
        <f t="shared" si="15"/>
        <v>480</v>
      </c>
      <c r="Z27" s="51">
        <f t="shared" si="16"/>
        <v>1040</v>
      </c>
      <c r="AA27" s="51">
        <v>3.0</v>
      </c>
      <c r="AB27" s="51">
        <f t="shared" si="17"/>
        <v>375</v>
      </c>
      <c r="AC27" s="51">
        <f t="shared" si="18"/>
        <v>750</v>
      </c>
      <c r="AD27" s="51">
        <v>5.0</v>
      </c>
      <c r="AE27" s="51">
        <f t="shared" si="19"/>
        <v>650</v>
      </c>
      <c r="AF27" s="51">
        <f t="shared" si="20"/>
        <v>1300</v>
      </c>
      <c r="AG27" s="51">
        <v>3.0</v>
      </c>
      <c r="AH27" s="51">
        <f t="shared" si="21"/>
        <v>375</v>
      </c>
      <c r="AI27" s="51">
        <f t="shared" si="22"/>
        <v>780</v>
      </c>
      <c r="AJ27" s="51">
        <v>8.0</v>
      </c>
      <c r="AK27" s="51">
        <f t="shared" si="23"/>
        <v>1280</v>
      </c>
      <c r="AL27" s="51">
        <f t="shared" si="24"/>
        <v>2400</v>
      </c>
      <c r="AM27" s="51">
        <v>3.0</v>
      </c>
      <c r="AN27" s="51">
        <f t="shared" si="25"/>
        <v>600</v>
      </c>
      <c r="AO27" s="51">
        <f t="shared" si="26"/>
        <v>750</v>
      </c>
      <c r="AP27" s="51">
        <v>4.0</v>
      </c>
      <c r="AQ27" s="51">
        <f t="shared" si="27"/>
        <v>900</v>
      </c>
      <c r="AR27" s="51">
        <f t="shared" si="28"/>
        <v>1520</v>
      </c>
      <c r="AS27" s="51">
        <v>4.0</v>
      </c>
      <c r="AT27" s="51">
        <f t="shared" si="29"/>
        <v>900</v>
      </c>
      <c r="AU27" s="51">
        <f t="shared" si="30"/>
        <v>1520</v>
      </c>
      <c r="AV27" s="51">
        <v>4.0</v>
      </c>
      <c r="AW27" s="51">
        <f t="shared" si="31"/>
        <v>900</v>
      </c>
      <c r="AX27" s="51">
        <f t="shared" si="32"/>
        <v>1520</v>
      </c>
      <c r="AY27" s="35">
        <v>45465.0</v>
      </c>
      <c r="AZ27" s="34">
        <f t="shared" si="33"/>
        <v>20790</v>
      </c>
      <c r="BA27" s="51" t="s">
        <v>34</v>
      </c>
    </row>
    <row r="28" ht="15.75" customHeight="1">
      <c r="A28" s="50">
        <v>23.0</v>
      </c>
      <c r="B28" s="51" t="s">
        <v>35</v>
      </c>
      <c r="C28" s="51">
        <v>17.0</v>
      </c>
      <c r="D28" s="51">
        <f t="shared" si="1"/>
        <v>680</v>
      </c>
      <c r="E28" s="51">
        <f t="shared" si="2"/>
        <v>1360</v>
      </c>
      <c r="F28" s="51">
        <v>4.0</v>
      </c>
      <c r="G28" s="51">
        <f t="shared" si="3"/>
        <v>268</v>
      </c>
      <c r="H28" s="51">
        <f t="shared" si="4"/>
        <v>400</v>
      </c>
      <c r="I28" s="51">
        <v>9.0</v>
      </c>
      <c r="J28" s="51">
        <f t="shared" si="5"/>
        <v>639</v>
      </c>
      <c r="K28" s="51">
        <f t="shared" si="6"/>
        <v>1080</v>
      </c>
      <c r="L28" s="51">
        <v>10.0</v>
      </c>
      <c r="M28" s="51">
        <f t="shared" si="7"/>
        <v>550</v>
      </c>
      <c r="N28" s="51">
        <f t="shared" si="8"/>
        <v>1100</v>
      </c>
      <c r="O28" s="51">
        <v>3.0</v>
      </c>
      <c r="P28" s="51">
        <f t="shared" si="9"/>
        <v>180</v>
      </c>
      <c r="Q28" s="51">
        <f t="shared" si="10"/>
        <v>360</v>
      </c>
      <c r="R28" s="51">
        <v>11.0</v>
      </c>
      <c r="S28" s="51">
        <f t="shared" si="11"/>
        <v>660</v>
      </c>
      <c r="T28" s="51">
        <f t="shared" si="12"/>
        <v>1320</v>
      </c>
      <c r="U28" s="51">
        <v>10.0</v>
      </c>
      <c r="V28" s="51">
        <f t="shared" si="13"/>
        <v>1000</v>
      </c>
      <c r="W28" s="51">
        <f t="shared" si="14"/>
        <v>2000</v>
      </c>
      <c r="X28" s="51">
        <v>3.0</v>
      </c>
      <c r="Y28" s="51">
        <f t="shared" si="15"/>
        <v>360</v>
      </c>
      <c r="Z28" s="51">
        <f t="shared" si="16"/>
        <v>780</v>
      </c>
      <c r="AA28" s="51">
        <v>5.0</v>
      </c>
      <c r="AB28" s="51">
        <f t="shared" si="17"/>
        <v>625</v>
      </c>
      <c r="AC28" s="51">
        <f t="shared" si="18"/>
        <v>1250</v>
      </c>
      <c r="AD28" s="51">
        <v>3.0</v>
      </c>
      <c r="AE28" s="51">
        <f t="shared" si="19"/>
        <v>390</v>
      </c>
      <c r="AF28" s="51">
        <f t="shared" si="20"/>
        <v>780</v>
      </c>
      <c r="AG28" s="51">
        <v>5.0</v>
      </c>
      <c r="AH28" s="51">
        <f t="shared" si="21"/>
        <v>625</v>
      </c>
      <c r="AI28" s="51">
        <f t="shared" si="22"/>
        <v>1300</v>
      </c>
      <c r="AJ28" s="51">
        <v>3.0</v>
      </c>
      <c r="AK28" s="51">
        <f t="shared" si="23"/>
        <v>480</v>
      </c>
      <c r="AL28" s="51">
        <f t="shared" si="24"/>
        <v>900</v>
      </c>
      <c r="AM28" s="51">
        <v>5.0</v>
      </c>
      <c r="AN28" s="51">
        <f t="shared" si="25"/>
        <v>1000</v>
      </c>
      <c r="AO28" s="51">
        <f t="shared" si="26"/>
        <v>1250</v>
      </c>
      <c r="AP28" s="51">
        <v>5.0</v>
      </c>
      <c r="AQ28" s="51">
        <f t="shared" si="27"/>
        <v>1125</v>
      </c>
      <c r="AR28" s="51">
        <f t="shared" si="28"/>
        <v>1900</v>
      </c>
      <c r="AS28" s="51">
        <v>8.0</v>
      </c>
      <c r="AT28" s="51">
        <f t="shared" si="29"/>
        <v>1800</v>
      </c>
      <c r="AU28" s="51">
        <f t="shared" si="30"/>
        <v>3040</v>
      </c>
      <c r="AV28" s="51">
        <v>7.0</v>
      </c>
      <c r="AW28" s="51">
        <f t="shared" si="31"/>
        <v>1575</v>
      </c>
      <c r="AX28" s="51">
        <f t="shared" si="32"/>
        <v>2660</v>
      </c>
      <c r="AY28" s="35">
        <v>45466.0</v>
      </c>
      <c r="AZ28" s="34">
        <f t="shared" si="33"/>
        <v>21480</v>
      </c>
      <c r="BA28" s="51" t="s">
        <v>35</v>
      </c>
    </row>
    <row r="29" ht="15.75" customHeight="1">
      <c r="A29" s="50">
        <v>24.0</v>
      </c>
      <c r="B29" s="51" t="s">
        <v>36</v>
      </c>
      <c r="C29" s="51">
        <v>25.0</v>
      </c>
      <c r="D29" s="51">
        <f t="shared" si="1"/>
        <v>1000</v>
      </c>
      <c r="E29" s="51">
        <f t="shared" si="2"/>
        <v>2000</v>
      </c>
      <c r="F29" s="51">
        <v>15.0</v>
      </c>
      <c r="G29" s="51">
        <f t="shared" si="3"/>
        <v>1005</v>
      </c>
      <c r="H29" s="51">
        <f t="shared" si="4"/>
        <v>1500</v>
      </c>
      <c r="I29" s="51">
        <v>12.0</v>
      </c>
      <c r="J29" s="51">
        <f t="shared" si="5"/>
        <v>852</v>
      </c>
      <c r="K29" s="51">
        <f t="shared" si="6"/>
        <v>1440</v>
      </c>
      <c r="L29" s="51">
        <v>8.0</v>
      </c>
      <c r="M29" s="51">
        <f t="shared" si="7"/>
        <v>440</v>
      </c>
      <c r="N29" s="51">
        <f t="shared" si="8"/>
        <v>880</v>
      </c>
      <c r="O29" s="51">
        <v>7.0</v>
      </c>
      <c r="P29" s="51">
        <f t="shared" si="9"/>
        <v>420</v>
      </c>
      <c r="Q29" s="51">
        <f t="shared" si="10"/>
        <v>840</v>
      </c>
      <c r="R29" s="51">
        <v>15.0</v>
      </c>
      <c r="S29" s="51">
        <f t="shared" si="11"/>
        <v>900</v>
      </c>
      <c r="T29" s="51">
        <f t="shared" si="12"/>
        <v>1800</v>
      </c>
      <c r="U29" s="51">
        <v>14.0</v>
      </c>
      <c r="V29" s="51">
        <f t="shared" si="13"/>
        <v>1400</v>
      </c>
      <c r="W29" s="51">
        <f t="shared" si="14"/>
        <v>2800</v>
      </c>
      <c r="X29" s="51">
        <v>1.0</v>
      </c>
      <c r="Y29" s="51">
        <f t="shared" si="15"/>
        <v>120</v>
      </c>
      <c r="Z29" s="51">
        <f t="shared" si="16"/>
        <v>260</v>
      </c>
      <c r="AA29" s="51">
        <v>4.0</v>
      </c>
      <c r="AB29" s="51">
        <f t="shared" si="17"/>
        <v>500</v>
      </c>
      <c r="AC29" s="51">
        <f t="shared" si="18"/>
        <v>1000</v>
      </c>
      <c r="AD29" s="51">
        <v>5.0</v>
      </c>
      <c r="AE29" s="51">
        <f t="shared" si="19"/>
        <v>650</v>
      </c>
      <c r="AF29" s="51">
        <f t="shared" si="20"/>
        <v>1300</v>
      </c>
      <c r="AG29" s="51">
        <v>4.0</v>
      </c>
      <c r="AH29" s="51">
        <f t="shared" si="21"/>
        <v>500</v>
      </c>
      <c r="AI29" s="51">
        <f t="shared" si="22"/>
        <v>1040</v>
      </c>
      <c r="AJ29" s="51">
        <v>13.0</v>
      </c>
      <c r="AK29" s="51">
        <f t="shared" si="23"/>
        <v>2080</v>
      </c>
      <c r="AL29" s="51">
        <f t="shared" si="24"/>
        <v>3900</v>
      </c>
      <c r="AM29" s="51">
        <v>6.0</v>
      </c>
      <c r="AN29" s="51">
        <f t="shared" si="25"/>
        <v>1200</v>
      </c>
      <c r="AO29" s="51">
        <f t="shared" si="26"/>
        <v>1500</v>
      </c>
      <c r="AP29" s="51">
        <v>16.0</v>
      </c>
      <c r="AQ29" s="51">
        <f t="shared" si="27"/>
        <v>3600</v>
      </c>
      <c r="AR29" s="51">
        <f t="shared" si="28"/>
        <v>6080</v>
      </c>
      <c r="AS29" s="51">
        <v>5.0</v>
      </c>
      <c r="AT29" s="51">
        <f t="shared" si="29"/>
        <v>1125</v>
      </c>
      <c r="AU29" s="51">
        <f t="shared" si="30"/>
        <v>1900</v>
      </c>
      <c r="AV29" s="51">
        <v>6.0</v>
      </c>
      <c r="AW29" s="51">
        <f t="shared" si="31"/>
        <v>1350</v>
      </c>
      <c r="AX29" s="51">
        <f t="shared" si="32"/>
        <v>2280</v>
      </c>
      <c r="AY29" s="35">
        <v>45467.0</v>
      </c>
      <c r="AZ29" s="34">
        <f t="shared" si="33"/>
        <v>30520</v>
      </c>
      <c r="BA29" s="51" t="s">
        <v>36</v>
      </c>
    </row>
    <row r="30" ht="15.75" customHeight="1">
      <c r="A30" s="50">
        <v>25.0</v>
      </c>
      <c r="B30" s="51" t="s">
        <v>37</v>
      </c>
      <c r="C30" s="51">
        <v>24.0</v>
      </c>
      <c r="D30" s="51">
        <f t="shared" si="1"/>
        <v>960</v>
      </c>
      <c r="E30" s="51">
        <f t="shared" si="2"/>
        <v>1920</v>
      </c>
      <c r="F30" s="51">
        <v>8.0</v>
      </c>
      <c r="G30" s="51">
        <f t="shared" si="3"/>
        <v>536</v>
      </c>
      <c r="H30" s="51">
        <f t="shared" si="4"/>
        <v>800</v>
      </c>
      <c r="I30" s="51">
        <v>15.0</v>
      </c>
      <c r="J30" s="51">
        <f t="shared" si="5"/>
        <v>1065</v>
      </c>
      <c r="K30" s="51">
        <f t="shared" si="6"/>
        <v>1800</v>
      </c>
      <c r="L30" s="51">
        <v>9.0</v>
      </c>
      <c r="M30" s="51">
        <f t="shared" si="7"/>
        <v>495</v>
      </c>
      <c r="N30" s="51">
        <f t="shared" si="8"/>
        <v>990</v>
      </c>
      <c r="O30" s="51">
        <v>5.0</v>
      </c>
      <c r="P30" s="51">
        <f t="shared" si="9"/>
        <v>300</v>
      </c>
      <c r="Q30" s="51">
        <f t="shared" si="10"/>
        <v>600</v>
      </c>
      <c r="R30" s="51">
        <v>19.0</v>
      </c>
      <c r="S30" s="51">
        <f t="shared" si="11"/>
        <v>1140</v>
      </c>
      <c r="T30" s="51">
        <f t="shared" si="12"/>
        <v>2280</v>
      </c>
      <c r="U30" s="51">
        <v>5.0</v>
      </c>
      <c r="V30" s="51">
        <f t="shared" si="13"/>
        <v>500</v>
      </c>
      <c r="W30" s="51">
        <f t="shared" si="14"/>
        <v>1000</v>
      </c>
      <c r="X30" s="51">
        <v>3.0</v>
      </c>
      <c r="Y30" s="51">
        <f t="shared" si="15"/>
        <v>360</v>
      </c>
      <c r="Z30" s="51">
        <f t="shared" si="16"/>
        <v>780</v>
      </c>
      <c r="AA30" s="51">
        <v>3.0</v>
      </c>
      <c r="AB30" s="51">
        <f t="shared" si="17"/>
        <v>375</v>
      </c>
      <c r="AC30" s="51">
        <f t="shared" si="18"/>
        <v>750</v>
      </c>
      <c r="AD30" s="51">
        <v>7.0</v>
      </c>
      <c r="AE30" s="51">
        <f t="shared" si="19"/>
        <v>910</v>
      </c>
      <c r="AF30" s="51">
        <f t="shared" si="20"/>
        <v>1820</v>
      </c>
      <c r="AG30" s="51">
        <v>9.0</v>
      </c>
      <c r="AH30" s="51">
        <f t="shared" si="21"/>
        <v>1125</v>
      </c>
      <c r="AI30" s="51">
        <f t="shared" si="22"/>
        <v>2340</v>
      </c>
      <c r="AJ30" s="51">
        <v>0.0</v>
      </c>
      <c r="AK30" s="51">
        <f t="shared" si="23"/>
        <v>0</v>
      </c>
      <c r="AL30" s="51">
        <f t="shared" si="24"/>
        <v>0</v>
      </c>
      <c r="AM30" s="51">
        <v>0.0</v>
      </c>
      <c r="AN30" s="51">
        <f t="shared" si="25"/>
        <v>0</v>
      </c>
      <c r="AO30" s="51">
        <f t="shared" si="26"/>
        <v>0</v>
      </c>
      <c r="AP30" s="51">
        <v>3.0</v>
      </c>
      <c r="AQ30" s="51">
        <f t="shared" si="27"/>
        <v>675</v>
      </c>
      <c r="AR30" s="51">
        <f t="shared" si="28"/>
        <v>1140</v>
      </c>
      <c r="AS30" s="51">
        <v>3.0</v>
      </c>
      <c r="AT30" s="51">
        <f t="shared" si="29"/>
        <v>675</v>
      </c>
      <c r="AU30" s="51">
        <f t="shared" si="30"/>
        <v>1140</v>
      </c>
      <c r="AV30" s="51">
        <v>0.0</v>
      </c>
      <c r="AW30" s="51">
        <f t="shared" si="31"/>
        <v>0</v>
      </c>
      <c r="AX30" s="51">
        <f t="shared" si="32"/>
        <v>0</v>
      </c>
      <c r="AY30" s="35">
        <v>45468.0</v>
      </c>
      <c r="AZ30" s="34">
        <f t="shared" si="33"/>
        <v>17360</v>
      </c>
      <c r="BA30" s="51" t="s">
        <v>37</v>
      </c>
    </row>
    <row r="31" ht="15.75" customHeight="1">
      <c r="A31" s="50">
        <v>26.0</v>
      </c>
      <c r="B31" s="51" t="s">
        <v>31</v>
      </c>
      <c r="C31" s="51">
        <v>22.0</v>
      </c>
      <c r="D31" s="51">
        <f t="shared" si="1"/>
        <v>880</v>
      </c>
      <c r="E31" s="51">
        <f t="shared" si="2"/>
        <v>1760</v>
      </c>
      <c r="F31" s="51">
        <v>12.0</v>
      </c>
      <c r="G31" s="51">
        <f t="shared" si="3"/>
        <v>804</v>
      </c>
      <c r="H31" s="51">
        <f t="shared" si="4"/>
        <v>1200</v>
      </c>
      <c r="I31" s="51">
        <v>17.0</v>
      </c>
      <c r="J31" s="51">
        <f t="shared" si="5"/>
        <v>1207</v>
      </c>
      <c r="K31" s="51">
        <f t="shared" si="6"/>
        <v>2040</v>
      </c>
      <c r="L31" s="51">
        <v>8.0</v>
      </c>
      <c r="M31" s="51">
        <f t="shared" si="7"/>
        <v>440</v>
      </c>
      <c r="N31" s="51">
        <f t="shared" si="8"/>
        <v>880</v>
      </c>
      <c r="O31" s="51">
        <v>0.0</v>
      </c>
      <c r="P31" s="51">
        <f t="shared" si="9"/>
        <v>0</v>
      </c>
      <c r="Q31" s="51">
        <f t="shared" si="10"/>
        <v>0</v>
      </c>
      <c r="R31" s="51">
        <v>8.0</v>
      </c>
      <c r="S31" s="51">
        <f t="shared" si="11"/>
        <v>480</v>
      </c>
      <c r="T31" s="51">
        <f t="shared" si="12"/>
        <v>960</v>
      </c>
      <c r="U31" s="51">
        <v>15.0</v>
      </c>
      <c r="V31" s="51">
        <f t="shared" si="13"/>
        <v>1500</v>
      </c>
      <c r="W31" s="51">
        <f t="shared" si="14"/>
        <v>3000</v>
      </c>
      <c r="X31" s="51">
        <v>2.0</v>
      </c>
      <c r="Y31" s="51">
        <f t="shared" si="15"/>
        <v>240</v>
      </c>
      <c r="Z31" s="51">
        <f t="shared" si="16"/>
        <v>520</v>
      </c>
      <c r="AA31" s="51">
        <v>1.0</v>
      </c>
      <c r="AB31" s="51">
        <f t="shared" si="17"/>
        <v>125</v>
      </c>
      <c r="AC31" s="51">
        <f t="shared" si="18"/>
        <v>250</v>
      </c>
      <c r="AD31" s="51">
        <v>8.0</v>
      </c>
      <c r="AE31" s="51">
        <f t="shared" si="19"/>
        <v>1040</v>
      </c>
      <c r="AF31" s="51">
        <f t="shared" si="20"/>
        <v>2080</v>
      </c>
      <c r="AG31" s="51">
        <v>8.0</v>
      </c>
      <c r="AH31" s="51">
        <f t="shared" si="21"/>
        <v>1000</v>
      </c>
      <c r="AI31" s="51">
        <f t="shared" si="22"/>
        <v>2080</v>
      </c>
      <c r="AJ31" s="51">
        <v>11.0</v>
      </c>
      <c r="AK31" s="51">
        <f t="shared" si="23"/>
        <v>1760</v>
      </c>
      <c r="AL31" s="51">
        <f t="shared" si="24"/>
        <v>3300</v>
      </c>
      <c r="AM31" s="51">
        <v>7.0</v>
      </c>
      <c r="AN31" s="51">
        <f t="shared" si="25"/>
        <v>1400</v>
      </c>
      <c r="AO31" s="51">
        <f t="shared" si="26"/>
        <v>1750</v>
      </c>
      <c r="AP31" s="51">
        <v>6.0</v>
      </c>
      <c r="AQ31" s="51">
        <f t="shared" si="27"/>
        <v>1350</v>
      </c>
      <c r="AR31" s="51">
        <f t="shared" si="28"/>
        <v>2280</v>
      </c>
      <c r="AS31" s="51">
        <v>7.0</v>
      </c>
      <c r="AT31" s="51">
        <f t="shared" si="29"/>
        <v>1575</v>
      </c>
      <c r="AU31" s="51">
        <f t="shared" si="30"/>
        <v>2660</v>
      </c>
      <c r="AV31" s="51">
        <v>4.0</v>
      </c>
      <c r="AW31" s="51">
        <f t="shared" si="31"/>
        <v>900</v>
      </c>
      <c r="AX31" s="51">
        <f t="shared" si="32"/>
        <v>1520</v>
      </c>
      <c r="AY31" s="35">
        <v>45469.0</v>
      </c>
      <c r="AZ31" s="34">
        <f t="shared" si="33"/>
        <v>26280</v>
      </c>
      <c r="BA31" s="51" t="s">
        <v>31</v>
      </c>
    </row>
    <row r="32" ht="15.75" customHeight="1">
      <c r="A32" s="50">
        <v>27.0</v>
      </c>
      <c r="B32" s="51" t="s">
        <v>32</v>
      </c>
      <c r="C32" s="51">
        <v>16.0</v>
      </c>
      <c r="D32" s="51">
        <f t="shared" si="1"/>
        <v>640</v>
      </c>
      <c r="E32" s="51">
        <f t="shared" si="2"/>
        <v>1280</v>
      </c>
      <c r="F32" s="51">
        <v>6.0</v>
      </c>
      <c r="G32" s="51">
        <f t="shared" si="3"/>
        <v>402</v>
      </c>
      <c r="H32" s="51">
        <f t="shared" si="4"/>
        <v>600</v>
      </c>
      <c r="I32" s="51">
        <v>17.0</v>
      </c>
      <c r="J32" s="51">
        <f t="shared" si="5"/>
        <v>1207</v>
      </c>
      <c r="K32" s="51">
        <f t="shared" si="6"/>
        <v>2040</v>
      </c>
      <c r="L32" s="51">
        <v>6.0</v>
      </c>
      <c r="M32" s="51">
        <f t="shared" si="7"/>
        <v>330</v>
      </c>
      <c r="N32" s="51">
        <f t="shared" si="8"/>
        <v>660</v>
      </c>
      <c r="O32" s="51">
        <v>4.0</v>
      </c>
      <c r="P32" s="51">
        <f t="shared" si="9"/>
        <v>240</v>
      </c>
      <c r="Q32" s="51">
        <f t="shared" si="10"/>
        <v>480</v>
      </c>
      <c r="R32" s="51">
        <v>16.0</v>
      </c>
      <c r="S32" s="51">
        <f t="shared" si="11"/>
        <v>960</v>
      </c>
      <c r="T32" s="51">
        <f t="shared" si="12"/>
        <v>1920</v>
      </c>
      <c r="U32" s="51">
        <v>6.0</v>
      </c>
      <c r="V32" s="51">
        <f t="shared" si="13"/>
        <v>600</v>
      </c>
      <c r="W32" s="51">
        <f t="shared" si="14"/>
        <v>1200</v>
      </c>
      <c r="X32" s="51">
        <v>4.0</v>
      </c>
      <c r="Y32" s="51">
        <f t="shared" si="15"/>
        <v>480</v>
      </c>
      <c r="Z32" s="51">
        <f t="shared" si="16"/>
        <v>1040</v>
      </c>
      <c r="AA32" s="51">
        <v>5.0</v>
      </c>
      <c r="AB32" s="51">
        <f t="shared" si="17"/>
        <v>625</v>
      </c>
      <c r="AC32" s="51">
        <f t="shared" si="18"/>
        <v>1250</v>
      </c>
      <c r="AD32" s="51">
        <v>3.0</v>
      </c>
      <c r="AE32" s="51">
        <f t="shared" si="19"/>
        <v>390</v>
      </c>
      <c r="AF32" s="51">
        <f t="shared" si="20"/>
        <v>780</v>
      </c>
      <c r="AG32" s="51">
        <v>8.0</v>
      </c>
      <c r="AH32" s="51">
        <f t="shared" si="21"/>
        <v>1000</v>
      </c>
      <c r="AI32" s="51">
        <f t="shared" si="22"/>
        <v>2080</v>
      </c>
      <c r="AJ32" s="51">
        <v>4.0</v>
      </c>
      <c r="AK32" s="51">
        <f t="shared" si="23"/>
        <v>640</v>
      </c>
      <c r="AL32" s="51">
        <f t="shared" si="24"/>
        <v>1200</v>
      </c>
      <c r="AM32" s="51">
        <v>3.0</v>
      </c>
      <c r="AN32" s="51">
        <f t="shared" si="25"/>
        <v>600</v>
      </c>
      <c r="AO32" s="51">
        <f t="shared" si="26"/>
        <v>750</v>
      </c>
      <c r="AP32" s="51">
        <v>3.0</v>
      </c>
      <c r="AQ32" s="51">
        <f t="shared" si="27"/>
        <v>675</v>
      </c>
      <c r="AR32" s="51">
        <f t="shared" si="28"/>
        <v>1140</v>
      </c>
      <c r="AS32" s="51">
        <v>4.0</v>
      </c>
      <c r="AT32" s="51">
        <f t="shared" si="29"/>
        <v>900</v>
      </c>
      <c r="AU32" s="51">
        <f t="shared" si="30"/>
        <v>1520</v>
      </c>
      <c r="AV32" s="51">
        <v>3.0</v>
      </c>
      <c r="AW32" s="51">
        <f t="shared" si="31"/>
        <v>675</v>
      </c>
      <c r="AX32" s="51">
        <f t="shared" si="32"/>
        <v>1140</v>
      </c>
      <c r="AY32" s="35">
        <v>45470.0</v>
      </c>
      <c r="AZ32" s="34">
        <f t="shared" si="33"/>
        <v>19080</v>
      </c>
      <c r="BA32" s="51" t="s">
        <v>32</v>
      </c>
    </row>
    <row r="33" ht="15.75" customHeight="1">
      <c r="A33" s="50">
        <v>28.0</v>
      </c>
      <c r="B33" s="51" t="s">
        <v>33</v>
      </c>
      <c r="C33" s="51">
        <v>24.0</v>
      </c>
      <c r="D33" s="51">
        <f t="shared" si="1"/>
        <v>960</v>
      </c>
      <c r="E33" s="51">
        <f t="shared" si="2"/>
        <v>1920</v>
      </c>
      <c r="F33" s="51">
        <v>2.0</v>
      </c>
      <c r="G33" s="51">
        <f t="shared" si="3"/>
        <v>134</v>
      </c>
      <c r="H33" s="51">
        <f t="shared" si="4"/>
        <v>200</v>
      </c>
      <c r="I33" s="51">
        <v>13.0</v>
      </c>
      <c r="J33" s="51">
        <f t="shared" si="5"/>
        <v>923</v>
      </c>
      <c r="K33" s="51">
        <f t="shared" si="6"/>
        <v>1560</v>
      </c>
      <c r="L33" s="51">
        <v>13.0</v>
      </c>
      <c r="M33" s="51">
        <f t="shared" si="7"/>
        <v>715</v>
      </c>
      <c r="N33" s="51">
        <f t="shared" si="8"/>
        <v>1430</v>
      </c>
      <c r="O33" s="51">
        <v>4.0</v>
      </c>
      <c r="P33" s="51">
        <f t="shared" si="9"/>
        <v>240</v>
      </c>
      <c r="Q33" s="51">
        <f t="shared" si="10"/>
        <v>480</v>
      </c>
      <c r="R33" s="51">
        <v>14.0</v>
      </c>
      <c r="S33" s="51">
        <f t="shared" si="11"/>
        <v>840</v>
      </c>
      <c r="T33" s="51">
        <f t="shared" si="12"/>
        <v>1680</v>
      </c>
      <c r="U33" s="51">
        <v>2.0</v>
      </c>
      <c r="V33" s="51">
        <f t="shared" si="13"/>
        <v>200</v>
      </c>
      <c r="W33" s="51">
        <f t="shared" si="14"/>
        <v>400</v>
      </c>
      <c r="X33" s="51">
        <v>5.0</v>
      </c>
      <c r="Y33" s="51">
        <f t="shared" si="15"/>
        <v>600</v>
      </c>
      <c r="Z33" s="51">
        <f t="shared" si="16"/>
        <v>1300</v>
      </c>
      <c r="AA33" s="51">
        <v>8.0</v>
      </c>
      <c r="AB33" s="51">
        <f t="shared" si="17"/>
        <v>1000</v>
      </c>
      <c r="AC33" s="51">
        <f t="shared" si="18"/>
        <v>2000</v>
      </c>
      <c r="AD33" s="51">
        <v>9.0</v>
      </c>
      <c r="AE33" s="51">
        <f t="shared" si="19"/>
        <v>1170</v>
      </c>
      <c r="AF33" s="51">
        <f t="shared" si="20"/>
        <v>2340</v>
      </c>
      <c r="AG33" s="51">
        <v>8.0</v>
      </c>
      <c r="AH33" s="51">
        <f t="shared" si="21"/>
        <v>1000</v>
      </c>
      <c r="AI33" s="51">
        <f t="shared" si="22"/>
        <v>2080</v>
      </c>
      <c r="AJ33" s="51">
        <v>1.0</v>
      </c>
      <c r="AK33" s="51">
        <f t="shared" si="23"/>
        <v>160</v>
      </c>
      <c r="AL33" s="51">
        <f t="shared" si="24"/>
        <v>300</v>
      </c>
      <c r="AM33" s="51">
        <v>3.0</v>
      </c>
      <c r="AN33" s="51">
        <f t="shared" si="25"/>
        <v>600</v>
      </c>
      <c r="AO33" s="51">
        <f t="shared" si="26"/>
        <v>750</v>
      </c>
      <c r="AP33" s="51">
        <v>2.0</v>
      </c>
      <c r="AQ33" s="51">
        <f t="shared" si="27"/>
        <v>450</v>
      </c>
      <c r="AR33" s="51">
        <f t="shared" si="28"/>
        <v>760</v>
      </c>
      <c r="AS33" s="51">
        <v>1.0</v>
      </c>
      <c r="AT33" s="51">
        <f t="shared" si="29"/>
        <v>225</v>
      </c>
      <c r="AU33" s="51">
        <f t="shared" si="30"/>
        <v>380</v>
      </c>
      <c r="AV33" s="51">
        <v>1.0</v>
      </c>
      <c r="AW33" s="51">
        <f t="shared" si="31"/>
        <v>225</v>
      </c>
      <c r="AX33" s="51">
        <f t="shared" si="32"/>
        <v>380</v>
      </c>
      <c r="AY33" s="35">
        <v>45471.0</v>
      </c>
      <c r="AZ33" s="34">
        <f t="shared" si="33"/>
        <v>17960</v>
      </c>
      <c r="BA33" s="51" t="s">
        <v>33</v>
      </c>
    </row>
    <row r="34" ht="15.75" customHeight="1">
      <c r="A34" s="50">
        <v>29.0</v>
      </c>
      <c r="B34" s="51" t="s">
        <v>34</v>
      </c>
      <c r="C34" s="51">
        <v>11.0</v>
      </c>
      <c r="D34" s="51">
        <f t="shared" si="1"/>
        <v>440</v>
      </c>
      <c r="E34" s="51">
        <f t="shared" si="2"/>
        <v>880</v>
      </c>
      <c r="F34" s="51">
        <v>7.0</v>
      </c>
      <c r="G34" s="51">
        <f t="shared" si="3"/>
        <v>469</v>
      </c>
      <c r="H34" s="51">
        <f t="shared" si="4"/>
        <v>700</v>
      </c>
      <c r="I34" s="51">
        <v>9.0</v>
      </c>
      <c r="J34" s="51">
        <f t="shared" si="5"/>
        <v>639</v>
      </c>
      <c r="K34" s="51">
        <f t="shared" si="6"/>
        <v>1080</v>
      </c>
      <c r="L34" s="51">
        <v>14.0</v>
      </c>
      <c r="M34" s="51">
        <f t="shared" si="7"/>
        <v>770</v>
      </c>
      <c r="N34" s="51">
        <f t="shared" si="8"/>
        <v>1540</v>
      </c>
      <c r="O34" s="51">
        <v>1.0</v>
      </c>
      <c r="P34" s="51">
        <f t="shared" si="9"/>
        <v>60</v>
      </c>
      <c r="Q34" s="51">
        <f t="shared" si="10"/>
        <v>120</v>
      </c>
      <c r="R34" s="51">
        <v>15.0</v>
      </c>
      <c r="S34" s="51">
        <f t="shared" si="11"/>
        <v>900</v>
      </c>
      <c r="T34" s="51">
        <f t="shared" si="12"/>
        <v>1800</v>
      </c>
      <c r="U34" s="51">
        <v>19.0</v>
      </c>
      <c r="V34" s="51">
        <f t="shared" si="13"/>
        <v>1900</v>
      </c>
      <c r="W34" s="51">
        <f t="shared" si="14"/>
        <v>3800</v>
      </c>
      <c r="X34" s="51">
        <v>5.0</v>
      </c>
      <c r="Y34" s="51">
        <f t="shared" si="15"/>
        <v>600</v>
      </c>
      <c r="Z34" s="51">
        <f t="shared" si="16"/>
        <v>1300</v>
      </c>
      <c r="AA34" s="51">
        <v>5.0</v>
      </c>
      <c r="AB34" s="51">
        <f t="shared" si="17"/>
        <v>625</v>
      </c>
      <c r="AC34" s="51">
        <f t="shared" si="18"/>
        <v>1250</v>
      </c>
      <c r="AD34" s="51">
        <v>3.0</v>
      </c>
      <c r="AE34" s="51">
        <f t="shared" si="19"/>
        <v>390</v>
      </c>
      <c r="AF34" s="51">
        <f t="shared" si="20"/>
        <v>780</v>
      </c>
      <c r="AG34" s="51">
        <v>5.0</v>
      </c>
      <c r="AH34" s="51">
        <f t="shared" si="21"/>
        <v>625</v>
      </c>
      <c r="AI34" s="51">
        <f t="shared" si="22"/>
        <v>1300</v>
      </c>
      <c r="AJ34" s="51">
        <v>4.0</v>
      </c>
      <c r="AK34" s="51">
        <f t="shared" si="23"/>
        <v>640</v>
      </c>
      <c r="AL34" s="51">
        <f t="shared" si="24"/>
        <v>1200</v>
      </c>
      <c r="AM34" s="51">
        <v>6.0</v>
      </c>
      <c r="AN34" s="51">
        <f t="shared" si="25"/>
        <v>1200</v>
      </c>
      <c r="AO34" s="51">
        <f t="shared" si="26"/>
        <v>1500</v>
      </c>
      <c r="AP34" s="51">
        <v>6.0</v>
      </c>
      <c r="AQ34" s="51">
        <f t="shared" si="27"/>
        <v>1350</v>
      </c>
      <c r="AR34" s="51">
        <f t="shared" si="28"/>
        <v>2280</v>
      </c>
      <c r="AS34" s="51">
        <v>2.0</v>
      </c>
      <c r="AT34" s="51">
        <f t="shared" si="29"/>
        <v>450</v>
      </c>
      <c r="AU34" s="51">
        <f t="shared" si="30"/>
        <v>760</v>
      </c>
      <c r="AV34" s="51">
        <v>3.0</v>
      </c>
      <c r="AW34" s="51">
        <f t="shared" si="31"/>
        <v>675</v>
      </c>
      <c r="AX34" s="51">
        <f t="shared" si="32"/>
        <v>1140</v>
      </c>
      <c r="AY34" s="35">
        <v>45472.0</v>
      </c>
      <c r="AZ34" s="34">
        <f t="shared" si="33"/>
        <v>21430</v>
      </c>
      <c r="BA34" s="51" t="s">
        <v>34</v>
      </c>
    </row>
    <row r="35" ht="15.75" customHeight="1">
      <c r="A35" s="33">
        <v>30.0</v>
      </c>
      <c r="B35" s="51" t="s">
        <v>35</v>
      </c>
      <c r="C35" s="51">
        <v>16.0</v>
      </c>
      <c r="D35" s="51">
        <f t="shared" si="1"/>
        <v>640</v>
      </c>
      <c r="E35" s="51">
        <f t="shared" si="2"/>
        <v>1280</v>
      </c>
      <c r="F35" s="51">
        <v>2.0</v>
      </c>
      <c r="G35" s="51">
        <f t="shared" si="3"/>
        <v>134</v>
      </c>
      <c r="H35" s="51">
        <f t="shared" si="4"/>
        <v>200</v>
      </c>
      <c r="I35" s="51">
        <v>11.0</v>
      </c>
      <c r="J35" s="51">
        <f t="shared" si="5"/>
        <v>781</v>
      </c>
      <c r="K35" s="51">
        <f t="shared" si="6"/>
        <v>1320</v>
      </c>
      <c r="L35" s="51">
        <v>8.0</v>
      </c>
      <c r="M35" s="51">
        <f t="shared" si="7"/>
        <v>440</v>
      </c>
      <c r="N35" s="51">
        <f t="shared" si="8"/>
        <v>880</v>
      </c>
      <c r="O35" s="51">
        <v>4.0</v>
      </c>
      <c r="P35" s="51">
        <f t="shared" si="9"/>
        <v>240</v>
      </c>
      <c r="Q35" s="51">
        <f t="shared" si="10"/>
        <v>480</v>
      </c>
      <c r="R35" s="51">
        <v>18.0</v>
      </c>
      <c r="S35" s="51">
        <f t="shared" si="11"/>
        <v>1080</v>
      </c>
      <c r="T35" s="51">
        <f t="shared" si="12"/>
        <v>2160</v>
      </c>
      <c r="U35" s="51">
        <v>2.0</v>
      </c>
      <c r="V35" s="51">
        <f t="shared" si="13"/>
        <v>200</v>
      </c>
      <c r="W35" s="51">
        <f t="shared" si="14"/>
        <v>400</v>
      </c>
      <c r="X35" s="51">
        <v>9.0</v>
      </c>
      <c r="Y35" s="51">
        <f t="shared" si="15"/>
        <v>1080</v>
      </c>
      <c r="Z35" s="51">
        <f t="shared" si="16"/>
        <v>2340</v>
      </c>
      <c r="AA35" s="51">
        <v>0.0</v>
      </c>
      <c r="AB35" s="51">
        <f t="shared" si="17"/>
        <v>0</v>
      </c>
      <c r="AC35" s="51">
        <f t="shared" si="18"/>
        <v>0</v>
      </c>
      <c r="AD35" s="51">
        <v>2.0</v>
      </c>
      <c r="AE35" s="51">
        <f t="shared" si="19"/>
        <v>260</v>
      </c>
      <c r="AF35" s="51">
        <f t="shared" si="20"/>
        <v>520</v>
      </c>
      <c r="AG35" s="51">
        <v>2.0</v>
      </c>
      <c r="AH35" s="51">
        <f t="shared" si="21"/>
        <v>250</v>
      </c>
      <c r="AI35" s="51">
        <f t="shared" si="22"/>
        <v>520</v>
      </c>
      <c r="AJ35" s="51">
        <v>4.0</v>
      </c>
      <c r="AK35" s="51">
        <f t="shared" si="23"/>
        <v>640</v>
      </c>
      <c r="AL35" s="51">
        <f t="shared" si="24"/>
        <v>1200</v>
      </c>
      <c r="AM35" s="51">
        <v>2.0</v>
      </c>
      <c r="AN35" s="51">
        <f t="shared" si="25"/>
        <v>400</v>
      </c>
      <c r="AO35" s="51">
        <f t="shared" si="26"/>
        <v>500</v>
      </c>
      <c r="AP35" s="51">
        <v>4.0</v>
      </c>
      <c r="AQ35" s="51">
        <f t="shared" si="27"/>
        <v>900</v>
      </c>
      <c r="AR35" s="51">
        <f t="shared" si="28"/>
        <v>1520</v>
      </c>
      <c r="AS35" s="51">
        <v>4.0</v>
      </c>
      <c r="AT35" s="51">
        <f t="shared" si="29"/>
        <v>900</v>
      </c>
      <c r="AU35" s="51">
        <f t="shared" si="30"/>
        <v>1520</v>
      </c>
      <c r="AV35" s="51">
        <v>2.0</v>
      </c>
      <c r="AW35" s="51">
        <f t="shared" si="31"/>
        <v>450</v>
      </c>
      <c r="AX35" s="51">
        <f t="shared" si="32"/>
        <v>760</v>
      </c>
      <c r="AY35" s="35">
        <v>45473.0</v>
      </c>
      <c r="AZ35" s="34">
        <f t="shared" si="33"/>
        <v>15600</v>
      </c>
      <c r="BA35" s="51" t="s">
        <v>35</v>
      </c>
    </row>
    <row r="36" ht="15.75" customHeight="1">
      <c r="A36" s="37"/>
      <c r="B36" s="37"/>
      <c r="C36" s="34" t="s">
        <v>85</v>
      </c>
      <c r="D36" s="34">
        <f t="shared" ref="D36:E36" si="34">SUM(D6:D35)</f>
        <v>21760</v>
      </c>
      <c r="E36" s="34">
        <f t="shared" si="34"/>
        <v>43520</v>
      </c>
      <c r="F36" s="34" t="s">
        <v>85</v>
      </c>
      <c r="G36" s="34">
        <f t="shared" ref="G36:H36" si="35">SUM(G6:G35)</f>
        <v>15410</v>
      </c>
      <c r="H36" s="34">
        <f t="shared" si="35"/>
        <v>23000</v>
      </c>
      <c r="I36" s="34" t="s">
        <v>85</v>
      </c>
      <c r="J36" s="34">
        <f t="shared" ref="J36:K36" si="36">SUM(J6:J35)</f>
        <v>26767</v>
      </c>
      <c r="K36" s="34">
        <f t="shared" si="36"/>
        <v>45240</v>
      </c>
      <c r="L36" s="34" t="s">
        <v>85</v>
      </c>
      <c r="M36" s="34">
        <f t="shared" ref="M36:N36" si="37">SUM(M6:M35)</f>
        <v>14465</v>
      </c>
      <c r="N36" s="34">
        <f t="shared" si="37"/>
        <v>28930</v>
      </c>
      <c r="O36" s="36" t="s">
        <v>85</v>
      </c>
      <c r="P36" s="34">
        <f t="shared" ref="P36:Q36" si="38">SUM(P6:P35)</f>
        <v>8340</v>
      </c>
      <c r="Q36" s="34">
        <f t="shared" si="38"/>
        <v>16680</v>
      </c>
      <c r="R36" s="34" t="s">
        <v>85</v>
      </c>
      <c r="S36" s="34">
        <f t="shared" ref="S36:T36" si="39">SUM(S6:S35)</f>
        <v>25500</v>
      </c>
      <c r="T36" s="34">
        <f t="shared" si="39"/>
        <v>51000</v>
      </c>
      <c r="U36" s="34" t="s">
        <v>85</v>
      </c>
      <c r="V36" s="34">
        <f t="shared" ref="V36:W36" si="40">SUM(V6:V35)</f>
        <v>24600</v>
      </c>
      <c r="W36" s="34">
        <f t="shared" si="40"/>
        <v>49200</v>
      </c>
      <c r="X36" s="34" t="s">
        <v>85</v>
      </c>
      <c r="Y36" s="34">
        <f t="shared" ref="Y36:Z36" si="41">SUM(Y6:Y35)</f>
        <v>18720</v>
      </c>
      <c r="Z36" s="34">
        <f t="shared" si="41"/>
        <v>40560</v>
      </c>
      <c r="AA36" s="34" t="s">
        <v>85</v>
      </c>
      <c r="AB36" s="34">
        <f t="shared" ref="AB36:AC36" si="42">SUM(AB6:AB35)</f>
        <v>13625</v>
      </c>
      <c r="AC36" s="34">
        <f t="shared" si="42"/>
        <v>27250</v>
      </c>
      <c r="AD36" s="34" t="s">
        <v>85</v>
      </c>
      <c r="AE36" s="34">
        <f t="shared" ref="AE36:AF36" si="43">SUM(AE6:AE35)</f>
        <v>21320</v>
      </c>
      <c r="AF36" s="34">
        <f t="shared" si="43"/>
        <v>42640</v>
      </c>
      <c r="AG36" s="34" t="s">
        <v>85</v>
      </c>
      <c r="AH36" s="34">
        <f t="shared" ref="AH36:AI36" si="44">SUM(AH6:AH35)</f>
        <v>21250</v>
      </c>
      <c r="AI36" s="34">
        <f t="shared" si="44"/>
        <v>44200</v>
      </c>
      <c r="AJ36" s="34" t="s">
        <v>85</v>
      </c>
      <c r="AK36" s="34">
        <f t="shared" ref="AK36:AL36" si="45">SUM(AK6:AK35)</f>
        <v>22720</v>
      </c>
      <c r="AL36" s="34">
        <f t="shared" si="45"/>
        <v>42600</v>
      </c>
      <c r="AM36" s="34" t="s">
        <v>85</v>
      </c>
      <c r="AN36" s="34">
        <f t="shared" ref="AN36:AO36" si="46">SUM(AN6:AN35)</f>
        <v>20000</v>
      </c>
      <c r="AO36" s="34">
        <f t="shared" si="46"/>
        <v>25000</v>
      </c>
      <c r="AP36" s="34" t="s">
        <v>85</v>
      </c>
      <c r="AQ36" s="34">
        <f t="shared" ref="AQ36:AR36" si="47">SUM(AQ6:AQ35)</f>
        <v>42975</v>
      </c>
      <c r="AR36" s="34">
        <f t="shared" si="47"/>
        <v>72580</v>
      </c>
      <c r="AS36" s="34" t="s">
        <v>85</v>
      </c>
      <c r="AT36" s="34">
        <f t="shared" ref="AT36:AU36" si="48">SUM(AT6:AT35)</f>
        <v>18675</v>
      </c>
      <c r="AU36" s="34">
        <f t="shared" si="48"/>
        <v>31540</v>
      </c>
      <c r="AV36" s="34" t="s">
        <v>85</v>
      </c>
      <c r="AW36" s="34">
        <f t="shared" ref="AW36:AX36" si="49">SUM(AW6:AW35)</f>
        <v>24300</v>
      </c>
      <c r="AX36" s="34">
        <f t="shared" si="49"/>
        <v>41040</v>
      </c>
      <c r="AY36" s="34"/>
      <c r="AZ36" s="34"/>
      <c r="BA36" s="25"/>
    </row>
    <row r="37" ht="15.75" customHeight="1">
      <c r="A37" s="37"/>
      <c r="B37" s="37"/>
      <c r="C37" s="34" t="s">
        <v>86</v>
      </c>
      <c r="D37" s="34">
        <f>E36-D36</f>
        <v>21760</v>
      </c>
      <c r="E37" s="37"/>
      <c r="F37" s="34" t="s">
        <v>86</v>
      </c>
      <c r="G37" s="34">
        <f>(H36-G36)</f>
        <v>7590</v>
      </c>
      <c r="H37" s="37"/>
      <c r="I37" s="34" t="s">
        <v>86</v>
      </c>
      <c r="J37" s="34">
        <f>K36-J36</f>
        <v>18473</v>
      </c>
      <c r="K37" s="37"/>
      <c r="L37" s="34" t="s">
        <v>86</v>
      </c>
      <c r="M37" s="34">
        <f>N36-M36</f>
        <v>14465</v>
      </c>
      <c r="N37" s="37"/>
      <c r="O37" s="34" t="s">
        <v>86</v>
      </c>
      <c r="P37" s="34">
        <f>Q36-P36</f>
        <v>8340</v>
      </c>
      <c r="Q37" s="37"/>
      <c r="R37" s="34" t="s">
        <v>86</v>
      </c>
      <c r="S37" s="34">
        <f>T36-S36</f>
        <v>25500</v>
      </c>
      <c r="T37" s="37"/>
      <c r="U37" s="34" t="s">
        <v>86</v>
      </c>
      <c r="V37" s="34">
        <f>(W36-V36)</f>
        <v>24600</v>
      </c>
      <c r="W37" s="37"/>
      <c r="X37" s="34" t="s">
        <v>86</v>
      </c>
      <c r="Y37" s="34">
        <f>Z36-Y36</f>
        <v>21840</v>
      </c>
      <c r="Z37" s="37"/>
      <c r="AA37" s="34" t="s">
        <v>86</v>
      </c>
      <c r="AB37" s="34">
        <f>AC36-AB36</f>
        <v>13625</v>
      </c>
      <c r="AC37" s="37"/>
      <c r="AD37" s="34" t="s">
        <v>86</v>
      </c>
      <c r="AE37" s="34">
        <f>AF36-AE36</f>
        <v>21320</v>
      </c>
      <c r="AF37" s="37"/>
      <c r="AG37" s="34" t="s">
        <v>86</v>
      </c>
      <c r="AH37" s="34">
        <f>(AI36-AH36)</f>
        <v>22950</v>
      </c>
      <c r="AI37" s="37"/>
      <c r="AJ37" s="34" t="s">
        <v>86</v>
      </c>
      <c r="AK37" s="34">
        <f>AL36-AK36</f>
        <v>19880</v>
      </c>
      <c r="AL37" s="37"/>
      <c r="AM37" s="34" t="s">
        <v>86</v>
      </c>
      <c r="AN37" s="34">
        <f>AO36-AN36</f>
        <v>5000</v>
      </c>
      <c r="AO37" s="37"/>
      <c r="AP37" s="34" t="s">
        <v>86</v>
      </c>
      <c r="AQ37" s="34">
        <f>AR36-AQ36</f>
        <v>29605</v>
      </c>
      <c r="AR37" s="37"/>
      <c r="AS37" s="34" t="s">
        <v>86</v>
      </c>
      <c r="AT37" s="34">
        <f>AU36-AT36</f>
        <v>12865</v>
      </c>
      <c r="AU37" s="37"/>
      <c r="AV37" s="34" t="s">
        <v>86</v>
      </c>
      <c r="AW37" s="34">
        <f>AX36-AW36</f>
        <v>16740</v>
      </c>
      <c r="AX37" s="37"/>
      <c r="AY37" s="37"/>
      <c r="AZ37" s="37"/>
      <c r="BA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</row>
    <row r="39" ht="15.75" customHeight="1">
      <c r="A39" s="26"/>
      <c r="B39" s="26"/>
      <c r="C39" s="25" t="s">
        <v>87</v>
      </c>
      <c r="D39" s="25">
        <f>D37+G37+J37+M37+P37+S37+V37+Y37+AB37+AE37+AH37+AK37+AN37+AQ37+AT37+AW37</f>
        <v>284553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>
        <f>max(AZ5:AZ35)</f>
        <v>30520</v>
      </c>
      <c r="BA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>
        <f>min(AZ5:AZ35)</f>
        <v>15600</v>
      </c>
      <c r="BA40" s="26"/>
    </row>
    <row r="41" ht="15.75" customHeight="1">
      <c r="A41" s="26"/>
      <c r="B41" s="26"/>
      <c r="C41" s="25" t="s">
        <v>88</v>
      </c>
      <c r="D41" s="25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38" t="s">
        <v>99</v>
      </c>
      <c r="AZ41" s="26"/>
      <c r="BA41" s="26"/>
    </row>
    <row r="42" ht="15.75" customHeight="1">
      <c r="A42" s="26"/>
      <c r="B42" s="26"/>
      <c r="C42" s="25" t="s">
        <v>90</v>
      </c>
      <c r="D42" s="25">
        <v>50000.0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38"/>
      <c r="AW42" s="26"/>
      <c r="AX42" s="26"/>
      <c r="AY42" s="26"/>
      <c r="AZ42" s="38" t="s">
        <v>91</v>
      </c>
      <c r="BA42" s="26">
        <f t="shared" ref="BA42:BA48" si="50">AZ8+AZ15+AZ22+AZ29</f>
        <v>99210</v>
      </c>
    </row>
    <row r="43" ht="15.75" customHeight="1">
      <c r="A43" s="26"/>
      <c r="B43" s="26"/>
      <c r="C43" s="25" t="s">
        <v>92</v>
      </c>
      <c r="D43" s="25">
        <v>25000.0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38"/>
      <c r="AW43" s="26"/>
      <c r="AX43" s="26"/>
      <c r="AY43" s="26"/>
      <c r="AZ43" s="38" t="s">
        <v>93</v>
      </c>
      <c r="BA43" s="26">
        <f t="shared" si="50"/>
        <v>75510</v>
      </c>
    </row>
    <row r="44" ht="15.75" customHeight="1">
      <c r="A44" s="26"/>
      <c r="B44" s="26"/>
      <c r="C44" s="25" t="s">
        <v>94</v>
      </c>
      <c r="D44" s="25">
        <v>75000.0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38" t="s">
        <v>31</v>
      </c>
      <c r="BA44" s="26">
        <f t="shared" si="50"/>
        <v>109170</v>
      </c>
    </row>
    <row r="45" ht="15.75" customHeight="1">
      <c r="A45" s="26"/>
      <c r="B45" s="26"/>
      <c r="C45" s="25" t="s">
        <v>95</v>
      </c>
      <c r="D45" s="25">
        <v>42000.0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38" t="s">
        <v>96</v>
      </c>
      <c r="BA45" s="26">
        <f t="shared" si="50"/>
        <v>72040</v>
      </c>
    </row>
    <row r="46" ht="15.75" customHeight="1">
      <c r="A46" s="26"/>
      <c r="B46" s="26"/>
      <c r="C46" s="25" t="s">
        <v>97</v>
      </c>
      <c r="D46" s="25">
        <f>SUM(D42:D45)</f>
        <v>192000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38" t="s">
        <v>33</v>
      </c>
      <c r="BA46" s="26">
        <f t="shared" si="50"/>
        <v>75980</v>
      </c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38" t="s">
        <v>34</v>
      </c>
      <c r="BA47" s="26">
        <f t="shared" si="50"/>
        <v>83800</v>
      </c>
    </row>
    <row r="48" ht="15.75" customHeight="1">
      <c r="A48" s="39"/>
      <c r="B48" s="39"/>
      <c r="C48" s="38" t="s">
        <v>98</v>
      </c>
      <c r="D48" s="26"/>
      <c r="E48" s="39">
        <f>D39-D46</f>
        <v>92553</v>
      </c>
      <c r="F48" s="39"/>
      <c r="G48" s="39"/>
      <c r="H48" s="39"/>
      <c r="I48" s="39"/>
      <c r="J48" s="26"/>
      <c r="K48" s="26"/>
      <c r="L48" s="39"/>
      <c r="M48" s="39"/>
      <c r="N48" s="39"/>
      <c r="O48" s="39"/>
      <c r="P48" s="39"/>
      <c r="Q48" s="39"/>
      <c r="R48" s="26"/>
      <c r="S48" s="39"/>
      <c r="T48" s="39"/>
      <c r="U48" s="3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38" t="s">
        <v>35</v>
      </c>
      <c r="BA48" s="26">
        <f t="shared" si="50"/>
        <v>74100</v>
      </c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38"/>
      <c r="J49" s="53" t="s">
        <v>1</v>
      </c>
      <c r="K49" s="41">
        <f>D37/J66</f>
        <v>0.07647081563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</row>
    <row r="50" ht="15.75" customHeight="1">
      <c r="A50" s="26"/>
      <c r="B50" s="26"/>
      <c r="C50" s="25"/>
      <c r="D50" s="26"/>
      <c r="E50" s="26"/>
      <c r="F50" s="26"/>
      <c r="G50" s="26"/>
      <c r="H50" s="26"/>
      <c r="I50" s="42"/>
      <c r="J50" s="54" t="s">
        <v>2</v>
      </c>
      <c r="K50" s="41">
        <f>G37/J66</f>
        <v>0.02667341409</v>
      </c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38" t="s">
        <v>31</v>
      </c>
      <c r="BA50" s="12">
        <f>max(BA42:BA48)</f>
        <v>109170</v>
      </c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42"/>
      <c r="J51" s="54" t="s">
        <v>3</v>
      </c>
      <c r="K51" s="41">
        <f>J37/J66</f>
        <v>0.06491936476</v>
      </c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42"/>
      <c r="J52" s="54" t="s">
        <v>4</v>
      </c>
      <c r="K52" s="41">
        <f>M37/J66</f>
        <v>0.05083411526</v>
      </c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42"/>
      <c r="J53" s="54" t="s">
        <v>5</v>
      </c>
      <c r="K53" s="41">
        <f>P37/J66</f>
        <v>0.02930912695</v>
      </c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42"/>
      <c r="J54" s="54" t="s">
        <v>6</v>
      </c>
      <c r="K54" s="41">
        <f>S37/J66</f>
        <v>0.08961423707</v>
      </c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38"/>
      <c r="J55" s="53" t="s">
        <v>7</v>
      </c>
      <c r="K55" s="41">
        <f>V37/J66</f>
        <v>0.08645138164</v>
      </c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38"/>
      <c r="J56" s="53" t="s">
        <v>8</v>
      </c>
      <c r="K56" s="41">
        <f>Y37/J66</f>
        <v>0.07675195833</v>
      </c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38"/>
      <c r="J57" s="53" t="s">
        <v>9</v>
      </c>
      <c r="K57" s="41">
        <f>AB37/J66</f>
        <v>0.04788211686</v>
      </c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42"/>
      <c r="J58" s="54" t="s">
        <v>10</v>
      </c>
      <c r="K58" s="41">
        <f>AE37/J66</f>
        <v>0.07492453076</v>
      </c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42"/>
      <c r="J59" s="54" t="s">
        <v>11</v>
      </c>
      <c r="K59" s="41">
        <f>AH37/J66</f>
        <v>0.08065281336</v>
      </c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42"/>
      <c r="J60" s="54" t="s">
        <v>12</v>
      </c>
      <c r="K60" s="41">
        <f>AK37/J66</f>
        <v>0.06986396207</v>
      </c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42"/>
      <c r="J61" s="54" t="s">
        <v>13</v>
      </c>
      <c r="K61" s="41">
        <f>AN37/J66</f>
        <v>0.01757141903</v>
      </c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42"/>
      <c r="J62" s="54" t="s">
        <v>14</v>
      </c>
      <c r="K62" s="41">
        <f>AQ37/J66</f>
        <v>0.1040403721</v>
      </c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42"/>
      <c r="J63" s="54" t="s">
        <v>15</v>
      </c>
      <c r="K63" s="41">
        <f>AT37/J66</f>
        <v>0.04521126117</v>
      </c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44"/>
      <c r="J64" s="55" t="s">
        <v>16</v>
      </c>
      <c r="K64" s="41">
        <f>AW37/J66</f>
        <v>0.05882911092</v>
      </c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45"/>
      <c r="J66" s="45">
        <f>D37+G37+J37+M37+P37+S37+V37+Y37+AB37+AE37+AH37+AK37+AN37+AQ37+AT37+AW37</f>
        <v>284553</v>
      </c>
      <c r="K66" s="3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42"/>
      <c r="J67" s="38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</row>
    <row r="1001" ht="15.75" customHeight="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</row>
  </sheetData>
  <mergeCells count="35">
    <mergeCell ref="AP3:AR3"/>
    <mergeCell ref="AS3:AU3"/>
    <mergeCell ref="U3:W3"/>
    <mergeCell ref="X3:Z3"/>
    <mergeCell ref="AA3:AC3"/>
    <mergeCell ref="AD3:AF3"/>
    <mergeCell ref="AG3:AI3"/>
    <mergeCell ref="AJ3:AL3"/>
    <mergeCell ref="AM3:AO3"/>
    <mergeCell ref="X2:Z2"/>
    <mergeCell ref="AA2:AC2"/>
    <mergeCell ref="AD2:AF2"/>
    <mergeCell ref="AG2:AI2"/>
    <mergeCell ref="AJ2:AL2"/>
    <mergeCell ref="AM2:AO2"/>
    <mergeCell ref="AP2:AR2"/>
    <mergeCell ref="AS2:AU2"/>
    <mergeCell ref="AV3:AX3"/>
    <mergeCell ref="A1:AF1"/>
    <mergeCell ref="AG1:AX1"/>
    <mergeCell ref="C2:E2"/>
    <mergeCell ref="F2:H2"/>
    <mergeCell ref="I2:K2"/>
    <mergeCell ref="L2:N2"/>
    <mergeCell ref="O2:Q2"/>
    <mergeCell ref="AV2:AX2"/>
    <mergeCell ref="O3:Q3"/>
    <mergeCell ref="R3:T3"/>
    <mergeCell ref="R2:T2"/>
    <mergeCell ref="U2:W2"/>
    <mergeCell ref="A3:B3"/>
    <mergeCell ref="C3:E3"/>
    <mergeCell ref="F3:H3"/>
    <mergeCell ref="I3:K3"/>
    <mergeCell ref="L3:N3"/>
  </mergeCells>
  <conditionalFormatting sqref="AG1:AG3 AJ1:AJ3 AM1:AM3 AP1:AP3 AS1:AS3 AV1:AV3 F2:F3 I2:I3 L2:L3 O2:O3 R2:R3 U2:U3 X2:X3 AA2:AA3 AD2:AD3 C50:C1001">
    <cfRule type="cellIs" dxfId="0" priority="1" operator="equal">
      <formula>"MEDIAN PRICE"</formula>
    </cfRule>
  </conditionalFormatting>
  <conditionalFormatting sqref="C2:BA2 AY4:BA4">
    <cfRule type="expression" dxfId="1" priority="2">
      <formula>"MOD($16,2)=0"</formula>
    </cfRule>
  </conditionalFormatting>
  <conditionalFormatting sqref="B2 B4:B1001 BA6:BA35">
    <cfRule type="cellIs" dxfId="2" priority="3" operator="equal">
      <formula>"mon"</formula>
    </cfRule>
  </conditionalFormatting>
  <conditionalFormatting sqref="B2 B4:B1001 BA6:BA35">
    <cfRule type="cellIs" dxfId="2" priority="4" operator="equal">
      <formula>"mon"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11" max="11" width="19.29"/>
    <col customWidth="1" min="14" max="14" width="15.86"/>
  </cols>
  <sheetData>
    <row r="1" ht="15.75" customHeight="1">
      <c r="A1" s="56" t="s">
        <v>100</v>
      </c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8"/>
    </row>
    <row r="2" ht="15.75" customHeight="1">
      <c r="A2" s="59"/>
      <c r="B2" s="60"/>
      <c r="C2" s="61">
        <v>1.0</v>
      </c>
      <c r="F2" s="62">
        <v>2.0</v>
      </c>
      <c r="I2" s="61">
        <v>3.0</v>
      </c>
      <c r="L2" s="62">
        <v>4.0</v>
      </c>
      <c r="O2" s="61">
        <v>5.0</v>
      </c>
      <c r="R2" s="62">
        <v>6.0</v>
      </c>
      <c r="U2" s="61">
        <v>7.0</v>
      </c>
      <c r="X2" s="62">
        <v>8.0</v>
      </c>
      <c r="AA2" s="61">
        <v>9.0</v>
      </c>
      <c r="AD2" s="62">
        <v>10.0</v>
      </c>
      <c r="AG2" s="61">
        <v>11.0</v>
      </c>
      <c r="AJ2" s="62">
        <v>12.0</v>
      </c>
      <c r="AM2" s="61">
        <v>13.0</v>
      </c>
      <c r="AP2" s="62">
        <v>14.0</v>
      </c>
      <c r="AS2" s="61">
        <v>15.0</v>
      </c>
      <c r="AV2" s="62">
        <v>16.0</v>
      </c>
      <c r="AY2" s="59"/>
      <c r="AZ2" s="63" t="s">
        <v>101</v>
      </c>
      <c r="BA2" s="64"/>
    </row>
    <row r="3" ht="15.75" customHeight="1">
      <c r="A3" s="65" t="s">
        <v>57</v>
      </c>
      <c r="C3" s="65" t="s">
        <v>1</v>
      </c>
      <c r="F3" s="65" t="s">
        <v>2</v>
      </c>
      <c r="I3" s="65" t="s">
        <v>3</v>
      </c>
      <c r="L3" s="65" t="s">
        <v>4</v>
      </c>
      <c r="O3" s="65" t="s">
        <v>5</v>
      </c>
      <c r="R3" s="65" t="s">
        <v>6</v>
      </c>
      <c r="U3" s="65" t="s">
        <v>7</v>
      </c>
      <c r="X3" s="65" t="s">
        <v>8</v>
      </c>
      <c r="AA3" s="65" t="s">
        <v>9</v>
      </c>
      <c r="AD3" s="65" t="s">
        <v>10</v>
      </c>
      <c r="AG3" s="65" t="s">
        <v>11</v>
      </c>
      <c r="AJ3" s="65" t="s">
        <v>12</v>
      </c>
      <c r="AM3" s="65" t="s">
        <v>13</v>
      </c>
      <c r="AP3" s="65" t="s">
        <v>14</v>
      </c>
      <c r="AS3" s="65" t="s">
        <v>15</v>
      </c>
      <c r="AV3" s="65" t="s">
        <v>16</v>
      </c>
      <c r="AY3" s="59"/>
      <c r="AZ3" s="59"/>
      <c r="BA3" s="59"/>
    </row>
    <row r="4" ht="15.75" customHeight="1">
      <c r="A4" s="66" t="s">
        <v>58</v>
      </c>
      <c r="B4" s="66" t="s">
        <v>59</v>
      </c>
      <c r="C4" s="66" t="s">
        <v>60</v>
      </c>
      <c r="D4" s="66" t="s">
        <v>61</v>
      </c>
      <c r="E4" s="66" t="s">
        <v>62</v>
      </c>
      <c r="F4" s="66" t="s">
        <v>60</v>
      </c>
      <c r="G4" s="66" t="s">
        <v>63</v>
      </c>
      <c r="H4" s="66" t="s">
        <v>64</v>
      </c>
      <c r="I4" s="66" t="s">
        <v>60</v>
      </c>
      <c r="J4" s="66" t="s">
        <v>65</v>
      </c>
      <c r="K4" s="66" t="s">
        <v>66</v>
      </c>
      <c r="L4" s="66" t="s">
        <v>60</v>
      </c>
      <c r="M4" s="66" t="s">
        <v>67</v>
      </c>
      <c r="N4" s="66" t="s">
        <v>68</v>
      </c>
      <c r="O4" s="66" t="s">
        <v>60</v>
      </c>
      <c r="P4" s="66" t="s">
        <v>69</v>
      </c>
      <c r="Q4" s="66" t="s">
        <v>66</v>
      </c>
      <c r="R4" s="66" t="s">
        <v>60</v>
      </c>
      <c r="S4" s="66" t="s">
        <v>65</v>
      </c>
      <c r="T4" s="66" t="s">
        <v>70</v>
      </c>
      <c r="U4" s="66" t="s">
        <v>60</v>
      </c>
      <c r="V4" s="66" t="s">
        <v>71</v>
      </c>
      <c r="W4" s="66" t="s">
        <v>72</v>
      </c>
      <c r="X4" s="66" t="s">
        <v>60</v>
      </c>
      <c r="Y4" s="66" t="s">
        <v>73</v>
      </c>
      <c r="Z4" s="66" t="s">
        <v>74</v>
      </c>
      <c r="AA4" s="66" t="s">
        <v>60</v>
      </c>
      <c r="AB4" s="66" t="s">
        <v>75</v>
      </c>
      <c r="AC4" s="66" t="s">
        <v>76</v>
      </c>
      <c r="AD4" s="66" t="s">
        <v>60</v>
      </c>
      <c r="AE4" s="66" t="s">
        <v>102</v>
      </c>
      <c r="AF4" s="66" t="s">
        <v>78</v>
      </c>
      <c r="AG4" s="66" t="s">
        <v>60</v>
      </c>
      <c r="AH4" s="66" t="s">
        <v>75</v>
      </c>
      <c r="AI4" s="66" t="s">
        <v>78</v>
      </c>
      <c r="AJ4" s="66" t="s">
        <v>60</v>
      </c>
      <c r="AK4" s="66" t="s">
        <v>79</v>
      </c>
      <c r="AL4" s="66" t="s">
        <v>80</v>
      </c>
      <c r="AM4" s="66" t="s">
        <v>60</v>
      </c>
      <c r="AN4" s="66" t="s">
        <v>81</v>
      </c>
      <c r="AO4" s="66" t="s">
        <v>82</v>
      </c>
      <c r="AP4" s="66" t="s">
        <v>60</v>
      </c>
      <c r="AQ4" s="66" t="s">
        <v>83</v>
      </c>
      <c r="AR4" s="66" t="s">
        <v>84</v>
      </c>
      <c r="AS4" s="66" t="s">
        <v>60</v>
      </c>
      <c r="AT4" s="66" t="s">
        <v>83</v>
      </c>
      <c r="AU4" s="66" t="s">
        <v>84</v>
      </c>
      <c r="AV4" s="66" t="s">
        <v>60</v>
      </c>
      <c r="AW4" s="66" t="s">
        <v>83</v>
      </c>
      <c r="AX4" s="66" t="s">
        <v>84</v>
      </c>
      <c r="AY4" s="59"/>
      <c r="AZ4" s="59"/>
      <c r="BA4" s="59"/>
    </row>
    <row r="5" ht="15.75" customHeight="1">
      <c r="A5" s="67">
        <v>1.0</v>
      </c>
      <c r="B5" s="68" t="s">
        <v>36</v>
      </c>
      <c r="C5" s="67">
        <v>6.0</v>
      </c>
      <c r="D5" s="67">
        <v>240.0</v>
      </c>
      <c r="E5" s="67">
        <v>480.0</v>
      </c>
      <c r="F5" s="67">
        <v>6.0</v>
      </c>
      <c r="G5" s="67">
        <v>402.0</v>
      </c>
      <c r="H5" s="67">
        <v>600.0</v>
      </c>
      <c r="I5" s="67">
        <v>12.0</v>
      </c>
      <c r="J5" s="67">
        <v>720.0</v>
      </c>
      <c r="K5" s="67">
        <v>1440.0</v>
      </c>
      <c r="L5" s="67">
        <v>10.0</v>
      </c>
      <c r="M5" s="67">
        <v>550.0</v>
      </c>
      <c r="N5" s="67">
        <v>1100.0</v>
      </c>
      <c r="O5" s="67">
        <v>10.0</v>
      </c>
      <c r="P5" s="67">
        <v>600.0</v>
      </c>
      <c r="Q5" s="67">
        <v>1200.0</v>
      </c>
      <c r="R5" s="67">
        <v>16.0</v>
      </c>
      <c r="S5" s="67">
        <v>960.0</v>
      </c>
      <c r="T5" s="67">
        <v>1920.0</v>
      </c>
      <c r="U5" s="67">
        <v>6.0</v>
      </c>
      <c r="V5" s="67">
        <v>600.0</v>
      </c>
      <c r="W5" s="67">
        <v>1200.0</v>
      </c>
      <c r="X5" s="67">
        <v>5.0</v>
      </c>
      <c r="Y5" s="67">
        <v>600.0</v>
      </c>
      <c r="Z5" s="67">
        <v>1300.0</v>
      </c>
      <c r="AA5" s="67">
        <v>6.0</v>
      </c>
      <c r="AB5" s="67">
        <v>750.0</v>
      </c>
      <c r="AC5" s="67">
        <v>1500.0</v>
      </c>
      <c r="AD5" s="67">
        <v>4.0</v>
      </c>
      <c r="AE5" s="67">
        <v>520.0</v>
      </c>
      <c r="AF5" s="67">
        <v>1040.0</v>
      </c>
      <c r="AG5" s="67">
        <v>5.0</v>
      </c>
      <c r="AH5" s="67">
        <v>625.0</v>
      </c>
      <c r="AI5" s="67">
        <v>1300.0</v>
      </c>
      <c r="AJ5" s="67">
        <v>2.0</v>
      </c>
      <c r="AK5" s="67">
        <v>320.0</v>
      </c>
      <c r="AL5" s="67">
        <v>600.0</v>
      </c>
      <c r="AM5" s="67">
        <v>3.0</v>
      </c>
      <c r="AN5" s="67">
        <v>600.0</v>
      </c>
      <c r="AO5" s="67">
        <v>1020.0</v>
      </c>
      <c r="AP5" s="67">
        <v>5.0</v>
      </c>
      <c r="AQ5" s="67">
        <v>1125.0</v>
      </c>
      <c r="AR5" s="67">
        <v>1900.0</v>
      </c>
      <c r="AS5" s="67">
        <v>2.0</v>
      </c>
      <c r="AT5" s="67">
        <v>450.0</v>
      </c>
      <c r="AU5" s="67">
        <v>760.0</v>
      </c>
      <c r="AV5" s="67">
        <v>4.0</v>
      </c>
      <c r="AW5" s="67">
        <v>900.0</v>
      </c>
      <c r="AX5" s="67">
        <v>1520.0</v>
      </c>
      <c r="AY5" s="69">
        <v>45474.0</v>
      </c>
      <c r="AZ5" s="70">
        <v>18880.0</v>
      </c>
      <c r="BA5" s="68" t="s">
        <v>36</v>
      </c>
    </row>
    <row r="6" ht="15.75" customHeight="1">
      <c r="A6" s="67">
        <v>2.0</v>
      </c>
      <c r="B6" s="68" t="s">
        <v>37</v>
      </c>
      <c r="C6" s="67">
        <v>9.0</v>
      </c>
      <c r="D6" s="67">
        <v>360.0</v>
      </c>
      <c r="E6" s="67">
        <v>720.0</v>
      </c>
      <c r="F6" s="67">
        <v>4.0</v>
      </c>
      <c r="G6" s="67">
        <v>268.0</v>
      </c>
      <c r="H6" s="67">
        <v>400.0</v>
      </c>
      <c r="I6" s="67">
        <v>13.0</v>
      </c>
      <c r="J6" s="67">
        <v>780.0</v>
      </c>
      <c r="K6" s="67">
        <v>1560.0</v>
      </c>
      <c r="L6" s="67">
        <v>9.0</v>
      </c>
      <c r="M6" s="67">
        <v>495.0</v>
      </c>
      <c r="N6" s="67">
        <v>990.0</v>
      </c>
      <c r="O6" s="67">
        <v>7.0</v>
      </c>
      <c r="P6" s="67">
        <v>420.0</v>
      </c>
      <c r="Q6" s="67">
        <v>840.0</v>
      </c>
      <c r="R6" s="67">
        <v>14.0</v>
      </c>
      <c r="S6" s="67">
        <v>840.0</v>
      </c>
      <c r="T6" s="67">
        <v>1680.0</v>
      </c>
      <c r="U6" s="67">
        <v>5.0</v>
      </c>
      <c r="V6" s="67">
        <v>500.0</v>
      </c>
      <c r="W6" s="67">
        <v>1000.0</v>
      </c>
      <c r="X6" s="67">
        <v>10.0</v>
      </c>
      <c r="Y6" s="67">
        <v>1200.0</v>
      </c>
      <c r="Z6" s="67">
        <v>2600.0</v>
      </c>
      <c r="AA6" s="67">
        <v>4.0</v>
      </c>
      <c r="AB6" s="67">
        <v>500.0</v>
      </c>
      <c r="AC6" s="67">
        <v>1000.0</v>
      </c>
      <c r="AD6" s="67">
        <v>6.0</v>
      </c>
      <c r="AE6" s="67">
        <v>780.0</v>
      </c>
      <c r="AF6" s="67">
        <v>1560.0</v>
      </c>
      <c r="AG6" s="67">
        <v>7.0</v>
      </c>
      <c r="AH6" s="67">
        <v>875.0</v>
      </c>
      <c r="AI6" s="67">
        <v>1820.0</v>
      </c>
      <c r="AJ6" s="67">
        <v>4.0</v>
      </c>
      <c r="AK6" s="67">
        <v>640.0</v>
      </c>
      <c r="AL6" s="67">
        <v>1200.0</v>
      </c>
      <c r="AM6" s="67">
        <v>1.0</v>
      </c>
      <c r="AN6" s="67">
        <v>200.0</v>
      </c>
      <c r="AO6" s="67">
        <v>340.0</v>
      </c>
      <c r="AP6" s="67">
        <v>7.0</v>
      </c>
      <c r="AQ6" s="67">
        <v>1575.0</v>
      </c>
      <c r="AR6" s="67">
        <v>2660.0</v>
      </c>
      <c r="AS6" s="67">
        <v>4.0</v>
      </c>
      <c r="AT6" s="67">
        <v>900.0</v>
      </c>
      <c r="AU6" s="67">
        <v>1520.0</v>
      </c>
      <c r="AV6" s="67">
        <v>3.0</v>
      </c>
      <c r="AW6" s="67">
        <v>675.0</v>
      </c>
      <c r="AX6" s="67">
        <v>1140.0</v>
      </c>
      <c r="AY6" s="69">
        <v>45475.0</v>
      </c>
      <c r="AZ6" s="70">
        <v>21030.0</v>
      </c>
      <c r="BA6" s="68" t="s">
        <v>37</v>
      </c>
    </row>
    <row r="7" ht="15.75" customHeight="1">
      <c r="A7" s="67">
        <v>3.0</v>
      </c>
      <c r="B7" s="68" t="s">
        <v>31</v>
      </c>
      <c r="C7" s="67">
        <v>8.0</v>
      </c>
      <c r="D7" s="67">
        <v>320.0</v>
      </c>
      <c r="E7" s="67">
        <v>640.0</v>
      </c>
      <c r="F7" s="67">
        <v>15.0</v>
      </c>
      <c r="G7" s="67">
        <v>1005.0</v>
      </c>
      <c r="H7" s="67">
        <v>1500.0</v>
      </c>
      <c r="I7" s="67">
        <v>12.0</v>
      </c>
      <c r="J7" s="67">
        <v>720.0</v>
      </c>
      <c r="K7" s="67">
        <v>1440.0</v>
      </c>
      <c r="L7" s="67">
        <v>5.0</v>
      </c>
      <c r="M7" s="67">
        <v>275.0</v>
      </c>
      <c r="N7" s="67">
        <v>550.0</v>
      </c>
      <c r="O7" s="67">
        <v>13.0</v>
      </c>
      <c r="P7" s="67">
        <v>780.0</v>
      </c>
      <c r="Q7" s="67">
        <v>1560.0</v>
      </c>
      <c r="R7" s="67">
        <v>12.0</v>
      </c>
      <c r="S7" s="67">
        <v>720.0</v>
      </c>
      <c r="T7" s="67">
        <v>1440.0</v>
      </c>
      <c r="U7" s="67">
        <v>9.0</v>
      </c>
      <c r="V7" s="67">
        <v>900.0</v>
      </c>
      <c r="W7" s="67">
        <v>1800.0</v>
      </c>
      <c r="X7" s="67">
        <v>7.0</v>
      </c>
      <c r="Y7" s="67">
        <v>840.0</v>
      </c>
      <c r="Z7" s="67">
        <v>1820.0</v>
      </c>
      <c r="AA7" s="67">
        <v>5.0</v>
      </c>
      <c r="AB7" s="67">
        <v>625.0</v>
      </c>
      <c r="AC7" s="67">
        <v>1250.0</v>
      </c>
      <c r="AD7" s="67">
        <v>6.0</v>
      </c>
      <c r="AE7" s="67">
        <v>780.0</v>
      </c>
      <c r="AF7" s="67">
        <v>1560.0</v>
      </c>
      <c r="AG7" s="67">
        <v>2.0</v>
      </c>
      <c r="AH7" s="67">
        <v>250.0</v>
      </c>
      <c r="AI7" s="67">
        <v>520.0</v>
      </c>
      <c r="AJ7" s="67">
        <v>5.0</v>
      </c>
      <c r="AK7" s="67">
        <v>800.0</v>
      </c>
      <c r="AL7" s="67">
        <v>1500.0</v>
      </c>
      <c r="AM7" s="67">
        <v>6.0</v>
      </c>
      <c r="AN7" s="67">
        <v>1200.0</v>
      </c>
      <c r="AO7" s="67">
        <v>2040.0</v>
      </c>
      <c r="AP7" s="67">
        <v>15.0</v>
      </c>
      <c r="AQ7" s="67">
        <v>3375.0</v>
      </c>
      <c r="AR7" s="67">
        <v>5700.0</v>
      </c>
      <c r="AS7" s="67">
        <v>6.0</v>
      </c>
      <c r="AT7" s="67">
        <v>1350.0</v>
      </c>
      <c r="AU7" s="67">
        <v>2280.0</v>
      </c>
      <c r="AV7" s="67">
        <v>6.0</v>
      </c>
      <c r="AW7" s="67">
        <v>1350.0</v>
      </c>
      <c r="AX7" s="67">
        <v>2280.0</v>
      </c>
      <c r="AY7" s="69">
        <v>45476.0</v>
      </c>
      <c r="AZ7" s="70">
        <v>27880.0</v>
      </c>
      <c r="BA7" s="68" t="s">
        <v>31</v>
      </c>
    </row>
    <row r="8" ht="15.75" customHeight="1">
      <c r="A8" s="67">
        <v>4.0</v>
      </c>
      <c r="B8" s="68" t="s">
        <v>32</v>
      </c>
      <c r="C8" s="67">
        <v>4.0</v>
      </c>
      <c r="D8" s="67">
        <v>160.0</v>
      </c>
      <c r="E8" s="67">
        <v>320.0</v>
      </c>
      <c r="F8" s="67">
        <v>7.0</v>
      </c>
      <c r="G8" s="67">
        <v>469.0</v>
      </c>
      <c r="H8" s="67">
        <v>700.0</v>
      </c>
      <c r="I8" s="67">
        <v>20.0</v>
      </c>
      <c r="J8" s="67">
        <v>1200.0</v>
      </c>
      <c r="K8" s="67">
        <v>2400.0</v>
      </c>
      <c r="L8" s="67">
        <v>15.0</v>
      </c>
      <c r="M8" s="67">
        <v>825.0</v>
      </c>
      <c r="N8" s="67">
        <v>1650.0</v>
      </c>
      <c r="O8" s="67">
        <v>7.0</v>
      </c>
      <c r="P8" s="67">
        <v>420.0</v>
      </c>
      <c r="Q8" s="67">
        <v>840.0</v>
      </c>
      <c r="R8" s="67">
        <v>18.0</v>
      </c>
      <c r="S8" s="67">
        <v>1080.0</v>
      </c>
      <c r="T8" s="67">
        <v>2160.0</v>
      </c>
      <c r="U8" s="67">
        <v>9.0</v>
      </c>
      <c r="V8" s="67">
        <v>900.0</v>
      </c>
      <c r="W8" s="67">
        <v>1800.0</v>
      </c>
      <c r="X8" s="67">
        <v>5.0</v>
      </c>
      <c r="Y8" s="67">
        <v>600.0</v>
      </c>
      <c r="Z8" s="67">
        <v>1300.0</v>
      </c>
      <c r="AA8" s="67">
        <v>1.0</v>
      </c>
      <c r="AB8" s="67">
        <v>125.0</v>
      </c>
      <c r="AC8" s="67">
        <v>250.0</v>
      </c>
      <c r="AD8" s="67">
        <v>5.0</v>
      </c>
      <c r="AE8" s="67">
        <v>650.0</v>
      </c>
      <c r="AF8" s="67">
        <v>1300.0</v>
      </c>
      <c r="AG8" s="67">
        <v>8.0</v>
      </c>
      <c r="AH8" s="67">
        <v>1000.0</v>
      </c>
      <c r="AI8" s="67">
        <v>2080.0</v>
      </c>
      <c r="AJ8" s="67">
        <v>3.0</v>
      </c>
      <c r="AK8" s="67">
        <v>480.0</v>
      </c>
      <c r="AL8" s="67">
        <v>900.0</v>
      </c>
      <c r="AM8" s="67">
        <v>0.0</v>
      </c>
      <c r="AN8" s="67">
        <v>0.0</v>
      </c>
      <c r="AO8" s="67">
        <v>0.0</v>
      </c>
      <c r="AP8" s="67">
        <v>3.0</v>
      </c>
      <c r="AQ8" s="67">
        <v>675.0</v>
      </c>
      <c r="AR8" s="67">
        <v>1140.0</v>
      </c>
      <c r="AS8" s="67">
        <v>0.0</v>
      </c>
      <c r="AT8" s="67">
        <v>0.0</v>
      </c>
      <c r="AU8" s="67">
        <v>0.0</v>
      </c>
      <c r="AV8" s="67">
        <v>2.0</v>
      </c>
      <c r="AW8" s="67">
        <v>450.0</v>
      </c>
      <c r="AX8" s="67">
        <v>760.0</v>
      </c>
      <c r="AY8" s="69">
        <v>45477.0</v>
      </c>
      <c r="AZ8" s="70">
        <v>17600.0</v>
      </c>
      <c r="BA8" s="68" t="s">
        <v>32</v>
      </c>
    </row>
    <row r="9" ht="15.75" customHeight="1">
      <c r="A9" s="67">
        <v>5.0</v>
      </c>
      <c r="B9" s="68" t="s">
        <v>33</v>
      </c>
      <c r="C9" s="67">
        <v>17.0</v>
      </c>
      <c r="D9" s="67">
        <v>680.0</v>
      </c>
      <c r="E9" s="67">
        <v>1360.0</v>
      </c>
      <c r="F9" s="67">
        <v>17.0</v>
      </c>
      <c r="G9" s="67">
        <v>1139.0</v>
      </c>
      <c r="H9" s="67">
        <v>1700.0</v>
      </c>
      <c r="I9" s="67">
        <v>17.0</v>
      </c>
      <c r="J9" s="67">
        <v>1020.0</v>
      </c>
      <c r="K9" s="67">
        <v>2040.0</v>
      </c>
      <c r="L9" s="67">
        <v>9.0</v>
      </c>
      <c r="M9" s="67">
        <v>495.0</v>
      </c>
      <c r="N9" s="67">
        <v>990.0</v>
      </c>
      <c r="O9" s="67">
        <v>6.0</v>
      </c>
      <c r="P9" s="67">
        <v>360.0</v>
      </c>
      <c r="Q9" s="67">
        <v>720.0</v>
      </c>
      <c r="R9" s="67">
        <v>13.0</v>
      </c>
      <c r="S9" s="67">
        <v>780.0</v>
      </c>
      <c r="T9" s="67">
        <v>1560.0</v>
      </c>
      <c r="U9" s="67">
        <v>15.0</v>
      </c>
      <c r="V9" s="67">
        <v>1500.0</v>
      </c>
      <c r="W9" s="67">
        <v>3000.0</v>
      </c>
      <c r="X9" s="67">
        <v>7.0</v>
      </c>
      <c r="Y9" s="67">
        <v>840.0</v>
      </c>
      <c r="Z9" s="67">
        <v>1820.0</v>
      </c>
      <c r="AA9" s="67">
        <v>6.0</v>
      </c>
      <c r="AB9" s="67">
        <v>750.0</v>
      </c>
      <c r="AC9" s="67">
        <v>1500.0</v>
      </c>
      <c r="AD9" s="67">
        <v>3.0</v>
      </c>
      <c r="AE9" s="67">
        <v>390.0</v>
      </c>
      <c r="AF9" s="67">
        <v>780.0</v>
      </c>
      <c r="AG9" s="67">
        <v>9.0</v>
      </c>
      <c r="AH9" s="67">
        <v>1125.0</v>
      </c>
      <c r="AI9" s="67">
        <v>2340.0</v>
      </c>
      <c r="AJ9" s="67">
        <v>10.0</v>
      </c>
      <c r="AK9" s="67">
        <v>1600.0</v>
      </c>
      <c r="AL9" s="67">
        <v>3000.0</v>
      </c>
      <c r="AM9" s="67">
        <v>7.0</v>
      </c>
      <c r="AN9" s="67">
        <v>1400.0</v>
      </c>
      <c r="AO9" s="67">
        <v>2380.0</v>
      </c>
      <c r="AP9" s="67">
        <v>15.0</v>
      </c>
      <c r="AQ9" s="67">
        <v>3375.0</v>
      </c>
      <c r="AR9" s="67">
        <v>5700.0</v>
      </c>
      <c r="AS9" s="67">
        <v>5.0</v>
      </c>
      <c r="AT9" s="67">
        <v>1125.0</v>
      </c>
      <c r="AU9" s="67">
        <v>1900.0</v>
      </c>
      <c r="AV9" s="67">
        <v>5.0</v>
      </c>
      <c r="AW9" s="67">
        <v>1125.0</v>
      </c>
      <c r="AX9" s="67">
        <v>1900.0</v>
      </c>
      <c r="AY9" s="69">
        <v>45478.0</v>
      </c>
      <c r="AZ9" s="70">
        <v>32690.0</v>
      </c>
      <c r="BA9" s="68" t="s">
        <v>33</v>
      </c>
    </row>
    <row r="10" ht="15.75" customHeight="1">
      <c r="A10" s="67">
        <v>6.0</v>
      </c>
      <c r="B10" s="68" t="s">
        <v>34</v>
      </c>
      <c r="C10" s="67">
        <v>16.0</v>
      </c>
      <c r="D10" s="67">
        <v>640.0</v>
      </c>
      <c r="E10" s="67">
        <v>1280.0</v>
      </c>
      <c r="F10" s="67">
        <v>6.0</v>
      </c>
      <c r="G10" s="67">
        <v>402.0</v>
      </c>
      <c r="H10" s="67">
        <v>600.0</v>
      </c>
      <c r="I10" s="67">
        <v>15.0</v>
      </c>
      <c r="J10" s="67">
        <v>900.0</v>
      </c>
      <c r="K10" s="67">
        <v>1800.0</v>
      </c>
      <c r="L10" s="67">
        <v>7.0</v>
      </c>
      <c r="M10" s="67">
        <v>385.0</v>
      </c>
      <c r="N10" s="67">
        <v>770.0</v>
      </c>
      <c r="O10" s="67">
        <v>9.0</v>
      </c>
      <c r="P10" s="67">
        <v>540.0</v>
      </c>
      <c r="Q10" s="67">
        <v>1080.0</v>
      </c>
      <c r="R10" s="71">
        <v>12.0</v>
      </c>
      <c r="S10" s="67">
        <v>720.0</v>
      </c>
      <c r="T10" s="67">
        <v>1440.0</v>
      </c>
      <c r="U10" s="67">
        <v>12.0</v>
      </c>
      <c r="V10" s="67">
        <v>1200.0</v>
      </c>
      <c r="W10" s="67">
        <v>2400.0</v>
      </c>
      <c r="X10" s="67">
        <v>5.0</v>
      </c>
      <c r="Y10" s="67">
        <v>600.0</v>
      </c>
      <c r="Z10" s="67">
        <v>1300.0</v>
      </c>
      <c r="AA10" s="67">
        <v>2.0</v>
      </c>
      <c r="AB10" s="67">
        <v>250.0</v>
      </c>
      <c r="AC10" s="67">
        <v>500.0</v>
      </c>
      <c r="AD10" s="67">
        <v>4.0</v>
      </c>
      <c r="AE10" s="67">
        <v>520.0</v>
      </c>
      <c r="AF10" s="67">
        <v>1040.0</v>
      </c>
      <c r="AG10" s="67">
        <v>4.0</v>
      </c>
      <c r="AH10" s="67">
        <v>500.0</v>
      </c>
      <c r="AI10" s="67">
        <v>1040.0</v>
      </c>
      <c r="AJ10" s="67">
        <v>5.0</v>
      </c>
      <c r="AK10" s="67">
        <v>800.0</v>
      </c>
      <c r="AL10" s="67">
        <v>1500.0</v>
      </c>
      <c r="AM10" s="67">
        <v>3.0</v>
      </c>
      <c r="AN10" s="67">
        <v>600.0</v>
      </c>
      <c r="AO10" s="67">
        <v>1020.0</v>
      </c>
      <c r="AP10" s="67">
        <v>4.0</v>
      </c>
      <c r="AQ10" s="67">
        <v>900.0</v>
      </c>
      <c r="AR10" s="67">
        <v>1520.0</v>
      </c>
      <c r="AS10" s="67">
        <v>8.0</v>
      </c>
      <c r="AT10" s="67">
        <v>1800.0</v>
      </c>
      <c r="AU10" s="67">
        <v>3040.0</v>
      </c>
      <c r="AV10" s="67">
        <v>3.0</v>
      </c>
      <c r="AW10" s="67">
        <v>675.0</v>
      </c>
      <c r="AX10" s="67">
        <v>1140.0</v>
      </c>
      <c r="AY10" s="69">
        <v>45479.0</v>
      </c>
      <c r="AZ10" s="70">
        <v>21470.0</v>
      </c>
      <c r="BA10" s="68" t="s">
        <v>34</v>
      </c>
    </row>
    <row r="11" ht="15.75" customHeight="1">
      <c r="A11" s="67">
        <v>7.0</v>
      </c>
      <c r="B11" s="68" t="s">
        <v>35</v>
      </c>
      <c r="C11" s="67">
        <v>13.0</v>
      </c>
      <c r="D11" s="67">
        <v>520.0</v>
      </c>
      <c r="E11" s="67">
        <v>1040.0</v>
      </c>
      <c r="F11" s="67">
        <v>13.0</v>
      </c>
      <c r="G11" s="67">
        <v>871.0</v>
      </c>
      <c r="H11" s="67">
        <v>1300.0</v>
      </c>
      <c r="I11" s="67">
        <v>19.0</v>
      </c>
      <c r="J11" s="67">
        <v>1140.0</v>
      </c>
      <c r="K11" s="67">
        <v>2280.0</v>
      </c>
      <c r="L11" s="67">
        <v>13.0</v>
      </c>
      <c r="M11" s="67">
        <v>715.0</v>
      </c>
      <c r="N11" s="67">
        <v>1430.0</v>
      </c>
      <c r="O11" s="67">
        <v>15.0</v>
      </c>
      <c r="P11" s="67">
        <v>900.0</v>
      </c>
      <c r="Q11" s="67">
        <v>1800.0</v>
      </c>
      <c r="R11" s="71">
        <v>11.0</v>
      </c>
      <c r="S11" s="67">
        <v>660.0</v>
      </c>
      <c r="T11" s="67">
        <v>1320.0</v>
      </c>
      <c r="U11" s="67">
        <v>15.0</v>
      </c>
      <c r="V11" s="67">
        <v>1500.0</v>
      </c>
      <c r="W11" s="67">
        <v>3000.0</v>
      </c>
      <c r="X11" s="67">
        <v>8.0</v>
      </c>
      <c r="Y11" s="67">
        <v>960.0</v>
      </c>
      <c r="Z11" s="67">
        <v>2080.0</v>
      </c>
      <c r="AA11" s="67">
        <v>4.0</v>
      </c>
      <c r="AB11" s="67">
        <v>500.0</v>
      </c>
      <c r="AC11" s="67">
        <v>1000.0</v>
      </c>
      <c r="AD11" s="67">
        <v>8.0</v>
      </c>
      <c r="AE11" s="67">
        <v>1040.0</v>
      </c>
      <c r="AF11" s="67">
        <v>2080.0</v>
      </c>
      <c r="AG11" s="67">
        <v>0.0</v>
      </c>
      <c r="AH11" s="67">
        <v>0.0</v>
      </c>
      <c r="AI11" s="67">
        <v>0.0</v>
      </c>
      <c r="AJ11" s="67">
        <v>2.0</v>
      </c>
      <c r="AK11" s="67">
        <v>320.0</v>
      </c>
      <c r="AL11" s="67">
        <v>600.0</v>
      </c>
      <c r="AM11" s="67">
        <v>5.0</v>
      </c>
      <c r="AN11" s="67">
        <v>1000.0</v>
      </c>
      <c r="AO11" s="67">
        <v>1700.0</v>
      </c>
      <c r="AP11" s="67">
        <v>13.0</v>
      </c>
      <c r="AQ11" s="67">
        <v>2925.0</v>
      </c>
      <c r="AR11" s="67">
        <v>4940.0</v>
      </c>
      <c r="AS11" s="67">
        <v>4.0</v>
      </c>
      <c r="AT11" s="67">
        <v>900.0</v>
      </c>
      <c r="AU11" s="67">
        <v>1520.0</v>
      </c>
      <c r="AV11" s="67">
        <v>2.0</v>
      </c>
      <c r="AW11" s="67">
        <v>450.0</v>
      </c>
      <c r="AX11" s="67">
        <v>760.0</v>
      </c>
      <c r="AY11" s="69">
        <v>45480.0</v>
      </c>
      <c r="AZ11" s="70">
        <v>26850.0</v>
      </c>
      <c r="BA11" s="68" t="s">
        <v>35</v>
      </c>
    </row>
    <row r="12" ht="15.75" customHeight="1">
      <c r="A12" s="67">
        <v>8.0</v>
      </c>
      <c r="B12" s="68" t="s">
        <v>36</v>
      </c>
      <c r="C12" s="67">
        <v>8.0</v>
      </c>
      <c r="D12" s="67">
        <v>320.0</v>
      </c>
      <c r="E12" s="67">
        <v>640.0</v>
      </c>
      <c r="F12" s="67">
        <v>9.0</v>
      </c>
      <c r="G12" s="67">
        <v>603.0</v>
      </c>
      <c r="H12" s="67">
        <v>900.0</v>
      </c>
      <c r="I12" s="67">
        <v>15.0</v>
      </c>
      <c r="J12" s="67">
        <v>900.0</v>
      </c>
      <c r="K12" s="67">
        <v>1800.0</v>
      </c>
      <c r="L12" s="67">
        <v>16.0</v>
      </c>
      <c r="M12" s="67">
        <v>880.0</v>
      </c>
      <c r="N12" s="67">
        <v>1760.0</v>
      </c>
      <c r="O12" s="67">
        <v>6.0</v>
      </c>
      <c r="P12" s="67">
        <v>360.0</v>
      </c>
      <c r="Q12" s="67">
        <v>720.0</v>
      </c>
      <c r="R12" s="71">
        <v>15.0</v>
      </c>
      <c r="S12" s="67">
        <v>900.0</v>
      </c>
      <c r="T12" s="67">
        <v>1800.0</v>
      </c>
      <c r="U12" s="67">
        <v>9.0</v>
      </c>
      <c r="V12" s="67">
        <v>900.0</v>
      </c>
      <c r="W12" s="67">
        <v>1800.0</v>
      </c>
      <c r="X12" s="67">
        <v>2.0</v>
      </c>
      <c r="Y12" s="67">
        <v>240.0</v>
      </c>
      <c r="Z12" s="67">
        <v>520.0</v>
      </c>
      <c r="AA12" s="67">
        <v>10.0</v>
      </c>
      <c r="AB12" s="67">
        <v>1250.0</v>
      </c>
      <c r="AC12" s="67">
        <v>2500.0</v>
      </c>
      <c r="AD12" s="67">
        <v>6.0</v>
      </c>
      <c r="AE12" s="67">
        <v>780.0</v>
      </c>
      <c r="AF12" s="67">
        <v>1560.0</v>
      </c>
      <c r="AG12" s="67">
        <v>2.0</v>
      </c>
      <c r="AH12" s="67">
        <v>250.0</v>
      </c>
      <c r="AI12" s="67">
        <v>520.0</v>
      </c>
      <c r="AJ12" s="67">
        <v>5.0</v>
      </c>
      <c r="AK12" s="67">
        <v>800.0</v>
      </c>
      <c r="AL12" s="67">
        <v>1500.0</v>
      </c>
      <c r="AM12" s="67">
        <v>4.0</v>
      </c>
      <c r="AN12" s="67">
        <v>800.0</v>
      </c>
      <c r="AO12" s="67">
        <v>1360.0</v>
      </c>
      <c r="AP12" s="67">
        <v>7.0</v>
      </c>
      <c r="AQ12" s="67">
        <v>1575.0</v>
      </c>
      <c r="AR12" s="67">
        <v>2660.0</v>
      </c>
      <c r="AS12" s="67">
        <v>2.0</v>
      </c>
      <c r="AT12" s="67">
        <v>450.0</v>
      </c>
      <c r="AU12" s="67">
        <v>760.0</v>
      </c>
      <c r="AV12" s="67">
        <v>3.0</v>
      </c>
      <c r="AW12" s="67">
        <v>675.0</v>
      </c>
      <c r="AX12" s="67">
        <v>1140.0</v>
      </c>
      <c r="AY12" s="69">
        <v>45481.0</v>
      </c>
      <c r="AZ12" s="70">
        <v>21940.0</v>
      </c>
      <c r="BA12" s="68" t="s">
        <v>36</v>
      </c>
    </row>
    <row r="13" ht="15.75" customHeight="1">
      <c r="A13" s="67">
        <v>9.0</v>
      </c>
      <c r="B13" s="68" t="s">
        <v>37</v>
      </c>
      <c r="C13" s="67">
        <v>9.0</v>
      </c>
      <c r="D13" s="67">
        <v>360.0</v>
      </c>
      <c r="E13" s="67">
        <v>720.0</v>
      </c>
      <c r="F13" s="67">
        <v>8.0</v>
      </c>
      <c r="G13" s="67">
        <v>536.0</v>
      </c>
      <c r="H13" s="67">
        <v>800.0</v>
      </c>
      <c r="I13" s="67">
        <v>22.0</v>
      </c>
      <c r="J13" s="67">
        <v>1320.0</v>
      </c>
      <c r="K13" s="67">
        <v>2640.0</v>
      </c>
      <c r="L13" s="67">
        <v>7.0</v>
      </c>
      <c r="M13" s="67">
        <v>385.0</v>
      </c>
      <c r="N13" s="67">
        <v>770.0</v>
      </c>
      <c r="O13" s="67">
        <v>5.0</v>
      </c>
      <c r="P13" s="67">
        <v>300.0</v>
      </c>
      <c r="Q13" s="67">
        <v>600.0</v>
      </c>
      <c r="R13" s="71">
        <v>13.0</v>
      </c>
      <c r="S13" s="67">
        <v>780.0</v>
      </c>
      <c r="T13" s="67">
        <v>1560.0</v>
      </c>
      <c r="U13" s="67">
        <v>6.0</v>
      </c>
      <c r="V13" s="67">
        <v>600.0</v>
      </c>
      <c r="W13" s="67">
        <v>1200.0</v>
      </c>
      <c r="X13" s="67">
        <v>9.0</v>
      </c>
      <c r="Y13" s="67">
        <v>1080.0</v>
      </c>
      <c r="Z13" s="67">
        <v>2340.0</v>
      </c>
      <c r="AA13" s="67">
        <v>6.0</v>
      </c>
      <c r="AB13" s="67">
        <v>750.0</v>
      </c>
      <c r="AC13" s="67">
        <v>1500.0</v>
      </c>
      <c r="AD13" s="67">
        <v>9.0</v>
      </c>
      <c r="AE13" s="67">
        <v>1170.0</v>
      </c>
      <c r="AF13" s="67">
        <v>2340.0</v>
      </c>
      <c r="AG13" s="67">
        <v>4.0</v>
      </c>
      <c r="AH13" s="67">
        <v>500.0</v>
      </c>
      <c r="AI13" s="67">
        <v>1040.0</v>
      </c>
      <c r="AJ13" s="67">
        <v>6.0</v>
      </c>
      <c r="AK13" s="67">
        <v>960.0</v>
      </c>
      <c r="AL13" s="67">
        <v>1800.0</v>
      </c>
      <c r="AM13" s="67">
        <v>3.0</v>
      </c>
      <c r="AN13" s="67">
        <v>600.0</v>
      </c>
      <c r="AO13" s="67">
        <v>1020.0</v>
      </c>
      <c r="AP13" s="67">
        <v>5.0</v>
      </c>
      <c r="AQ13" s="67">
        <v>1125.0</v>
      </c>
      <c r="AR13" s="67">
        <v>1900.0</v>
      </c>
      <c r="AS13" s="67">
        <v>1.0</v>
      </c>
      <c r="AT13" s="67">
        <v>225.0</v>
      </c>
      <c r="AU13" s="67">
        <v>380.0</v>
      </c>
      <c r="AV13" s="67">
        <v>4.0</v>
      </c>
      <c r="AW13" s="67">
        <v>900.0</v>
      </c>
      <c r="AX13" s="67">
        <v>1520.0</v>
      </c>
      <c r="AY13" s="69">
        <v>45482.0</v>
      </c>
      <c r="AZ13" s="70">
        <v>22130.0</v>
      </c>
      <c r="BA13" s="68" t="s">
        <v>37</v>
      </c>
    </row>
    <row r="14" ht="15.75" customHeight="1">
      <c r="A14" s="67">
        <v>10.0</v>
      </c>
      <c r="B14" s="68" t="s">
        <v>31</v>
      </c>
      <c r="C14" s="67">
        <v>12.0</v>
      </c>
      <c r="D14" s="67">
        <v>480.0</v>
      </c>
      <c r="E14" s="67">
        <v>960.0</v>
      </c>
      <c r="F14" s="67">
        <v>13.0</v>
      </c>
      <c r="G14" s="67">
        <v>871.0</v>
      </c>
      <c r="H14" s="67">
        <v>1300.0</v>
      </c>
      <c r="I14" s="67">
        <v>14.0</v>
      </c>
      <c r="J14" s="67">
        <v>840.0</v>
      </c>
      <c r="K14" s="67">
        <v>1680.0</v>
      </c>
      <c r="L14" s="67">
        <v>8.0</v>
      </c>
      <c r="M14" s="67">
        <v>440.0</v>
      </c>
      <c r="N14" s="67">
        <v>880.0</v>
      </c>
      <c r="O14" s="67">
        <v>4.0</v>
      </c>
      <c r="P14" s="67">
        <v>240.0</v>
      </c>
      <c r="Q14" s="67">
        <v>480.0</v>
      </c>
      <c r="R14" s="71">
        <v>19.0</v>
      </c>
      <c r="S14" s="67">
        <v>1140.0</v>
      </c>
      <c r="T14" s="67">
        <v>2280.0</v>
      </c>
      <c r="U14" s="67">
        <v>17.0</v>
      </c>
      <c r="V14" s="67">
        <v>1700.0</v>
      </c>
      <c r="W14" s="67">
        <v>3400.0</v>
      </c>
      <c r="X14" s="67">
        <v>7.0</v>
      </c>
      <c r="Y14" s="67">
        <v>840.0</v>
      </c>
      <c r="Z14" s="67">
        <v>1820.0</v>
      </c>
      <c r="AA14" s="67">
        <v>4.0</v>
      </c>
      <c r="AB14" s="67">
        <v>500.0</v>
      </c>
      <c r="AC14" s="67">
        <v>1000.0</v>
      </c>
      <c r="AD14" s="67">
        <v>6.0</v>
      </c>
      <c r="AE14" s="67">
        <v>780.0</v>
      </c>
      <c r="AF14" s="67">
        <v>1560.0</v>
      </c>
      <c r="AG14" s="67">
        <v>8.0</v>
      </c>
      <c r="AH14" s="67">
        <v>1000.0</v>
      </c>
      <c r="AI14" s="67">
        <v>2080.0</v>
      </c>
      <c r="AJ14" s="67">
        <v>10.0</v>
      </c>
      <c r="AK14" s="67">
        <v>1600.0</v>
      </c>
      <c r="AL14" s="67">
        <v>3000.0</v>
      </c>
      <c r="AM14" s="67">
        <v>3.0</v>
      </c>
      <c r="AN14" s="67">
        <v>600.0</v>
      </c>
      <c r="AO14" s="67">
        <v>1020.0</v>
      </c>
      <c r="AP14" s="67">
        <v>10.0</v>
      </c>
      <c r="AQ14" s="67">
        <v>2250.0</v>
      </c>
      <c r="AR14" s="67">
        <v>3800.0</v>
      </c>
      <c r="AS14" s="67">
        <v>3.0</v>
      </c>
      <c r="AT14" s="67">
        <v>675.0</v>
      </c>
      <c r="AU14" s="67">
        <v>1140.0</v>
      </c>
      <c r="AV14" s="67">
        <v>3.0</v>
      </c>
      <c r="AW14" s="67">
        <v>675.0</v>
      </c>
      <c r="AX14" s="67">
        <v>1140.0</v>
      </c>
      <c r="AY14" s="69">
        <v>45483.0</v>
      </c>
      <c r="AZ14" s="70">
        <v>27540.0</v>
      </c>
      <c r="BA14" s="68" t="s">
        <v>31</v>
      </c>
    </row>
    <row r="15" ht="15.75" customHeight="1">
      <c r="A15" s="67">
        <v>11.0</v>
      </c>
      <c r="B15" s="68" t="s">
        <v>32</v>
      </c>
      <c r="C15" s="67">
        <v>2.0</v>
      </c>
      <c r="D15" s="67">
        <v>80.0</v>
      </c>
      <c r="E15" s="67">
        <v>160.0</v>
      </c>
      <c r="F15" s="67">
        <v>4.0</v>
      </c>
      <c r="G15" s="67">
        <v>268.0</v>
      </c>
      <c r="H15" s="67">
        <v>400.0</v>
      </c>
      <c r="I15" s="67">
        <v>18.0</v>
      </c>
      <c r="J15" s="67">
        <v>1080.0</v>
      </c>
      <c r="K15" s="67">
        <v>2160.0</v>
      </c>
      <c r="L15" s="67">
        <v>12.0</v>
      </c>
      <c r="M15" s="67">
        <v>660.0</v>
      </c>
      <c r="N15" s="67">
        <v>1320.0</v>
      </c>
      <c r="O15" s="67">
        <v>4.0</v>
      </c>
      <c r="P15" s="67">
        <v>240.0</v>
      </c>
      <c r="Q15" s="67">
        <v>480.0</v>
      </c>
      <c r="R15" s="67">
        <v>19.0</v>
      </c>
      <c r="S15" s="67">
        <v>1140.0</v>
      </c>
      <c r="T15" s="67">
        <v>2280.0</v>
      </c>
      <c r="U15" s="67">
        <v>8.0</v>
      </c>
      <c r="V15" s="67">
        <v>800.0</v>
      </c>
      <c r="W15" s="67">
        <v>1600.0</v>
      </c>
      <c r="X15" s="67">
        <v>8.0</v>
      </c>
      <c r="Y15" s="67">
        <v>960.0</v>
      </c>
      <c r="Z15" s="67">
        <v>2080.0</v>
      </c>
      <c r="AA15" s="67">
        <v>1.0</v>
      </c>
      <c r="AB15" s="67">
        <v>125.0</v>
      </c>
      <c r="AC15" s="67">
        <v>250.0</v>
      </c>
      <c r="AD15" s="67">
        <v>10.0</v>
      </c>
      <c r="AE15" s="67">
        <v>1300.0</v>
      </c>
      <c r="AF15" s="67">
        <v>2600.0</v>
      </c>
      <c r="AG15" s="67">
        <v>9.0</v>
      </c>
      <c r="AH15" s="67">
        <v>1125.0</v>
      </c>
      <c r="AI15" s="67">
        <v>2340.0</v>
      </c>
      <c r="AJ15" s="67">
        <v>3.0</v>
      </c>
      <c r="AK15" s="67">
        <v>480.0</v>
      </c>
      <c r="AL15" s="67">
        <v>900.0</v>
      </c>
      <c r="AM15" s="67">
        <v>2.0</v>
      </c>
      <c r="AN15" s="67">
        <v>400.0</v>
      </c>
      <c r="AO15" s="67">
        <v>680.0</v>
      </c>
      <c r="AP15" s="67">
        <v>4.0</v>
      </c>
      <c r="AQ15" s="67">
        <v>900.0</v>
      </c>
      <c r="AR15" s="67">
        <v>1520.0</v>
      </c>
      <c r="AS15" s="67">
        <v>0.0</v>
      </c>
      <c r="AT15" s="67">
        <v>0.0</v>
      </c>
      <c r="AU15" s="67">
        <v>0.0</v>
      </c>
      <c r="AV15" s="67">
        <v>1.0</v>
      </c>
      <c r="AW15" s="67">
        <v>225.0</v>
      </c>
      <c r="AX15" s="67">
        <v>380.0</v>
      </c>
      <c r="AY15" s="69">
        <v>45484.0</v>
      </c>
      <c r="AZ15" s="70">
        <v>19150.0</v>
      </c>
      <c r="BA15" s="68" t="s">
        <v>32</v>
      </c>
    </row>
    <row r="16" ht="15.75" customHeight="1">
      <c r="A16" s="67">
        <v>12.0</v>
      </c>
      <c r="B16" s="68" t="s">
        <v>33</v>
      </c>
      <c r="C16" s="67">
        <v>16.0</v>
      </c>
      <c r="D16" s="67">
        <v>640.0</v>
      </c>
      <c r="E16" s="67">
        <v>1280.0</v>
      </c>
      <c r="F16" s="67">
        <v>16.0</v>
      </c>
      <c r="G16" s="67">
        <v>1072.0</v>
      </c>
      <c r="H16" s="67">
        <v>1600.0</v>
      </c>
      <c r="I16" s="67">
        <v>15.0</v>
      </c>
      <c r="J16" s="67">
        <v>900.0</v>
      </c>
      <c r="K16" s="67">
        <v>1800.0</v>
      </c>
      <c r="L16" s="67">
        <v>7.0</v>
      </c>
      <c r="M16" s="67">
        <v>385.0</v>
      </c>
      <c r="N16" s="67">
        <v>770.0</v>
      </c>
      <c r="O16" s="67">
        <v>5.0</v>
      </c>
      <c r="P16" s="67">
        <v>300.0</v>
      </c>
      <c r="Q16" s="67">
        <v>600.0</v>
      </c>
      <c r="R16" s="67">
        <v>14.0</v>
      </c>
      <c r="S16" s="67">
        <v>840.0</v>
      </c>
      <c r="T16" s="67">
        <v>1680.0</v>
      </c>
      <c r="U16" s="67">
        <v>19.0</v>
      </c>
      <c r="V16" s="67">
        <v>1900.0</v>
      </c>
      <c r="W16" s="67">
        <v>3800.0</v>
      </c>
      <c r="X16" s="67">
        <v>4.0</v>
      </c>
      <c r="Y16" s="67">
        <v>480.0</v>
      </c>
      <c r="Z16" s="67">
        <v>1040.0</v>
      </c>
      <c r="AA16" s="67">
        <v>3.0</v>
      </c>
      <c r="AB16" s="67">
        <v>375.0</v>
      </c>
      <c r="AC16" s="67">
        <v>750.0</v>
      </c>
      <c r="AD16" s="67">
        <v>12.0</v>
      </c>
      <c r="AE16" s="67">
        <v>1560.0</v>
      </c>
      <c r="AF16" s="67">
        <v>3120.0</v>
      </c>
      <c r="AG16" s="67">
        <v>3.0</v>
      </c>
      <c r="AH16" s="67">
        <v>375.0</v>
      </c>
      <c r="AI16" s="67">
        <v>780.0</v>
      </c>
      <c r="AJ16" s="67">
        <v>11.0</v>
      </c>
      <c r="AK16" s="67">
        <v>1760.0</v>
      </c>
      <c r="AL16" s="67">
        <v>3300.0</v>
      </c>
      <c r="AM16" s="67">
        <v>8.0</v>
      </c>
      <c r="AN16" s="67">
        <v>1600.0</v>
      </c>
      <c r="AO16" s="67">
        <v>2720.0</v>
      </c>
      <c r="AP16" s="67">
        <v>17.0</v>
      </c>
      <c r="AQ16" s="67">
        <v>3825.0</v>
      </c>
      <c r="AR16" s="67">
        <v>6460.0</v>
      </c>
      <c r="AS16" s="67">
        <v>5.0</v>
      </c>
      <c r="AT16" s="67">
        <v>1125.0</v>
      </c>
      <c r="AU16" s="67">
        <v>1900.0</v>
      </c>
      <c r="AV16" s="67">
        <v>3.0</v>
      </c>
      <c r="AW16" s="67">
        <v>675.0</v>
      </c>
      <c r="AX16" s="67">
        <v>1140.0</v>
      </c>
      <c r="AY16" s="69">
        <v>45485.0</v>
      </c>
      <c r="AZ16" s="70">
        <v>32740.0</v>
      </c>
      <c r="BA16" s="68" t="s">
        <v>33</v>
      </c>
    </row>
    <row r="17" ht="15.75" customHeight="1">
      <c r="A17" s="67">
        <v>13.0</v>
      </c>
      <c r="B17" s="68" t="s">
        <v>34</v>
      </c>
      <c r="C17" s="67">
        <v>15.0</v>
      </c>
      <c r="D17" s="67">
        <v>600.0</v>
      </c>
      <c r="E17" s="67">
        <v>1200.0</v>
      </c>
      <c r="F17" s="67">
        <v>2.0</v>
      </c>
      <c r="G17" s="67">
        <v>134.0</v>
      </c>
      <c r="H17" s="67">
        <v>200.0</v>
      </c>
      <c r="I17" s="67">
        <v>18.0</v>
      </c>
      <c r="J17" s="67">
        <v>1080.0</v>
      </c>
      <c r="K17" s="67">
        <v>2160.0</v>
      </c>
      <c r="L17" s="67">
        <v>9.0</v>
      </c>
      <c r="M17" s="67">
        <v>495.0</v>
      </c>
      <c r="N17" s="67">
        <v>990.0</v>
      </c>
      <c r="O17" s="67">
        <v>5.0</v>
      </c>
      <c r="P17" s="67">
        <v>300.0</v>
      </c>
      <c r="Q17" s="67">
        <v>600.0</v>
      </c>
      <c r="R17" s="71">
        <v>15.0</v>
      </c>
      <c r="S17" s="67">
        <v>900.0</v>
      </c>
      <c r="T17" s="67">
        <v>1800.0</v>
      </c>
      <c r="U17" s="67">
        <v>7.0</v>
      </c>
      <c r="V17" s="67">
        <v>700.0</v>
      </c>
      <c r="W17" s="67">
        <v>1400.0</v>
      </c>
      <c r="X17" s="67">
        <v>7.0</v>
      </c>
      <c r="Y17" s="67">
        <v>840.0</v>
      </c>
      <c r="Z17" s="67">
        <v>1820.0</v>
      </c>
      <c r="AA17" s="67">
        <v>5.0</v>
      </c>
      <c r="AB17" s="67">
        <v>625.0</v>
      </c>
      <c r="AC17" s="67">
        <v>1250.0</v>
      </c>
      <c r="AD17" s="67">
        <v>2.0</v>
      </c>
      <c r="AE17" s="67">
        <v>260.0</v>
      </c>
      <c r="AF17" s="67">
        <v>520.0</v>
      </c>
      <c r="AG17" s="67">
        <v>2.0</v>
      </c>
      <c r="AH17" s="67">
        <v>250.0</v>
      </c>
      <c r="AI17" s="67">
        <v>520.0</v>
      </c>
      <c r="AJ17" s="67">
        <v>3.0</v>
      </c>
      <c r="AK17" s="67">
        <v>480.0</v>
      </c>
      <c r="AL17" s="67">
        <v>900.0</v>
      </c>
      <c r="AM17" s="67">
        <v>3.0</v>
      </c>
      <c r="AN17" s="67">
        <v>600.0</v>
      </c>
      <c r="AO17" s="67">
        <v>1020.0</v>
      </c>
      <c r="AP17" s="67">
        <v>4.0</v>
      </c>
      <c r="AQ17" s="67">
        <v>900.0</v>
      </c>
      <c r="AR17" s="67">
        <v>1520.0</v>
      </c>
      <c r="AS17" s="67">
        <v>9.0</v>
      </c>
      <c r="AT17" s="67">
        <v>2025.0</v>
      </c>
      <c r="AU17" s="67">
        <v>3420.0</v>
      </c>
      <c r="AV17" s="67">
        <v>2.0</v>
      </c>
      <c r="AW17" s="67">
        <v>450.0</v>
      </c>
      <c r="AX17" s="67">
        <v>760.0</v>
      </c>
      <c r="AY17" s="69">
        <v>45486.0</v>
      </c>
      <c r="AZ17" s="70">
        <v>20080.0</v>
      </c>
      <c r="BA17" s="68" t="s">
        <v>34</v>
      </c>
    </row>
    <row r="18" ht="15.75" customHeight="1">
      <c r="A18" s="67">
        <v>14.0</v>
      </c>
      <c r="B18" s="68" t="s">
        <v>35</v>
      </c>
      <c r="C18" s="67">
        <v>12.0</v>
      </c>
      <c r="D18" s="67">
        <v>480.0</v>
      </c>
      <c r="E18" s="67">
        <v>960.0</v>
      </c>
      <c r="F18" s="67">
        <v>14.0</v>
      </c>
      <c r="G18" s="67">
        <v>938.0</v>
      </c>
      <c r="H18" s="67">
        <v>1400.0</v>
      </c>
      <c r="I18" s="67">
        <v>19.0</v>
      </c>
      <c r="J18" s="67">
        <v>1140.0</v>
      </c>
      <c r="K18" s="67">
        <v>2280.0</v>
      </c>
      <c r="L18" s="67">
        <v>6.0</v>
      </c>
      <c r="M18" s="67">
        <v>330.0</v>
      </c>
      <c r="N18" s="67">
        <v>660.0</v>
      </c>
      <c r="O18" s="67">
        <v>8.0</v>
      </c>
      <c r="P18" s="67">
        <v>480.0</v>
      </c>
      <c r="Q18" s="67">
        <v>960.0</v>
      </c>
      <c r="R18" s="71">
        <v>12.0</v>
      </c>
      <c r="S18" s="67">
        <v>720.0</v>
      </c>
      <c r="T18" s="67">
        <v>1440.0</v>
      </c>
      <c r="U18" s="67">
        <v>2.0</v>
      </c>
      <c r="V18" s="67">
        <v>200.0</v>
      </c>
      <c r="W18" s="67">
        <v>400.0</v>
      </c>
      <c r="X18" s="67">
        <v>9.0</v>
      </c>
      <c r="Y18" s="67">
        <v>1080.0</v>
      </c>
      <c r="Z18" s="67">
        <v>2340.0</v>
      </c>
      <c r="AA18" s="67">
        <v>4.0</v>
      </c>
      <c r="AB18" s="67">
        <v>500.0</v>
      </c>
      <c r="AC18" s="67">
        <v>1000.0</v>
      </c>
      <c r="AD18" s="67">
        <v>11.0</v>
      </c>
      <c r="AE18" s="67">
        <v>1430.0</v>
      </c>
      <c r="AF18" s="67">
        <v>2860.0</v>
      </c>
      <c r="AG18" s="67">
        <v>12.0</v>
      </c>
      <c r="AH18" s="67">
        <v>1500.0</v>
      </c>
      <c r="AI18" s="67">
        <v>3120.0</v>
      </c>
      <c r="AJ18" s="67">
        <v>2.0</v>
      </c>
      <c r="AK18" s="67">
        <v>320.0</v>
      </c>
      <c r="AL18" s="67">
        <v>600.0</v>
      </c>
      <c r="AM18" s="67">
        <v>7.0</v>
      </c>
      <c r="AN18" s="67">
        <v>1400.0</v>
      </c>
      <c r="AO18" s="67">
        <v>2380.0</v>
      </c>
      <c r="AP18" s="67">
        <v>9.0</v>
      </c>
      <c r="AQ18" s="67">
        <v>2025.0</v>
      </c>
      <c r="AR18" s="67">
        <v>3420.0</v>
      </c>
      <c r="AS18" s="67">
        <v>9.0</v>
      </c>
      <c r="AT18" s="67">
        <v>2025.0</v>
      </c>
      <c r="AU18" s="67">
        <v>3420.0</v>
      </c>
      <c r="AV18" s="67">
        <v>5.0</v>
      </c>
      <c r="AW18" s="67">
        <v>1125.0</v>
      </c>
      <c r="AX18" s="67">
        <v>1900.0</v>
      </c>
      <c r="AY18" s="69">
        <v>45487.0</v>
      </c>
      <c r="AZ18" s="70">
        <v>29140.0</v>
      </c>
      <c r="BA18" s="68" t="s">
        <v>35</v>
      </c>
    </row>
    <row r="19" ht="15.75" customHeight="1">
      <c r="A19" s="67">
        <v>15.0</v>
      </c>
      <c r="B19" s="68" t="s">
        <v>36</v>
      </c>
      <c r="C19" s="67">
        <v>13.0</v>
      </c>
      <c r="D19" s="67">
        <v>520.0</v>
      </c>
      <c r="E19" s="67">
        <v>1040.0</v>
      </c>
      <c r="F19" s="67">
        <v>5.0</v>
      </c>
      <c r="G19" s="67">
        <v>335.0</v>
      </c>
      <c r="H19" s="67">
        <v>500.0</v>
      </c>
      <c r="I19" s="67">
        <v>12.0</v>
      </c>
      <c r="J19" s="67">
        <v>720.0</v>
      </c>
      <c r="K19" s="67">
        <v>1440.0</v>
      </c>
      <c r="L19" s="67">
        <v>8.0</v>
      </c>
      <c r="M19" s="67">
        <v>440.0</v>
      </c>
      <c r="N19" s="67">
        <v>880.0</v>
      </c>
      <c r="O19" s="67">
        <v>8.0</v>
      </c>
      <c r="P19" s="67">
        <v>480.0</v>
      </c>
      <c r="Q19" s="67">
        <v>960.0</v>
      </c>
      <c r="R19" s="71">
        <v>17.0</v>
      </c>
      <c r="S19" s="67">
        <v>1020.0</v>
      </c>
      <c r="T19" s="67">
        <v>2040.0</v>
      </c>
      <c r="U19" s="67">
        <v>12.0</v>
      </c>
      <c r="V19" s="67">
        <v>1200.0</v>
      </c>
      <c r="W19" s="67">
        <v>2400.0</v>
      </c>
      <c r="X19" s="67">
        <v>7.0</v>
      </c>
      <c r="Y19" s="67">
        <v>840.0</v>
      </c>
      <c r="Z19" s="67">
        <v>1820.0</v>
      </c>
      <c r="AA19" s="67">
        <v>0.0</v>
      </c>
      <c r="AB19" s="67">
        <v>0.0</v>
      </c>
      <c r="AC19" s="67">
        <v>0.0</v>
      </c>
      <c r="AD19" s="67">
        <v>15.0</v>
      </c>
      <c r="AE19" s="67">
        <v>1950.0</v>
      </c>
      <c r="AF19" s="67">
        <v>3900.0</v>
      </c>
      <c r="AG19" s="67">
        <v>4.0</v>
      </c>
      <c r="AH19" s="67">
        <v>500.0</v>
      </c>
      <c r="AI19" s="67">
        <v>1040.0</v>
      </c>
      <c r="AJ19" s="67">
        <v>2.0</v>
      </c>
      <c r="AK19" s="67">
        <v>320.0</v>
      </c>
      <c r="AL19" s="67">
        <v>600.0</v>
      </c>
      <c r="AM19" s="67">
        <v>5.0</v>
      </c>
      <c r="AN19" s="67">
        <v>1000.0</v>
      </c>
      <c r="AO19" s="67">
        <v>1700.0</v>
      </c>
      <c r="AP19" s="67">
        <v>4.0</v>
      </c>
      <c r="AQ19" s="67">
        <v>900.0</v>
      </c>
      <c r="AR19" s="67">
        <v>1520.0</v>
      </c>
      <c r="AS19" s="67">
        <v>2.0</v>
      </c>
      <c r="AT19" s="67">
        <v>450.0</v>
      </c>
      <c r="AU19" s="67">
        <v>760.0</v>
      </c>
      <c r="AV19" s="67">
        <v>3.0</v>
      </c>
      <c r="AW19" s="67">
        <v>675.0</v>
      </c>
      <c r="AX19" s="67">
        <v>1140.0</v>
      </c>
      <c r="AY19" s="69">
        <v>45488.0</v>
      </c>
      <c r="AZ19" s="70">
        <v>21740.0</v>
      </c>
      <c r="BA19" s="68" t="s">
        <v>36</v>
      </c>
    </row>
    <row r="20" ht="15.75" customHeight="1">
      <c r="A20" s="67">
        <v>16.0</v>
      </c>
      <c r="B20" s="68" t="s">
        <v>37</v>
      </c>
      <c r="C20" s="67">
        <v>9.0</v>
      </c>
      <c r="D20" s="67">
        <v>360.0</v>
      </c>
      <c r="E20" s="67">
        <v>720.0</v>
      </c>
      <c r="F20" s="67">
        <v>9.0</v>
      </c>
      <c r="G20" s="67">
        <v>603.0</v>
      </c>
      <c r="H20" s="67">
        <v>900.0</v>
      </c>
      <c r="I20" s="67">
        <v>13.0</v>
      </c>
      <c r="J20" s="67">
        <v>780.0</v>
      </c>
      <c r="K20" s="67">
        <v>1560.0</v>
      </c>
      <c r="L20" s="67">
        <v>11.0</v>
      </c>
      <c r="M20" s="67">
        <v>605.0</v>
      </c>
      <c r="N20" s="67">
        <v>1210.0</v>
      </c>
      <c r="O20" s="67">
        <v>7.0</v>
      </c>
      <c r="P20" s="67">
        <v>420.0</v>
      </c>
      <c r="Q20" s="67">
        <v>840.0</v>
      </c>
      <c r="R20" s="71">
        <v>16.0</v>
      </c>
      <c r="S20" s="67">
        <v>960.0</v>
      </c>
      <c r="T20" s="67">
        <v>1920.0</v>
      </c>
      <c r="U20" s="67">
        <v>4.0</v>
      </c>
      <c r="V20" s="67">
        <v>400.0</v>
      </c>
      <c r="W20" s="67">
        <v>800.0</v>
      </c>
      <c r="X20" s="67">
        <v>8.0</v>
      </c>
      <c r="Y20" s="67">
        <v>960.0</v>
      </c>
      <c r="Z20" s="67">
        <v>2080.0</v>
      </c>
      <c r="AA20" s="67">
        <v>4.0</v>
      </c>
      <c r="AB20" s="67">
        <v>500.0</v>
      </c>
      <c r="AC20" s="67">
        <v>1000.0</v>
      </c>
      <c r="AD20" s="67">
        <v>12.0</v>
      </c>
      <c r="AE20" s="67">
        <v>1560.0</v>
      </c>
      <c r="AF20" s="67">
        <v>3120.0</v>
      </c>
      <c r="AG20" s="67">
        <v>3.0</v>
      </c>
      <c r="AH20" s="67">
        <v>375.0</v>
      </c>
      <c r="AI20" s="67">
        <v>780.0</v>
      </c>
      <c r="AJ20" s="67">
        <v>7.0</v>
      </c>
      <c r="AK20" s="67">
        <v>1120.0</v>
      </c>
      <c r="AL20" s="67">
        <v>2100.0</v>
      </c>
      <c r="AM20" s="67">
        <v>2.0</v>
      </c>
      <c r="AN20" s="67">
        <v>400.0</v>
      </c>
      <c r="AO20" s="67">
        <v>680.0</v>
      </c>
      <c r="AP20" s="67">
        <v>2.0</v>
      </c>
      <c r="AQ20" s="67">
        <v>450.0</v>
      </c>
      <c r="AR20" s="67">
        <v>760.0</v>
      </c>
      <c r="AS20" s="67">
        <v>2.0</v>
      </c>
      <c r="AT20" s="67">
        <v>450.0</v>
      </c>
      <c r="AU20" s="67">
        <v>760.0</v>
      </c>
      <c r="AV20" s="67">
        <v>4.0</v>
      </c>
      <c r="AW20" s="67">
        <v>900.0</v>
      </c>
      <c r="AX20" s="67">
        <v>1520.0</v>
      </c>
      <c r="AY20" s="69">
        <v>45489.0</v>
      </c>
      <c r="AZ20" s="70">
        <v>20750.0</v>
      </c>
      <c r="BA20" s="68" t="s">
        <v>37</v>
      </c>
    </row>
    <row r="21" ht="15.75" customHeight="1">
      <c r="A21" s="67">
        <v>17.0</v>
      </c>
      <c r="B21" s="68" t="s">
        <v>31</v>
      </c>
      <c r="C21" s="67">
        <v>18.0</v>
      </c>
      <c r="D21" s="67">
        <v>720.0</v>
      </c>
      <c r="E21" s="67">
        <v>1440.0</v>
      </c>
      <c r="F21" s="67">
        <v>18.0</v>
      </c>
      <c r="G21" s="67">
        <v>1206.0</v>
      </c>
      <c r="H21" s="67">
        <v>1800.0</v>
      </c>
      <c r="I21" s="67">
        <v>15.0</v>
      </c>
      <c r="J21" s="67">
        <v>900.0</v>
      </c>
      <c r="K21" s="67">
        <v>1800.0</v>
      </c>
      <c r="L21" s="67">
        <v>16.0</v>
      </c>
      <c r="M21" s="67">
        <v>880.0</v>
      </c>
      <c r="N21" s="67">
        <v>1760.0</v>
      </c>
      <c r="O21" s="67">
        <v>4.0</v>
      </c>
      <c r="P21" s="67">
        <v>240.0</v>
      </c>
      <c r="Q21" s="67">
        <v>480.0</v>
      </c>
      <c r="R21" s="67">
        <v>12.0</v>
      </c>
      <c r="S21" s="67">
        <v>720.0</v>
      </c>
      <c r="T21" s="67">
        <v>1440.0</v>
      </c>
      <c r="U21" s="67">
        <v>5.0</v>
      </c>
      <c r="V21" s="67">
        <v>500.0</v>
      </c>
      <c r="W21" s="67">
        <v>1000.0</v>
      </c>
      <c r="X21" s="67">
        <v>14.0</v>
      </c>
      <c r="Y21" s="67">
        <v>1680.0</v>
      </c>
      <c r="Z21" s="67">
        <v>3640.0</v>
      </c>
      <c r="AA21" s="67">
        <v>1.0</v>
      </c>
      <c r="AB21" s="67">
        <v>125.0</v>
      </c>
      <c r="AC21" s="67">
        <v>250.0</v>
      </c>
      <c r="AD21" s="67">
        <v>3.0</v>
      </c>
      <c r="AE21" s="67">
        <v>390.0</v>
      </c>
      <c r="AF21" s="67">
        <v>780.0</v>
      </c>
      <c r="AG21" s="67">
        <v>9.0</v>
      </c>
      <c r="AH21" s="67">
        <v>1125.0</v>
      </c>
      <c r="AI21" s="67">
        <v>2340.0</v>
      </c>
      <c r="AJ21" s="67">
        <v>9.0</v>
      </c>
      <c r="AK21" s="67">
        <v>1440.0</v>
      </c>
      <c r="AL21" s="67">
        <v>2700.0</v>
      </c>
      <c r="AM21" s="67">
        <v>9.0</v>
      </c>
      <c r="AN21" s="67">
        <v>1800.0</v>
      </c>
      <c r="AO21" s="67">
        <v>3060.0</v>
      </c>
      <c r="AP21" s="67">
        <v>11.0</v>
      </c>
      <c r="AQ21" s="67">
        <v>2475.0</v>
      </c>
      <c r="AR21" s="67">
        <v>4180.0</v>
      </c>
      <c r="AS21" s="67">
        <v>4.0</v>
      </c>
      <c r="AT21" s="67">
        <v>900.0</v>
      </c>
      <c r="AU21" s="67">
        <v>1520.0</v>
      </c>
      <c r="AV21" s="67">
        <v>2.0</v>
      </c>
      <c r="AW21" s="67">
        <v>450.0</v>
      </c>
      <c r="AX21" s="67">
        <v>760.0</v>
      </c>
      <c r="AY21" s="69">
        <v>45490.0</v>
      </c>
      <c r="AZ21" s="70">
        <v>28950.0</v>
      </c>
      <c r="BA21" s="68" t="s">
        <v>31</v>
      </c>
    </row>
    <row r="22" ht="15.75" customHeight="1">
      <c r="A22" s="67">
        <v>18.0</v>
      </c>
      <c r="B22" s="68" t="s">
        <v>32</v>
      </c>
      <c r="C22" s="67">
        <v>8.0</v>
      </c>
      <c r="D22" s="67">
        <v>320.0</v>
      </c>
      <c r="E22" s="67">
        <v>640.0</v>
      </c>
      <c r="F22" s="67">
        <v>2.0</v>
      </c>
      <c r="G22" s="67">
        <v>134.0</v>
      </c>
      <c r="H22" s="67">
        <v>200.0</v>
      </c>
      <c r="I22" s="67">
        <v>12.0</v>
      </c>
      <c r="J22" s="67">
        <v>720.0</v>
      </c>
      <c r="K22" s="67">
        <v>1440.0</v>
      </c>
      <c r="L22" s="67">
        <v>10.0</v>
      </c>
      <c r="M22" s="67">
        <v>550.0</v>
      </c>
      <c r="N22" s="67">
        <v>1100.0</v>
      </c>
      <c r="O22" s="67">
        <v>9.0</v>
      </c>
      <c r="P22" s="67">
        <v>540.0</v>
      </c>
      <c r="Q22" s="67">
        <v>1080.0</v>
      </c>
      <c r="R22" s="67">
        <v>10.0</v>
      </c>
      <c r="S22" s="67">
        <v>600.0</v>
      </c>
      <c r="T22" s="67">
        <v>1200.0</v>
      </c>
      <c r="U22" s="67">
        <v>4.0</v>
      </c>
      <c r="V22" s="67">
        <v>400.0</v>
      </c>
      <c r="W22" s="67">
        <v>800.0</v>
      </c>
      <c r="X22" s="67">
        <v>9.0</v>
      </c>
      <c r="Y22" s="67">
        <v>1080.0</v>
      </c>
      <c r="Z22" s="67">
        <v>2340.0</v>
      </c>
      <c r="AA22" s="67">
        <v>2.0</v>
      </c>
      <c r="AB22" s="67">
        <v>250.0</v>
      </c>
      <c r="AC22" s="67">
        <v>500.0</v>
      </c>
      <c r="AD22" s="67">
        <v>8.0</v>
      </c>
      <c r="AE22" s="67">
        <v>1040.0</v>
      </c>
      <c r="AF22" s="67">
        <v>2080.0</v>
      </c>
      <c r="AG22" s="67">
        <v>6.0</v>
      </c>
      <c r="AH22" s="67">
        <v>750.0</v>
      </c>
      <c r="AI22" s="67">
        <v>1560.0</v>
      </c>
      <c r="AJ22" s="67">
        <v>2.0</v>
      </c>
      <c r="AK22" s="67">
        <v>320.0</v>
      </c>
      <c r="AL22" s="67">
        <v>600.0</v>
      </c>
      <c r="AM22" s="67">
        <v>1.0</v>
      </c>
      <c r="AN22" s="67">
        <v>200.0</v>
      </c>
      <c r="AO22" s="67">
        <v>340.0</v>
      </c>
      <c r="AP22" s="67">
        <v>5.0</v>
      </c>
      <c r="AQ22" s="67">
        <v>1125.0</v>
      </c>
      <c r="AR22" s="67">
        <v>1900.0</v>
      </c>
      <c r="AS22" s="67">
        <v>0.0</v>
      </c>
      <c r="AT22" s="67">
        <v>0.0</v>
      </c>
      <c r="AU22" s="67">
        <v>0.0</v>
      </c>
      <c r="AV22" s="67">
        <v>1.0</v>
      </c>
      <c r="AW22" s="67">
        <v>225.0</v>
      </c>
      <c r="AX22" s="67">
        <v>380.0</v>
      </c>
      <c r="AY22" s="69">
        <v>45491.0</v>
      </c>
      <c r="AZ22" s="70">
        <v>16160.0</v>
      </c>
      <c r="BA22" s="68" t="s">
        <v>32</v>
      </c>
    </row>
    <row r="23" ht="15.75" customHeight="1">
      <c r="A23" s="67">
        <v>19.0</v>
      </c>
      <c r="B23" s="68" t="s">
        <v>33</v>
      </c>
      <c r="C23" s="67">
        <v>16.0</v>
      </c>
      <c r="D23" s="67">
        <v>640.0</v>
      </c>
      <c r="E23" s="67">
        <v>1280.0</v>
      </c>
      <c r="F23" s="67">
        <v>16.0</v>
      </c>
      <c r="G23" s="67">
        <v>1072.0</v>
      </c>
      <c r="H23" s="67">
        <v>1600.0</v>
      </c>
      <c r="I23" s="67">
        <v>18.0</v>
      </c>
      <c r="J23" s="67">
        <v>1080.0</v>
      </c>
      <c r="K23" s="67">
        <v>2160.0</v>
      </c>
      <c r="L23" s="67">
        <v>8.0</v>
      </c>
      <c r="M23" s="67">
        <v>440.0</v>
      </c>
      <c r="N23" s="67">
        <v>880.0</v>
      </c>
      <c r="O23" s="67">
        <v>8.0</v>
      </c>
      <c r="P23" s="67">
        <v>480.0</v>
      </c>
      <c r="Q23" s="67">
        <v>960.0</v>
      </c>
      <c r="R23" s="67">
        <v>4.0</v>
      </c>
      <c r="S23" s="67">
        <v>240.0</v>
      </c>
      <c r="T23" s="67">
        <v>480.0</v>
      </c>
      <c r="U23" s="67">
        <v>14.0</v>
      </c>
      <c r="V23" s="67">
        <v>1400.0</v>
      </c>
      <c r="W23" s="67">
        <v>2800.0</v>
      </c>
      <c r="X23" s="67">
        <v>3.0</v>
      </c>
      <c r="Y23" s="67">
        <v>360.0</v>
      </c>
      <c r="Z23" s="67">
        <v>780.0</v>
      </c>
      <c r="AA23" s="67">
        <v>1.0</v>
      </c>
      <c r="AB23" s="67">
        <v>125.0</v>
      </c>
      <c r="AC23" s="67">
        <v>250.0</v>
      </c>
      <c r="AD23" s="67">
        <v>5.0</v>
      </c>
      <c r="AE23" s="67">
        <v>650.0</v>
      </c>
      <c r="AF23" s="67">
        <v>1300.0</v>
      </c>
      <c r="AG23" s="67">
        <v>10.0</v>
      </c>
      <c r="AH23" s="67">
        <v>1250.0</v>
      </c>
      <c r="AI23" s="67">
        <v>2600.0</v>
      </c>
      <c r="AJ23" s="67">
        <v>9.0</v>
      </c>
      <c r="AK23" s="67">
        <v>1440.0</v>
      </c>
      <c r="AL23" s="67">
        <v>2700.0</v>
      </c>
      <c r="AM23" s="67">
        <v>7.0</v>
      </c>
      <c r="AN23" s="67">
        <v>1400.0</v>
      </c>
      <c r="AO23" s="67">
        <v>2380.0</v>
      </c>
      <c r="AP23" s="67">
        <v>16.0</v>
      </c>
      <c r="AQ23" s="67">
        <v>3600.0</v>
      </c>
      <c r="AR23" s="67">
        <v>6080.0</v>
      </c>
      <c r="AS23" s="67">
        <v>6.0</v>
      </c>
      <c r="AT23" s="67">
        <v>1350.0</v>
      </c>
      <c r="AU23" s="67">
        <v>2280.0</v>
      </c>
      <c r="AV23" s="67">
        <v>3.0</v>
      </c>
      <c r="AW23" s="67">
        <v>675.0</v>
      </c>
      <c r="AX23" s="67">
        <v>1140.0</v>
      </c>
      <c r="AY23" s="69">
        <v>45492.0</v>
      </c>
      <c r="AZ23" s="70">
        <v>29670.0</v>
      </c>
      <c r="BA23" s="68" t="s">
        <v>33</v>
      </c>
    </row>
    <row r="24" ht="15.75" customHeight="1">
      <c r="A24" s="67">
        <v>20.0</v>
      </c>
      <c r="B24" s="68" t="s">
        <v>34</v>
      </c>
      <c r="C24" s="67">
        <v>18.0</v>
      </c>
      <c r="D24" s="67">
        <v>720.0</v>
      </c>
      <c r="E24" s="67">
        <v>1440.0</v>
      </c>
      <c r="F24" s="67">
        <v>8.0</v>
      </c>
      <c r="G24" s="67">
        <v>536.0</v>
      </c>
      <c r="H24" s="67">
        <v>800.0</v>
      </c>
      <c r="I24" s="67">
        <v>17.0</v>
      </c>
      <c r="J24" s="67">
        <v>1020.0</v>
      </c>
      <c r="K24" s="67">
        <v>2040.0</v>
      </c>
      <c r="L24" s="67">
        <v>8.0</v>
      </c>
      <c r="M24" s="67">
        <v>440.0</v>
      </c>
      <c r="N24" s="67">
        <v>880.0</v>
      </c>
      <c r="O24" s="67">
        <v>7.0</v>
      </c>
      <c r="P24" s="67">
        <v>420.0</v>
      </c>
      <c r="Q24" s="67">
        <v>840.0</v>
      </c>
      <c r="R24" s="71">
        <v>15.0</v>
      </c>
      <c r="S24" s="67">
        <v>900.0</v>
      </c>
      <c r="T24" s="67">
        <v>1800.0</v>
      </c>
      <c r="U24" s="67">
        <v>3.0</v>
      </c>
      <c r="V24" s="67">
        <v>300.0</v>
      </c>
      <c r="W24" s="67">
        <v>600.0</v>
      </c>
      <c r="X24" s="67">
        <v>6.0</v>
      </c>
      <c r="Y24" s="67">
        <v>720.0</v>
      </c>
      <c r="Z24" s="67">
        <v>1560.0</v>
      </c>
      <c r="AA24" s="67">
        <v>4.0</v>
      </c>
      <c r="AB24" s="67">
        <v>500.0</v>
      </c>
      <c r="AC24" s="67">
        <v>1000.0</v>
      </c>
      <c r="AD24" s="67">
        <v>5.0</v>
      </c>
      <c r="AE24" s="67">
        <v>650.0</v>
      </c>
      <c r="AF24" s="67">
        <v>1300.0</v>
      </c>
      <c r="AG24" s="67">
        <v>4.0</v>
      </c>
      <c r="AH24" s="67">
        <v>500.0</v>
      </c>
      <c r="AI24" s="67">
        <v>1040.0</v>
      </c>
      <c r="AJ24" s="67">
        <v>3.0</v>
      </c>
      <c r="AK24" s="67">
        <v>480.0</v>
      </c>
      <c r="AL24" s="67">
        <v>900.0</v>
      </c>
      <c r="AM24" s="67">
        <v>3.0</v>
      </c>
      <c r="AN24" s="67">
        <v>600.0</v>
      </c>
      <c r="AO24" s="67">
        <v>1020.0</v>
      </c>
      <c r="AP24" s="67">
        <v>8.0</v>
      </c>
      <c r="AQ24" s="67">
        <v>1800.0</v>
      </c>
      <c r="AR24" s="67">
        <v>3040.0</v>
      </c>
      <c r="AS24" s="67">
        <v>5.0</v>
      </c>
      <c r="AT24" s="67">
        <v>1125.0</v>
      </c>
      <c r="AU24" s="67">
        <v>1900.0</v>
      </c>
      <c r="AV24" s="67">
        <v>2.0</v>
      </c>
      <c r="AW24" s="67">
        <v>450.0</v>
      </c>
      <c r="AX24" s="67">
        <v>760.0</v>
      </c>
      <c r="AY24" s="69">
        <v>45493.0</v>
      </c>
      <c r="AZ24" s="70">
        <v>20920.0</v>
      </c>
      <c r="BA24" s="68" t="s">
        <v>34</v>
      </c>
    </row>
    <row r="25" ht="15.75" customHeight="1">
      <c r="A25" s="67">
        <v>21.0</v>
      </c>
      <c r="B25" s="68" t="s">
        <v>35</v>
      </c>
      <c r="C25" s="67">
        <v>15.0</v>
      </c>
      <c r="D25" s="67">
        <v>600.0</v>
      </c>
      <c r="E25" s="67">
        <v>1200.0</v>
      </c>
      <c r="F25" s="67">
        <v>15.0</v>
      </c>
      <c r="G25" s="67">
        <v>1005.0</v>
      </c>
      <c r="H25" s="67">
        <v>1500.0</v>
      </c>
      <c r="I25" s="67">
        <v>14.0</v>
      </c>
      <c r="J25" s="67">
        <v>840.0</v>
      </c>
      <c r="K25" s="67">
        <v>1680.0</v>
      </c>
      <c r="L25" s="67">
        <v>15.0</v>
      </c>
      <c r="M25" s="67">
        <v>825.0</v>
      </c>
      <c r="N25" s="67">
        <v>1650.0</v>
      </c>
      <c r="O25" s="67">
        <v>7.0</v>
      </c>
      <c r="P25" s="67">
        <v>420.0</v>
      </c>
      <c r="Q25" s="67">
        <v>840.0</v>
      </c>
      <c r="R25" s="71">
        <v>12.0</v>
      </c>
      <c r="S25" s="67">
        <v>720.0</v>
      </c>
      <c r="T25" s="67">
        <v>1440.0</v>
      </c>
      <c r="U25" s="67">
        <v>3.0</v>
      </c>
      <c r="V25" s="67">
        <v>300.0</v>
      </c>
      <c r="W25" s="67">
        <v>600.0</v>
      </c>
      <c r="X25" s="67">
        <v>8.0</v>
      </c>
      <c r="Y25" s="67">
        <v>960.0</v>
      </c>
      <c r="Z25" s="67">
        <v>2080.0</v>
      </c>
      <c r="AA25" s="67">
        <v>6.0</v>
      </c>
      <c r="AB25" s="67">
        <v>750.0</v>
      </c>
      <c r="AC25" s="67">
        <v>1500.0</v>
      </c>
      <c r="AD25" s="67">
        <v>11.0</v>
      </c>
      <c r="AE25" s="67">
        <v>1430.0</v>
      </c>
      <c r="AF25" s="67">
        <v>2860.0</v>
      </c>
      <c r="AG25" s="67">
        <v>10.0</v>
      </c>
      <c r="AH25" s="67">
        <v>1250.0</v>
      </c>
      <c r="AI25" s="67">
        <v>2600.0</v>
      </c>
      <c r="AJ25" s="67">
        <v>2.0</v>
      </c>
      <c r="AK25" s="67">
        <v>320.0</v>
      </c>
      <c r="AL25" s="67">
        <v>600.0</v>
      </c>
      <c r="AM25" s="67">
        <v>3.0</v>
      </c>
      <c r="AN25" s="67">
        <v>600.0</v>
      </c>
      <c r="AO25" s="67">
        <v>1020.0</v>
      </c>
      <c r="AP25" s="67">
        <v>11.0</v>
      </c>
      <c r="AQ25" s="67">
        <v>2475.0</v>
      </c>
      <c r="AR25" s="67">
        <v>4180.0</v>
      </c>
      <c r="AS25" s="67">
        <v>6.0</v>
      </c>
      <c r="AT25" s="67">
        <v>1350.0</v>
      </c>
      <c r="AU25" s="67">
        <v>2280.0</v>
      </c>
      <c r="AV25" s="67">
        <v>1.0</v>
      </c>
      <c r="AW25" s="67">
        <v>225.0</v>
      </c>
      <c r="AX25" s="67">
        <v>380.0</v>
      </c>
      <c r="AY25" s="69">
        <v>45494.0</v>
      </c>
      <c r="AZ25" s="70">
        <v>26410.0</v>
      </c>
      <c r="BA25" s="68" t="s">
        <v>35</v>
      </c>
    </row>
    <row r="26" ht="15.75" customHeight="1">
      <c r="A26" s="67">
        <v>22.0</v>
      </c>
      <c r="B26" s="68" t="s">
        <v>36</v>
      </c>
      <c r="C26" s="67">
        <v>12.0</v>
      </c>
      <c r="D26" s="67">
        <v>480.0</v>
      </c>
      <c r="E26" s="67">
        <v>960.0</v>
      </c>
      <c r="F26" s="67">
        <v>11.0</v>
      </c>
      <c r="G26" s="67">
        <v>737.0</v>
      </c>
      <c r="H26" s="67">
        <v>1100.0</v>
      </c>
      <c r="I26" s="67">
        <v>13.0</v>
      </c>
      <c r="J26" s="67">
        <v>780.0</v>
      </c>
      <c r="K26" s="67">
        <v>1560.0</v>
      </c>
      <c r="L26" s="67">
        <v>9.0</v>
      </c>
      <c r="M26" s="67">
        <v>495.0</v>
      </c>
      <c r="N26" s="67">
        <v>990.0</v>
      </c>
      <c r="O26" s="67">
        <v>2.0</v>
      </c>
      <c r="P26" s="67">
        <v>120.0</v>
      </c>
      <c r="Q26" s="67">
        <v>240.0</v>
      </c>
      <c r="R26" s="71">
        <v>17.0</v>
      </c>
      <c r="S26" s="67">
        <v>1020.0</v>
      </c>
      <c r="T26" s="67">
        <v>2040.0</v>
      </c>
      <c r="U26" s="67">
        <v>15.0</v>
      </c>
      <c r="V26" s="67">
        <v>1500.0</v>
      </c>
      <c r="W26" s="67">
        <v>3000.0</v>
      </c>
      <c r="X26" s="67">
        <v>14.0</v>
      </c>
      <c r="Y26" s="67">
        <v>1680.0</v>
      </c>
      <c r="Z26" s="67">
        <v>3640.0</v>
      </c>
      <c r="AA26" s="67">
        <v>3.0</v>
      </c>
      <c r="AB26" s="67">
        <v>375.0</v>
      </c>
      <c r="AC26" s="67">
        <v>750.0</v>
      </c>
      <c r="AD26" s="67">
        <v>5.0</v>
      </c>
      <c r="AE26" s="67">
        <v>650.0</v>
      </c>
      <c r="AF26" s="67">
        <v>1300.0</v>
      </c>
      <c r="AG26" s="67">
        <v>13.0</v>
      </c>
      <c r="AH26" s="67">
        <v>1625.0</v>
      </c>
      <c r="AI26" s="67">
        <v>3380.0</v>
      </c>
      <c r="AJ26" s="67">
        <v>8.0</v>
      </c>
      <c r="AK26" s="67">
        <v>1280.0</v>
      </c>
      <c r="AL26" s="67">
        <v>2400.0</v>
      </c>
      <c r="AM26" s="67">
        <v>2.0</v>
      </c>
      <c r="AN26" s="67">
        <v>400.0</v>
      </c>
      <c r="AO26" s="67">
        <v>680.0</v>
      </c>
      <c r="AP26" s="67">
        <v>6.0</v>
      </c>
      <c r="AQ26" s="67">
        <v>1350.0</v>
      </c>
      <c r="AR26" s="67">
        <v>2280.0</v>
      </c>
      <c r="AS26" s="67">
        <v>4.0</v>
      </c>
      <c r="AT26" s="67">
        <v>900.0</v>
      </c>
      <c r="AU26" s="67">
        <v>1520.0</v>
      </c>
      <c r="AV26" s="67">
        <v>4.0</v>
      </c>
      <c r="AW26" s="67">
        <v>900.0</v>
      </c>
      <c r="AX26" s="67">
        <v>1520.0</v>
      </c>
      <c r="AY26" s="69">
        <v>45495.0</v>
      </c>
      <c r="AZ26" s="70">
        <v>27360.0</v>
      </c>
      <c r="BA26" s="68" t="s">
        <v>36</v>
      </c>
    </row>
    <row r="27" ht="15.75" customHeight="1">
      <c r="A27" s="67">
        <v>23.0</v>
      </c>
      <c r="B27" s="68" t="s">
        <v>37</v>
      </c>
      <c r="C27" s="67">
        <v>9.0</v>
      </c>
      <c r="D27" s="67">
        <v>360.0</v>
      </c>
      <c r="E27" s="67">
        <v>720.0</v>
      </c>
      <c r="F27" s="67">
        <v>7.0</v>
      </c>
      <c r="G27" s="67">
        <v>469.0</v>
      </c>
      <c r="H27" s="67">
        <v>700.0</v>
      </c>
      <c r="I27" s="67">
        <v>16.0</v>
      </c>
      <c r="J27" s="67">
        <v>960.0</v>
      </c>
      <c r="K27" s="67">
        <v>1920.0</v>
      </c>
      <c r="L27" s="67">
        <v>10.0</v>
      </c>
      <c r="M27" s="67">
        <v>550.0</v>
      </c>
      <c r="N27" s="67">
        <v>1100.0</v>
      </c>
      <c r="O27" s="67">
        <v>8.0</v>
      </c>
      <c r="P27" s="67">
        <v>480.0</v>
      </c>
      <c r="Q27" s="67">
        <v>960.0</v>
      </c>
      <c r="R27" s="71">
        <v>13.0</v>
      </c>
      <c r="S27" s="67">
        <v>780.0</v>
      </c>
      <c r="T27" s="67">
        <v>1560.0</v>
      </c>
      <c r="U27" s="67">
        <v>12.0</v>
      </c>
      <c r="V27" s="67">
        <v>1200.0</v>
      </c>
      <c r="W27" s="67">
        <v>2400.0</v>
      </c>
      <c r="X27" s="67">
        <v>11.0</v>
      </c>
      <c r="Y27" s="67">
        <v>1320.0</v>
      </c>
      <c r="Z27" s="67">
        <v>2860.0</v>
      </c>
      <c r="AA27" s="67">
        <v>4.0</v>
      </c>
      <c r="AB27" s="67">
        <v>500.0</v>
      </c>
      <c r="AC27" s="67">
        <v>1000.0</v>
      </c>
      <c r="AD27" s="67">
        <v>3.0</v>
      </c>
      <c r="AE27" s="67">
        <v>390.0</v>
      </c>
      <c r="AF27" s="67">
        <v>780.0</v>
      </c>
      <c r="AG27" s="67">
        <v>9.0</v>
      </c>
      <c r="AH27" s="67">
        <v>1125.0</v>
      </c>
      <c r="AI27" s="67">
        <v>2340.0</v>
      </c>
      <c r="AJ27" s="67">
        <v>5.0</v>
      </c>
      <c r="AK27" s="67">
        <v>800.0</v>
      </c>
      <c r="AL27" s="67">
        <v>1500.0</v>
      </c>
      <c r="AM27" s="67">
        <v>7.0</v>
      </c>
      <c r="AN27" s="67">
        <v>1400.0</v>
      </c>
      <c r="AO27" s="67">
        <v>2380.0</v>
      </c>
      <c r="AP27" s="67">
        <v>5.0</v>
      </c>
      <c r="AQ27" s="67">
        <v>1125.0</v>
      </c>
      <c r="AR27" s="67">
        <v>1900.0</v>
      </c>
      <c r="AS27" s="67">
        <v>2.0</v>
      </c>
      <c r="AT27" s="67">
        <v>450.0</v>
      </c>
      <c r="AU27" s="67">
        <v>760.0</v>
      </c>
      <c r="AV27" s="67">
        <v>2.0</v>
      </c>
      <c r="AW27" s="67">
        <v>450.0</v>
      </c>
      <c r="AX27" s="67">
        <v>760.0</v>
      </c>
      <c r="AY27" s="69">
        <v>45496.0</v>
      </c>
      <c r="AZ27" s="70">
        <v>23640.0</v>
      </c>
      <c r="BA27" s="68" t="s">
        <v>37</v>
      </c>
    </row>
    <row r="28" ht="15.75" customHeight="1">
      <c r="A28" s="67">
        <v>24.0</v>
      </c>
      <c r="B28" s="68" t="s">
        <v>31</v>
      </c>
      <c r="C28" s="67">
        <v>20.0</v>
      </c>
      <c r="D28" s="67">
        <v>800.0</v>
      </c>
      <c r="E28" s="67">
        <v>1600.0</v>
      </c>
      <c r="F28" s="67">
        <v>12.0</v>
      </c>
      <c r="G28" s="67">
        <v>804.0</v>
      </c>
      <c r="H28" s="67">
        <v>1200.0</v>
      </c>
      <c r="I28" s="67">
        <v>19.0</v>
      </c>
      <c r="J28" s="67">
        <v>1140.0</v>
      </c>
      <c r="K28" s="67">
        <v>2280.0</v>
      </c>
      <c r="L28" s="67">
        <v>8.0</v>
      </c>
      <c r="M28" s="67">
        <v>440.0</v>
      </c>
      <c r="N28" s="67">
        <v>880.0</v>
      </c>
      <c r="O28" s="67">
        <v>9.0</v>
      </c>
      <c r="P28" s="67">
        <v>540.0</v>
      </c>
      <c r="Q28" s="67">
        <v>1080.0</v>
      </c>
      <c r="R28" s="67">
        <v>15.0</v>
      </c>
      <c r="S28" s="67">
        <v>900.0</v>
      </c>
      <c r="T28" s="67">
        <v>1800.0</v>
      </c>
      <c r="U28" s="67">
        <v>14.0</v>
      </c>
      <c r="V28" s="67">
        <v>1400.0</v>
      </c>
      <c r="W28" s="67">
        <v>2800.0</v>
      </c>
      <c r="X28" s="67">
        <v>1.0</v>
      </c>
      <c r="Y28" s="67">
        <v>120.0</v>
      </c>
      <c r="Z28" s="67">
        <v>260.0</v>
      </c>
      <c r="AA28" s="67">
        <v>6.0</v>
      </c>
      <c r="AB28" s="67">
        <v>750.0</v>
      </c>
      <c r="AC28" s="67">
        <v>1500.0</v>
      </c>
      <c r="AD28" s="67">
        <v>5.0</v>
      </c>
      <c r="AE28" s="67">
        <v>650.0</v>
      </c>
      <c r="AF28" s="67">
        <v>1300.0</v>
      </c>
      <c r="AG28" s="67">
        <v>4.0</v>
      </c>
      <c r="AH28" s="67">
        <v>500.0</v>
      </c>
      <c r="AI28" s="67">
        <v>1040.0</v>
      </c>
      <c r="AJ28" s="67">
        <v>9.0</v>
      </c>
      <c r="AK28" s="67">
        <v>1440.0</v>
      </c>
      <c r="AL28" s="67">
        <v>2700.0</v>
      </c>
      <c r="AM28" s="67">
        <v>7.0</v>
      </c>
      <c r="AN28" s="67">
        <v>1400.0</v>
      </c>
      <c r="AO28" s="67">
        <v>2380.0</v>
      </c>
      <c r="AP28" s="67">
        <v>16.0</v>
      </c>
      <c r="AQ28" s="67">
        <v>3600.0</v>
      </c>
      <c r="AR28" s="67">
        <v>6080.0</v>
      </c>
      <c r="AS28" s="67">
        <v>9.0</v>
      </c>
      <c r="AT28" s="67">
        <v>2025.0</v>
      </c>
      <c r="AU28" s="67">
        <v>3420.0</v>
      </c>
      <c r="AV28" s="67">
        <v>6.0</v>
      </c>
      <c r="AW28" s="67">
        <v>1350.0</v>
      </c>
      <c r="AX28" s="67">
        <v>2280.0</v>
      </c>
      <c r="AY28" s="69">
        <v>45497.0</v>
      </c>
      <c r="AZ28" s="70">
        <v>32600.0</v>
      </c>
      <c r="BA28" s="68" t="s">
        <v>31</v>
      </c>
    </row>
    <row r="29" ht="15.75" customHeight="1">
      <c r="A29" s="67">
        <v>25.0</v>
      </c>
      <c r="B29" s="68" t="s">
        <v>32</v>
      </c>
      <c r="C29" s="67">
        <v>10.0</v>
      </c>
      <c r="D29" s="67">
        <v>400.0</v>
      </c>
      <c r="E29" s="67">
        <v>800.0</v>
      </c>
      <c r="F29" s="67">
        <v>5.0</v>
      </c>
      <c r="G29" s="67">
        <v>335.0</v>
      </c>
      <c r="H29" s="67">
        <v>500.0</v>
      </c>
      <c r="I29" s="67">
        <v>17.0</v>
      </c>
      <c r="J29" s="67">
        <v>1020.0</v>
      </c>
      <c r="K29" s="67">
        <v>2040.0</v>
      </c>
      <c r="L29" s="67">
        <v>15.0</v>
      </c>
      <c r="M29" s="67">
        <v>825.0</v>
      </c>
      <c r="N29" s="67">
        <v>1650.0</v>
      </c>
      <c r="O29" s="67">
        <v>7.0</v>
      </c>
      <c r="P29" s="67">
        <v>420.0</v>
      </c>
      <c r="Q29" s="67">
        <v>840.0</v>
      </c>
      <c r="R29" s="67">
        <v>19.0</v>
      </c>
      <c r="S29" s="67">
        <v>1140.0</v>
      </c>
      <c r="T29" s="67">
        <v>2280.0</v>
      </c>
      <c r="U29" s="67">
        <v>11.0</v>
      </c>
      <c r="V29" s="67">
        <v>1100.0</v>
      </c>
      <c r="W29" s="67">
        <v>2200.0</v>
      </c>
      <c r="X29" s="67">
        <v>5.0</v>
      </c>
      <c r="Y29" s="67">
        <v>600.0</v>
      </c>
      <c r="Z29" s="67">
        <v>1300.0</v>
      </c>
      <c r="AA29" s="67">
        <v>4.0</v>
      </c>
      <c r="AB29" s="67">
        <v>500.0</v>
      </c>
      <c r="AC29" s="67">
        <v>1000.0</v>
      </c>
      <c r="AD29" s="67">
        <v>8.0</v>
      </c>
      <c r="AE29" s="67">
        <v>1040.0</v>
      </c>
      <c r="AF29" s="67">
        <v>2080.0</v>
      </c>
      <c r="AG29" s="67">
        <v>9.0</v>
      </c>
      <c r="AH29" s="67">
        <v>1125.0</v>
      </c>
      <c r="AI29" s="67">
        <v>2340.0</v>
      </c>
      <c r="AJ29" s="67">
        <v>1.0</v>
      </c>
      <c r="AK29" s="67">
        <v>160.0</v>
      </c>
      <c r="AL29" s="67">
        <v>300.0</v>
      </c>
      <c r="AM29" s="67">
        <v>0.0</v>
      </c>
      <c r="AN29" s="67">
        <v>0.0</v>
      </c>
      <c r="AO29" s="67">
        <v>0.0</v>
      </c>
      <c r="AP29" s="67">
        <v>8.0</v>
      </c>
      <c r="AQ29" s="67">
        <v>1800.0</v>
      </c>
      <c r="AR29" s="67">
        <v>3040.0</v>
      </c>
      <c r="AS29" s="67">
        <v>4.0</v>
      </c>
      <c r="AT29" s="67">
        <v>900.0</v>
      </c>
      <c r="AU29" s="67">
        <v>1520.0</v>
      </c>
      <c r="AV29" s="67">
        <v>1.0</v>
      </c>
      <c r="AW29" s="67">
        <v>225.0</v>
      </c>
      <c r="AX29" s="67">
        <v>380.0</v>
      </c>
      <c r="AY29" s="69">
        <v>45498.0</v>
      </c>
      <c r="AZ29" s="70">
        <v>22270.0</v>
      </c>
      <c r="BA29" s="68" t="s">
        <v>32</v>
      </c>
    </row>
    <row r="30" ht="15.75" customHeight="1">
      <c r="A30" s="67">
        <v>26.0</v>
      </c>
      <c r="B30" s="68" t="s">
        <v>33</v>
      </c>
      <c r="C30" s="67">
        <v>13.0</v>
      </c>
      <c r="D30" s="67">
        <v>520.0</v>
      </c>
      <c r="E30" s="67">
        <v>1040.0</v>
      </c>
      <c r="F30" s="67">
        <v>13.0</v>
      </c>
      <c r="G30" s="67">
        <v>871.0</v>
      </c>
      <c r="H30" s="67">
        <v>1300.0</v>
      </c>
      <c r="I30" s="67">
        <v>14.0</v>
      </c>
      <c r="J30" s="67">
        <v>840.0</v>
      </c>
      <c r="K30" s="67">
        <v>1680.0</v>
      </c>
      <c r="L30" s="67">
        <v>11.0</v>
      </c>
      <c r="M30" s="67">
        <v>605.0</v>
      </c>
      <c r="N30" s="67">
        <v>1210.0</v>
      </c>
      <c r="O30" s="67">
        <v>7.0</v>
      </c>
      <c r="P30" s="67">
        <v>420.0</v>
      </c>
      <c r="Q30" s="67">
        <v>840.0</v>
      </c>
      <c r="R30" s="67">
        <v>8.0</v>
      </c>
      <c r="S30" s="67">
        <v>480.0</v>
      </c>
      <c r="T30" s="67">
        <v>960.0</v>
      </c>
      <c r="U30" s="67">
        <v>17.0</v>
      </c>
      <c r="V30" s="67">
        <v>1700.0</v>
      </c>
      <c r="W30" s="67">
        <v>3400.0</v>
      </c>
      <c r="X30" s="67">
        <v>4.0</v>
      </c>
      <c r="Y30" s="67">
        <v>480.0</v>
      </c>
      <c r="Z30" s="67">
        <v>1040.0</v>
      </c>
      <c r="AA30" s="67">
        <v>2.0</v>
      </c>
      <c r="AB30" s="67">
        <v>250.0</v>
      </c>
      <c r="AC30" s="67">
        <v>500.0</v>
      </c>
      <c r="AD30" s="67">
        <v>8.0</v>
      </c>
      <c r="AE30" s="67">
        <v>1040.0</v>
      </c>
      <c r="AF30" s="67">
        <v>2080.0</v>
      </c>
      <c r="AG30" s="67">
        <v>12.0</v>
      </c>
      <c r="AH30" s="67">
        <v>1500.0</v>
      </c>
      <c r="AI30" s="67">
        <v>3120.0</v>
      </c>
      <c r="AJ30" s="67">
        <v>13.0</v>
      </c>
      <c r="AK30" s="67">
        <v>2080.0</v>
      </c>
      <c r="AL30" s="67">
        <v>3900.0</v>
      </c>
      <c r="AM30" s="67">
        <v>9.0</v>
      </c>
      <c r="AN30" s="67">
        <v>1800.0</v>
      </c>
      <c r="AO30" s="67">
        <v>3060.0</v>
      </c>
      <c r="AP30" s="67">
        <v>6.0</v>
      </c>
      <c r="AQ30" s="67">
        <v>1350.0</v>
      </c>
      <c r="AR30" s="67">
        <v>2280.0</v>
      </c>
      <c r="AS30" s="67">
        <v>7.0</v>
      </c>
      <c r="AT30" s="67">
        <v>1575.0</v>
      </c>
      <c r="AU30" s="67">
        <v>2660.0</v>
      </c>
      <c r="AV30" s="67">
        <v>5.0</v>
      </c>
      <c r="AW30" s="67">
        <v>1125.0</v>
      </c>
      <c r="AX30" s="67">
        <v>1900.0</v>
      </c>
      <c r="AY30" s="69">
        <v>45499.0</v>
      </c>
      <c r="AZ30" s="70">
        <v>30970.0</v>
      </c>
      <c r="BA30" s="68" t="s">
        <v>33</v>
      </c>
    </row>
    <row r="31" ht="15.75" customHeight="1">
      <c r="A31" s="67">
        <v>27.0</v>
      </c>
      <c r="B31" s="68" t="s">
        <v>34</v>
      </c>
      <c r="C31" s="67">
        <v>18.0</v>
      </c>
      <c r="D31" s="67">
        <v>720.0</v>
      </c>
      <c r="E31" s="67">
        <v>1440.0</v>
      </c>
      <c r="F31" s="67">
        <v>8.0</v>
      </c>
      <c r="G31" s="67">
        <v>536.0</v>
      </c>
      <c r="H31" s="67">
        <v>800.0</v>
      </c>
      <c r="I31" s="67">
        <v>12.0</v>
      </c>
      <c r="J31" s="67">
        <v>720.0</v>
      </c>
      <c r="K31" s="67">
        <v>1440.0</v>
      </c>
      <c r="L31" s="67">
        <v>15.0</v>
      </c>
      <c r="M31" s="67">
        <v>825.0</v>
      </c>
      <c r="N31" s="67">
        <v>1650.0</v>
      </c>
      <c r="O31" s="67">
        <v>2.0</v>
      </c>
      <c r="P31" s="67">
        <v>120.0</v>
      </c>
      <c r="Q31" s="67">
        <v>240.0</v>
      </c>
      <c r="R31" s="71">
        <v>16.0</v>
      </c>
      <c r="S31" s="67">
        <v>960.0</v>
      </c>
      <c r="T31" s="67">
        <v>1920.0</v>
      </c>
      <c r="U31" s="67">
        <v>6.0</v>
      </c>
      <c r="V31" s="67">
        <v>600.0</v>
      </c>
      <c r="W31" s="67">
        <v>1200.0</v>
      </c>
      <c r="X31" s="67">
        <v>4.0</v>
      </c>
      <c r="Y31" s="67">
        <v>480.0</v>
      </c>
      <c r="Z31" s="67">
        <v>1040.0</v>
      </c>
      <c r="AA31" s="67">
        <v>4.0</v>
      </c>
      <c r="AB31" s="67">
        <v>500.0</v>
      </c>
      <c r="AC31" s="67">
        <v>1000.0</v>
      </c>
      <c r="AD31" s="67">
        <v>3.0</v>
      </c>
      <c r="AE31" s="67">
        <v>390.0</v>
      </c>
      <c r="AF31" s="67">
        <v>780.0</v>
      </c>
      <c r="AG31" s="67">
        <v>8.0</v>
      </c>
      <c r="AH31" s="67">
        <v>1000.0</v>
      </c>
      <c r="AI31" s="67">
        <v>2080.0</v>
      </c>
      <c r="AJ31" s="67">
        <v>4.0</v>
      </c>
      <c r="AK31" s="67">
        <v>640.0</v>
      </c>
      <c r="AL31" s="67">
        <v>1200.0</v>
      </c>
      <c r="AM31" s="67">
        <v>3.0</v>
      </c>
      <c r="AN31" s="67">
        <v>600.0</v>
      </c>
      <c r="AO31" s="67">
        <v>1020.0</v>
      </c>
      <c r="AP31" s="67">
        <v>4.0</v>
      </c>
      <c r="AQ31" s="67">
        <v>900.0</v>
      </c>
      <c r="AR31" s="67">
        <v>1520.0</v>
      </c>
      <c r="AS31" s="67">
        <v>8.0</v>
      </c>
      <c r="AT31" s="67">
        <v>1800.0</v>
      </c>
      <c r="AU31" s="67">
        <v>3040.0</v>
      </c>
      <c r="AV31" s="67">
        <v>3.0</v>
      </c>
      <c r="AW31" s="67">
        <v>675.0</v>
      </c>
      <c r="AX31" s="67">
        <v>1140.0</v>
      </c>
      <c r="AY31" s="69">
        <v>45500.0</v>
      </c>
      <c r="AZ31" s="70">
        <v>21510.0</v>
      </c>
      <c r="BA31" s="68" t="s">
        <v>34</v>
      </c>
    </row>
    <row r="32" ht="15.75" customHeight="1">
      <c r="A32" s="67">
        <v>28.0</v>
      </c>
      <c r="B32" s="68" t="s">
        <v>35</v>
      </c>
      <c r="C32" s="67">
        <v>20.0</v>
      </c>
      <c r="D32" s="67">
        <v>800.0</v>
      </c>
      <c r="E32" s="67">
        <v>1600.0</v>
      </c>
      <c r="F32" s="67">
        <v>15.0</v>
      </c>
      <c r="G32" s="67">
        <v>1005.0</v>
      </c>
      <c r="H32" s="67">
        <v>1500.0</v>
      </c>
      <c r="I32" s="67">
        <v>15.0</v>
      </c>
      <c r="J32" s="67">
        <v>900.0</v>
      </c>
      <c r="K32" s="67">
        <v>1800.0</v>
      </c>
      <c r="L32" s="67">
        <v>11.0</v>
      </c>
      <c r="M32" s="67">
        <v>605.0</v>
      </c>
      <c r="N32" s="67">
        <v>1210.0</v>
      </c>
      <c r="O32" s="67">
        <v>4.0</v>
      </c>
      <c r="P32" s="67">
        <v>240.0</v>
      </c>
      <c r="Q32" s="67">
        <v>480.0</v>
      </c>
      <c r="R32" s="71">
        <v>14.0</v>
      </c>
      <c r="S32" s="67">
        <v>840.0</v>
      </c>
      <c r="T32" s="67">
        <v>1680.0</v>
      </c>
      <c r="U32" s="67">
        <v>4.0</v>
      </c>
      <c r="V32" s="67">
        <v>400.0</v>
      </c>
      <c r="W32" s="67">
        <v>800.0</v>
      </c>
      <c r="X32" s="67">
        <v>5.0</v>
      </c>
      <c r="Y32" s="67">
        <v>600.0</v>
      </c>
      <c r="Z32" s="67">
        <v>1300.0</v>
      </c>
      <c r="AA32" s="67">
        <v>5.0</v>
      </c>
      <c r="AB32" s="67">
        <v>625.0</v>
      </c>
      <c r="AC32" s="67">
        <v>1250.0</v>
      </c>
      <c r="AD32" s="67">
        <v>8.0</v>
      </c>
      <c r="AE32" s="67">
        <v>1040.0</v>
      </c>
      <c r="AF32" s="67">
        <v>2080.0</v>
      </c>
      <c r="AG32" s="67">
        <v>9.0</v>
      </c>
      <c r="AH32" s="67">
        <v>1125.0</v>
      </c>
      <c r="AI32" s="67">
        <v>2340.0</v>
      </c>
      <c r="AJ32" s="67">
        <v>2.0</v>
      </c>
      <c r="AK32" s="67">
        <v>320.0</v>
      </c>
      <c r="AL32" s="67">
        <v>600.0</v>
      </c>
      <c r="AM32" s="67">
        <v>9.0</v>
      </c>
      <c r="AN32" s="67">
        <v>1800.0</v>
      </c>
      <c r="AO32" s="67">
        <v>3060.0</v>
      </c>
      <c r="AP32" s="67">
        <v>12.0</v>
      </c>
      <c r="AQ32" s="67">
        <v>2700.0</v>
      </c>
      <c r="AR32" s="67">
        <v>4560.0</v>
      </c>
      <c r="AS32" s="67">
        <v>7.0</v>
      </c>
      <c r="AT32" s="67">
        <v>1575.0</v>
      </c>
      <c r="AU32" s="67">
        <v>2660.0</v>
      </c>
      <c r="AV32" s="67">
        <v>4.0</v>
      </c>
      <c r="AW32" s="67">
        <v>900.0</v>
      </c>
      <c r="AX32" s="67">
        <v>1520.0</v>
      </c>
      <c r="AY32" s="69">
        <v>45501.0</v>
      </c>
      <c r="AZ32" s="70">
        <v>28440.0</v>
      </c>
      <c r="BA32" s="68" t="s">
        <v>35</v>
      </c>
    </row>
    <row r="33" ht="15.75" customHeight="1">
      <c r="A33" s="67">
        <v>29.0</v>
      </c>
      <c r="B33" s="68" t="s">
        <v>36</v>
      </c>
      <c r="C33" s="67">
        <v>9.0</v>
      </c>
      <c r="D33" s="67">
        <v>360.0</v>
      </c>
      <c r="E33" s="67">
        <v>720.0</v>
      </c>
      <c r="F33" s="67">
        <v>9.0</v>
      </c>
      <c r="G33" s="67">
        <v>603.0</v>
      </c>
      <c r="H33" s="67">
        <v>900.0</v>
      </c>
      <c r="I33" s="67">
        <v>18.0</v>
      </c>
      <c r="J33" s="67">
        <v>1080.0</v>
      </c>
      <c r="K33" s="67">
        <v>2160.0</v>
      </c>
      <c r="L33" s="67">
        <v>14.0</v>
      </c>
      <c r="M33" s="67">
        <v>770.0</v>
      </c>
      <c r="N33" s="67">
        <v>1540.0</v>
      </c>
      <c r="O33" s="67">
        <v>5.0</v>
      </c>
      <c r="P33" s="67">
        <v>300.0</v>
      </c>
      <c r="Q33" s="67">
        <v>600.0</v>
      </c>
      <c r="R33" s="71">
        <v>15.0</v>
      </c>
      <c r="S33" s="67">
        <v>900.0</v>
      </c>
      <c r="T33" s="67">
        <v>1800.0</v>
      </c>
      <c r="U33" s="67">
        <v>18.0</v>
      </c>
      <c r="V33" s="67">
        <v>1800.0</v>
      </c>
      <c r="W33" s="67">
        <v>3600.0</v>
      </c>
      <c r="X33" s="67">
        <v>15.0</v>
      </c>
      <c r="Y33" s="67">
        <v>1800.0</v>
      </c>
      <c r="Z33" s="67">
        <v>3900.0</v>
      </c>
      <c r="AA33" s="67">
        <v>4.0</v>
      </c>
      <c r="AB33" s="67">
        <v>500.0</v>
      </c>
      <c r="AC33" s="67">
        <v>1000.0</v>
      </c>
      <c r="AD33" s="67">
        <v>11.0</v>
      </c>
      <c r="AE33" s="67">
        <v>1430.0</v>
      </c>
      <c r="AF33" s="67">
        <v>2860.0</v>
      </c>
      <c r="AG33" s="67">
        <v>5.0</v>
      </c>
      <c r="AH33" s="67">
        <v>625.0</v>
      </c>
      <c r="AI33" s="67">
        <v>1300.0</v>
      </c>
      <c r="AJ33" s="67">
        <v>5.0</v>
      </c>
      <c r="AK33" s="67">
        <v>800.0</v>
      </c>
      <c r="AL33" s="67">
        <v>1500.0</v>
      </c>
      <c r="AM33" s="67">
        <v>6.0</v>
      </c>
      <c r="AN33" s="67">
        <v>1200.0</v>
      </c>
      <c r="AO33" s="67">
        <v>2040.0</v>
      </c>
      <c r="AP33" s="67">
        <v>6.0</v>
      </c>
      <c r="AQ33" s="67">
        <v>1350.0</v>
      </c>
      <c r="AR33" s="67">
        <v>2280.0</v>
      </c>
      <c r="AS33" s="67">
        <v>3.0</v>
      </c>
      <c r="AT33" s="67">
        <v>675.0</v>
      </c>
      <c r="AU33" s="67">
        <v>1140.0</v>
      </c>
      <c r="AV33" s="67">
        <v>2.0</v>
      </c>
      <c r="AW33" s="67">
        <v>450.0</v>
      </c>
      <c r="AX33" s="67">
        <v>760.0</v>
      </c>
      <c r="AY33" s="69">
        <v>45502.0</v>
      </c>
      <c r="AZ33" s="70">
        <v>28100.0</v>
      </c>
      <c r="BA33" s="68" t="s">
        <v>36</v>
      </c>
    </row>
    <row r="34" ht="15.75" customHeight="1">
      <c r="A34" s="67">
        <v>30.0</v>
      </c>
      <c r="B34" s="68" t="s">
        <v>37</v>
      </c>
      <c r="C34" s="67">
        <v>7.0</v>
      </c>
      <c r="D34" s="67">
        <v>280.0</v>
      </c>
      <c r="E34" s="67">
        <v>560.0</v>
      </c>
      <c r="F34" s="67">
        <v>3.0</v>
      </c>
      <c r="G34" s="67">
        <v>201.0</v>
      </c>
      <c r="H34" s="67">
        <v>300.0</v>
      </c>
      <c r="I34" s="67">
        <v>12.0</v>
      </c>
      <c r="J34" s="67">
        <v>720.0</v>
      </c>
      <c r="K34" s="67">
        <v>1440.0</v>
      </c>
      <c r="L34" s="67">
        <v>8.0</v>
      </c>
      <c r="M34" s="67">
        <v>440.0</v>
      </c>
      <c r="N34" s="67">
        <v>880.0</v>
      </c>
      <c r="O34" s="67">
        <v>9.0</v>
      </c>
      <c r="P34" s="67">
        <v>540.0</v>
      </c>
      <c r="Q34" s="67">
        <v>1080.0</v>
      </c>
      <c r="R34" s="71">
        <v>18.0</v>
      </c>
      <c r="S34" s="67">
        <v>1080.0</v>
      </c>
      <c r="T34" s="67">
        <v>2160.0</v>
      </c>
      <c r="U34" s="67">
        <v>6.0</v>
      </c>
      <c r="V34" s="67">
        <v>600.0</v>
      </c>
      <c r="W34" s="67">
        <v>1200.0</v>
      </c>
      <c r="X34" s="67">
        <v>8.0</v>
      </c>
      <c r="Y34" s="67">
        <v>960.0</v>
      </c>
      <c r="Z34" s="67">
        <v>2080.0</v>
      </c>
      <c r="AA34" s="67">
        <v>1.0</v>
      </c>
      <c r="AB34" s="67">
        <v>125.0</v>
      </c>
      <c r="AC34" s="67">
        <v>250.0</v>
      </c>
      <c r="AD34" s="67">
        <v>15.0</v>
      </c>
      <c r="AE34" s="67">
        <v>1950.0</v>
      </c>
      <c r="AF34" s="67">
        <v>3900.0</v>
      </c>
      <c r="AG34" s="67">
        <v>5.0</v>
      </c>
      <c r="AH34" s="67">
        <v>625.0</v>
      </c>
      <c r="AI34" s="67">
        <v>1300.0</v>
      </c>
      <c r="AJ34" s="67">
        <v>6.0</v>
      </c>
      <c r="AK34" s="67">
        <v>960.0</v>
      </c>
      <c r="AL34" s="67">
        <v>1800.0</v>
      </c>
      <c r="AM34" s="67">
        <v>4.0</v>
      </c>
      <c r="AN34" s="67">
        <v>800.0</v>
      </c>
      <c r="AO34" s="67">
        <v>1360.0</v>
      </c>
      <c r="AP34" s="67">
        <v>5.0</v>
      </c>
      <c r="AQ34" s="67">
        <v>1125.0</v>
      </c>
      <c r="AR34" s="67">
        <v>1900.0</v>
      </c>
      <c r="AS34" s="67">
        <v>2.0</v>
      </c>
      <c r="AT34" s="67">
        <v>450.0</v>
      </c>
      <c r="AU34" s="67">
        <v>760.0</v>
      </c>
      <c r="AV34" s="67">
        <v>3.0</v>
      </c>
      <c r="AW34" s="67">
        <v>675.0</v>
      </c>
      <c r="AX34" s="67">
        <v>1140.0</v>
      </c>
      <c r="AY34" s="69">
        <v>45503.0</v>
      </c>
      <c r="AZ34" s="70">
        <v>22110.0</v>
      </c>
      <c r="BA34" s="68" t="s">
        <v>37</v>
      </c>
    </row>
    <row r="35" ht="15.75" customHeight="1">
      <c r="A35" s="67">
        <v>31.0</v>
      </c>
      <c r="B35" s="68" t="s">
        <v>31</v>
      </c>
      <c r="C35" s="67">
        <v>15.0</v>
      </c>
      <c r="D35" s="67">
        <v>600.0</v>
      </c>
      <c r="E35" s="67">
        <v>1200.0</v>
      </c>
      <c r="F35" s="67">
        <v>14.0</v>
      </c>
      <c r="G35" s="67">
        <v>938.0</v>
      </c>
      <c r="H35" s="67">
        <v>1400.0</v>
      </c>
      <c r="I35" s="67">
        <v>16.0</v>
      </c>
      <c r="J35" s="67">
        <v>960.0</v>
      </c>
      <c r="K35" s="67">
        <v>1920.0</v>
      </c>
      <c r="L35" s="67">
        <v>7.0</v>
      </c>
      <c r="M35" s="67">
        <v>385.0</v>
      </c>
      <c r="N35" s="67">
        <v>770.0</v>
      </c>
      <c r="O35" s="67">
        <v>8.0</v>
      </c>
      <c r="P35" s="67">
        <v>480.0</v>
      </c>
      <c r="Q35" s="67">
        <v>960.0</v>
      </c>
      <c r="R35" s="67">
        <v>10.0</v>
      </c>
      <c r="S35" s="67">
        <v>600.0</v>
      </c>
      <c r="T35" s="67">
        <v>1200.0</v>
      </c>
      <c r="U35" s="67">
        <v>14.0</v>
      </c>
      <c r="V35" s="67">
        <v>1400.0</v>
      </c>
      <c r="W35" s="67">
        <v>2800.0</v>
      </c>
      <c r="X35" s="67">
        <v>6.0</v>
      </c>
      <c r="Y35" s="67">
        <v>720.0</v>
      </c>
      <c r="Z35" s="67">
        <v>1560.0</v>
      </c>
      <c r="AA35" s="67">
        <v>2.0</v>
      </c>
      <c r="AB35" s="67">
        <v>250.0</v>
      </c>
      <c r="AC35" s="67">
        <v>500.0</v>
      </c>
      <c r="AD35" s="67">
        <v>4.0</v>
      </c>
      <c r="AE35" s="67">
        <v>520.0</v>
      </c>
      <c r="AF35" s="67">
        <v>1040.0</v>
      </c>
      <c r="AG35" s="67">
        <v>7.0</v>
      </c>
      <c r="AH35" s="67">
        <v>875.0</v>
      </c>
      <c r="AI35" s="67">
        <v>1820.0</v>
      </c>
      <c r="AJ35" s="67">
        <v>14.0</v>
      </c>
      <c r="AK35" s="67">
        <v>2240.0</v>
      </c>
      <c r="AL35" s="67">
        <v>4200.0</v>
      </c>
      <c r="AM35" s="67">
        <v>6.0</v>
      </c>
      <c r="AN35" s="67">
        <v>1200.0</v>
      </c>
      <c r="AO35" s="67">
        <v>2040.0</v>
      </c>
      <c r="AP35" s="67">
        <v>13.0</v>
      </c>
      <c r="AQ35" s="67">
        <v>2925.0</v>
      </c>
      <c r="AR35" s="67">
        <v>4940.0</v>
      </c>
      <c r="AS35" s="67">
        <v>3.0</v>
      </c>
      <c r="AT35" s="67">
        <v>675.0</v>
      </c>
      <c r="AU35" s="67">
        <v>1140.0</v>
      </c>
      <c r="AV35" s="67">
        <v>7.0</v>
      </c>
      <c r="AW35" s="67">
        <v>1575.0</v>
      </c>
      <c r="AX35" s="67">
        <v>2660.0</v>
      </c>
      <c r="AY35" s="72"/>
      <c r="AZ35" s="72"/>
      <c r="BA35" s="68" t="s">
        <v>31</v>
      </c>
    </row>
    <row r="36" ht="15.75" customHeight="1">
      <c r="A36" s="72"/>
      <c r="B36" s="72"/>
      <c r="C36" s="73" t="s">
        <v>85</v>
      </c>
      <c r="D36" s="70">
        <v>15080.0</v>
      </c>
      <c r="E36" s="70">
        <v>30160.0</v>
      </c>
      <c r="F36" s="73" t="s">
        <v>85</v>
      </c>
      <c r="G36" s="70">
        <v>20368.0</v>
      </c>
      <c r="H36" s="70">
        <v>30400.0</v>
      </c>
      <c r="I36" s="73" t="s">
        <v>85</v>
      </c>
      <c r="J36" s="70">
        <v>28920.0</v>
      </c>
      <c r="K36" s="70">
        <v>57840.0</v>
      </c>
      <c r="L36" s="73" t="s">
        <v>85</v>
      </c>
      <c r="M36" s="70">
        <v>17435.0</v>
      </c>
      <c r="N36" s="70">
        <v>34870.0</v>
      </c>
      <c r="O36" s="73" t="s">
        <v>85</v>
      </c>
      <c r="P36" s="70">
        <v>12900.0</v>
      </c>
      <c r="Q36" s="70">
        <v>25800.0</v>
      </c>
      <c r="R36" s="73" t="s">
        <v>85</v>
      </c>
      <c r="S36" s="70">
        <v>26040.0</v>
      </c>
      <c r="T36" s="70">
        <v>52080.0</v>
      </c>
      <c r="U36" s="73" t="s">
        <v>85</v>
      </c>
      <c r="V36" s="70">
        <v>30100.0</v>
      </c>
      <c r="W36" s="70">
        <v>60200.0</v>
      </c>
      <c r="X36" s="73" t="s">
        <v>85</v>
      </c>
      <c r="Y36" s="70">
        <v>26520.0</v>
      </c>
      <c r="Z36" s="70">
        <v>57460.0</v>
      </c>
      <c r="AA36" s="73" t="s">
        <v>85</v>
      </c>
      <c r="AB36" s="70">
        <v>14250.0</v>
      </c>
      <c r="AC36" s="70">
        <v>28500.0</v>
      </c>
      <c r="AD36" s="73" t="s">
        <v>85</v>
      </c>
      <c r="AE36" s="70">
        <v>28730.0</v>
      </c>
      <c r="AF36" s="70">
        <v>57460.0</v>
      </c>
      <c r="AG36" s="73" t="s">
        <v>85</v>
      </c>
      <c r="AH36" s="70">
        <v>25250.0</v>
      </c>
      <c r="AI36" s="70">
        <v>52520.0</v>
      </c>
      <c r="AJ36" s="73" t="s">
        <v>85</v>
      </c>
      <c r="AK36" s="70">
        <v>27520.0</v>
      </c>
      <c r="AL36" s="70">
        <v>51600.0</v>
      </c>
      <c r="AM36" s="73" t="s">
        <v>85</v>
      </c>
      <c r="AN36" s="70">
        <v>27600.0</v>
      </c>
      <c r="AO36" s="70">
        <v>46920.0</v>
      </c>
      <c r="AP36" s="73" t="s">
        <v>85</v>
      </c>
      <c r="AQ36" s="70">
        <v>57600.0</v>
      </c>
      <c r="AR36" s="70">
        <v>97280.0</v>
      </c>
      <c r="AS36" s="73" t="s">
        <v>85</v>
      </c>
      <c r="AT36" s="70">
        <v>29700.0</v>
      </c>
      <c r="AU36" s="70">
        <v>50160.0</v>
      </c>
      <c r="AV36" s="73" t="s">
        <v>85</v>
      </c>
      <c r="AW36" s="70">
        <v>22275.0</v>
      </c>
      <c r="AX36" s="70">
        <v>37620.0</v>
      </c>
      <c r="AY36" s="72"/>
      <c r="AZ36" s="72"/>
      <c r="BA36" s="59"/>
    </row>
    <row r="37" ht="15.75" customHeight="1">
      <c r="A37" s="72"/>
      <c r="B37" s="72"/>
      <c r="C37" s="73" t="s">
        <v>86</v>
      </c>
      <c r="D37" s="70">
        <v>15080.0</v>
      </c>
      <c r="E37" s="72"/>
      <c r="F37" s="73" t="s">
        <v>86</v>
      </c>
      <c r="G37" s="70">
        <v>10032.0</v>
      </c>
      <c r="H37" s="72"/>
      <c r="I37" s="73" t="s">
        <v>86</v>
      </c>
      <c r="J37" s="70">
        <v>28920.0</v>
      </c>
      <c r="K37" s="72"/>
      <c r="L37" s="73" t="s">
        <v>86</v>
      </c>
      <c r="M37" s="70">
        <v>17435.0</v>
      </c>
      <c r="N37" s="72"/>
      <c r="O37" s="73" t="s">
        <v>86</v>
      </c>
      <c r="P37" s="70">
        <v>12900.0</v>
      </c>
      <c r="Q37" s="72"/>
      <c r="R37" s="73" t="s">
        <v>86</v>
      </c>
      <c r="S37" s="70">
        <v>26040.0</v>
      </c>
      <c r="T37" s="72"/>
      <c r="U37" s="73" t="s">
        <v>86</v>
      </c>
      <c r="V37" s="70">
        <v>30100.0</v>
      </c>
      <c r="W37" s="72"/>
      <c r="X37" s="73" t="s">
        <v>86</v>
      </c>
      <c r="Y37" s="70">
        <v>30940.0</v>
      </c>
      <c r="Z37" s="72"/>
      <c r="AA37" s="73" t="s">
        <v>86</v>
      </c>
      <c r="AB37" s="70">
        <v>14250.0</v>
      </c>
      <c r="AC37" s="72"/>
      <c r="AD37" s="73" t="s">
        <v>86</v>
      </c>
      <c r="AE37" s="70">
        <v>28730.0</v>
      </c>
      <c r="AF37" s="72"/>
      <c r="AG37" s="73" t="s">
        <v>86</v>
      </c>
      <c r="AH37" s="70">
        <v>27270.0</v>
      </c>
      <c r="AI37" s="72"/>
      <c r="AJ37" s="73" t="s">
        <v>86</v>
      </c>
      <c r="AK37" s="70">
        <v>24080.0</v>
      </c>
      <c r="AL37" s="72"/>
      <c r="AM37" s="73" t="s">
        <v>86</v>
      </c>
      <c r="AN37" s="70">
        <v>19320.0</v>
      </c>
      <c r="AO37" s="72"/>
      <c r="AP37" s="73" t="s">
        <v>86</v>
      </c>
      <c r="AQ37" s="70">
        <v>39680.0</v>
      </c>
      <c r="AR37" s="72"/>
      <c r="AS37" s="73" t="s">
        <v>86</v>
      </c>
      <c r="AT37" s="70">
        <v>20460.0</v>
      </c>
      <c r="AU37" s="72"/>
      <c r="AV37" s="73" t="s">
        <v>86</v>
      </c>
      <c r="AW37" s="70">
        <v>15345.0</v>
      </c>
      <c r="AX37" s="72"/>
      <c r="AY37" s="72"/>
      <c r="AZ37" s="72"/>
      <c r="BA37" s="59"/>
    </row>
    <row r="38" ht="15.75" customHeight="1">
      <c r="A38" s="74"/>
      <c r="BA38" s="75"/>
    </row>
    <row r="39" ht="15.75" customHeight="1">
      <c r="A39" s="59"/>
      <c r="B39" s="59"/>
      <c r="C39" s="63" t="s">
        <v>87</v>
      </c>
      <c r="D39" s="76">
        <f>D37+G37+J37+M37+P37+S37+V37+Y37+AB37+AE37+AH37+AK37+AN37+AQ37+AT37+AW37</f>
        <v>360582</v>
      </c>
      <c r="E39" s="59"/>
      <c r="F39" s="59"/>
      <c r="G39" s="59"/>
      <c r="H39" s="59"/>
      <c r="I39" s="59"/>
      <c r="J39" s="59"/>
      <c r="K39" s="59"/>
      <c r="AZ39" s="26">
        <f>max(AZ5:AZ35)</f>
        <v>32740</v>
      </c>
      <c r="BA39" s="75"/>
    </row>
    <row r="40" ht="15.75" customHeight="1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AZ40" s="26">
        <f>min(AZ5:AZ35)</f>
        <v>16160</v>
      </c>
      <c r="BA40" s="75"/>
    </row>
    <row r="41" ht="15.75" customHeight="1">
      <c r="A41" s="59"/>
      <c r="B41" s="59"/>
      <c r="C41" s="63" t="s">
        <v>88</v>
      </c>
      <c r="D41" s="59"/>
      <c r="E41" s="59"/>
      <c r="F41" s="59"/>
      <c r="G41" s="59"/>
      <c r="H41" s="59"/>
      <c r="I41" s="59"/>
      <c r="J41" s="59"/>
      <c r="K41" s="59"/>
      <c r="AY41" s="77" t="s">
        <v>103</v>
      </c>
      <c r="BA41" s="75"/>
    </row>
    <row r="42" ht="15.75" customHeight="1">
      <c r="A42" s="59"/>
      <c r="B42" s="59"/>
      <c r="C42" s="63" t="s">
        <v>90</v>
      </c>
      <c r="D42" s="76">
        <v>50000.0</v>
      </c>
      <c r="E42" s="59"/>
      <c r="F42" s="59"/>
      <c r="G42" s="59"/>
      <c r="H42" s="59"/>
      <c r="I42" s="59"/>
      <c r="J42" s="59"/>
      <c r="K42" s="59"/>
      <c r="AV42" s="38"/>
      <c r="AW42" s="26"/>
      <c r="AX42" s="26"/>
      <c r="AZ42" s="38" t="s">
        <v>91</v>
      </c>
      <c r="BA42" s="26">
        <f t="shared" ref="BA42:BA48" si="1">AZ5+AZ12+AZ19+AZ26+AZ33</f>
        <v>118020</v>
      </c>
    </row>
    <row r="43" ht="15.75" customHeight="1">
      <c r="A43" s="59"/>
      <c r="B43" s="59"/>
      <c r="C43" s="63" t="s">
        <v>92</v>
      </c>
      <c r="D43" s="76">
        <v>25000.0</v>
      </c>
      <c r="E43" s="59"/>
      <c r="F43" s="59"/>
      <c r="G43" s="59"/>
      <c r="H43" s="59"/>
      <c r="I43" s="59"/>
      <c r="J43" s="59"/>
      <c r="K43" s="59"/>
      <c r="AV43" s="38"/>
      <c r="AW43" s="26"/>
      <c r="AX43" s="26"/>
      <c r="AZ43" s="38" t="s">
        <v>93</v>
      </c>
      <c r="BA43" s="26">
        <f t="shared" si="1"/>
        <v>109660</v>
      </c>
    </row>
    <row r="44" ht="15.75" customHeight="1">
      <c r="A44" s="59"/>
      <c r="B44" s="59"/>
      <c r="C44" s="63" t="s">
        <v>94</v>
      </c>
      <c r="D44" s="76">
        <v>75000.0</v>
      </c>
      <c r="E44" s="59"/>
      <c r="F44" s="59"/>
      <c r="G44" s="59"/>
      <c r="H44" s="59"/>
      <c r="I44" s="59"/>
      <c r="J44" s="59"/>
      <c r="K44" s="59"/>
      <c r="AZ44" s="38" t="s">
        <v>31</v>
      </c>
      <c r="BA44" s="26">
        <f t="shared" si="1"/>
        <v>116970</v>
      </c>
    </row>
    <row r="45" ht="15.75" customHeight="1">
      <c r="A45" s="59"/>
      <c r="B45" s="59"/>
      <c r="C45" s="63" t="s">
        <v>104</v>
      </c>
      <c r="D45" s="76">
        <v>42000.0</v>
      </c>
      <c r="E45" s="59"/>
      <c r="F45" s="59"/>
      <c r="G45" s="59"/>
      <c r="H45" s="59"/>
      <c r="I45" s="59"/>
      <c r="J45" s="59"/>
      <c r="K45" s="59"/>
      <c r="AZ45" s="38" t="s">
        <v>96</v>
      </c>
      <c r="BA45" s="26">
        <f t="shared" si="1"/>
        <v>75180</v>
      </c>
    </row>
    <row r="46" ht="15.75" customHeight="1">
      <c r="A46" s="59"/>
      <c r="B46" s="59"/>
      <c r="C46" s="63" t="s">
        <v>97</v>
      </c>
      <c r="D46" s="76">
        <v>192000.0</v>
      </c>
      <c r="E46" s="59"/>
      <c r="F46" s="59"/>
      <c r="G46" s="59"/>
      <c r="H46" s="59"/>
      <c r="I46" s="59"/>
      <c r="J46" s="59"/>
      <c r="K46" s="59"/>
      <c r="AZ46" s="38" t="s">
        <v>33</v>
      </c>
      <c r="BA46" s="26">
        <f t="shared" si="1"/>
        <v>126070</v>
      </c>
    </row>
    <row r="47" ht="15.75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AZ47" s="38" t="s">
        <v>34</v>
      </c>
      <c r="BA47" s="26">
        <f t="shared" si="1"/>
        <v>83980</v>
      </c>
    </row>
    <row r="48" ht="15.75" customHeight="1">
      <c r="A48" s="59"/>
      <c r="B48" s="59"/>
      <c r="C48" s="38" t="s">
        <v>98</v>
      </c>
      <c r="D48" s="26"/>
      <c r="E48" s="39">
        <f>D39-D46</f>
        <v>168582</v>
      </c>
      <c r="F48" s="59"/>
      <c r="G48" s="59"/>
      <c r="H48" s="59"/>
      <c r="I48" s="59"/>
      <c r="J48" s="63" t="s">
        <v>1</v>
      </c>
      <c r="K48" s="76">
        <v>0.03675467</v>
      </c>
      <c r="AZ48" s="38" t="s">
        <v>35</v>
      </c>
      <c r="BA48" s="26">
        <f t="shared" si="1"/>
        <v>143580</v>
      </c>
    </row>
    <row r="49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78" t="s">
        <v>2</v>
      </c>
      <c r="K49" s="76">
        <v>0.049643177</v>
      </c>
      <c r="AZ49" s="26"/>
      <c r="BA49" s="26"/>
    </row>
    <row r="50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78" t="s">
        <v>3</v>
      </c>
      <c r="K50" s="76">
        <v>0.070487072</v>
      </c>
      <c r="AZ50" s="77" t="s">
        <v>35</v>
      </c>
      <c r="BA50" s="12">
        <f>max(BA42:BA48)</f>
        <v>143580</v>
      </c>
    </row>
    <row r="51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78" t="s">
        <v>4</v>
      </c>
      <c r="K51" s="76">
        <v>0.04249454</v>
      </c>
      <c r="BA51" s="75"/>
    </row>
    <row r="52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78" t="s">
        <v>5</v>
      </c>
      <c r="K52" s="76">
        <v>0.031441329</v>
      </c>
      <c r="BA52" s="75"/>
    </row>
    <row r="53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78" t="s">
        <v>6</v>
      </c>
      <c r="K53" s="76">
        <v>0.063467613</v>
      </c>
      <c r="BA53" s="75"/>
    </row>
    <row r="54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63" t="s">
        <v>7</v>
      </c>
      <c r="K54" s="76">
        <v>0.073363101</v>
      </c>
      <c r="BA54" s="75"/>
    </row>
    <row r="55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63" t="s">
        <v>8</v>
      </c>
      <c r="K55" s="76">
        <v>0.064637523</v>
      </c>
      <c r="BA55" s="75"/>
    </row>
    <row r="56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63" t="s">
        <v>9</v>
      </c>
      <c r="K56" s="76">
        <v>0.034731701</v>
      </c>
      <c r="BA56" s="75"/>
    </row>
    <row r="57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78" t="s">
        <v>10</v>
      </c>
      <c r="K57" s="76">
        <v>0.070023983</v>
      </c>
      <c r="BA57" s="75"/>
    </row>
    <row r="58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78" t="s">
        <v>11</v>
      </c>
      <c r="K58" s="76">
        <v>0.061542136</v>
      </c>
      <c r="BA58" s="75"/>
    </row>
    <row r="59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78" t="s">
        <v>12</v>
      </c>
      <c r="K59" s="76">
        <v>0.067074835</v>
      </c>
      <c r="BA59" s="75"/>
    </row>
    <row r="60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78" t="s">
        <v>13</v>
      </c>
      <c r="K60" s="76">
        <v>0.06726982</v>
      </c>
      <c r="BA60" s="75"/>
    </row>
    <row r="61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78" t="s">
        <v>14</v>
      </c>
      <c r="K61" s="76">
        <v>0.14038919</v>
      </c>
      <c r="BA61" s="75"/>
    </row>
    <row r="62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78" t="s">
        <v>15</v>
      </c>
      <c r="K62" s="76">
        <v>0.072388176</v>
      </c>
      <c r="BA62" s="75"/>
    </row>
    <row r="63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63" t="s">
        <v>16</v>
      </c>
      <c r="K63" s="76">
        <v>0.054291132</v>
      </c>
      <c r="BA63" s="75"/>
    </row>
    <row r="64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BA64" s="75"/>
    </row>
    <row r="65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78">
        <v>410288.0</v>
      </c>
      <c r="K65" s="59"/>
      <c r="BA65" s="75"/>
    </row>
    <row r="66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BA66" s="75"/>
    </row>
    <row r="67" ht="15.75" customHeight="1">
      <c r="A67" s="74"/>
      <c r="BA67" s="75"/>
    </row>
    <row r="68" ht="15.75" customHeight="1">
      <c r="A68" s="74"/>
      <c r="BA68" s="75"/>
    </row>
    <row r="69" ht="15.75" customHeight="1">
      <c r="A69" s="74"/>
      <c r="BA69" s="75"/>
    </row>
    <row r="70" ht="15.75" customHeight="1">
      <c r="A70" s="74"/>
      <c r="BA70" s="75"/>
    </row>
    <row r="71" ht="15.75" customHeight="1">
      <c r="A71" s="74"/>
      <c r="BA71" s="75"/>
    </row>
    <row r="72" ht="15.75" customHeight="1">
      <c r="A72" s="74"/>
      <c r="BA72" s="75"/>
    </row>
    <row r="73" ht="15.75" customHeight="1">
      <c r="A73" s="74"/>
      <c r="BA73" s="75"/>
    </row>
    <row r="74" ht="15.75" customHeight="1">
      <c r="A74" s="74"/>
      <c r="BA74" s="75"/>
    </row>
    <row r="75" ht="15.75" customHeight="1">
      <c r="A75" s="74"/>
      <c r="BA75" s="75"/>
    </row>
    <row r="76" ht="15.75" customHeight="1">
      <c r="A76" s="74"/>
      <c r="BA76" s="75"/>
    </row>
    <row r="77" ht="15.75" customHeight="1">
      <c r="A77" s="74"/>
      <c r="BA77" s="75"/>
    </row>
    <row r="78" ht="15.75" customHeight="1">
      <c r="A78" s="74"/>
      <c r="BA78" s="75"/>
    </row>
    <row r="79" ht="15.75" customHeight="1">
      <c r="A79" s="74"/>
      <c r="BA79" s="75"/>
    </row>
    <row r="80" ht="15.75" customHeight="1">
      <c r="A80" s="74"/>
      <c r="BA80" s="75"/>
    </row>
    <row r="81" ht="15.75" customHeight="1">
      <c r="A81" s="74"/>
      <c r="BA81" s="75"/>
    </row>
    <row r="82" ht="15.75" customHeight="1">
      <c r="A82" s="74"/>
      <c r="BA82" s="75"/>
    </row>
    <row r="83" ht="15.75" customHeight="1">
      <c r="A83" s="74"/>
      <c r="BA83" s="75"/>
    </row>
    <row r="84" ht="15.75" customHeight="1">
      <c r="A84" s="74"/>
      <c r="BA84" s="75"/>
    </row>
    <row r="85" ht="15.75" customHeight="1">
      <c r="A85" s="74"/>
      <c r="BA85" s="75"/>
    </row>
    <row r="86" ht="15.75" customHeight="1">
      <c r="A86" s="74"/>
      <c r="BA86" s="75"/>
    </row>
    <row r="87" ht="15.75" customHeight="1">
      <c r="A87" s="74"/>
      <c r="BA87" s="75"/>
    </row>
    <row r="88" ht="15.75" customHeight="1">
      <c r="A88" s="74"/>
      <c r="BA88" s="75"/>
    </row>
    <row r="89" ht="15.75" customHeight="1">
      <c r="A89" s="74"/>
      <c r="BA89" s="75"/>
    </row>
    <row r="90" ht="15.75" customHeight="1">
      <c r="A90" s="74"/>
      <c r="BA90" s="75"/>
    </row>
    <row r="91" ht="15.75" customHeight="1">
      <c r="A91" s="74"/>
      <c r="BA91" s="75"/>
    </row>
    <row r="92" ht="15.75" customHeight="1">
      <c r="A92" s="74"/>
      <c r="BA92" s="75"/>
    </row>
    <row r="93" ht="15.75" customHeight="1">
      <c r="A93" s="74"/>
      <c r="BA93" s="75"/>
    </row>
    <row r="94" ht="15.75" customHeight="1">
      <c r="A94" s="74"/>
      <c r="BA94" s="75"/>
    </row>
    <row r="95" ht="15.75" customHeight="1">
      <c r="A95" s="74"/>
      <c r="BA95" s="75"/>
    </row>
    <row r="96" ht="15.75" customHeight="1">
      <c r="A96" s="74"/>
      <c r="BA96" s="75"/>
    </row>
    <row r="97" ht="15.75" customHeight="1">
      <c r="A97" s="74"/>
      <c r="BA97" s="75"/>
    </row>
    <row r="98" ht="15.75" customHeight="1">
      <c r="A98" s="74"/>
      <c r="BA98" s="75"/>
    </row>
    <row r="99" ht="15.75" customHeight="1">
      <c r="A99" s="74"/>
      <c r="BA99" s="75"/>
    </row>
    <row r="100" ht="15.75" customHeight="1">
      <c r="A100" s="74"/>
      <c r="BA100" s="75"/>
    </row>
    <row r="101" ht="15.75" customHeight="1">
      <c r="A101" s="74"/>
      <c r="BA101" s="75"/>
    </row>
    <row r="102" ht="15.75" customHeight="1">
      <c r="A102" s="74"/>
      <c r="BA102" s="75"/>
    </row>
    <row r="103" ht="15.75" customHeight="1">
      <c r="A103" s="74"/>
      <c r="BA103" s="75"/>
    </row>
    <row r="104" ht="15.75" customHeight="1">
      <c r="A104" s="74"/>
      <c r="BA104" s="75"/>
    </row>
    <row r="105" ht="15.75" customHeight="1">
      <c r="A105" s="74"/>
      <c r="BA105" s="75"/>
    </row>
    <row r="106" ht="15.75" customHeight="1">
      <c r="A106" s="74"/>
      <c r="BA106" s="75"/>
    </row>
    <row r="107" ht="15.75" customHeight="1">
      <c r="A107" s="74"/>
      <c r="BA107" s="75"/>
    </row>
    <row r="108" ht="15.75" customHeight="1">
      <c r="A108" s="74"/>
      <c r="BA108" s="75"/>
    </row>
    <row r="109" ht="15.75" customHeight="1">
      <c r="A109" s="74"/>
      <c r="BA109" s="75"/>
    </row>
    <row r="110" ht="15.75" customHeight="1">
      <c r="A110" s="74"/>
      <c r="BA110" s="75"/>
    </row>
    <row r="111" ht="15.75" customHeight="1">
      <c r="A111" s="74"/>
      <c r="BA111" s="75"/>
    </row>
    <row r="112" ht="15.75" customHeight="1">
      <c r="A112" s="74"/>
      <c r="BA112" s="75"/>
    </row>
    <row r="113" ht="15.75" customHeight="1">
      <c r="A113" s="74"/>
      <c r="BA113" s="75"/>
    </row>
    <row r="114" ht="15.75" customHeight="1">
      <c r="A114" s="74"/>
      <c r="BA114" s="75"/>
    </row>
    <row r="115" ht="15.75" customHeight="1">
      <c r="A115" s="74"/>
      <c r="BA115" s="75"/>
    </row>
    <row r="116" ht="15.75" customHeight="1">
      <c r="A116" s="74"/>
      <c r="BA116" s="75"/>
    </row>
    <row r="117" ht="15.75" customHeight="1">
      <c r="A117" s="74"/>
      <c r="BA117" s="75"/>
    </row>
    <row r="118" ht="15.75" customHeight="1">
      <c r="A118" s="74"/>
      <c r="BA118" s="75"/>
    </row>
    <row r="119" ht="15.75" customHeight="1">
      <c r="A119" s="74"/>
      <c r="BA119" s="75"/>
    </row>
    <row r="120" ht="15.75" customHeight="1">
      <c r="A120" s="74"/>
      <c r="BA120" s="75"/>
    </row>
    <row r="121" ht="15.75" customHeight="1">
      <c r="A121" s="74"/>
      <c r="BA121" s="75"/>
    </row>
    <row r="122" ht="15.75" customHeight="1">
      <c r="A122" s="74"/>
      <c r="BA122" s="75"/>
    </row>
    <row r="123" ht="15.75" customHeight="1">
      <c r="A123" s="74"/>
      <c r="BA123" s="75"/>
    </row>
    <row r="124" ht="15.75" customHeight="1">
      <c r="A124" s="74"/>
      <c r="BA124" s="75"/>
    </row>
    <row r="125" ht="15.75" customHeight="1">
      <c r="A125" s="74"/>
      <c r="BA125" s="75"/>
    </row>
    <row r="126" ht="15.75" customHeight="1">
      <c r="A126" s="74"/>
      <c r="BA126" s="75"/>
    </row>
    <row r="127" ht="15.75" customHeight="1">
      <c r="A127" s="74"/>
      <c r="BA127" s="75"/>
    </row>
    <row r="128" ht="15.75" customHeight="1">
      <c r="A128" s="74"/>
      <c r="BA128" s="75"/>
    </row>
    <row r="129" ht="15.75" customHeight="1">
      <c r="A129" s="74"/>
      <c r="BA129" s="75"/>
    </row>
    <row r="130" ht="15.75" customHeight="1">
      <c r="A130" s="74"/>
      <c r="BA130" s="75"/>
    </row>
    <row r="131" ht="15.75" customHeight="1">
      <c r="A131" s="74"/>
      <c r="BA131" s="75"/>
    </row>
    <row r="132" ht="15.75" customHeight="1">
      <c r="A132" s="74"/>
      <c r="BA132" s="75"/>
    </row>
    <row r="133" ht="15.75" customHeight="1">
      <c r="A133" s="74"/>
      <c r="BA133" s="75"/>
    </row>
    <row r="134" ht="15.75" customHeight="1">
      <c r="A134" s="74"/>
      <c r="BA134" s="75"/>
    </row>
    <row r="135" ht="15.75" customHeight="1">
      <c r="A135" s="74"/>
      <c r="BA135" s="75"/>
    </row>
    <row r="136" ht="15.75" customHeight="1">
      <c r="A136" s="74"/>
      <c r="BA136" s="75"/>
    </row>
    <row r="137" ht="15.75" customHeight="1">
      <c r="A137" s="74"/>
      <c r="BA137" s="75"/>
    </row>
    <row r="138" ht="15.75" customHeight="1">
      <c r="A138" s="74"/>
      <c r="BA138" s="75"/>
    </row>
    <row r="139" ht="15.75" customHeight="1">
      <c r="A139" s="74"/>
      <c r="BA139" s="75"/>
    </row>
    <row r="140" ht="15.75" customHeight="1">
      <c r="A140" s="74"/>
      <c r="BA140" s="75"/>
    </row>
    <row r="141" ht="15.75" customHeight="1">
      <c r="A141" s="74"/>
      <c r="BA141" s="75"/>
    </row>
    <row r="142" ht="15.75" customHeight="1">
      <c r="A142" s="74"/>
      <c r="BA142" s="75"/>
    </row>
    <row r="143" ht="15.75" customHeight="1">
      <c r="A143" s="74"/>
      <c r="BA143" s="75"/>
    </row>
    <row r="144" ht="15.75" customHeight="1">
      <c r="A144" s="74"/>
      <c r="BA144" s="75"/>
    </row>
    <row r="145" ht="15.75" customHeight="1">
      <c r="A145" s="74"/>
      <c r="BA145" s="75"/>
    </row>
    <row r="146" ht="15.75" customHeight="1">
      <c r="A146" s="74"/>
      <c r="BA146" s="75"/>
    </row>
    <row r="147" ht="15.75" customHeight="1">
      <c r="A147" s="74"/>
      <c r="BA147" s="75"/>
    </row>
    <row r="148" ht="15.75" customHeight="1">
      <c r="A148" s="74"/>
      <c r="BA148" s="75"/>
    </row>
    <row r="149" ht="15.75" customHeight="1">
      <c r="A149" s="74"/>
      <c r="BA149" s="75"/>
    </row>
    <row r="150" ht="15.75" customHeight="1">
      <c r="A150" s="74"/>
      <c r="BA150" s="75"/>
    </row>
    <row r="151" ht="15.75" customHeight="1">
      <c r="A151" s="74"/>
      <c r="BA151" s="75"/>
    </row>
    <row r="152" ht="15.75" customHeight="1">
      <c r="A152" s="74"/>
      <c r="BA152" s="75"/>
    </row>
    <row r="153" ht="15.75" customHeight="1">
      <c r="A153" s="74"/>
      <c r="BA153" s="75"/>
    </row>
    <row r="154" ht="15.75" customHeight="1">
      <c r="A154" s="74"/>
      <c r="BA154" s="75"/>
    </row>
    <row r="155" ht="15.75" customHeight="1">
      <c r="A155" s="74"/>
      <c r="BA155" s="75"/>
    </row>
    <row r="156" ht="15.75" customHeight="1">
      <c r="A156" s="74"/>
      <c r="BA156" s="75"/>
    </row>
    <row r="157" ht="15.75" customHeight="1">
      <c r="A157" s="74"/>
      <c r="BA157" s="75"/>
    </row>
    <row r="158" ht="15.75" customHeight="1">
      <c r="A158" s="74"/>
      <c r="BA158" s="75"/>
    </row>
    <row r="159" ht="15.75" customHeight="1">
      <c r="A159" s="74"/>
      <c r="BA159" s="75"/>
    </row>
    <row r="160" ht="15.75" customHeight="1">
      <c r="A160" s="74"/>
      <c r="BA160" s="75"/>
    </row>
    <row r="161" ht="15.75" customHeight="1">
      <c r="A161" s="74"/>
      <c r="BA161" s="75"/>
    </row>
    <row r="162" ht="15.75" customHeight="1">
      <c r="A162" s="74"/>
      <c r="BA162" s="75"/>
    </row>
    <row r="163" ht="15.75" customHeight="1">
      <c r="A163" s="74"/>
      <c r="BA163" s="75"/>
    </row>
    <row r="164" ht="15.75" customHeight="1">
      <c r="A164" s="74"/>
      <c r="BA164" s="75"/>
    </row>
    <row r="165" ht="15.75" customHeight="1">
      <c r="A165" s="74"/>
      <c r="BA165" s="75"/>
    </row>
    <row r="166" ht="15.75" customHeight="1">
      <c r="A166" s="74"/>
      <c r="BA166" s="75"/>
    </row>
    <row r="167" ht="15.75" customHeight="1">
      <c r="A167" s="74"/>
      <c r="BA167" s="75"/>
    </row>
    <row r="168" ht="15.75" customHeight="1">
      <c r="A168" s="74"/>
      <c r="BA168" s="75"/>
    </row>
    <row r="169" ht="15.75" customHeight="1">
      <c r="A169" s="74"/>
      <c r="BA169" s="75"/>
    </row>
    <row r="170" ht="15.75" customHeight="1">
      <c r="A170" s="74"/>
      <c r="BA170" s="75"/>
    </row>
    <row r="171" ht="15.75" customHeight="1">
      <c r="A171" s="74"/>
      <c r="BA171" s="75"/>
    </row>
    <row r="172" ht="15.75" customHeight="1">
      <c r="A172" s="74"/>
      <c r="BA172" s="75"/>
    </row>
    <row r="173" ht="15.75" customHeight="1">
      <c r="A173" s="74"/>
      <c r="BA173" s="75"/>
    </row>
    <row r="174" ht="15.75" customHeight="1">
      <c r="A174" s="74"/>
      <c r="BA174" s="75"/>
    </row>
    <row r="175" ht="15.75" customHeight="1">
      <c r="A175" s="74"/>
      <c r="BA175" s="75"/>
    </row>
    <row r="176" ht="15.75" customHeight="1">
      <c r="A176" s="74"/>
      <c r="BA176" s="75"/>
    </row>
    <row r="177" ht="15.75" customHeight="1">
      <c r="A177" s="74"/>
      <c r="BA177" s="75"/>
    </row>
    <row r="178" ht="15.75" customHeight="1">
      <c r="A178" s="74"/>
      <c r="BA178" s="75"/>
    </row>
    <row r="179" ht="15.75" customHeight="1">
      <c r="A179" s="74"/>
      <c r="BA179" s="75"/>
    </row>
    <row r="180" ht="15.75" customHeight="1">
      <c r="A180" s="74"/>
      <c r="BA180" s="75"/>
    </row>
    <row r="181" ht="15.75" customHeight="1">
      <c r="A181" s="74"/>
      <c r="BA181" s="75"/>
    </row>
    <row r="182" ht="15.75" customHeight="1">
      <c r="A182" s="74"/>
      <c r="BA182" s="75"/>
    </row>
    <row r="183" ht="15.75" customHeight="1">
      <c r="A183" s="74"/>
      <c r="BA183" s="75"/>
    </row>
    <row r="184" ht="15.75" customHeight="1">
      <c r="A184" s="74"/>
      <c r="BA184" s="75"/>
    </row>
    <row r="185" ht="15.75" customHeight="1">
      <c r="A185" s="74"/>
      <c r="BA185" s="75"/>
    </row>
    <row r="186" ht="15.75" customHeight="1">
      <c r="A186" s="74"/>
      <c r="BA186" s="75"/>
    </row>
    <row r="187" ht="15.75" customHeight="1">
      <c r="A187" s="74"/>
      <c r="BA187" s="75"/>
    </row>
    <row r="188" ht="15.75" customHeight="1">
      <c r="A188" s="74"/>
      <c r="BA188" s="75"/>
    </row>
    <row r="189" ht="15.75" customHeight="1">
      <c r="A189" s="74"/>
      <c r="BA189" s="75"/>
    </row>
    <row r="190" ht="15.75" customHeight="1">
      <c r="A190" s="74"/>
      <c r="BA190" s="75"/>
    </row>
    <row r="191" ht="15.75" customHeight="1">
      <c r="A191" s="74"/>
      <c r="BA191" s="75"/>
    </row>
    <row r="192" ht="15.75" customHeight="1">
      <c r="A192" s="74"/>
      <c r="BA192" s="75"/>
    </row>
    <row r="193" ht="15.75" customHeight="1">
      <c r="A193" s="74"/>
      <c r="BA193" s="75"/>
    </row>
    <row r="194" ht="15.75" customHeight="1">
      <c r="A194" s="74"/>
      <c r="BA194" s="75"/>
    </row>
    <row r="195" ht="15.75" customHeight="1">
      <c r="A195" s="74"/>
      <c r="BA195" s="75"/>
    </row>
    <row r="196" ht="15.75" customHeight="1">
      <c r="A196" s="74"/>
      <c r="BA196" s="75"/>
    </row>
    <row r="197" ht="15.75" customHeight="1">
      <c r="A197" s="74"/>
      <c r="BA197" s="75"/>
    </row>
    <row r="198" ht="15.75" customHeight="1">
      <c r="A198" s="74"/>
      <c r="BA198" s="75"/>
    </row>
    <row r="199" ht="15.75" customHeight="1">
      <c r="A199" s="74"/>
      <c r="BA199" s="75"/>
    </row>
    <row r="200" ht="15.75" customHeight="1">
      <c r="A200" s="74"/>
      <c r="BA200" s="75"/>
    </row>
    <row r="201" ht="15.75" customHeight="1">
      <c r="A201" s="74"/>
      <c r="BA201" s="75"/>
    </row>
    <row r="202" ht="15.75" customHeight="1">
      <c r="A202" s="74"/>
      <c r="BA202" s="75"/>
    </row>
    <row r="203" ht="15.75" customHeight="1">
      <c r="A203" s="74"/>
      <c r="BA203" s="75"/>
    </row>
    <row r="204" ht="15.75" customHeight="1">
      <c r="A204" s="74"/>
      <c r="BA204" s="75"/>
    </row>
    <row r="205" ht="15.75" customHeight="1">
      <c r="A205" s="74"/>
      <c r="BA205" s="75"/>
    </row>
    <row r="206" ht="15.75" customHeight="1">
      <c r="A206" s="74"/>
      <c r="BA206" s="75"/>
    </row>
    <row r="207" ht="15.75" customHeight="1">
      <c r="A207" s="74"/>
      <c r="BA207" s="75"/>
    </row>
    <row r="208" ht="15.75" customHeight="1">
      <c r="A208" s="74"/>
      <c r="BA208" s="75"/>
    </row>
    <row r="209" ht="15.75" customHeight="1">
      <c r="A209" s="74"/>
      <c r="BA209" s="75"/>
    </row>
    <row r="210" ht="15.75" customHeight="1">
      <c r="A210" s="74"/>
      <c r="BA210" s="75"/>
    </row>
    <row r="211" ht="15.75" customHeight="1">
      <c r="A211" s="74"/>
      <c r="BA211" s="75"/>
    </row>
    <row r="212" ht="15.75" customHeight="1">
      <c r="A212" s="74"/>
      <c r="BA212" s="75"/>
    </row>
    <row r="213" ht="15.75" customHeight="1">
      <c r="A213" s="74"/>
      <c r="BA213" s="75"/>
    </row>
    <row r="214" ht="15.75" customHeight="1">
      <c r="A214" s="74"/>
      <c r="BA214" s="75"/>
    </row>
    <row r="215" ht="15.75" customHeight="1">
      <c r="A215" s="74"/>
      <c r="BA215" s="75"/>
    </row>
    <row r="216" ht="15.75" customHeight="1">
      <c r="A216" s="74"/>
      <c r="BA216" s="75"/>
    </row>
    <row r="217" ht="15.75" customHeight="1">
      <c r="A217" s="74"/>
      <c r="BA217" s="75"/>
    </row>
    <row r="218" ht="15.75" customHeight="1">
      <c r="A218" s="74"/>
      <c r="BA218" s="75"/>
    </row>
    <row r="219" ht="15.75" customHeight="1">
      <c r="A219" s="74"/>
      <c r="BA219" s="75"/>
    </row>
    <row r="220" ht="15.75" customHeight="1">
      <c r="A220" s="74"/>
      <c r="BA220" s="75"/>
    </row>
    <row r="221" ht="15.75" customHeight="1">
      <c r="A221" s="74"/>
      <c r="BA221" s="75"/>
    </row>
    <row r="222" ht="15.75" customHeight="1">
      <c r="A222" s="74"/>
      <c r="BA222" s="75"/>
    </row>
    <row r="223" ht="15.75" customHeight="1">
      <c r="A223" s="74"/>
      <c r="BA223" s="75"/>
    </row>
    <row r="224" ht="15.75" customHeight="1">
      <c r="A224" s="74"/>
      <c r="BA224" s="75"/>
    </row>
    <row r="225" ht="15.75" customHeight="1">
      <c r="A225" s="74"/>
      <c r="BA225" s="75"/>
    </row>
    <row r="226" ht="15.75" customHeight="1">
      <c r="A226" s="74"/>
      <c r="BA226" s="75"/>
    </row>
    <row r="227" ht="15.75" customHeight="1">
      <c r="A227" s="74"/>
      <c r="BA227" s="75"/>
    </row>
    <row r="228" ht="15.75" customHeight="1">
      <c r="A228" s="74"/>
      <c r="BA228" s="75"/>
    </row>
    <row r="229" ht="15.75" customHeight="1">
      <c r="A229" s="74"/>
      <c r="BA229" s="75"/>
    </row>
    <row r="230" ht="15.75" customHeight="1">
      <c r="A230" s="74"/>
      <c r="BA230" s="75"/>
    </row>
    <row r="231" ht="15.75" customHeight="1">
      <c r="A231" s="74"/>
      <c r="BA231" s="75"/>
    </row>
    <row r="232" ht="15.75" customHeight="1">
      <c r="A232" s="74"/>
      <c r="BA232" s="75"/>
    </row>
    <row r="233" ht="15.75" customHeight="1">
      <c r="A233" s="74"/>
      <c r="BA233" s="75"/>
    </row>
    <row r="234" ht="15.75" customHeight="1">
      <c r="A234" s="74"/>
      <c r="BA234" s="75"/>
    </row>
    <row r="235" ht="15.75" customHeight="1">
      <c r="A235" s="74"/>
      <c r="BA235" s="75"/>
    </row>
    <row r="236" ht="15.75" customHeight="1">
      <c r="A236" s="74"/>
      <c r="BA236" s="75"/>
    </row>
    <row r="237" ht="15.75" customHeight="1">
      <c r="A237" s="74"/>
      <c r="BA237" s="75"/>
    </row>
    <row r="238" ht="15.75" customHeight="1">
      <c r="A238" s="74"/>
      <c r="BA238" s="75"/>
    </row>
    <row r="239" ht="15.75" customHeight="1">
      <c r="A239" s="74"/>
      <c r="BA239" s="75"/>
    </row>
    <row r="240" ht="15.75" customHeight="1">
      <c r="A240" s="74"/>
      <c r="BA240" s="75"/>
    </row>
    <row r="241" ht="15.75" customHeight="1">
      <c r="A241" s="74"/>
      <c r="BA241" s="75"/>
    </row>
    <row r="242" ht="15.75" customHeight="1">
      <c r="A242" s="74"/>
      <c r="BA242" s="75"/>
    </row>
    <row r="243" ht="15.75" customHeight="1">
      <c r="A243" s="74"/>
      <c r="BA243" s="75"/>
    </row>
    <row r="244" ht="15.75" customHeight="1">
      <c r="A244" s="74"/>
      <c r="BA244" s="75"/>
    </row>
    <row r="245" ht="15.75" customHeight="1">
      <c r="A245" s="74"/>
      <c r="BA245" s="75"/>
    </row>
    <row r="246" ht="15.75" customHeight="1">
      <c r="A246" s="74"/>
      <c r="BA246" s="75"/>
    </row>
    <row r="247" ht="15.75" customHeight="1">
      <c r="A247" s="74"/>
      <c r="BA247" s="75"/>
    </row>
    <row r="248" ht="15.75" customHeight="1">
      <c r="A248" s="74"/>
      <c r="BA248" s="75"/>
    </row>
    <row r="249" ht="15.75" customHeight="1">
      <c r="A249" s="74"/>
      <c r="BA249" s="75"/>
    </row>
    <row r="250" ht="15.75" customHeight="1">
      <c r="A250" s="74"/>
      <c r="BA250" s="75"/>
    </row>
    <row r="251" ht="15.75" customHeight="1">
      <c r="A251" s="74"/>
      <c r="BA251" s="75"/>
    </row>
    <row r="252" ht="15.75" customHeight="1">
      <c r="A252" s="74"/>
      <c r="BA252" s="75"/>
    </row>
    <row r="253" ht="15.75" customHeight="1">
      <c r="A253" s="74"/>
      <c r="BA253" s="75"/>
    </row>
    <row r="254" ht="15.75" customHeight="1">
      <c r="A254" s="74"/>
      <c r="BA254" s="75"/>
    </row>
    <row r="255" ht="15.75" customHeight="1">
      <c r="A255" s="74"/>
      <c r="BA255" s="75"/>
    </row>
    <row r="256" ht="15.75" customHeight="1">
      <c r="A256" s="74"/>
      <c r="BA256" s="75"/>
    </row>
    <row r="257" ht="15.75" customHeight="1">
      <c r="A257" s="74"/>
      <c r="BA257" s="75"/>
    </row>
    <row r="258" ht="15.75" customHeight="1">
      <c r="A258" s="74"/>
      <c r="BA258" s="75"/>
    </row>
    <row r="259" ht="15.75" customHeight="1">
      <c r="A259" s="74"/>
      <c r="BA259" s="75"/>
    </row>
    <row r="260" ht="15.75" customHeight="1">
      <c r="A260" s="74"/>
      <c r="BA260" s="75"/>
    </row>
    <row r="261" ht="15.75" customHeight="1">
      <c r="A261" s="74"/>
      <c r="BA261" s="75"/>
    </row>
    <row r="262" ht="15.75" customHeight="1">
      <c r="A262" s="74"/>
      <c r="BA262" s="75"/>
    </row>
    <row r="263" ht="15.75" customHeight="1">
      <c r="A263" s="74"/>
      <c r="BA263" s="75"/>
    </row>
    <row r="264" ht="15.75" customHeight="1">
      <c r="A264" s="74"/>
      <c r="BA264" s="75"/>
    </row>
    <row r="265" ht="15.75" customHeight="1">
      <c r="A265" s="74"/>
      <c r="BA265" s="75"/>
    </row>
    <row r="266" ht="15.75" customHeight="1">
      <c r="A266" s="74"/>
      <c r="BA266" s="75"/>
    </row>
    <row r="267" ht="15.75" customHeight="1">
      <c r="A267" s="74"/>
      <c r="BA267" s="75"/>
    </row>
    <row r="268" ht="15.75" customHeight="1">
      <c r="A268" s="74"/>
      <c r="BA268" s="75"/>
    </row>
    <row r="269" ht="15.75" customHeight="1">
      <c r="A269" s="74"/>
      <c r="BA269" s="75"/>
    </row>
    <row r="270" ht="15.75" customHeight="1">
      <c r="A270" s="74"/>
      <c r="BA270" s="75"/>
    </row>
    <row r="271" ht="15.75" customHeight="1">
      <c r="A271" s="74"/>
      <c r="BA271" s="75"/>
    </row>
    <row r="272" ht="15.75" customHeight="1">
      <c r="A272" s="74"/>
      <c r="BA272" s="75"/>
    </row>
    <row r="273" ht="15.75" customHeight="1">
      <c r="A273" s="74"/>
      <c r="BA273" s="75"/>
    </row>
    <row r="274" ht="15.75" customHeight="1">
      <c r="A274" s="74"/>
      <c r="BA274" s="75"/>
    </row>
    <row r="275" ht="15.75" customHeight="1">
      <c r="A275" s="74"/>
      <c r="BA275" s="75"/>
    </row>
    <row r="276" ht="15.75" customHeight="1">
      <c r="A276" s="74"/>
      <c r="BA276" s="75"/>
    </row>
    <row r="277" ht="15.75" customHeight="1">
      <c r="A277" s="74"/>
      <c r="BA277" s="75"/>
    </row>
    <row r="278" ht="15.75" customHeight="1">
      <c r="A278" s="74"/>
      <c r="BA278" s="75"/>
    </row>
    <row r="279" ht="15.75" customHeight="1">
      <c r="A279" s="74"/>
      <c r="BA279" s="75"/>
    </row>
    <row r="280" ht="15.75" customHeight="1">
      <c r="A280" s="74"/>
      <c r="BA280" s="75"/>
    </row>
    <row r="281" ht="15.75" customHeight="1">
      <c r="A281" s="74"/>
      <c r="BA281" s="75"/>
    </row>
    <row r="282" ht="15.75" customHeight="1">
      <c r="A282" s="74"/>
      <c r="BA282" s="75"/>
    </row>
    <row r="283" ht="15.75" customHeight="1">
      <c r="A283" s="74"/>
      <c r="BA283" s="75"/>
    </row>
    <row r="284" ht="15.75" customHeight="1">
      <c r="A284" s="74"/>
      <c r="BA284" s="75"/>
    </row>
    <row r="285" ht="15.75" customHeight="1">
      <c r="A285" s="74"/>
      <c r="BA285" s="75"/>
    </row>
    <row r="286" ht="15.75" customHeight="1">
      <c r="A286" s="74"/>
      <c r="BA286" s="75"/>
    </row>
    <row r="287" ht="15.75" customHeight="1">
      <c r="A287" s="74"/>
      <c r="BA287" s="75"/>
    </row>
    <row r="288" ht="15.75" customHeight="1">
      <c r="A288" s="74"/>
      <c r="BA288" s="75"/>
    </row>
    <row r="289" ht="15.75" customHeight="1">
      <c r="A289" s="74"/>
      <c r="BA289" s="75"/>
    </row>
    <row r="290" ht="15.75" customHeight="1">
      <c r="A290" s="74"/>
      <c r="BA290" s="75"/>
    </row>
    <row r="291" ht="15.75" customHeight="1">
      <c r="A291" s="74"/>
      <c r="BA291" s="75"/>
    </row>
    <row r="292" ht="15.75" customHeight="1">
      <c r="A292" s="74"/>
      <c r="BA292" s="75"/>
    </row>
    <row r="293" ht="15.75" customHeight="1">
      <c r="A293" s="74"/>
      <c r="BA293" s="75"/>
    </row>
    <row r="294" ht="15.75" customHeight="1">
      <c r="A294" s="74"/>
      <c r="BA294" s="75"/>
    </row>
    <row r="295" ht="15.75" customHeight="1">
      <c r="A295" s="74"/>
      <c r="BA295" s="75"/>
    </row>
    <row r="296" ht="15.75" customHeight="1">
      <c r="A296" s="74"/>
      <c r="BA296" s="75"/>
    </row>
    <row r="297" ht="15.75" customHeight="1">
      <c r="A297" s="74"/>
      <c r="BA297" s="75"/>
    </row>
    <row r="298" ht="15.75" customHeight="1">
      <c r="A298" s="74"/>
      <c r="BA298" s="75"/>
    </row>
    <row r="299" ht="15.75" customHeight="1">
      <c r="A299" s="74"/>
      <c r="BA299" s="75"/>
    </row>
    <row r="300" ht="15.75" customHeight="1">
      <c r="A300" s="74"/>
      <c r="BA300" s="75"/>
    </row>
    <row r="301" ht="15.75" customHeight="1">
      <c r="A301" s="74"/>
      <c r="BA301" s="75"/>
    </row>
    <row r="302" ht="15.75" customHeight="1">
      <c r="A302" s="74"/>
      <c r="BA302" s="75"/>
    </row>
    <row r="303" ht="15.75" customHeight="1">
      <c r="A303" s="74"/>
      <c r="BA303" s="75"/>
    </row>
    <row r="304" ht="15.75" customHeight="1">
      <c r="A304" s="74"/>
      <c r="BA304" s="75"/>
    </row>
    <row r="305" ht="15.75" customHeight="1">
      <c r="A305" s="74"/>
      <c r="BA305" s="75"/>
    </row>
    <row r="306" ht="15.75" customHeight="1">
      <c r="A306" s="74"/>
      <c r="BA306" s="75"/>
    </row>
    <row r="307" ht="15.75" customHeight="1">
      <c r="A307" s="74"/>
      <c r="BA307" s="75"/>
    </row>
    <row r="308" ht="15.75" customHeight="1">
      <c r="A308" s="74"/>
      <c r="BA308" s="75"/>
    </row>
    <row r="309" ht="15.75" customHeight="1">
      <c r="A309" s="74"/>
      <c r="BA309" s="75"/>
    </row>
    <row r="310" ht="15.75" customHeight="1">
      <c r="A310" s="74"/>
      <c r="BA310" s="75"/>
    </row>
    <row r="311" ht="15.75" customHeight="1">
      <c r="A311" s="74"/>
      <c r="BA311" s="75"/>
    </row>
    <row r="312" ht="15.75" customHeight="1">
      <c r="A312" s="74"/>
      <c r="BA312" s="75"/>
    </row>
    <row r="313" ht="15.75" customHeight="1">
      <c r="A313" s="74"/>
      <c r="BA313" s="75"/>
    </row>
    <row r="314" ht="15.75" customHeight="1">
      <c r="A314" s="74"/>
      <c r="BA314" s="75"/>
    </row>
    <row r="315" ht="15.75" customHeight="1">
      <c r="A315" s="74"/>
      <c r="BA315" s="75"/>
    </row>
    <row r="316" ht="15.75" customHeight="1">
      <c r="A316" s="74"/>
      <c r="BA316" s="75"/>
    </row>
    <row r="317" ht="15.75" customHeight="1">
      <c r="A317" s="74"/>
      <c r="BA317" s="75"/>
    </row>
    <row r="318" ht="15.75" customHeight="1">
      <c r="A318" s="74"/>
      <c r="BA318" s="75"/>
    </row>
    <row r="319" ht="15.75" customHeight="1">
      <c r="A319" s="74"/>
      <c r="BA319" s="75"/>
    </row>
    <row r="320" ht="15.75" customHeight="1">
      <c r="A320" s="74"/>
      <c r="BA320" s="75"/>
    </row>
    <row r="321" ht="15.75" customHeight="1">
      <c r="A321" s="74"/>
      <c r="BA321" s="75"/>
    </row>
    <row r="322" ht="15.75" customHeight="1">
      <c r="A322" s="74"/>
      <c r="BA322" s="75"/>
    </row>
    <row r="323" ht="15.75" customHeight="1">
      <c r="A323" s="74"/>
      <c r="BA323" s="75"/>
    </row>
    <row r="324" ht="15.75" customHeight="1">
      <c r="A324" s="74"/>
      <c r="BA324" s="75"/>
    </row>
    <row r="325" ht="15.75" customHeight="1">
      <c r="A325" s="74"/>
      <c r="BA325" s="75"/>
    </row>
    <row r="326" ht="15.75" customHeight="1">
      <c r="A326" s="74"/>
      <c r="BA326" s="75"/>
    </row>
    <row r="327" ht="15.75" customHeight="1">
      <c r="A327" s="74"/>
      <c r="BA327" s="75"/>
    </row>
    <row r="328" ht="15.75" customHeight="1">
      <c r="A328" s="74"/>
      <c r="BA328" s="75"/>
    </row>
    <row r="329" ht="15.75" customHeight="1">
      <c r="A329" s="74"/>
      <c r="BA329" s="75"/>
    </row>
    <row r="330" ht="15.75" customHeight="1">
      <c r="A330" s="74"/>
      <c r="BA330" s="75"/>
    </row>
    <row r="331" ht="15.75" customHeight="1">
      <c r="A331" s="74"/>
      <c r="BA331" s="75"/>
    </row>
    <row r="332" ht="15.75" customHeight="1">
      <c r="A332" s="74"/>
      <c r="BA332" s="75"/>
    </row>
    <row r="333" ht="15.75" customHeight="1">
      <c r="A333" s="74"/>
      <c r="BA333" s="75"/>
    </row>
    <row r="334" ht="15.75" customHeight="1">
      <c r="A334" s="74"/>
      <c r="BA334" s="75"/>
    </row>
    <row r="335" ht="15.75" customHeight="1">
      <c r="A335" s="74"/>
      <c r="BA335" s="75"/>
    </row>
    <row r="336" ht="15.75" customHeight="1">
      <c r="A336" s="74"/>
      <c r="BA336" s="75"/>
    </row>
    <row r="337" ht="15.75" customHeight="1">
      <c r="A337" s="74"/>
      <c r="BA337" s="75"/>
    </row>
    <row r="338" ht="15.75" customHeight="1">
      <c r="A338" s="74"/>
      <c r="BA338" s="75"/>
    </row>
    <row r="339" ht="15.75" customHeight="1">
      <c r="A339" s="74"/>
      <c r="BA339" s="75"/>
    </row>
    <row r="340" ht="15.75" customHeight="1">
      <c r="A340" s="74"/>
      <c r="BA340" s="75"/>
    </row>
    <row r="341" ht="15.75" customHeight="1">
      <c r="A341" s="74"/>
      <c r="BA341" s="75"/>
    </row>
    <row r="342" ht="15.75" customHeight="1">
      <c r="A342" s="74"/>
      <c r="BA342" s="75"/>
    </row>
    <row r="343" ht="15.75" customHeight="1">
      <c r="A343" s="74"/>
      <c r="BA343" s="75"/>
    </row>
    <row r="344" ht="15.75" customHeight="1">
      <c r="A344" s="74"/>
      <c r="BA344" s="75"/>
    </row>
    <row r="345" ht="15.75" customHeight="1">
      <c r="A345" s="74"/>
      <c r="BA345" s="75"/>
    </row>
    <row r="346" ht="15.75" customHeight="1">
      <c r="A346" s="74"/>
      <c r="BA346" s="75"/>
    </row>
    <row r="347" ht="15.75" customHeight="1">
      <c r="A347" s="74"/>
      <c r="BA347" s="75"/>
    </row>
    <row r="348" ht="15.75" customHeight="1">
      <c r="A348" s="74"/>
      <c r="BA348" s="75"/>
    </row>
    <row r="349" ht="15.75" customHeight="1">
      <c r="A349" s="74"/>
      <c r="BA349" s="75"/>
    </row>
    <row r="350" ht="15.75" customHeight="1">
      <c r="A350" s="74"/>
      <c r="BA350" s="75"/>
    </row>
    <row r="351" ht="15.75" customHeight="1">
      <c r="A351" s="74"/>
      <c r="BA351" s="75"/>
    </row>
    <row r="352" ht="15.75" customHeight="1">
      <c r="A352" s="74"/>
      <c r="BA352" s="75"/>
    </row>
    <row r="353" ht="15.75" customHeight="1">
      <c r="A353" s="74"/>
      <c r="BA353" s="75"/>
    </row>
    <row r="354" ht="15.75" customHeight="1">
      <c r="A354" s="74"/>
      <c r="BA354" s="75"/>
    </row>
    <row r="355" ht="15.75" customHeight="1">
      <c r="A355" s="74"/>
      <c r="BA355" s="75"/>
    </row>
    <row r="356" ht="15.75" customHeight="1">
      <c r="A356" s="74"/>
      <c r="BA356" s="75"/>
    </row>
    <row r="357" ht="15.75" customHeight="1">
      <c r="A357" s="74"/>
      <c r="BA357" s="75"/>
    </row>
    <row r="358" ht="15.75" customHeight="1">
      <c r="A358" s="74"/>
      <c r="BA358" s="75"/>
    </row>
    <row r="359" ht="15.75" customHeight="1">
      <c r="A359" s="74"/>
      <c r="BA359" s="75"/>
    </row>
    <row r="360" ht="15.75" customHeight="1">
      <c r="A360" s="74"/>
      <c r="BA360" s="75"/>
    </row>
    <row r="361" ht="15.75" customHeight="1">
      <c r="A361" s="74"/>
      <c r="BA361" s="75"/>
    </row>
    <row r="362" ht="15.75" customHeight="1">
      <c r="A362" s="74"/>
      <c r="BA362" s="75"/>
    </row>
    <row r="363" ht="15.75" customHeight="1">
      <c r="A363" s="74"/>
      <c r="BA363" s="75"/>
    </row>
    <row r="364" ht="15.75" customHeight="1">
      <c r="A364" s="74"/>
      <c r="BA364" s="75"/>
    </row>
    <row r="365" ht="15.75" customHeight="1">
      <c r="A365" s="74"/>
      <c r="BA365" s="75"/>
    </row>
    <row r="366" ht="15.75" customHeight="1">
      <c r="A366" s="74"/>
      <c r="BA366" s="75"/>
    </row>
    <row r="367" ht="15.75" customHeight="1">
      <c r="A367" s="74"/>
      <c r="BA367" s="75"/>
    </row>
    <row r="368" ht="15.75" customHeight="1">
      <c r="A368" s="74"/>
      <c r="BA368" s="75"/>
    </row>
    <row r="369" ht="15.75" customHeight="1">
      <c r="A369" s="74"/>
      <c r="BA369" s="75"/>
    </row>
    <row r="370" ht="15.75" customHeight="1">
      <c r="A370" s="74"/>
      <c r="BA370" s="75"/>
    </row>
    <row r="371" ht="15.75" customHeight="1">
      <c r="A371" s="74"/>
      <c r="BA371" s="75"/>
    </row>
    <row r="372" ht="15.75" customHeight="1">
      <c r="A372" s="74"/>
      <c r="BA372" s="75"/>
    </row>
    <row r="373" ht="15.75" customHeight="1">
      <c r="A373" s="74"/>
      <c r="BA373" s="75"/>
    </row>
    <row r="374" ht="15.75" customHeight="1">
      <c r="A374" s="74"/>
      <c r="BA374" s="75"/>
    </row>
    <row r="375" ht="15.75" customHeight="1">
      <c r="A375" s="74"/>
      <c r="BA375" s="75"/>
    </row>
    <row r="376" ht="15.75" customHeight="1">
      <c r="A376" s="74"/>
      <c r="BA376" s="75"/>
    </row>
    <row r="377" ht="15.75" customHeight="1">
      <c r="A377" s="74"/>
      <c r="BA377" s="75"/>
    </row>
    <row r="378" ht="15.75" customHeight="1">
      <c r="A378" s="74"/>
      <c r="BA378" s="75"/>
    </row>
    <row r="379" ht="15.75" customHeight="1">
      <c r="A379" s="74"/>
      <c r="BA379" s="75"/>
    </row>
    <row r="380" ht="15.75" customHeight="1">
      <c r="A380" s="74"/>
      <c r="BA380" s="75"/>
    </row>
    <row r="381" ht="15.75" customHeight="1">
      <c r="A381" s="74"/>
      <c r="BA381" s="75"/>
    </row>
    <row r="382" ht="15.75" customHeight="1">
      <c r="A382" s="74"/>
      <c r="BA382" s="75"/>
    </row>
    <row r="383" ht="15.75" customHeight="1">
      <c r="A383" s="74"/>
      <c r="BA383" s="75"/>
    </row>
    <row r="384" ht="15.75" customHeight="1">
      <c r="A384" s="74"/>
      <c r="BA384" s="75"/>
    </row>
    <row r="385" ht="15.75" customHeight="1">
      <c r="A385" s="74"/>
      <c r="BA385" s="75"/>
    </row>
    <row r="386" ht="15.75" customHeight="1">
      <c r="A386" s="74"/>
      <c r="BA386" s="75"/>
    </row>
    <row r="387" ht="15.75" customHeight="1">
      <c r="A387" s="74"/>
      <c r="BA387" s="75"/>
    </row>
    <row r="388" ht="15.75" customHeight="1">
      <c r="A388" s="74"/>
      <c r="BA388" s="75"/>
    </row>
    <row r="389" ht="15.75" customHeight="1">
      <c r="A389" s="74"/>
      <c r="BA389" s="75"/>
    </row>
    <row r="390" ht="15.75" customHeight="1">
      <c r="A390" s="74"/>
      <c r="BA390" s="75"/>
    </row>
    <row r="391" ht="15.75" customHeight="1">
      <c r="A391" s="74"/>
      <c r="BA391" s="75"/>
    </row>
    <row r="392" ht="15.75" customHeight="1">
      <c r="A392" s="74"/>
      <c r="BA392" s="75"/>
    </row>
    <row r="393" ht="15.75" customHeight="1">
      <c r="A393" s="74"/>
      <c r="BA393" s="75"/>
    </row>
    <row r="394" ht="15.75" customHeight="1">
      <c r="A394" s="74"/>
      <c r="BA394" s="75"/>
    </row>
    <row r="395" ht="15.75" customHeight="1">
      <c r="A395" s="74"/>
      <c r="BA395" s="75"/>
    </row>
    <row r="396" ht="15.75" customHeight="1">
      <c r="A396" s="74"/>
      <c r="BA396" s="75"/>
    </row>
    <row r="397" ht="15.75" customHeight="1">
      <c r="A397" s="74"/>
      <c r="BA397" s="75"/>
    </row>
    <row r="398" ht="15.75" customHeight="1">
      <c r="A398" s="74"/>
      <c r="BA398" s="75"/>
    </row>
    <row r="399" ht="15.75" customHeight="1">
      <c r="A399" s="74"/>
      <c r="BA399" s="75"/>
    </row>
    <row r="400" ht="15.75" customHeight="1">
      <c r="A400" s="74"/>
      <c r="BA400" s="75"/>
    </row>
    <row r="401" ht="15.75" customHeight="1">
      <c r="A401" s="74"/>
      <c r="BA401" s="75"/>
    </row>
    <row r="402" ht="15.75" customHeight="1">
      <c r="A402" s="74"/>
      <c r="BA402" s="75"/>
    </row>
    <row r="403" ht="15.75" customHeight="1">
      <c r="A403" s="74"/>
      <c r="BA403" s="75"/>
    </row>
    <row r="404" ht="15.75" customHeight="1">
      <c r="A404" s="74"/>
      <c r="BA404" s="75"/>
    </row>
    <row r="405" ht="15.75" customHeight="1">
      <c r="A405" s="74"/>
      <c r="BA405" s="75"/>
    </row>
    <row r="406" ht="15.75" customHeight="1">
      <c r="A406" s="74"/>
      <c r="BA406" s="75"/>
    </row>
    <row r="407" ht="15.75" customHeight="1">
      <c r="A407" s="74"/>
      <c r="BA407" s="75"/>
    </row>
    <row r="408" ht="15.75" customHeight="1">
      <c r="A408" s="74"/>
      <c r="BA408" s="75"/>
    </row>
    <row r="409" ht="15.75" customHeight="1">
      <c r="A409" s="74"/>
      <c r="BA409" s="75"/>
    </row>
    <row r="410" ht="15.75" customHeight="1">
      <c r="A410" s="74"/>
      <c r="BA410" s="75"/>
    </row>
    <row r="411" ht="15.75" customHeight="1">
      <c r="A411" s="74"/>
      <c r="BA411" s="75"/>
    </row>
    <row r="412" ht="15.75" customHeight="1">
      <c r="A412" s="74"/>
      <c r="BA412" s="75"/>
    </row>
    <row r="413" ht="15.75" customHeight="1">
      <c r="A413" s="74"/>
      <c r="BA413" s="75"/>
    </row>
    <row r="414" ht="15.75" customHeight="1">
      <c r="A414" s="74"/>
      <c r="BA414" s="75"/>
    </row>
    <row r="415" ht="15.75" customHeight="1">
      <c r="A415" s="74"/>
      <c r="BA415" s="75"/>
    </row>
    <row r="416" ht="15.75" customHeight="1">
      <c r="A416" s="74"/>
      <c r="BA416" s="75"/>
    </row>
    <row r="417" ht="15.75" customHeight="1">
      <c r="A417" s="74"/>
      <c r="BA417" s="75"/>
    </row>
    <row r="418" ht="15.75" customHeight="1">
      <c r="A418" s="74"/>
      <c r="BA418" s="75"/>
    </row>
    <row r="419" ht="15.75" customHeight="1">
      <c r="A419" s="74"/>
      <c r="BA419" s="75"/>
    </row>
    <row r="420" ht="15.75" customHeight="1">
      <c r="A420" s="74"/>
      <c r="BA420" s="75"/>
    </row>
    <row r="421" ht="15.75" customHeight="1">
      <c r="A421" s="74"/>
      <c r="BA421" s="75"/>
    </row>
    <row r="422" ht="15.75" customHeight="1">
      <c r="A422" s="74"/>
      <c r="BA422" s="75"/>
    </row>
    <row r="423" ht="15.75" customHeight="1">
      <c r="A423" s="74"/>
      <c r="BA423" s="75"/>
    </row>
    <row r="424" ht="15.75" customHeight="1">
      <c r="A424" s="74"/>
      <c r="BA424" s="75"/>
    </row>
    <row r="425" ht="15.75" customHeight="1">
      <c r="A425" s="74"/>
      <c r="BA425" s="75"/>
    </row>
    <row r="426" ht="15.75" customHeight="1">
      <c r="A426" s="74"/>
      <c r="BA426" s="75"/>
    </row>
    <row r="427" ht="15.75" customHeight="1">
      <c r="A427" s="74"/>
      <c r="BA427" s="75"/>
    </row>
    <row r="428" ht="15.75" customHeight="1">
      <c r="A428" s="74"/>
      <c r="BA428" s="75"/>
    </row>
    <row r="429" ht="15.75" customHeight="1">
      <c r="A429" s="74"/>
      <c r="BA429" s="75"/>
    </row>
    <row r="430" ht="15.75" customHeight="1">
      <c r="A430" s="74"/>
      <c r="BA430" s="75"/>
    </row>
    <row r="431" ht="15.75" customHeight="1">
      <c r="A431" s="74"/>
      <c r="BA431" s="75"/>
    </row>
    <row r="432" ht="15.75" customHeight="1">
      <c r="A432" s="74"/>
      <c r="BA432" s="75"/>
    </row>
    <row r="433" ht="15.75" customHeight="1">
      <c r="A433" s="74"/>
      <c r="BA433" s="75"/>
    </row>
    <row r="434" ht="15.75" customHeight="1">
      <c r="A434" s="74"/>
      <c r="BA434" s="75"/>
    </row>
    <row r="435" ht="15.75" customHeight="1">
      <c r="A435" s="74"/>
      <c r="BA435" s="75"/>
    </row>
    <row r="436" ht="15.75" customHeight="1">
      <c r="A436" s="74"/>
      <c r="BA436" s="75"/>
    </row>
    <row r="437" ht="15.75" customHeight="1">
      <c r="A437" s="74"/>
      <c r="BA437" s="75"/>
    </row>
    <row r="438" ht="15.75" customHeight="1">
      <c r="A438" s="74"/>
      <c r="BA438" s="75"/>
    </row>
    <row r="439" ht="15.75" customHeight="1">
      <c r="A439" s="74"/>
      <c r="BA439" s="75"/>
    </row>
    <row r="440" ht="15.75" customHeight="1">
      <c r="A440" s="74"/>
      <c r="BA440" s="75"/>
    </row>
    <row r="441" ht="15.75" customHeight="1">
      <c r="A441" s="74"/>
      <c r="BA441" s="75"/>
    </row>
    <row r="442" ht="15.75" customHeight="1">
      <c r="A442" s="74"/>
      <c r="BA442" s="75"/>
    </row>
    <row r="443" ht="15.75" customHeight="1">
      <c r="A443" s="74"/>
      <c r="BA443" s="75"/>
    </row>
    <row r="444" ht="15.75" customHeight="1">
      <c r="A444" s="74"/>
      <c r="BA444" s="75"/>
    </row>
    <row r="445" ht="15.75" customHeight="1">
      <c r="A445" s="74"/>
      <c r="BA445" s="75"/>
    </row>
    <row r="446" ht="15.75" customHeight="1">
      <c r="A446" s="74"/>
      <c r="BA446" s="75"/>
    </row>
    <row r="447" ht="15.75" customHeight="1">
      <c r="A447" s="74"/>
      <c r="BA447" s="75"/>
    </row>
    <row r="448" ht="15.75" customHeight="1">
      <c r="A448" s="74"/>
      <c r="BA448" s="75"/>
    </row>
    <row r="449" ht="15.75" customHeight="1">
      <c r="A449" s="74"/>
      <c r="BA449" s="75"/>
    </row>
    <row r="450" ht="15.75" customHeight="1">
      <c r="A450" s="74"/>
      <c r="BA450" s="75"/>
    </row>
    <row r="451" ht="15.75" customHeight="1">
      <c r="A451" s="74"/>
      <c r="BA451" s="75"/>
    </row>
    <row r="452" ht="15.75" customHeight="1">
      <c r="A452" s="74"/>
      <c r="BA452" s="75"/>
    </row>
    <row r="453" ht="15.75" customHeight="1">
      <c r="A453" s="74"/>
      <c r="BA453" s="75"/>
    </row>
    <row r="454" ht="15.75" customHeight="1">
      <c r="A454" s="74"/>
      <c r="BA454" s="75"/>
    </row>
    <row r="455" ht="15.75" customHeight="1">
      <c r="A455" s="74"/>
      <c r="BA455" s="75"/>
    </row>
    <row r="456" ht="15.75" customHeight="1">
      <c r="A456" s="74"/>
      <c r="BA456" s="75"/>
    </row>
    <row r="457" ht="15.75" customHeight="1">
      <c r="A457" s="74"/>
      <c r="BA457" s="75"/>
    </row>
    <row r="458" ht="15.75" customHeight="1">
      <c r="A458" s="74"/>
      <c r="BA458" s="75"/>
    </row>
    <row r="459" ht="15.75" customHeight="1">
      <c r="A459" s="74"/>
      <c r="BA459" s="75"/>
    </row>
    <row r="460" ht="15.75" customHeight="1">
      <c r="A460" s="74"/>
      <c r="BA460" s="75"/>
    </row>
    <row r="461" ht="15.75" customHeight="1">
      <c r="A461" s="74"/>
      <c r="BA461" s="75"/>
    </row>
    <row r="462" ht="15.75" customHeight="1">
      <c r="A462" s="74"/>
      <c r="BA462" s="75"/>
    </row>
    <row r="463" ht="15.75" customHeight="1">
      <c r="A463" s="74"/>
      <c r="BA463" s="75"/>
    </row>
    <row r="464" ht="15.75" customHeight="1">
      <c r="A464" s="74"/>
      <c r="BA464" s="75"/>
    </row>
    <row r="465" ht="15.75" customHeight="1">
      <c r="A465" s="74"/>
      <c r="BA465" s="75"/>
    </row>
    <row r="466" ht="15.75" customHeight="1">
      <c r="A466" s="74"/>
      <c r="BA466" s="75"/>
    </row>
    <row r="467" ht="15.75" customHeight="1">
      <c r="A467" s="74"/>
      <c r="BA467" s="75"/>
    </row>
    <row r="468" ht="15.75" customHeight="1">
      <c r="A468" s="74"/>
      <c r="BA468" s="75"/>
    </row>
    <row r="469" ht="15.75" customHeight="1">
      <c r="A469" s="74"/>
      <c r="BA469" s="75"/>
    </row>
    <row r="470" ht="15.75" customHeight="1">
      <c r="A470" s="74"/>
      <c r="BA470" s="75"/>
    </row>
    <row r="471" ht="15.75" customHeight="1">
      <c r="A471" s="74"/>
      <c r="BA471" s="75"/>
    </row>
    <row r="472" ht="15.75" customHeight="1">
      <c r="A472" s="74"/>
      <c r="BA472" s="75"/>
    </row>
    <row r="473" ht="15.75" customHeight="1">
      <c r="A473" s="74"/>
      <c r="BA473" s="75"/>
    </row>
    <row r="474" ht="15.75" customHeight="1">
      <c r="A474" s="74"/>
      <c r="BA474" s="75"/>
    </row>
    <row r="475" ht="15.75" customHeight="1">
      <c r="A475" s="74"/>
      <c r="BA475" s="75"/>
    </row>
    <row r="476" ht="15.75" customHeight="1">
      <c r="A476" s="74"/>
      <c r="BA476" s="75"/>
    </row>
    <row r="477" ht="15.75" customHeight="1">
      <c r="A477" s="74"/>
      <c r="BA477" s="75"/>
    </row>
    <row r="478" ht="15.75" customHeight="1">
      <c r="A478" s="74"/>
      <c r="BA478" s="75"/>
    </row>
    <row r="479" ht="15.75" customHeight="1">
      <c r="A479" s="74"/>
      <c r="BA479" s="75"/>
    </row>
    <row r="480" ht="15.75" customHeight="1">
      <c r="A480" s="74"/>
      <c r="BA480" s="75"/>
    </row>
    <row r="481" ht="15.75" customHeight="1">
      <c r="A481" s="74"/>
      <c r="BA481" s="75"/>
    </row>
    <row r="482" ht="15.75" customHeight="1">
      <c r="A482" s="74"/>
      <c r="BA482" s="75"/>
    </row>
    <row r="483" ht="15.75" customHeight="1">
      <c r="A483" s="74"/>
      <c r="BA483" s="75"/>
    </row>
    <row r="484" ht="15.75" customHeight="1">
      <c r="A484" s="74"/>
      <c r="BA484" s="75"/>
    </row>
    <row r="485" ht="15.75" customHeight="1">
      <c r="A485" s="74"/>
      <c r="BA485" s="75"/>
    </row>
    <row r="486" ht="15.75" customHeight="1">
      <c r="A486" s="74"/>
      <c r="BA486" s="75"/>
    </row>
    <row r="487" ht="15.75" customHeight="1">
      <c r="A487" s="74"/>
      <c r="BA487" s="75"/>
    </row>
    <row r="488" ht="15.75" customHeight="1">
      <c r="A488" s="74"/>
      <c r="BA488" s="75"/>
    </row>
    <row r="489" ht="15.75" customHeight="1">
      <c r="A489" s="74"/>
      <c r="BA489" s="75"/>
    </row>
    <row r="490" ht="15.75" customHeight="1">
      <c r="A490" s="74"/>
      <c r="BA490" s="75"/>
    </row>
    <row r="491" ht="15.75" customHeight="1">
      <c r="A491" s="74"/>
      <c r="BA491" s="75"/>
    </row>
    <row r="492" ht="15.75" customHeight="1">
      <c r="A492" s="74"/>
      <c r="BA492" s="75"/>
    </row>
    <row r="493" ht="15.75" customHeight="1">
      <c r="A493" s="74"/>
      <c r="BA493" s="75"/>
    </row>
    <row r="494" ht="15.75" customHeight="1">
      <c r="A494" s="74"/>
      <c r="BA494" s="75"/>
    </row>
    <row r="495" ht="15.75" customHeight="1">
      <c r="A495" s="74"/>
      <c r="BA495" s="75"/>
    </row>
    <row r="496" ht="15.75" customHeight="1">
      <c r="A496" s="74"/>
      <c r="BA496" s="75"/>
    </row>
    <row r="497" ht="15.75" customHeight="1">
      <c r="A497" s="74"/>
      <c r="BA497" s="75"/>
    </row>
    <row r="498" ht="15.75" customHeight="1">
      <c r="A498" s="74"/>
      <c r="BA498" s="75"/>
    </row>
    <row r="499" ht="15.75" customHeight="1">
      <c r="A499" s="74"/>
      <c r="BA499" s="75"/>
    </row>
    <row r="500" ht="15.75" customHeight="1">
      <c r="A500" s="74"/>
      <c r="BA500" s="75"/>
    </row>
    <row r="501" ht="15.75" customHeight="1">
      <c r="A501" s="74"/>
      <c r="BA501" s="75"/>
    </row>
    <row r="502" ht="15.75" customHeight="1">
      <c r="A502" s="74"/>
      <c r="BA502" s="75"/>
    </row>
    <row r="503" ht="15.75" customHeight="1">
      <c r="A503" s="74"/>
      <c r="BA503" s="75"/>
    </row>
    <row r="504" ht="15.75" customHeight="1">
      <c r="A504" s="74"/>
      <c r="BA504" s="75"/>
    </row>
    <row r="505" ht="15.75" customHeight="1">
      <c r="A505" s="74"/>
      <c r="BA505" s="75"/>
    </row>
    <row r="506" ht="15.75" customHeight="1">
      <c r="A506" s="74"/>
      <c r="BA506" s="75"/>
    </row>
    <row r="507" ht="15.75" customHeight="1">
      <c r="A507" s="74"/>
      <c r="BA507" s="75"/>
    </row>
    <row r="508" ht="15.75" customHeight="1">
      <c r="A508" s="74"/>
      <c r="BA508" s="75"/>
    </row>
    <row r="509" ht="15.75" customHeight="1">
      <c r="A509" s="74"/>
      <c r="BA509" s="75"/>
    </row>
    <row r="510" ht="15.75" customHeight="1">
      <c r="A510" s="74"/>
      <c r="BA510" s="75"/>
    </row>
    <row r="511" ht="15.75" customHeight="1">
      <c r="A511" s="74"/>
      <c r="BA511" s="75"/>
    </row>
    <row r="512" ht="15.75" customHeight="1">
      <c r="A512" s="74"/>
      <c r="BA512" s="75"/>
    </row>
    <row r="513" ht="15.75" customHeight="1">
      <c r="A513" s="74"/>
      <c r="BA513" s="75"/>
    </row>
    <row r="514" ht="15.75" customHeight="1">
      <c r="A514" s="74"/>
      <c r="BA514" s="75"/>
    </row>
    <row r="515" ht="15.75" customHeight="1">
      <c r="A515" s="74"/>
      <c r="BA515" s="75"/>
    </row>
    <row r="516" ht="15.75" customHeight="1">
      <c r="A516" s="74"/>
      <c r="BA516" s="75"/>
    </row>
    <row r="517" ht="15.75" customHeight="1">
      <c r="A517" s="74"/>
      <c r="BA517" s="75"/>
    </row>
    <row r="518" ht="15.75" customHeight="1">
      <c r="A518" s="74"/>
      <c r="BA518" s="75"/>
    </row>
    <row r="519" ht="15.75" customHeight="1">
      <c r="A519" s="74"/>
      <c r="BA519" s="75"/>
    </row>
    <row r="520" ht="15.75" customHeight="1">
      <c r="A520" s="74"/>
      <c r="BA520" s="75"/>
    </row>
    <row r="521" ht="15.75" customHeight="1">
      <c r="A521" s="74"/>
      <c r="BA521" s="75"/>
    </row>
    <row r="522" ht="15.75" customHeight="1">
      <c r="A522" s="74"/>
      <c r="BA522" s="75"/>
    </row>
    <row r="523" ht="15.75" customHeight="1">
      <c r="A523" s="74"/>
      <c r="BA523" s="75"/>
    </row>
    <row r="524" ht="15.75" customHeight="1">
      <c r="A524" s="74"/>
      <c r="BA524" s="75"/>
    </row>
    <row r="525" ht="15.75" customHeight="1">
      <c r="A525" s="74"/>
      <c r="BA525" s="75"/>
    </row>
    <row r="526" ht="15.75" customHeight="1">
      <c r="A526" s="74"/>
      <c r="BA526" s="75"/>
    </row>
    <row r="527" ht="15.75" customHeight="1">
      <c r="A527" s="74"/>
      <c r="BA527" s="75"/>
    </row>
    <row r="528" ht="15.75" customHeight="1">
      <c r="A528" s="74"/>
      <c r="BA528" s="75"/>
    </row>
    <row r="529" ht="15.75" customHeight="1">
      <c r="A529" s="74"/>
      <c r="BA529" s="75"/>
    </row>
    <row r="530" ht="15.75" customHeight="1">
      <c r="A530" s="74"/>
      <c r="BA530" s="75"/>
    </row>
    <row r="531" ht="15.75" customHeight="1">
      <c r="A531" s="74"/>
      <c r="BA531" s="75"/>
    </row>
    <row r="532" ht="15.75" customHeight="1">
      <c r="A532" s="74"/>
      <c r="BA532" s="75"/>
    </row>
    <row r="533" ht="15.75" customHeight="1">
      <c r="A533" s="74"/>
      <c r="BA533" s="75"/>
    </row>
    <row r="534" ht="15.75" customHeight="1">
      <c r="A534" s="74"/>
      <c r="BA534" s="75"/>
    </row>
    <row r="535" ht="15.75" customHeight="1">
      <c r="A535" s="74"/>
      <c r="BA535" s="75"/>
    </row>
    <row r="536" ht="15.75" customHeight="1">
      <c r="A536" s="74"/>
      <c r="BA536" s="75"/>
    </row>
    <row r="537" ht="15.75" customHeight="1">
      <c r="A537" s="74"/>
      <c r="BA537" s="75"/>
    </row>
    <row r="538" ht="15.75" customHeight="1">
      <c r="A538" s="74"/>
      <c r="BA538" s="75"/>
    </row>
    <row r="539" ht="15.75" customHeight="1">
      <c r="A539" s="74"/>
      <c r="BA539" s="75"/>
    </row>
    <row r="540" ht="15.75" customHeight="1">
      <c r="A540" s="74"/>
      <c r="BA540" s="75"/>
    </row>
    <row r="541" ht="15.75" customHeight="1">
      <c r="A541" s="74"/>
      <c r="BA541" s="75"/>
    </row>
    <row r="542" ht="15.75" customHeight="1">
      <c r="A542" s="74"/>
      <c r="BA542" s="75"/>
    </row>
    <row r="543" ht="15.75" customHeight="1">
      <c r="A543" s="74"/>
      <c r="BA543" s="75"/>
    </row>
    <row r="544" ht="15.75" customHeight="1">
      <c r="A544" s="74"/>
      <c r="BA544" s="75"/>
    </row>
    <row r="545" ht="15.75" customHeight="1">
      <c r="A545" s="74"/>
      <c r="BA545" s="75"/>
    </row>
    <row r="546" ht="15.75" customHeight="1">
      <c r="A546" s="74"/>
      <c r="BA546" s="75"/>
    </row>
    <row r="547" ht="15.75" customHeight="1">
      <c r="A547" s="74"/>
      <c r="BA547" s="75"/>
    </row>
    <row r="548" ht="15.75" customHeight="1">
      <c r="A548" s="74"/>
      <c r="BA548" s="75"/>
    </row>
    <row r="549" ht="15.75" customHeight="1">
      <c r="A549" s="74"/>
      <c r="BA549" s="75"/>
    </row>
    <row r="550" ht="15.75" customHeight="1">
      <c r="A550" s="74"/>
      <c r="BA550" s="75"/>
    </row>
    <row r="551" ht="15.75" customHeight="1">
      <c r="A551" s="74"/>
      <c r="BA551" s="75"/>
    </row>
    <row r="552" ht="15.75" customHeight="1">
      <c r="A552" s="74"/>
      <c r="BA552" s="75"/>
    </row>
    <row r="553" ht="15.75" customHeight="1">
      <c r="A553" s="74"/>
      <c r="BA553" s="75"/>
    </row>
    <row r="554" ht="15.75" customHeight="1">
      <c r="A554" s="74"/>
      <c r="BA554" s="75"/>
    </row>
    <row r="555" ht="15.75" customHeight="1">
      <c r="A555" s="74"/>
      <c r="BA555" s="75"/>
    </row>
    <row r="556" ht="15.75" customHeight="1">
      <c r="A556" s="74"/>
      <c r="BA556" s="75"/>
    </row>
    <row r="557" ht="15.75" customHeight="1">
      <c r="A557" s="74"/>
      <c r="BA557" s="75"/>
    </row>
    <row r="558" ht="15.75" customHeight="1">
      <c r="A558" s="74"/>
      <c r="BA558" s="75"/>
    </row>
    <row r="559" ht="15.75" customHeight="1">
      <c r="A559" s="74"/>
      <c r="BA559" s="75"/>
    </row>
    <row r="560" ht="15.75" customHeight="1">
      <c r="A560" s="74"/>
      <c r="BA560" s="75"/>
    </row>
    <row r="561" ht="15.75" customHeight="1">
      <c r="A561" s="74"/>
      <c r="BA561" s="75"/>
    </row>
    <row r="562" ht="15.75" customHeight="1">
      <c r="A562" s="74"/>
      <c r="BA562" s="75"/>
    </row>
    <row r="563" ht="15.75" customHeight="1">
      <c r="A563" s="74"/>
      <c r="BA563" s="75"/>
    </row>
    <row r="564" ht="15.75" customHeight="1">
      <c r="A564" s="74"/>
      <c r="BA564" s="75"/>
    </row>
    <row r="565" ht="15.75" customHeight="1">
      <c r="A565" s="74"/>
      <c r="BA565" s="75"/>
    </row>
    <row r="566" ht="15.75" customHeight="1">
      <c r="A566" s="74"/>
      <c r="BA566" s="75"/>
    </row>
    <row r="567" ht="15.75" customHeight="1">
      <c r="A567" s="74"/>
      <c r="BA567" s="75"/>
    </row>
    <row r="568" ht="15.75" customHeight="1">
      <c r="A568" s="74"/>
      <c r="BA568" s="75"/>
    </row>
    <row r="569" ht="15.75" customHeight="1">
      <c r="A569" s="74"/>
      <c r="BA569" s="75"/>
    </row>
    <row r="570" ht="15.75" customHeight="1">
      <c r="A570" s="74"/>
      <c r="BA570" s="75"/>
    </row>
    <row r="571" ht="15.75" customHeight="1">
      <c r="A571" s="74"/>
      <c r="BA571" s="75"/>
    </row>
    <row r="572" ht="15.75" customHeight="1">
      <c r="A572" s="74"/>
      <c r="BA572" s="75"/>
    </row>
    <row r="573" ht="15.75" customHeight="1">
      <c r="A573" s="74"/>
      <c r="BA573" s="75"/>
    </row>
    <row r="574" ht="15.75" customHeight="1">
      <c r="A574" s="74"/>
      <c r="BA574" s="75"/>
    </row>
    <row r="575" ht="15.75" customHeight="1">
      <c r="A575" s="74"/>
      <c r="BA575" s="75"/>
    </row>
    <row r="576" ht="15.75" customHeight="1">
      <c r="A576" s="74"/>
      <c r="BA576" s="75"/>
    </row>
    <row r="577" ht="15.75" customHeight="1">
      <c r="A577" s="74"/>
      <c r="BA577" s="75"/>
    </row>
    <row r="578" ht="15.75" customHeight="1">
      <c r="A578" s="74"/>
      <c r="BA578" s="75"/>
    </row>
    <row r="579" ht="15.75" customHeight="1">
      <c r="A579" s="74"/>
      <c r="BA579" s="75"/>
    </row>
    <row r="580" ht="15.75" customHeight="1">
      <c r="A580" s="74"/>
      <c r="BA580" s="75"/>
    </row>
    <row r="581" ht="15.75" customHeight="1">
      <c r="A581" s="74"/>
      <c r="BA581" s="75"/>
    </row>
    <row r="582" ht="15.75" customHeight="1">
      <c r="A582" s="74"/>
      <c r="BA582" s="75"/>
    </row>
    <row r="583" ht="15.75" customHeight="1">
      <c r="A583" s="74"/>
      <c r="BA583" s="75"/>
    </row>
    <row r="584" ht="15.75" customHeight="1">
      <c r="A584" s="74"/>
      <c r="BA584" s="75"/>
    </row>
    <row r="585" ht="15.75" customHeight="1">
      <c r="A585" s="74"/>
      <c r="BA585" s="75"/>
    </row>
    <row r="586" ht="15.75" customHeight="1">
      <c r="A586" s="74"/>
      <c r="BA586" s="75"/>
    </row>
    <row r="587" ht="15.75" customHeight="1">
      <c r="A587" s="74"/>
      <c r="BA587" s="75"/>
    </row>
    <row r="588" ht="15.75" customHeight="1">
      <c r="A588" s="74"/>
      <c r="BA588" s="75"/>
    </row>
    <row r="589" ht="15.75" customHeight="1">
      <c r="A589" s="74"/>
      <c r="BA589" s="75"/>
    </row>
    <row r="590" ht="15.75" customHeight="1">
      <c r="A590" s="74"/>
      <c r="BA590" s="75"/>
    </row>
    <row r="591" ht="15.75" customHeight="1">
      <c r="A591" s="74"/>
      <c r="BA591" s="75"/>
    </row>
    <row r="592" ht="15.75" customHeight="1">
      <c r="A592" s="74"/>
      <c r="BA592" s="75"/>
    </row>
    <row r="593" ht="15.75" customHeight="1">
      <c r="A593" s="74"/>
      <c r="BA593" s="75"/>
    </row>
    <row r="594" ht="15.75" customHeight="1">
      <c r="A594" s="74"/>
      <c r="BA594" s="75"/>
    </row>
    <row r="595" ht="15.75" customHeight="1">
      <c r="A595" s="74"/>
      <c r="BA595" s="75"/>
    </row>
    <row r="596" ht="15.75" customHeight="1">
      <c r="A596" s="74"/>
      <c r="BA596" s="75"/>
    </row>
    <row r="597" ht="15.75" customHeight="1">
      <c r="A597" s="74"/>
      <c r="BA597" s="75"/>
    </row>
    <row r="598" ht="15.75" customHeight="1">
      <c r="A598" s="74"/>
      <c r="BA598" s="75"/>
    </row>
    <row r="599" ht="15.75" customHeight="1">
      <c r="A599" s="74"/>
      <c r="BA599" s="75"/>
    </row>
    <row r="600" ht="15.75" customHeight="1">
      <c r="A600" s="74"/>
      <c r="BA600" s="75"/>
    </row>
    <row r="601" ht="15.75" customHeight="1">
      <c r="A601" s="74"/>
      <c r="BA601" s="75"/>
    </row>
    <row r="602" ht="15.75" customHeight="1">
      <c r="A602" s="74"/>
      <c r="BA602" s="75"/>
    </row>
    <row r="603" ht="15.75" customHeight="1">
      <c r="A603" s="74"/>
      <c r="BA603" s="75"/>
    </row>
    <row r="604" ht="15.75" customHeight="1">
      <c r="A604" s="74"/>
      <c r="BA604" s="75"/>
    </row>
    <row r="605" ht="15.75" customHeight="1">
      <c r="A605" s="74"/>
      <c r="BA605" s="75"/>
    </row>
    <row r="606" ht="15.75" customHeight="1">
      <c r="A606" s="74"/>
      <c r="BA606" s="75"/>
    </row>
    <row r="607" ht="15.75" customHeight="1">
      <c r="A607" s="74"/>
      <c r="BA607" s="75"/>
    </row>
    <row r="608" ht="15.75" customHeight="1">
      <c r="A608" s="74"/>
      <c r="BA608" s="75"/>
    </row>
    <row r="609" ht="15.75" customHeight="1">
      <c r="A609" s="74"/>
      <c r="BA609" s="75"/>
    </row>
    <row r="610" ht="15.75" customHeight="1">
      <c r="A610" s="74"/>
      <c r="BA610" s="75"/>
    </row>
    <row r="611" ht="15.75" customHeight="1">
      <c r="A611" s="74"/>
      <c r="BA611" s="75"/>
    </row>
    <row r="612" ht="15.75" customHeight="1">
      <c r="A612" s="74"/>
      <c r="BA612" s="75"/>
    </row>
    <row r="613" ht="15.75" customHeight="1">
      <c r="A613" s="74"/>
      <c r="BA613" s="75"/>
    </row>
    <row r="614" ht="15.75" customHeight="1">
      <c r="A614" s="74"/>
      <c r="BA614" s="75"/>
    </row>
    <row r="615" ht="15.75" customHeight="1">
      <c r="A615" s="74"/>
      <c r="BA615" s="75"/>
    </row>
    <row r="616" ht="15.75" customHeight="1">
      <c r="A616" s="74"/>
      <c r="BA616" s="75"/>
    </row>
    <row r="617" ht="15.75" customHeight="1">
      <c r="A617" s="74"/>
      <c r="BA617" s="75"/>
    </row>
    <row r="618" ht="15.75" customHeight="1">
      <c r="A618" s="74"/>
      <c r="BA618" s="75"/>
    </row>
    <row r="619" ht="15.75" customHeight="1">
      <c r="A619" s="74"/>
      <c r="BA619" s="75"/>
    </row>
    <row r="620" ht="15.75" customHeight="1">
      <c r="A620" s="74"/>
      <c r="BA620" s="75"/>
    </row>
    <row r="621" ht="15.75" customHeight="1">
      <c r="A621" s="74"/>
      <c r="BA621" s="75"/>
    </row>
    <row r="622" ht="15.75" customHeight="1">
      <c r="A622" s="74"/>
      <c r="BA622" s="75"/>
    </row>
    <row r="623" ht="15.75" customHeight="1">
      <c r="A623" s="74"/>
      <c r="BA623" s="75"/>
    </row>
    <row r="624" ht="15.75" customHeight="1">
      <c r="A624" s="74"/>
      <c r="BA624" s="75"/>
    </row>
    <row r="625" ht="15.75" customHeight="1">
      <c r="A625" s="74"/>
      <c r="BA625" s="75"/>
    </row>
    <row r="626" ht="15.75" customHeight="1">
      <c r="A626" s="74"/>
      <c r="BA626" s="75"/>
    </row>
    <row r="627" ht="15.75" customHeight="1">
      <c r="A627" s="74"/>
      <c r="BA627" s="75"/>
    </row>
    <row r="628" ht="15.75" customHeight="1">
      <c r="A628" s="74"/>
      <c r="BA628" s="75"/>
    </row>
    <row r="629" ht="15.75" customHeight="1">
      <c r="A629" s="74"/>
      <c r="BA629" s="75"/>
    </row>
    <row r="630" ht="15.75" customHeight="1">
      <c r="A630" s="74"/>
      <c r="BA630" s="75"/>
    </row>
    <row r="631" ht="15.75" customHeight="1">
      <c r="A631" s="74"/>
      <c r="BA631" s="75"/>
    </row>
    <row r="632" ht="15.75" customHeight="1">
      <c r="A632" s="74"/>
      <c r="BA632" s="75"/>
    </row>
    <row r="633" ht="15.75" customHeight="1">
      <c r="A633" s="74"/>
      <c r="BA633" s="75"/>
    </row>
    <row r="634" ht="15.75" customHeight="1">
      <c r="A634" s="74"/>
      <c r="BA634" s="75"/>
    </row>
    <row r="635" ht="15.75" customHeight="1">
      <c r="A635" s="74"/>
      <c r="BA635" s="75"/>
    </row>
    <row r="636" ht="15.75" customHeight="1">
      <c r="A636" s="74"/>
      <c r="BA636" s="75"/>
    </row>
    <row r="637" ht="15.75" customHeight="1">
      <c r="A637" s="74"/>
      <c r="BA637" s="75"/>
    </row>
    <row r="638" ht="15.75" customHeight="1">
      <c r="A638" s="74"/>
      <c r="BA638" s="75"/>
    </row>
    <row r="639" ht="15.75" customHeight="1">
      <c r="A639" s="74"/>
      <c r="BA639" s="75"/>
    </row>
    <row r="640" ht="15.75" customHeight="1">
      <c r="A640" s="74"/>
      <c r="BA640" s="75"/>
    </row>
    <row r="641" ht="15.75" customHeight="1">
      <c r="A641" s="74"/>
      <c r="BA641" s="75"/>
    </row>
    <row r="642" ht="15.75" customHeight="1">
      <c r="A642" s="74"/>
      <c r="BA642" s="75"/>
    </row>
    <row r="643" ht="15.75" customHeight="1">
      <c r="A643" s="74"/>
      <c r="BA643" s="75"/>
    </row>
    <row r="644" ht="15.75" customHeight="1">
      <c r="A644" s="74"/>
      <c r="BA644" s="75"/>
    </row>
    <row r="645" ht="15.75" customHeight="1">
      <c r="A645" s="74"/>
      <c r="BA645" s="75"/>
    </row>
    <row r="646" ht="15.75" customHeight="1">
      <c r="A646" s="74"/>
      <c r="BA646" s="75"/>
    </row>
    <row r="647" ht="15.75" customHeight="1">
      <c r="A647" s="74"/>
      <c r="BA647" s="75"/>
    </row>
    <row r="648" ht="15.75" customHeight="1">
      <c r="A648" s="74"/>
      <c r="BA648" s="75"/>
    </row>
    <row r="649" ht="15.75" customHeight="1">
      <c r="A649" s="74"/>
      <c r="BA649" s="75"/>
    </row>
    <row r="650" ht="15.75" customHeight="1">
      <c r="A650" s="74"/>
      <c r="BA650" s="75"/>
    </row>
    <row r="651" ht="15.75" customHeight="1">
      <c r="A651" s="74"/>
      <c r="BA651" s="75"/>
    </row>
    <row r="652" ht="15.75" customHeight="1">
      <c r="A652" s="74"/>
      <c r="BA652" s="75"/>
    </row>
    <row r="653" ht="15.75" customHeight="1">
      <c r="A653" s="74"/>
      <c r="BA653" s="75"/>
    </row>
    <row r="654" ht="15.75" customHeight="1">
      <c r="A654" s="74"/>
      <c r="BA654" s="75"/>
    </row>
    <row r="655" ht="15.75" customHeight="1">
      <c r="A655" s="74"/>
      <c r="BA655" s="75"/>
    </row>
    <row r="656" ht="15.75" customHeight="1">
      <c r="A656" s="74"/>
      <c r="BA656" s="75"/>
    </row>
    <row r="657" ht="15.75" customHeight="1">
      <c r="A657" s="74"/>
      <c r="BA657" s="75"/>
    </row>
    <row r="658" ht="15.75" customHeight="1">
      <c r="A658" s="74"/>
      <c r="BA658" s="75"/>
    </row>
    <row r="659" ht="15.75" customHeight="1">
      <c r="A659" s="74"/>
      <c r="BA659" s="75"/>
    </row>
    <row r="660" ht="15.75" customHeight="1">
      <c r="A660" s="74"/>
      <c r="BA660" s="75"/>
    </row>
    <row r="661" ht="15.75" customHeight="1">
      <c r="A661" s="74"/>
      <c r="BA661" s="75"/>
    </row>
    <row r="662" ht="15.75" customHeight="1">
      <c r="A662" s="74"/>
      <c r="BA662" s="75"/>
    </row>
    <row r="663" ht="15.75" customHeight="1">
      <c r="A663" s="74"/>
      <c r="BA663" s="75"/>
    </row>
    <row r="664" ht="15.75" customHeight="1">
      <c r="A664" s="74"/>
      <c r="BA664" s="75"/>
    </row>
    <row r="665" ht="15.75" customHeight="1">
      <c r="A665" s="74"/>
      <c r="BA665" s="75"/>
    </row>
    <row r="666" ht="15.75" customHeight="1">
      <c r="A666" s="74"/>
      <c r="BA666" s="75"/>
    </row>
    <row r="667" ht="15.75" customHeight="1">
      <c r="A667" s="74"/>
      <c r="BA667" s="75"/>
    </row>
    <row r="668" ht="15.75" customHeight="1">
      <c r="A668" s="74"/>
      <c r="BA668" s="75"/>
    </row>
    <row r="669" ht="15.75" customHeight="1">
      <c r="A669" s="74"/>
      <c r="BA669" s="75"/>
    </row>
    <row r="670" ht="15.75" customHeight="1">
      <c r="A670" s="74"/>
      <c r="BA670" s="75"/>
    </row>
    <row r="671" ht="15.75" customHeight="1">
      <c r="A671" s="74"/>
      <c r="BA671" s="75"/>
    </row>
    <row r="672" ht="15.75" customHeight="1">
      <c r="A672" s="74"/>
      <c r="BA672" s="75"/>
    </row>
    <row r="673" ht="15.75" customHeight="1">
      <c r="A673" s="74"/>
      <c r="BA673" s="75"/>
    </row>
    <row r="674" ht="15.75" customHeight="1">
      <c r="A674" s="74"/>
      <c r="BA674" s="75"/>
    </row>
    <row r="675" ht="15.75" customHeight="1">
      <c r="A675" s="74"/>
      <c r="BA675" s="75"/>
    </row>
    <row r="676" ht="15.75" customHeight="1">
      <c r="A676" s="74"/>
      <c r="BA676" s="75"/>
    </row>
    <row r="677" ht="15.75" customHeight="1">
      <c r="A677" s="74"/>
      <c r="BA677" s="75"/>
    </row>
    <row r="678" ht="15.75" customHeight="1">
      <c r="A678" s="74"/>
      <c r="BA678" s="75"/>
    </row>
    <row r="679" ht="15.75" customHeight="1">
      <c r="A679" s="74"/>
      <c r="BA679" s="75"/>
    </row>
    <row r="680" ht="15.75" customHeight="1">
      <c r="A680" s="74"/>
      <c r="BA680" s="75"/>
    </row>
    <row r="681" ht="15.75" customHeight="1">
      <c r="A681" s="74"/>
      <c r="BA681" s="75"/>
    </row>
    <row r="682" ht="15.75" customHeight="1">
      <c r="A682" s="74"/>
      <c r="BA682" s="75"/>
    </row>
    <row r="683" ht="15.75" customHeight="1">
      <c r="A683" s="74"/>
      <c r="BA683" s="75"/>
    </row>
    <row r="684" ht="15.75" customHeight="1">
      <c r="A684" s="74"/>
      <c r="BA684" s="75"/>
    </row>
    <row r="685" ht="15.75" customHeight="1">
      <c r="A685" s="74"/>
      <c r="BA685" s="75"/>
    </row>
    <row r="686" ht="15.75" customHeight="1">
      <c r="A686" s="74"/>
      <c r="BA686" s="75"/>
    </row>
    <row r="687" ht="15.75" customHeight="1">
      <c r="A687" s="74"/>
      <c r="BA687" s="75"/>
    </row>
    <row r="688" ht="15.75" customHeight="1">
      <c r="A688" s="74"/>
      <c r="BA688" s="75"/>
    </row>
    <row r="689" ht="15.75" customHeight="1">
      <c r="A689" s="74"/>
      <c r="BA689" s="75"/>
    </row>
    <row r="690" ht="15.75" customHeight="1">
      <c r="A690" s="74"/>
      <c r="BA690" s="75"/>
    </row>
    <row r="691" ht="15.75" customHeight="1">
      <c r="A691" s="74"/>
      <c r="BA691" s="75"/>
    </row>
    <row r="692" ht="15.75" customHeight="1">
      <c r="A692" s="74"/>
      <c r="BA692" s="75"/>
    </row>
    <row r="693" ht="15.75" customHeight="1">
      <c r="A693" s="74"/>
      <c r="BA693" s="75"/>
    </row>
    <row r="694" ht="15.75" customHeight="1">
      <c r="A694" s="74"/>
      <c r="BA694" s="75"/>
    </row>
    <row r="695" ht="15.75" customHeight="1">
      <c r="A695" s="74"/>
      <c r="BA695" s="75"/>
    </row>
    <row r="696" ht="15.75" customHeight="1">
      <c r="A696" s="74"/>
      <c r="BA696" s="75"/>
    </row>
    <row r="697" ht="15.75" customHeight="1">
      <c r="A697" s="74"/>
      <c r="BA697" s="75"/>
    </row>
    <row r="698" ht="15.75" customHeight="1">
      <c r="A698" s="74"/>
      <c r="BA698" s="75"/>
    </row>
    <row r="699" ht="15.75" customHeight="1">
      <c r="A699" s="74"/>
      <c r="BA699" s="75"/>
    </row>
    <row r="700" ht="15.75" customHeight="1">
      <c r="A700" s="74"/>
      <c r="BA700" s="75"/>
    </row>
    <row r="701" ht="15.75" customHeight="1">
      <c r="A701" s="74"/>
      <c r="BA701" s="75"/>
    </row>
    <row r="702" ht="15.75" customHeight="1">
      <c r="A702" s="74"/>
      <c r="BA702" s="75"/>
    </row>
    <row r="703" ht="15.75" customHeight="1">
      <c r="A703" s="74"/>
      <c r="BA703" s="75"/>
    </row>
    <row r="704" ht="15.75" customHeight="1">
      <c r="A704" s="74"/>
      <c r="BA704" s="75"/>
    </row>
    <row r="705" ht="15.75" customHeight="1">
      <c r="A705" s="74"/>
      <c r="BA705" s="75"/>
    </row>
    <row r="706" ht="15.75" customHeight="1">
      <c r="A706" s="74"/>
      <c r="BA706" s="75"/>
    </row>
    <row r="707" ht="15.75" customHeight="1">
      <c r="A707" s="74"/>
      <c r="BA707" s="75"/>
    </row>
    <row r="708" ht="15.75" customHeight="1">
      <c r="A708" s="74"/>
      <c r="BA708" s="75"/>
    </row>
    <row r="709" ht="15.75" customHeight="1">
      <c r="A709" s="74"/>
      <c r="BA709" s="75"/>
    </row>
    <row r="710" ht="15.75" customHeight="1">
      <c r="A710" s="74"/>
      <c r="BA710" s="75"/>
    </row>
    <row r="711" ht="15.75" customHeight="1">
      <c r="A711" s="74"/>
      <c r="BA711" s="75"/>
    </row>
    <row r="712" ht="15.75" customHeight="1">
      <c r="A712" s="74"/>
      <c r="BA712" s="75"/>
    </row>
    <row r="713" ht="15.75" customHeight="1">
      <c r="A713" s="74"/>
      <c r="BA713" s="75"/>
    </row>
    <row r="714" ht="15.75" customHeight="1">
      <c r="A714" s="74"/>
      <c r="BA714" s="75"/>
    </row>
    <row r="715" ht="15.75" customHeight="1">
      <c r="A715" s="74"/>
      <c r="BA715" s="75"/>
    </row>
    <row r="716" ht="15.75" customHeight="1">
      <c r="A716" s="74"/>
      <c r="BA716" s="75"/>
    </row>
    <row r="717" ht="15.75" customHeight="1">
      <c r="A717" s="74"/>
      <c r="BA717" s="75"/>
    </row>
    <row r="718" ht="15.75" customHeight="1">
      <c r="A718" s="74"/>
      <c r="BA718" s="75"/>
    </row>
    <row r="719" ht="15.75" customHeight="1">
      <c r="A719" s="74"/>
      <c r="BA719" s="75"/>
    </row>
    <row r="720" ht="15.75" customHeight="1">
      <c r="A720" s="74"/>
      <c r="BA720" s="75"/>
    </row>
    <row r="721" ht="15.75" customHeight="1">
      <c r="A721" s="74"/>
      <c r="BA721" s="75"/>
    </row>
    <row r="722" ht="15.75" customHeight="1">
      <c r="A722" s="74"/>
      <c r="BA722" s="75"/>
    </row>
    <row r="723" ht="15.75" customHeight="1">
      <c r="A723" s="74"/>
      <c r="BA723" s="75"/>
    </row>
    <row r="724" ht="15.75" customHeight="1">
      <c r="A724" s="74"/>
      <c r="BA724" s="75"/>
    </row>
    <row r="725" ht="15.75" customHeight="1">
      <c r="A725" s="74"/>
      <c r="BA725" s="75"/>
    </row>
    <row r="726" ht="15.75" customHeight="1">
      <c r="A726" s="74"/>
      <c r="BA726" s="75"/>
    </row>
    <row r="727" ht="15.75" customHeight="1">
      <c r="A727" s="74"/>
      <c r="BA727" s="75"/>
    </row>
    <row r="728" ht="15.75" customHeight="1">
      <c r="A728" s="74"/>
      <c r="BA728" s="75"/>
    </row>
    <row r="729" ht="15.75" customHeight="1">
      <c r="A729" s="74"/>
      <c r="BA729" s="75"/>
    </row>
    <row r="730" ht="15.75" customHeight="1">
      <c r="A730" s="74"/>
      <c r="BA730" s="75"/>
    </row>
    <row r="731" ht="15.75" customHeight="1">
      <c r="A731" s="74"/>
      <c r="BA731" s="75"/>
    </row>
    <row r="732" ht="15.75" customHeight="1">
      <c r="A732" s="74"/>
      <c r="BA732" s="75"/>
    </row>
    <row r="733" ht="15.75" customHeight="1">
      <c r="A733" s="74"/>
      <c r="BA733" s="75"/>
    </row>
    <row r="734" ht="15.75" customHeight="1">
      <c r="A734" s="74"/>
      <c r="BA734" s="75"/>
    </row>
    <row r="735" ht="15.75" customHeight="1">
      <c r="A735" s="74"/>
      <c r="BA735" s="75"/>
    </row>
    <row r="736" ht="15.75" customHeight="1">
      <c r="A736" s="74"/>
      <c r="BA736" s="75"/>
    </row>
    <row r="737" ht="15.75" customHeight="1">
      <c r="A737" s="74"/>
      <c r="BA737" s="75"/>
    </row>
    <row r="738" ht="15.75" customHeight="1">
      <c r="A738" s="74"/>
      <c r="BA738" s="75"/>
    </row>
    <row r="739" ht="15.75" customHeight="1">
      <c r="A739" s="74"/>
      <c r="BA739" s="75"/>
    </row>
    <row r="740" ht="15.75" customHeight="1">
      <c r="A740" s="74"/>
      <c r="BA740" s="75"/>
    </row>
    <row r="741" ht="15.75" customHeight="1">
      <c r="A741" s="74"/>
      <c r="BA741" s="75"/>
    </row>
    <row r="742" ht="15.75" customHeight="1">
      <c r="A742" s="74"/>
      <c r="BA742" s="75"/>
    </row>
    <row r="743" ht="15.75" customHeight="1">
      <c r="A743" s="74"/>
      <c r="BA743" s="75"/>
    </row>
    <row r="744" ht="15.75" customHeight="1">
      <c r="A744" s="74"/>
      <c r="BA744" s="75"/>
    </row>
    <row r="745" ht="15.75" customHeight="1">
      <c r="A745" s="74"/>
      <c r="BA745" s="75"/>
    </row>
    <row r="746" ht="15.75" customHeight="1">
      <c r="A746" s="74"/>
      <c r="BA746" s="75"/>
    </row>
    <row r="747" ht="15.75" customHeight="1">
      <c r="A747" s="74"/>
      <c r="BA747" s="75"/>
    </row>
    <row r="748" ht="15.75" customHeight="1">
      <c r="A748" s="74"/>
      <c r="BA748" s="75"/>
    </row>
    <row r="749" ht="15.75" customHeight="1">
      <c r="A749" s="74"/>
      <c r="BA749" s="75"/>
    </row>
    <row r="750" ht="15.75" customHeight="1">
      <c r="A750" s="74"/>
      <c r="BA750" s="75"/>
    </row>
    <row r="751" ht="15.75" customHeight="1">
      <c r="A751" s="74"/>
      <c r="BA751" s="75"/>
    </row>
    <row r="752" ht="15.75" customHeight="1">
      <c r="A752" s="74"/>
      <c r="BA752" s="75"/>
    </row>
    <row r="753" ht="15.75" customHeight="1">
      <c r="A753" s="74"/>
      <c r="BA753" s="75"/>
    </row>
    <row r="754" ht="15.75" customHeight="1">
      <c r="A754" s="74"/>
      <c r="BA754" s="75"/>
    </row>
    <row r="755" ht="15.75" customHeight="1">
      <c r="A755" s="74"/>
      <c r="BA755" s="75"/>
    </row>
    <row r="756" ht="15.75" customHeight="1">
      <c r="A756" s="74"/>
      <c r="BA756" s="75"/>
    </row>
    <row r="757" ht="15.75" customHeight="1">
      <c r="A757" s="74"/>
      <c r="BA757" s="75"/>
    </row>
    <row r="758" ht="15.75" customHeight="1">
      <c r="A758" s="74"/>
      <c r="BA758" s="75"/>
    </row>
    <row r="759" ht="15.75" customHeight="1">
      <c r="A759" s="74"/>
      <c r="BA759" s="75"/>
    </row>
    <row r="760" ht="15.75" customHeight="1">
      <c r="A760" s="74"/>
      <c r="BA760" s="75"/>
    </row>
    <row r="761" ht="15.75" customHeight="1">
      <c r="A761" s="74"/>
      <c r="BA761" s="75"/>
    </row>
    <row r="762" ht="15.75" customHeight="1">
      <c r="A762" s="74"/>
      <c r="BA762" s="75"/>
    </row>
    <row r="763" ht="15.75" customHeight="1">
      <c r="A763" s="74"/>
      <c r="BA763" s="75"/>
    </row>
    <row r="764" ht="15.75" customHeight="1">
      <c r="A764" s="74"/>
      <c r="BA764" s="75"/>
    </row>
    <row r="765" ht="15.75" customHeight="1">
      <c r="A765" s="74"/>
      <c r="BA765" s="75"/>
    </row>
    <row r="766" ht="15.75" customHeight="1">
      <c r="A766" s="74"/>
      <c r="BA766" s="75"/>
    </row>
    <row r="767" ht="15.75" customHeight="1">
      <c r="A767" s="74"/>
      <c r="BA767" s="75"/>
    </row>
    <row r="768" ht="15.75" customHeight="1">
      <c r="A768" s="74"/>
      <c r="BA768" s="75"/>
    </row>
    <row r="769" ht="15.75" customHeight="1">
      <c r="A769" s="74"/>
      <c r="BA769" s="75"/>
    </row>
    <row r="770" ht="15.75" customHeight="1">
      <c r="A770" s="74"/>
      <c r="BA770" s="75"/>
    </row>
    <row r="771" ht="15.75" customHeight="1">
      <c r="A771" s="74"/>
      <c r="BA771" s="75"/>
    </row>
    <row r="772" ht="15.75" customHeight="1">
      <c r="A772" s="74"/>
      <c r="BA772" s="75"/>
    </row>
    <row r="773" ht="15.75" customHeight="1">
      <c r="A773" s="74"/>
      <c r="BA773" s="75"/>
    </row>
    <row r="774" ht="15.75" customHeight="1">
      <c r="A774" s="74"/>
      <c r="BA774" s="75"/>
    </row>
    <row r="775" ht="15.75" customHeight="1">
      <c r="A775" s="74"/>
      <c r="BA775" s="75"/>
    </row>
    <row r="776" ht="15.75" customHeight="1">
      <c r="A776" s="74"/>
      <c r="BA776" s="75"/>
    </row>
    <row r="777" ht="15.75" customHeight="1">
      <c r="A777" s="74"/>
      <c r="BA777" s="75"/>
    </row>
    <row r="778" ht="15.75" customHeight="1">
      <c r="A778" s="74"/>
      <c r="BA778" s="75"/>
    </row>
    <row r="779" ht="15.75" customHeight="1">
      <c r="A779" s="74"/>
      <c r="BA779" s="75"/>
    </row>
    <row r="780" ht="15.75" customHeight="1">
      <c r="A780" s="74"/>
      <c r="BA780" s="75"/>
    </row>
    <row r="781" ht="15.75" customHeight="1">
      <c r="A781" s="74"/>
      <c r="BA781" s="75"/>
    </row>
    <row r="782" ht="15.75" customHeight="1">
      <c r="A782" s="74"/>
      <c r="BA782" s="75"/>
    </row>
    <row r="783" ht="15.75" customHeight="1">
      <c r="A783" s="74"/>
      <c r="BA783" s="75"/>
    </row>
    <row r="784" ht="15.75" customHeight="1">
      <c r="A784" s="74"/>
      <c r="BA784" s="75"/>
    </row>
    <row r="785" ht="15.75" customHeight="1">
      <c r="A785" s="74"/>
      <c r="BA785" s="75"/>
    </row>
    <row r="786" ht="15.75" customHeight="1">
      <c r="A786" s="74"/>
      <c r="BA786" s="75"/>
    </row>
    <row r="787" ht="15.75" customHeight="1">
      <c r="A787" s="74"/>
      <c r="BA787" s="75"/>
    </row>
    <row r="788" ht="15.75" customHeight="1">
      <c r="A788" s="74"/>
      <c r="BA788" s="75"/>
    </row>
    <row r="789" ht="15.75" customHeight="1">
      <c r="A789" s="74"/>
      <c r="BA789" s="75"/>
    </row>
    <row r="790" ht="15.75" customHeight="1">
      <c r="A790" s="74"/>
      <c r="BA790" s="75"/>
    </row>
    <row r="791" ht="15.75" customHeight="1">
      <c r="A791" s="74"/>
      <c r="BA791" s="75"/>
    </row>
    <row r="792" ht="15.75" customHeight="1">
      <c r="A792" s="74"/>
      <c r="BA792" s="75"/>
    </row>
    <row r="793" ht="15.75" customHeight="1">
      <c r="A793" s="74"/>
      <c r="BA793" s="75"/>
    </row>
    <row r="794" ht="15.75" customHeight="1">
      <c r="A794" s="74"/>
      <c r="BA794" s="75"/>
    </row>
    <row r="795" ht="15.75" customHeight="1">
      <c r="A795" s="74"/>
      <c r="BA795" s="75"/>
    </row>
    <row r="796" ht="15.75" customHeight="1">
      <c r="A796" s="74"/>
      <c r="BA796" s="75"/>
    </row>
    <row r="797" ht="15.75" customHeight="1">
      <c r="A797" s="74"/>
      <c r="BA797" s="75"/>
    </row>
    <row r="798" ht="15.75" customHeight="1">
      <c r="A798" s="74"/>
      <c r="BA798" s="75"/>
    </row>
    <row r="799" ht="15.75" customHeight="1">
      <c r="A799" s="74"/>
      <c r="BA799" s="75"/>
    </row>
    <row r="800" ht="15.75" customHeight="1">
      <c r="A800" s="74"/>
      <c r="BA800" s="75"/>
    </row>
    <row r="801" ht="15.75" customHeight="1">
      <c r="A801" s="74"/>
      <c r="BA801" s="75"/>
    </row>
    <row r="802" ht="15.75" customHeight="1">
      <c r="A802" s="74"/>
      <c r="BA802" s="75"/>
    </row>
    <row r="803" ht="15.75" customHeight="1">
      <c r="A803" s="74"/>
      <c r="BA803" s="75"/>
    </row>
    <row r="804" ht="15.75" customHeight="1">
      <c r="A804" s="74"/>
      <c r="BA804" s="75"/>
    </row>
    <row r="805" ht="15.75" customHeight="1">
      <c r="A805" s="74"/>
      <c r="BA805" s="75"/>
    </row>
    <row r="806" ht="15.75" customHeight="1">
      <c r="A806" s="74"/>
      <c r="BA806" s="75"/>
    </row>
    <row r="807" ht="15.75" customHeight="1">
      <c r="A807" s="74"/>
      <c r="BA807" s="75"/>
    </row>
    <row r="808" ht="15.75" customHeight="1">
      <c r="A808" s="74"/>
      <c r="BA808" s="75"/>
    </row>
    <row r="809" ht="15.75" customHeight="1">
      <c r="A809" s="74"/>
      <c r="BA809" s="75"/>
    </row>
    <row r="810" ht="15.75" customHeight="1">
      <c r="A810" s="74"/>
      <c r="BA810" s="75"/>
    </row>
    <row r="811" ht="15.75" customHeight="1">
      <c r="A811" s="74"/>
      <c r="BA811" s="75"/>
    </row>
    <row r="812" ht="15.75" customHeight="1">
      <c r="A812" s="74"/>
      <c r="BA812" s="75"/>
    </row>
    <row r="813" ht="15.75" customHeight="1">
      <c r="A813" s="74"/>
      <c r="BA813" s="75"/>
    </row>
    <row r="814" ht="15.75" customHeight="1">
      <c r="A814" s="74"/>
      <c r="BA814" s="75"/>
    </row>
    <row r="815" ht="15.75" customHeight="1">
      <c r="A815" s="74"/>
      <c r="BA815" s="75"/>
    </row>
    <row r="816" ht="15.75" customHeight="1">
      <c r="A816" s="74"/>
      <c r="BA816" s="75"/>
    </row>
    <row r="817" ht="15.75" customHeight="1">
      <c r="A817" s="74"/>
      <c r="BA817" s="75"/>
    </row>
    <row r="818" ht="15.75" customHeight="1">
      <c r="A818" s="74"/>
      <c r="BA818" s="75"/>
    </row>
    <row r="819" ht="15.75" customHeight="1">
      <c r="A819" s="74"/>
      <c r="BA819" s="75"/>
    </row>
    <row r="820" ht="15.75" customHeight="1">
      <c r="A820" s="74"/>
      <c r="BA820" s="75"/>
    </row>
    <row r="821" ht="15.75" customHeight="1">
      <c r="A821" s="74"/>
      <c r="BA821" s="75"/>
    </row>
    <row r="822" ht="15.75" customHeight="1">
      <c r="A822" s="74"/>
      <c r="BA822" s="75"/>
    </row>
    <row r="823" ht="15.75" customHeight="1">
      <c r="A823" s="74"/>
      <c r="BA823" s="75"/>
    </row>
    <row r="824" ht="15.75" customHeight="1">
      <c r="A824" s="74"/>
      <c r="BA824" s="75"/>
    </row>
    <row r="825" ht="15.75" customHeight="1">
      <c r="A825" s="74"/>
      <c r="BA825" s="75"/>
    </row>
    <row r="826" ht="15.75" customHeight="1">
      <c r="A826" s="74"/>
      <c r="BA826" s="75"/>
    </row>
    <row r="827" ht="15.75" customHeight="1">
      <c r="A827" s="74"/>
      <c r="BA827" s="75"/>
    </row>
    <row r="828" ht="15.75" customHeight="1">
      <c r="A828" s="74"/>
      <c r="BA828" s="75"/>
    </row>
    <row r="829" ht="15.75" customHeight="1">
      <c r="A829" s="74"/>
      <c r="BA829" s="75"/>
    </row>
    <row r="830" ht="15.75" customHeight="1">
      <c r="A830" s="74"/>
      <c r="BA830" s="75"/>
    </row>
    <row r="831" ht="15.75" customHeight="1">
      <c r="A831" s="74"/>
      <c r="BA831" s="75"/>
    </row>
    <row r="832" ht="15.75" customHeight="1">
      <c r="A832" s="74"/>
      <c r="BA832" s="75"/>
    </row>
    <row r="833" ht="15.75" customHeight="1">
      <c r="A833" s="74"/>
      <c r="BA833" s="75"/>
    </row>
    <row r="834" ht="15.75" customHeight="1">
      <c r="A834" s="74"/>
      <c r="BA834" s="75"/>
    </row>
    <row r="835" ht="15.75" customHeight="1">
      <c r="A835" s="74"/>
      <c r="BA835" s="75"/>
    </row>
    <row r="836" ht="15.75" customHeight="1">
      <c r="A836" s="74"/>
      <c r="BA836" s="75"/>
    </row>
    <row r="837" ht="15.75" customHeight="1">
      <c r="A837" s="74"/>
      <c r="BA837" s="75"/>
    </row>
    <row r="838" ht="15.75" customHeight="1">
      <c r="A838" s="74"/>
      <c r="BA838" s="75"/>
    </row>
    <row r="839" ht="15.75" customHeight="1">
      <c r="A839" s="74"/>
      <c r="BA839" s="75"/>
    </row>
    <row r="840" ht="15.75" customHeight="1">
      <c r="A840" s="74"/>
      <c r="BA840" s="75"/>
    </row>
    <row r="841" ht="15.75" customHeight="1">
      <c r="A841" s="74"/>
      <c r="BA841" s="75"/>
    </row>
    <row r="842" ht="15.75" customHeight="1">
      <c r="A842" s="74"/>
      <c r="BA842" s="75"/>
    </row>
    <row r="843" ht="15.75" customHeight="1">
      <c r="A843" s="74"/>
      <c r="BA843" s="75"/>
    </row>
    <row r="844" ht="15.75" customHeight="1">
      <c r="A844" s="74"/>
      <c r="BA844" s="75"/>
    </row>
    <row r="845" ht="15.75" customHeight="1">
      <c r="A845" s="74"/>
      <c r="BA845" s="75"/>
    </row>
    <row r="846" ht="15.75" customHeight="1">
      <c r="A846" s="74"/>
      <c r="BA846" s="75"/>
    </row>
    <row r="847" ht="15.75" customHeight="1">
      <c r="A847" s="74"/>
      <c r="BA847" s="75"/>
    </row>
    <row r="848" ht="15.75" customHeight="1">
      <c r="A848" s="74"/>
      <c r="BA848" s="75"/>
    </row>
    <row r="849" ht="15.75" customHeight="1">
      <c r="A849" s="74"/>
      <c r="BA849" s="75"/>
    </row>
    <row r="850" ht="15.75" customHeight="1">
      <c r="A850" s="74"/>
      <c r="BA850" s="75"/>
    </row>
    <row r="851" ht="15.75" customHeight="1">
      <c r="A851" s="74"/>
      <c r="BA851" s="75"/>
    </row>
    <row r="852" ht="15.75" customHeight="1">
      <c r="A852" s="74"/>
      <c r="BA852" s="75"/>
    </row>
    <row r="853" ht="15.75" customHeight="1">
      <c r="A853" s="74"/>
      <c r="BA853" s="75"/>
    </row>
    <row r="854" ht="15.75" customHeight="1">
      <c r="A854" s="74"/>
      <c r="BA854" s="75"/>
    </row>
    <row r="855" ht="15.75" customHeight="1">
      <c r="A855" s="74"/>
      <c r="BA855" s="75"/>
    </row>
    <row r="856" ht="15.75" customHeight="1">
      <c r="A856" s="74"/>
      <c r="BA856" s="75"/>
    </row>
    <row r="857" ht="15.75" customHeight="1">
      <c r="A857" s="74"/>
      <c r="BA857" s="75"/>
    </row>
    <row r="858" ht="15.75" customHeight="1">
      <c r="A858" s="74"/>
      <c r="BA858" s="75"/>
    </row>
    <row r="859" ht="15.75" customHeight="1">
      <c r="A859" s="74"/>
      <c r="BA859" s="75"/>
    </row>
    <row r="860" ht="15.75" customHeight="1">
      <c r="A860" s="74"/>
      <c r="BA860" s="75"/>
    </row>
    <row r="861" ht="15.75" customHeight="1">
      <c r="A861" s="74"/>
      <c r="BA861" s="75"/>
    </row>
    <row r="862" ht="15.75" customHeight="1">
      <c r="A862" s="74"/>
      <c r="BA862" s="75"/>
    </row>
    <row r="863" ht="15.75" customHeight="1">
      <c r="A863" s="74"/>
      <c r="BA863" s="75"/>
    </row>
    <row r="864" ht="15.75" customHeight="1">
      <c r="A864" s="74"/>
      <c r="BA864" s="75"/>
    </row>
    <row r="865" ht="15.75" customHeight="1">
      <c r="A865" s="74"/>
      <c r="BA865" s="75"/>
    </row>
    <row r="866" ht="15.75" customHeight="1">
      <c r="A866" s="74"/>
      <c r="BA866" s="75"/>
    </row>
    <row r="867" ht="15.75" customHeight="1">
      <c r="A867" s="74"/>
      <c r="BA867" s="75"/>
    </row>
    <row r="868" ht="15.75" customHeight="1">
      <c r="A868" s="74"/>
      <c r="BA868" s="75"/>
    </row>
    <row r="869" ht="15.75" customHeight="1">
      <c r="A869" s="74"/>
      <c r="BA869" s="75"/>
    </row>
    <row r="870" ht="15.75" customHeight="1">
      <c r="A870" s="74"/>
      <c r="BA870" s="75"/>
    </row>
    <row r="871" ht="15.75" customHeight="1">
      <c r="A871" s="74"/>
      <c r="BA871" s="75"/>
    </row>
    <row r="872" ht="15.75" customHeight="1">
      <c r="A872" s="74"/>
      <c r="BA872" s="75"/>
    </row>
    <row r="873" ht="15.75" customHeight="1">
      <c r="A873" s="74"/>
      <c r="BA873" s="75"/>
    </row>
    <row r="874" ht="15.75" customHeight="1">
      <c r="A874" s="74"/>
      <c r="BA874" s="75"/>
    </row>
    <row r="875" ht="15.75" customHeight="1">
      <c r="A875" s="74"/>
      <c r="BA875" s="75"/>
    </row>
    <row r="876" ht="15.75" customHeight="1">
      <c r="A876" s="74"/>
      <c r="BA876" s="75"/>
    </row>
    <row r="877" ht="15.75" customHeight="1">
      <c r="A877" s="74"/>
      <c r="BA877" s="75"/>
    </row>
    <row r="878" ht="15.75" customHeight="1">
      <c r="A878" s="74"/>
      <c r="BA878" s="75"/>
    </row>
    <row r="879" ht="15.75" customHeight="1">
      <c r="A879" s="74"/>
      <c r="BA879" s="75"/>
    </row>
    <row r="880" ht="15.75" customHeight="1">
      <c r="A880" s="74"/>
      <c r="BA880" s="75"/>
    </row>
    <row r="881" ht="15.75" customHeight="1">
      <c r="A881" s="74"/>
      <c r="BA881" s="75"/>
    </row>
    <row r="882" ht="15.75" customHeight="1">
      <c r="A882" s="74"/>
      <c r="BA882" s="75"/>
    </row>
    <row r="883" ht="15.75" customHeight="1">
      <c r="A883" s="74"/>
      <c r="BA883" s="75"/>
    </row>
    <row r="884" ht="15.75" customHeight="1">
      <c r="A884" s="74"/>
      <c r="BA884" s="75"/>
    </row>
    <row r="885" ht="15.75" customHeight="1">
      <c r="A885" s="74"/>
      <c r="BA885" s="75"/>
    </row>
    <row r="886" ht="15.75" customHeight="1">
      <c r="A886" s="74"/>
      <c r="BA886" s="75"/>
    </row>
    <row r="887" ht="15.75" customHeight="1">
      <c r="A887" s="74"/>
      <c r="BA887" s="75"/>
    </row>
    <row r="888" ht="15.75" customHeight="1">
      <c r="A888" s="74"/>
      <c r="BA888" s="75"/>
    </row>
    <row r="889" ht="15.75" customHeight="1">
      <c r="A889" s="74"/>
      <c r="BA889" s="75"/>
    </row>
    <row r="890" ht="15.75" customHeight="1">
      <c r="A890" s="74"/>
      <c r="BA890" s="75"/>
    </row>
    <row r="891" ht="15.75" customHeight="1">
      <c r="A891" s="74"/>
      <c r="BA891" s="75"/>
    </row>
    <row r="892" ht="15.75" customHeight="1">
      <c r="A892" s="74"/>
      <c r="BA892" s="75"/>
    </row>
    <row r="893" ht="15.75" customHeight="1">
      <c r="A893" s="74"/>
      <c r="BA893" s="75"/>
    </row>
    <row r="894" ht="15.75" customHeight="1">
      <c r="A894" s="74"/>
      <c r="BA894" s="75"/>
    </row>
    <row r="895" ht="15.75" customHeight="1">
      <c r="A895" s="74"/>
      <c r="BA895" s="75"/>
    </row>
    <row r="896" ht="15.75" customHeight="1">
      <c r="A896" s="74"/>
      <c r="BA896" s="75"/>
    </row>
    <row r="897" ht="15.75" customHeight="1">
      <c r="A897" s="74"/>
      <c r="BA897" s="75"/>
    </row>
    <row r="898" ht="15.75" customHeight="1">
      <c r="A898" s="74"/>
      <c r="BA898" s="75"/>
    </row>
    <row r="899" ht="15.75" customHeight="1">
      <c r="A899" s="74"/>
      <c r="BA899" s="75"/>
    </row>
    <row r="900" ht="15.75" customHeight="1">
      <c r="A900" s="74"/>
      <c r="BA900" s="75"/>
    </row>
    <row r="901" ht="15.75" customHeight="1">
      <c r="A901" s="74"/>
      <c r="BA901" s="75"/>
    </row>
    <row r="902" ht="15.75" customHeight="1">
      <c r="A902" s="74"/>
      <c r="BA902" s="75"/>
    </row>
    <row r="903" ht="15.75" customHeight="1">
      <c r="A903" s="74"/>
      <c r="BA903" s="75"/>
    </row>
    <row r="904" ht="15.75" customHeight="1">
      <c r="A904" s="74"/>
      <c r="BA904" s="75"/>
    </row>
    <row r="905" ht="15.75" customHeight="1">
      <c r="A905" s="74"/>
      <c r="BA905" s="75"/>
    </row>
    <row r="906" ht="15.75" customHeight="1">
      <c r="A906" s="74"/>
      <c r="BA906" s="75"/>
    </row>
    <row r="907" ht="15.75" customHeight="1">
      <c r="A907" s="74"/>
      <c r="BA907" s="75"/>
    </row>
    <row r="908" ht="15.75" customHeight="1">
      <c r="A908" s="74"/>
      <c r="BA908" s="75"/>
    </row>
    <row r="909" ht="15.75" customHeight="1">
      <c r="A909" s="74"/>
      <c r="BA909" s="75"/>
    </row>
    <row r="910" ht="15.75" customHeight="1">
      <c r="A910" s="74"/>
      <c r="BA910" s="75"/>
    </row>
    <row r="911" ht="15.75" customHeight="1">
      <c r="A911" s="74"/>
      <c r="BA911" s="75"/>
    </row>
    <row r="912" ht="15.75" customHeight="1">
      <c r="A912" s="74"/>
      <c r="BA912" s="75"/>
    </row>
    <row r="913" ht="15.75" customHeight="1">
      <c r="A913" s="74"/>
      <c r="BA913" s="75"/>
    </row>
    <row r="914" ht="15.75" customHeight="1">
      <c r="A914" s="74"/>
      <c r="BA914" s="75"/>
    </row>
    <row r="915" ht="15.75" customHeight="1">
      <c r="A915" s="74"/>
      <c r="BA915" s="75"/>
    </row>
    <row r="916" ht="15.75" customHeight="1">
      <c r="A916" s="74"/>
      <c r="BA916" s="75"/>
    </row>
    <row r="917" ht="15.75" customHeight="1">
      <c r="A917" s="74"/>
      <c r="BA917" s="75"/>
    </row>
    <row r="918" ht="15.75" customHeight="1">
      <c r="A918" s="74"/>
      <c r="BA918" s="75"/>
    </row>
    <row r="919" ht="15.75" customHeight="1">
      <c r="A919" s="74"/>
      <c r="BA919" s="75"/>
    </row>
    <row r="920" ht="15.75" customHeight="1">
      <c r="A920" s="74"/>
      <c r="BA920" s="75"/>
    </row>
    <row r="921" ht="15.75" customHeight="1">
      <c r="A921" s="74"/>
      <c r="BA921" s="75"/>
    </row>
    <row r="922" ht="15.75" customHeight="1">
      <c r="A922" s="74"/>
      <c r="BA922" s="75"/>
    </row>
    <row r="923" ht="15.75" customHeight="1">
      <c r="A923" s="74"/>
      <c r="BA923" s="75"/>
    </row>
    <row r="924" ht="15.75" customHeight="1">
      <c r="A924" s="74"/>
      <c r="BA924" s="75"/>
    </row>
    <row r="925" ht="15.75" customHeight="1">
      <c r="A925" s="74"/>
      <c r="BA925" s="75"/>
    </row>
    <row r="926" ht="15.75" customHeight="1">
      <c r="A926" s="74"/>
      <c r="BA926" s="75"/>
    </row>
    <row r="927" ht="15.75" customHeight="1">
      <c r="A927" s="74"/>
      <c r="BA927" s="75"/>
    </row>
    <row r="928" ht="15.75" customHeight="1">
      <c r="A928" s="74"/>
      <c r="BA928" s="75"/>
    </row>
    <row r="929" ht="15.75" customHeight="1">
      <c r="A929" s="74"/>
      <c r="BA929" s="75"/>
    </row>
    <row r="930" ht="15.75" customHeight="1">
      <c r="A930" s="74"/>
      <c r="BA930" s="75"/>
    </row>
    <row r="931" ht="15.75" customHeight="1">
      <c r="A931" s="74"/>
      <c r="BA931" s="75"/>
    </row>
    <row r="932" ht="15.75" customHeight="1">
      <c r="A932" s="74"/>
      <c r="BA932" s="75"/>
    </row>
    <row r="933" ht="15.75" customHeight="1">
      <c r="A933" s="74"/>
      <c r="BA933" s="75"/>
    </row>
    <row r="934" ht="15.75" customHeight="1">
      <c r="A934" s="74"/>
      <c r="BA934" s="75"/>
    </row>
    <row r="935" ht="15.75" customHeight="1">
      <c r="A935" s="74"/>
      <c r="BA935" s="75"/>
    </row>
    <row r="936" ht="15.75" customHeight="1">
      <c r="A936" s="74"/>
      <c r="BA936" s="75"/>
    </row>
    <row r="937" ht="15.75" customHeight="1">
      <c r="A937" s="74"/>
      <c r="BA937" s="75"/>
    </row>
    <row r="938" ht="15.75" customHeight="1">
      <c r="A938" s="74"/>
      <c r="BA938" s="75"/>
    </row>
    <row r="939" ht="15.75" customHeight="1">
      <c r="A939" s="74"/>
      <c r="BA939" s="75"/>
    </row>
    <row r="940" ht="15.75" customHeight="1">
      <c r="A940" s="74"/>
      <c r="BA940" s="75"/>
    </row>
    <row r="941" ht="15.75" customHeight="1">
      <c r="A941" s="74"/>
      <c r="BA941" s="75"/>
    </row>
    <row r="942" ht="15.75" customHeight="1">
      <c r="A942" s="74"/>
      <c r="BA942" s="75"/>
    </row>
    <row r="943" ht="15.75" customHeight="1">
      <c r="A943" s="74"/>
      <c r="BA943" s="75"/>
    </row>
    <row r="944" ht="15.75" customHeight="1">
      <c r="A944" s="74"/>
      <c r="BA944" s="75"/>
    </row>
    <row r="945" ht="15.75" customHeight="1">
      <c r="A945" s="74"/>
      <c r="BA945" s="75"/>
    </row>
    <row r="946" ht="15.75" customHeight="1">
      <c r="A946" s="74"/>
      <c r="BA946" s="75"/>
    </row>
    <row r="947" ht="15.75" customHeight="1">
      <c r="A947" s="74"/>
      <c r="BA947" s="75"/>
    </row>
    <row r="948" ht="15.75" customHeight="1">
      <c r="A948" s="74"/>
      <c r="BA948" s="75"/>
    </row>
    <row r="949" ht="15.75" customHeight="1">
      <c r="A949" s="74"/>
      <c r="BA949" s="75"/>
    </row>
    <row r="950" ht="15.75" customHeight="1">
      <c r="A950" s="74"/>
      <c r="BA950" s="75"/>
    </row>
    <row r="951" ht="15.75" customHeight="1">
      <c r="A951" s="74"/>
      <c r="BA951" s="75"/>
    </row>
    <row r="952" ht="15.75" customHeight="1">
      <c r="A952" s="74"/>
      <c r="BA952" s="75"/>
    </row>
    <row r="953" ht="15.75" customHeight="1">
      <c r="A953" s="74"/>
      <c r="BA953" s="75"/>
    </row>
    <row r="954" ht="15.75" customHeight="1">
      <c r="A954" s="74"/>
      <c r="BA954" s="75"/>
    </row>
    <row r="955" ht="15.75" customHeight="1">
      <c r="A955" s="74"/>
      <c r="BA955" s="75"/>
    </row>
    <row r="956" ht="15.75" customHeight="1">
      <c r="A956" s="74"/>
      <c r="BA956" s="75"/>
    </row>
    <row r="957" ht="15.75" customHeight="1">
      <c r="A957" s="74"/>
      <c r="BA957" s="75"/>
    </row>
    <row r="958" ht="15.75" customHeight="1">
      <c r="A958" s="74"/>
      <c r="BA958" s="75"/>
    </row>
    <row r="959" ht="15.75" customHeight="1">
      <c r="A959" s="74"/>
      <c r="BA959" s="75"/>
    </row>
    <row r="960" ht="15.75" customHeight="1">
      <c r="A960" s="74"/>
      <c r="BA960" s="75"/>
    </row>
    <row r="961" ht="15.75" customHeight="1">
      <c r="A961" s="74"/>
      <c r="BA961" s="75"/>
    </row>
    <row r="962" ht="15.75" customHeight="1">
      <c r="A962" s="74"/>
      <c r="BA962" s="75"/>
    </row>
    <row r="963" ht="15.75" customHeight="1">
      <c r="A963" s="74"/>
      <c r="BA963" s="75"/>
    </row>
    <row r="964" ht="15.75" customHeight="1">
      <c r="A964" s="74"/>
      <c r="BA964" s="75"/>
    </row>
    <row r="965" ht="15.75" customHeight="1">
      <c r="A965" s="74"/>
      <c r="BA965" s="75"/>
    </row>
    <row r="966" ht="15.75" customHeight="1">
      <c r="A966" s="74"/>
      <c r="BA966" s="75"/>
    </row>
    <row r="967" ht="15.75" customHeight="1">
      <c r="A967" s="74"/>
      <c r="BA967" s="75"/>
    </row>
    <row r="968" ht="15.75" customHeight="1">
      <c r="A968" s="74"/>
      <c r="BA968" s="75"/>
    </row>
    <row r="969" ht="15.75" customHeight="1">
      <c r="A969" s="74"/>
      <c r="BA969" s="75"/>
    </row>
    <row r="970" ht="15.75" customHeight="1">
      <c r="A970" s="74"/>
      <c r="BA970" s="75"/>
    </row>
    <row r="971" ht="15.75" customHeight="1">
      <c r="A971" s="74"/>
      <c r="BA971" s="75"/>
    </row>
    <row r="972" ht="15.75" customHeight="1">
      <c r="A972" s="74"/>
      <c r="BA972" s="75"/>
    </row>
    <row r="973" ht="15.75" customHeight="1">
      <c r="A973" s="74"/>
      <c r="BA973" s="75"/>
    </row>
    <row r="974" ht="15.75" customHeight="1">
      <c r="A974" s="74"/>
      <c r="BA974" s="75"/>
    </row>
    <row r="975" ht="15.75" customHeight="1">
      <c r="A975" s="74"/>
      <c r="BA975" s="75"/>
    </row>
    <row r="976" ht="15.75" customHeight="1">
      <c r="A976" s="74"/>
      <c r="BA976" s="75"/>
    </row>
    <row r="977" ht="15.75" customHeight="1">
      <c r="A977" s="74"/>
      <c r="BA977" s="75"/>
    </row>
    <row r="978" ht="15.75" customHeight="1">
      <c r="A978" s="74"/>
      <c r="BA978" s="75"/>
    </row>
    <row r="979" ht="15.75" customHeight="1">
      <c r="A979" s="74"/>
      <c r="BA979" s="75"/>
    </row>
    <row r="980" ht="15.75" customHeight="1">
      <c r="A980" s="74"/>
      <c r="BA980" s="75"/>
    </row>
    <row r="981" ht="15.75" customHeight="1">
      <c r="A981" s="74"/>
      <c r="BA981" s="75"/>
    </row>
    <row r="982" ht="15.75" customHeight="1">
      <c r="A982" s="74"/>
      <c r="BA982" s="75"/>
    </row>
    <row r="983" ht="15.75" customHeight="1">
      <c r="A983" s="74"/>
      <c r="BA983" s="75"/>
    </row>
    <row r="984" ht="15.75" customHeight="1">
      <c r="A984" s="74"/>
      <c r="BA984" s="75"/>
    </row>
    <row r="985" ht="15.75" customHeight="1">
      <c r="A985" s="74"/>
      <c r="BA985" s="75"/>
    </row>
    <row r="986" ht="15.75" customHeight="1">
      <c r="A986" s="74"/>
      <c r="BA986" s="75"/>
    </row>
    <row r="987" ht="15.75" customHeight="1">
      <c r="A987" s="74"/>
      <c r="BA987" s="75"/>
    </row>
    <row r="988" ht="15.75" customHeight="1">
      <c r="A988" s="74"/>
      <c r="BA988" s="75"/>
    </row>
    <row r="989" ht="15.75" customHeight="1">
      <c r="A989" s="74"/>
      <c r="BA989" s="75"/>
    </row>
    <row r="990" ht="15.75" customHeight="1">
      <c r="A990" s="74"/>
      <c r="BA990" s="75"/>
    </row>
    <row r="991" ht="15.75" customHeight="1">
      <c r="A991" s="74"/>
      <c r="BA991" s="75"/>
    </row>
    <row r="992" ht="15.75" customHeight="1">
      <c r="A992" s="74"/>
      <c r="BA992" s="75"/>
    </row>
    <row r="993" ht="15.75" customHeight="1">
      <c r="A993" s="74"/>
      <c r="BA993" s="75"/>
    </row>
    <row r="994" ht="15.75" customHeight="1">
      <c r="A994" s="74"/>
      <c r="BA994" s="75"/>
    </row>
    <row r="995" ht="15.75" customHeight="1">
      <c r="A995" s="74"/>
      <c r="BA995" s="75"/>
    </row>
    <row r="996" ht="15.75" customHeight="1">
      <c r="A996" s="74"/>
      <c r="BA996" s="75"/>
    </row>
    <row r="997" ht="15.75" customHeight="1">
      <c r="A997" s="74"/>
      <c r="BA997" s="75"/>
    </row>
    <row r="998" ht="15.75" customHeight="1">
      <c r="A998" s="74"/>
      <c r="BA998" s="75"/>
    </row>
    <row r="999" ht="15.75" customHeight="1">
      <c r="A999" s="74"/>
      <c r="BA999" s="75"/>
    </row>
    <row r="1000" ht="15.75" customHeight="1">
      <c r="A1000" s="79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  <c r="AU1000" s="80"/>
      <c r="AV1000" s="80"/>
      <c r="AW1000" s="80"/>
      <c r="AX1000" s="80"/>
      <c r="AY1000" s="80"/>
      <c r="AZ1000" s="80"/>
      <c r="BA1000" s="81"/>
    </row>
  </sheetData>
  <mergeCells count="35">
    <mergeCell ref="U2:W2"/>
    <mergeCell ref="X2:Z2"/>
    <mergeCell ref="AV2:AX2"/>
    <mergeCell ref="AZ2:BA2"/>
    <mergeCell ref="AA2:AC2"/>
    <mergeCell ref="AD2:AF2"/>
    <mergeCell ref="AG2:AI2"/>
    <mergeCell ref="AJ2:AL2"/>
    <mergeCell ref="AM2:AO2"/>
    <mergeCell ref="AP2:AR2"/>
    <mergeCell ref="AS2:AU2"/>
    <mergeCell ref="A1:AF1"/>
    <mergeCell ref="C2:E2"/>
    <mergeCell ref="F2:H2"/>
    <mergeCell ref="I2:K2"/>
    <mergeCell ref="L2:N2"/>
    <mergeCell ref="O2:Q2"/>
    <mergeCell ref="R2:T2"/>
    <mergeCell ref="A3:B3"/>
    <mergeCell ref="C3:E3"/>
    <mergeCell ref="F3:H3"/>
    <mergeCell ref="I3:K3"/>
    <mergeCell ref="L3:N3"/>
    <mergeCell ref="O3:Q3"/>
    <mergeCell ref="R3:T3"/>
    <mergeCell ref="AP3:AR3"/>
    <mergeCell ref="AS3:AU3"/>
    <mergeCell ref="AV3:AX3"/>
    <mergeCell ref="U3:W3"/>
    <mergeCell ref="X3:Z3"/>
    <mergeCell ref="AA3:AC3"/>
    <mergeCell ref="AD3:AF3"/>
    <mergeCell ref="AG3:AI3"/>
    <mergeCell ref="AJ3:AL3"/>
    <mergeCell ref="AM3:AO3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82" t="s">
        <v>105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4"/>
      <c r="AG1" s="83" t="s">
        <v>56</v>
      </c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4"/>
      <c r="AY1" s="25"/>
      <c r="AZ1" s="25"/>
      <c r="BA1" s="25"/>
    </row>
    <row r="2" ht="15.75" customHeight="1">
      <c r="B2" s="84"/>
      <c r="C2" s="85">
        <v>1.0</v>
      </c>
      <c r="D2" s="23"/>
      <c r="E2" s="24"/>
      <c r="F2" s="86">
        <v>2.0</v>
      </c>
      <c r="G2" s="23"/>
      <c r="H2" s="24"/>
      <c r="I2" s="85">
        <v>3.0</v>
      </c>
      <c r="J2" s="23"/>
      <c r="K2" s="24"/>
      <c r="L2" s="86">
        <v>4.0</v>
      </c>
      <c r="M2" s="23"/>
      <c r="N2" s="24"/>
      <c r="O2" s="85">
        <v>5.0</v>
      </c>
      <c r="P2" s="23"/>
      <c r="Q2" s="24"/>
      <c r="R2" s="86">
        <v>6.0</v>
      </c>
      <c r="S2" s="23"/>
      <c r="T2" s="24"/>
      <c r="U2" s="85">
        <v>7.0</v>
      </c>
      <c r="V2" s="23"/>
      <c r="W2" s="24"/>
      <c r="X2" s="86">
        <v>8.0</v>
      </c>
      <c r="Y2" s="23"/>
      <c r="Z2" s="24"/>
      <c r="AA2" s="85">
        <v>9.0</v>
      </c>
      <c r="AB2" s="23"/>
      <c r="AC2" s="24"/>
      <c r="AD2" s="86">
        <v>10.0</v>
      </c>
      <c r="AE2" s="23"/>
      <c r="AF2" s="24"/>
      <c r="AG2" s="85">
        <v>11.0</v>
      </c>
      <c r="AH2" s="23"/>
      <c r="AI2" s="24"/>
      <c r="AJ2" s="86">
        <v>12.0</v>
      </c>
      <c r="AK2" s="23"/>
      <c r="AL2" s="24"/>
      <c r="AM2" s="85">
        <v>13.0</v>
      </c>
      <c r="AN2" s="23"/>
      <c r="AO2" s="24"/>
      <c r="AP2" s="86">
        <v>14.0</v>
      </c>
      <c r="AQ2" s="23"/>
      <c r="AR2" s="24"/>
      <c r="AS2" s="85">
        <v>15.0</v>
      </c>
      <c r="AT2" s="23"/>
      <c r="AU2" s="24"/>
      <c r="AV2" s="86">
        <v>16.0</v>
      </c>
      <c r="AW2" s="23"/>
      <c r="AX2" s="24"/>
      <c r="AY2" s="25"/>
      <c r="AZ2" s="45" t="s">
        <v>30</v>
      </c>
      <c r="BA2" s="25"/>
    </row>
    <row r="3" ht="15.75" customHeight="1">
      <c r="A3" s="87" t="s">
        <v>57</v>
      </c>
      <c r="B3" s="24"/>
      <c r="C3" s="87" t="s">
        <v>1</v>
      </c>
      <c r="D3" s="23"/>
      <c r="E3" s="24"/>
      <c r="F3" s="87" t="s">
        <v>2</v>
      </c>
      <c r="G3" s="23"/>
      <c r="H3" s="24"/>
      <c r="I3" s="87" t="s">
        <v>3</v>
      </c>
      <c r="J3" s="23"/>
      <c r="K3" s="24"/>
      <c r="L3" s="87" t="s">
        <v>4</v>
      </c>
      <c r="M3" s="23"/>
      <c r="N3" s="24"/>
      <c r="O3" s="87" t="s">
        <v>5</v>
      </c>
      <c r="P3" s="23"/>
      <c r="Q3" s="24"/>
      <c r="R3" s="87" t="s">
        <v>6</v>
      </c>
      <c r="S3" s="23"/>
      <c r="T3" s="24"/>
      <c r="U3" s="87" t="s">
        <v>7</v>
      </c>
      <c r="V3" s="23"/>
      <c r="W3" s="24"/>
      <c r="X3" s="87" t="s">
        <v>8</v>
      </c>
      <c r="Y3" s="23"/>
      <c r="Z3" s="24"/>
      <c r="AA3" s="87" t="s">
        <v>9</v>
      </c>
      <c r="AB3" s="23"/>
      <c r="AC3" s="24"/>
      <c r="AD3" s="87" t="s">
        <v>10</v>
      </c>
      <c r="AE3" s="23"/>
      <c r="AF3" s="24"/>
      <c r="AG3" s="87" t="s">
        <v>11</v>
      </c>
      <c r="AH3" s="23"/>
      <c r="AI3" s="24"/>
      <c r="AJ3" s="87" t="s">
        <v>12</v>
      </c>
      <c r="AK3" s="23"/>
      <c r="AL3" s="24"/>
      <c r="AM3" s="87" t="s">
        <v>13</v>
      </c>
      <c r="AN3" s="23"/>
      <c r="AO3" s="24"/>
      <c r="AP3" s="87" t="s">
        <v>14</v>
      </c>
      <c r="AQ3" s="23"/>
      <c r="AR3" s="24"/>
      <c r="AS3" s="87" t="s">
        <v>15</v>
      </c>
      <c r="AT3" s="23"/>
      <c r="AU3" s="24"/>
      <c r="AV3" s="87" t="s">
        <v>16</v>
      </c>
      <c r="AW3" s="23"/>
      <c r="AX3" s="24"/>
      <c r="AY3" s="25"/>
      <c r="AZ3" s="25"/>
      <c r="BA3" s="25"/>
    </row>
    <row r="4" ht="15.75" customHeight="1">
      <c r="A4" s="84" t="s">
        <v>58</v>
      </c>
      <c r="B4" s="84" t="s">
        <v>59</v>
      </c>
      <c r="C4" s="84" t="s">
        <v>60</v>
      </c>
      <c r="D4" s="84" t="s">
        <v>61</v>
      </c>
      <c r="E4" s="84" t="s">
        <v>62</v>
      </c>
      <c r="F4" s="84" t="s">
        <v>60</v>
      </c>
      <c r="G4" s="84" t="s">
        <v>63</v>
      </c>
      <c r="H4" s="84" t="s">
        <v>64</v>
      </c>
      <c r="I4" s="84" t="s">
        <v>60</v>
      </c>
      <c r="J4" s="84" t="s">
        <v>65</v>
      </c>
      <c r="K4" s="84" t="s">
        <v>66</v>
      </c>
      <c r="L4" s="84" t="s">
        <v>60</v>
      </c>
      <c r="M4" s="84" t="s">
        <v>67</v>
      </c>
      <c r="N4" s="84" t="s">
        <v>68</v>
      </c>
      <c r="O4" s="84" t="s">
        <v>60</v>
      </c>
      <c r="P4" s="84" t="s">
        <v>69</v>
      </c>
      <c r="Q4" s="84" t="s">
        <v>66</v>
      </c>
      <c r="R4" s="84" t="s">
        <v>60</v>
      </c>
      <c r="S4" s="84" t="s">
        <v>65</v>
      </c>
      <c r="T4" s="84" t="s">
        <v>70</v>
      </c>
      <c r="U4" s="84" t="s">
        <v>60</v>
      </c>
      <c r="V4" s="84" t="s">
        <v>71</v>
      </c>
      <c r="W4" s="84" t="s">
        <v>72</v>
      </c>
      <c r="X4" s="84" t="s">
        <v>60</v>
      </c>
      <c r="Y4" s="84" t="s">
        <v>73</v>
      </c>
      <c r="Z4" s="84" t="s">
        <v>74</v>
      </c>
      <c r="AA4" s="84" t="s">
        <v>60</v>
      </c>
      <c r="AB4" s="84" t="s">
        <v>75</v>
      </c>
      <c r="AC4" s="84" t="s">
        <v>76</v>
      </c>
      <c r="AD4" s="84" t="s">
        <v>60</v>
      </c>
      <c r="AE4" s="84" t="s">
        <v>77</v>
      </c>
      <c r="AF4" s="84" t="s">
        <v>78</v>
      </c>
      <c r="AG4" s="84" t="s">
        <v>60</v>
      </c>
      <c r="AH4" s="84" t="s">
        <v>75</v>
      </c>
      <c r="AI4" s="84" t="s">
        <v>78</v>
      </c>
      <c r="AJ4" s="84" t="s">
        <v>60</v>
      </c>
      <c r="AK4" s="84" t="s">
        <v>79</v>
      </c>
      <c r="AL4" s="84" t="s">
        <v>80</v>
      </c>
      <c r="AM4" s="84" t="s">
        <v>60</v>
      </c>
      <c r="AN4" s="84" t="s">
        <v>81</v>
      </c>
      <c r="AO4" s="84" t="s">
        <v>82</v>
      </c>
      <c r="AP4" s="84" t="s">
        <v>60</v>
      </c>
      <c r="AQ4" s="84" t="s">
        <v>83</v>
      </c>
      <c r="AR4" s="84" t="s">
        <v>84</v>
      </c>
      <c r="AS4" s="84" t="s">
        <v>60</v>
      </c>
      <c r="AT4" s="84" t="s">
        <v>83</v>
      </c>
      <c r="AU4" s="84" t="s">
        <v>84</v>
      </c>
      <c r="AV4" s="84" t="s">
        <v>60</v>
      </c>
      <c r="AW4" s="84" t="s">
        <v>83</v>
      </c>
      <c r="AX4" s="84" t="s">
        <v>84</v>
      </c>
      <c r="AY4" s="25"/>
      <c r="AZ4" s="25"/>
      <c r="BA4" s="25"/>
    </row>
    <row r="5" ht="15.75" customHeight="1">
      <c r="A5" s="88">
        <v>1.0</v>
      </c>
      <c r="B5" s="89" t="s">
        <v>32</v>
      </c>
      <c r="C5" s="89">
        <v>6.0</v>
      </c>
      <c r="D5" s="89">
        <f t="shared" ref="D5:D35" si="1">C5*40</f>
        <v>240</v>
      </c>
      <c r="E5" s="89">
        <f t="shared" ref="E5:E35" si="2">C5*80</f>
        <v>480</v>
      </c>
      <c r="F5" s="89">
        <v>4.0</v>
      </c>
      <c r="G5" s="89">
        <f t="shared" ref="G5:G35" si="3">F5*67</f>
        <v>268</v>
      </c>
      <c r="H5" s="89">
        <f t="shared" ref="H5:H35" si="4">F5*100</f>
        <v>400</v>
      </c>
      <c r="I5" s="89">
        <v>15.0</v>
      </c>
      <c r="J5" s="89">
        <f t="shared" ref="J5:J35" si="5">60*I5</f>
        <v>900</v>
      </c>
      <c r="K5" s="89">
        <f t="shared" ref="K5:K35" si="6">120*I5</f>
        <v>1800</v>
      </c>
      <c r="L5" s="89">
        <v>10.0</v>
      </c>
      <c r="M5" s="89">
        <f t="shared" ref="M5:M35" si="7">55*L5</f>
        <v>550</v>
      </c>
      <c r="N5" s="89">
        <f t="shared" ref="N5:N35" si="8">110*L5</f>
        <v>1100</v>
      </c>
      <c r="O5" s="89">
        <v>11.0</v>
      </c>
      <c r="P5" s="89">
        <f t="shared" ref="P5:P35" si="9">O5*60</f>
        <v>660</v>
      </c>
      <c r="Q5" s="89">
        <f t="shared" ref="Q5:Q35" si="10">O5*120</f>
        <v>1320</v>
      </c>
      <c r="R5" s="89">
        <v>15.0</v>
      </c>
      <c r="S5" s="89">
        <f t="shared" ref="S5:S35" si="11">60*R5</f>
        <v>900</v>
      </c>
      <c r="T5" s="89">
        <f t="shared" ref="T5:T35" si="12">120*R5</f>
        <v>1800</v>
      </c>
      <c r="U5" s="89">
        <v>6.0</v>
      </c>
      <c r="V5" s="89">
        <f t="shared" ref="V5:V35" si="13">100*U5</f>
        <v>600</v>
      </c>
      <c r="W5" s="89">
        <f t="shared" ref="W5:W35" si="14">200*U5</f>
        <v>1200</v>
      </c>
      <c r="X5" s="89">
        <v>6.0</v>
      </c>
      <c r="Y5" s="89">
        <f t="shared" ref="Y5:Y35" si="15">120*X5</f>
        <v>720</v>
      </c>
      <c r="Z5" s="89">
        <f t="shared" ref="Z5:Z35" si="16">260*X5</f>
        <v>1560</v>
      </c>
      <c r="AA5" s="89">
        <v>6.0</v>
      </c>
      <c r="AB5" s="89">
        <f t="shared" ref="AB5:AB35" si="17">125*AA5</f>
        <v>750</v>
      </c>
      <c r="AC5" s="89">
        <f t="shared" ref="AC5:AC35" si="18">250*AA5</f>
        <v>1500</v>
      </c>
      <c r="AD5" s="89">
        <v>5.0</v>
      </c>
      <c r="AE5" s="89">
        <f t="shared" ref="AE5:AE35" si="19">130*AD5</f>
        <v>650</v>
      </c>
      <c r="AF5" s="89">
        <f t="shared" ref="AF5:AF35" si="20">260*AD5</f>
        <v>1300</v>
      </c>
      <c r="AG5" s="89">
        <v>5.0</v>
      </c>
      <c r="AH5" s="89">
        <f t="shared" ref="AH5:AH35" si="21">125*AG5</f>
        <v>625</v>
      </c>
      <c r="AI5" s="89">
        <f t="shared" ref="AI5:AI35" si="22">260*AG5</f>
        <v>1300</v>
      </c>
      <c r="AJ5" s="89">
        <v>3.0</v>
      </c>
      <c r="AK5" s="89">
        <f t="shared" ref="AK5:AK35" si="23">160*AJ5</f>
        <v>480</v>
      </c>
      <c r="AL5" s="89">
        <f t="shared" ref="AL5:AL35" si="24">300*AJ5</f>
        <v>900</v>
      </c>
      <c r="AM5" s="89">
        <v>3.0</v>
      </c>
      <c r="AN5" s="89">
        <f t="shared" ref="AN5:AN35" si="25">200*AM5</f>
        <v>600</v>
      </c>
      <c r="AO5" s="89">
        <f t="shared" ref="AO5:AO35" si="26">340*AM5</f>
        <v>1020</v>
      </c>
      <c r="AP5" s="89">
        <v>3.0</v>
      </c>
      <c r="AQ5" s="89">
        <f t="shared" ref="AQ5:AQ35" si="27">225*AP5</f>
        <v>675</v>
      </c>
      <c r="AR5" s="89">
        <f t="shared" ref="AR5:AR35" si="28">380*AP5</f>
        <v>1140</v>
      </c>
      <c r="AS5" s="89">
        <v>2.0</v>
      </c>
      <c r="AT5" s="89">
        <f t="shared" ref="AT5:AT35" si="29">225*AS5</f>
        <v>450</v>
      </c>
      <c r="AU5" s="89">
        <f t="shared" ref="AU5:AU35" si="30">380*AS5</f>
        <v>760</v>
      </c>
      <c r="AV5" s="89">
        <v>3.0</v>
      </c>
      <c r="AW5" s="89">
        <f t="shared" ref="AW5:AW35" si="31">225*AV5</f>
        <v>675</v>
      </c>
      <c r="AX5" s="89">
        <f t="shared" ref="AX5:AX35" si="32">380*AV5</f>
        <v>1140</v>
      </c>
      <c r="AY5" s="35">
        <v>45505.0</v>
      </c>
      <c r="AZ5" s="34">
        <f t="shared" ref="AZ5:AZ35" si="33">E5+H5+K5+N5+Q5+T5+W5+Z5+AC5+AF5+AI5+AL5+AO5+AR5+AU5+AX5</f>
        <v>18720</v>
      </c>
      <c r="BA5" s="89" t="s">
        <v>32</v>
      </c>
    </row>
    <row r="6" ht="15.75" customHeight="1">
      <c r="A6" s="88">
        <v>2.0</v>
      </c>
      <c r="B6" s="89" t="s">
        <v>33</v>
      </c>
      <c r="C6" s="89">
        <v>9.0</v>
      </c>
      <c r="D6" s="89">
        <f t="shared" si="1"/>
        <v>360</v>
      </c>
      <c r="E6" s="89">
        <f t="shared" si="2"/>
        <v>720</v>
      </c>
      <c r="F6" s="89">
        <v>4.0</v>
      </c>
      <c r="G6" s="89">
        <f t="shared" si="3"/>
        <v>268</v>
      </c>
      <c r="H6" s="89">
        <f t="shared" si="4"/>
        <v>400</v>
      </c>
      <c r="I6" s="89">
        <v>13.0</v>
      </c>
      <c r="J6" s="89">
        <f t="shared" si="5"/>
        <v>780</v>
      </c>
      <c r="K6" s="89">
        <f t="shared" si="6"/>
        <v>1560</v>
      </c>
      <c r="L6" s="89">
        <v>9.0</v>
      </c>
      <c r="M6" s="89">
        <f t="shared" si="7"/>
        <v>495</v>
      </c>
      <c r="N6" s="89">
        <f t="shared" si="8"/>
        <v>990</v>
      </c>
      <c r="O6" s="89">
        <v>7.0</v>
      </c>
      <c r="P6" s="89">
        <f t="shared" si="9"/>
        <v>420</v>
      </c>
      <c r="Q6" s="89">
        <f t="shared" si="10"/>
        <v>840</v>
      </c>
      <c r="R6" s="89">
        <v>14.0</v>
      </c>
      <c r="S6" s="89">
        <f t="shared" si="11"/>
        <v>840</v>
      </c>
      <c r="T6" s="89">
        <f t="shared" si="12"/>
        <v>1680</v>
      </c>
      <c r="U6" s="89">
        <v>4.0</v>
      </c>
      <c r="V6" s="89">
        <f t="shared" si="13"/>
        <v>400</v>
      </c>
      <c r="W6" s="89">
        <f t="shared" si="14"/>
        <v>800</v>
      </c>
      <c r="X6" s="89">
        <v>13.0</v>
      </c>
      <c r="Y6" s="89">
        <f t="shared" si="15"/>
        <v>1560</v>
      </c>
      <c r="Z6" s="89">
        <f t="shared" si="16"/>
        <v>3380</v>
      </c>
      <c r="AA6" s="89">
        <v>4.0</v>
      </c>
      <c r="AB6" s="89">
        <f t="shared" si="17"/>
        <v>500</v>
      </c>
      <c r="AC6" s="89">
        <f t="shared" si="18"/>
        <v>1000</v>
      </c>
      <c r="AD6" s="89">
        <v>3.0</v>
      </c>
      <c r="AE6" s="89">
        <f t="shared" si="19"/>
        <v>390</v>
      </c>
      <c r="AF6" s="89">
        <f t="shared" si="20"/>
        <v>780</v>
      </c>
      <c r="AG6" s="89">
        <v>6.0</v>
      </c>
      <c r="AH6" s="89">
        <f t="shared" si="21"/>
        <v>750</v>
      </c>
      <c r="AI6" s="89">
        <f t="shared" si="22"/>
        <v>1560</v>
      </c>
      <c r="AJ6" s="89">
        <v>4.0</v>
      </c>
      <c r="AK6" s="89">
        <f t="shared" si="23"/>
        <v>640</v>
      </c>
      <c r="AL6" s="89">
        <f t="shared" si="24"/>
        <v>1200</v>
      </c>
      <c r="AM6" s="89">
        <v>4.0</v>
      </c>
      <c r="AN6" s="89">
        <f t="shared" si="25"/>
        <v>800</v>
      </c>
      <c r="AO6" s="89">
        <f t="shared" si="26"/>
        <v>1360</v>
      </c>
      <c r="AP6" s="89">
        <v>7.0</v>
      </c>
      <c r="AQ6" s="89">
        <f t="shared" si="27"/>
        <v>1575</v>
      </c>
      <c r="AR6" s="89">
        <f t="shared" si="28"/>
        <v>2660</v>
      </c>
      <c r="AS6" s="89">
        <v>7.0</v>
      </c>
      <c r="AT6" s="89">
        <f t="shared" si="29"/>
        <v>1575</v>
      </c>
      <c r="AU6" s="89">
        <f t="shared" si="30"/>
        <v>2660</v>
      </c>
      <c r="AV6" s="89">
        <v>3.0</v>
      </c>
      <c r="AW6" s="89">
        <f t="shared" si="31"/>
        <v>675</v>
      </c>
      <c r="AX6" s="89">
        <f t="shared" si="32"/>
        <v>1140</v>
      </c>
      <c r="AY6" s="35">
        <v>45506.0</v>
      </c>
      <c r="AZ6" s="34">
        <f t="shared" si="33"/>
        <v>22730</v>
      </c>
      <c r="BA6" s="89" t="s">
        <v>33</v>
      </c>
    </row>
    <row r="7" ht="15.75" customHeight="1">
      <c r="A7" s="88">
        <v>3.0</v>
      </c>
      <c r="B7" s="89" t="s">
        <v>34</v>
      </c>
      <c r="C7" s="89">
        <v>8.0</v>
      </c>
      <c r="D7" s="89">
        <f t="shared" si="1"/>
        <v>320</v>
      </c>
      <c r="E7" s="89">
        <f t="shared" si="2"/>
        <v>640</v>
      </c>
      <c r="F7" s="89">
        <v>15.0</v>
      </c>
      <c r="G7" s="89">
        <f t="shared" si="3"/>
        <v>1005</v>
      </c>
      <c r="H7" s="89">
        <f t="shared" si="4"/>
        <v>1500</v>
      </c>
      <c r="I7" s="89">
        <v>9.0</v>
      </c>
      <c r="J7" s="89">
        <f t="shared" si="5"/>
        <v>540</v>
      </c>
      <c r="K7" s="89">
        <f t="shared" si="6"/>
        <v>1080</v>
      </c>
      <c r="L7" s="89">
        <v>15.0</v>
      </c>
      <c r="M7" s="89">
        <f t="shared" si="7"/>
        <v>825</v>
      </c>
      <c r="N7" s="89">
        <f t="shared" si="8"/>
        <v>1650</v>
      </c>
      <c r="O7" s="89">
        <v>12.0</v>
      </c>
      <c r="P7" s="89">
        <f t="shared" si="9"/>
        <v>720</v>
      </c>
      <c r="Q7" s="89">
        <f t="shared" si="10"/>
        <v>1440</v>
      </c>
      <c r="R7" s="89">
        <v>11.0</v>
      </c>
      <c r="S7" s="89">
        <f t="shared" si="11"/>
        <v>660</v>
      </c>
      <c r="T7" s="89">
        <f t="shared" si="12"/>
        <v>1320</v>
      </c>
      <c r="U7" s="89">
        <v>9.0</v>
      </c>
      <c r="V7" s="89">
        <f t="shared" si="13"/>
        <v>900</v>
      </c>
      <c r="W7" s="89">
        <f t="shared" si="14"/>
        <v>1800</v>
      </c>
      <c r="X7" s="89">
        <v>7.0</v>
      </c>
      <c r="Y7" s="89">
        <f t="shared" si="15"/>
        <v>840</v>
      </c>
      <c r="Z7" s="89">
        <f t="shared" si="16"/>
        <v>1820</v>
      </c>
      <c r="AA7" s="89">
        <v>5.0</v>
      </c>
      <c r="AB7" s="89">
        <f t="shared" si="17"/>
        <v>625</v>
      </c>
      <c r="AC7" s="89">
        <f t="shared" si="18"/>
        <v>1250</v>
      </c>
      <c r="AD7" s="89">
        <v>9.0</v>
      </c>
      <c r="AE7" s="89">
        <f t="shared" si="19"/>
        <v>1170</v>
      </c>
      <c r="AF7" s="89">
        <f t="shared" si="20"/>
        <v>2340</v>
      </c>
      <c r="AG7" s="89">
        <v>2.0</v>
      </c>
      <c r="AH7" s="89">
        <f t="shared" si="21"/>
        <v>250</v>
      </c>
      <c r="AI7" s="89">
        <f t="shared" si="22"/>
        <v>520</v>
      </c>
      <c r="AJ7" s="89">
        <v>12.0</v>
      </c>
      <c r="AK7" s="89">
        <f t="shared" si="23"/>
        <v>1920</v>
      </c>
      <c r="AL7" s="89">
        <f t="shared" si="24"/>
        <v>3600</v>
      </c>
      <c r="AM7" s="89">
        <v>8.0</v>
      </c>
      <c r="AN7" s="89">
        <f t="shared" si="25"/>
        <v>1600</v>
      </c>
      <c r="AO7" s="89">
        <f t="shared" si="26"/>
        <v>2720</v>
      </c>
      <c r="AP7" s="89">
        <v>9.0</v>
      </c>
      <c r="AQ7" s="89">
        <f t="shared" si="27"/>
        <v>2025</v>
      </c>
      <c r="AR7" s="89">
        <f t="shared" si="28"/>
        <v>3420</v>
      </c>
      <c r="AS7" s="89">
        <v>5.0</v>
      </c>
      <c r="AT7" s="89">
        <f t="shared" si="29"/>
        <v>1125</v>
      </c>
      <c r="AU7" s="89">
        <f t="shared" si="30"/>
        <v>1900</v>
      </c>
      <c r="AV7" s="89">
        <v>5.0</v>
      </c>
      <c r="AW7" s="89">
        <f t="shared" si="31"/>
        <v>1125</v>
      </c>
      <c r="AX7" s="89">
        <f t="shared" si="32"/>
        <v>1900</v>
      </c>
      <c r="AY7" s="35">
        <v>45507.0</v>
      </c>
      <c r="AZ7" s="34">
        <f t="shared" si="33"/>
        <v>28900</v>
      </c>
      <c r="BA7" s="89" t="s">
        <v>34</v>
      </c>
    </row>
    <row r="8" ht="15.75" customHeight="1">
      <c r="A8" s="88">
        <v>4.0</v>
      </c>
      <c r="B8" s="89" t="s">
        <v>35</v>
      </c>
      <c r="C8" s="89">
        <v>4.0</v>
      </c>
      <c r="D8" s="89">
        <f t="shared" si="1"/>
        <v>160</v>
      </c>
      <c r="E8" s="89">
        <f t="shared" si="2"/>
        <v>320</v>
      </c>
      <c r="F8" s="89">
        <v>7.0</v>
      </c>
      <c r="G8" s="89">
        <f t="shared" si="3"/>
        <v>469</v>
      </c>
      <c r="H8" s="89">
        <f t="shared" si="4"/>
        <v>700</v>
      </c>
      <c r="I8" s="89">
        <v>14.0</v>
      </c>
      <c r="J8" s="89">
        <f t="shared" si="5"/>
        <v>840</v>
      </c>
      <c r="K8" s="89">
        <f t="shared" si="6"/>
        <v>1680</v>
      </c>
      <c r="L8" s="89">
        <v>12.0</v>
      </c>
      <c r="M8" s="89">
        <f t="shared" si="7"/>
        <v>660</v>
      </c>
      <c r="N8" s="89">
        <f t="shared" si="8"/>
        <v>1320</v>
      </c>
      <c r="O8" s="89">
        <v>7.0</v>
      </c>
      <c r="P8" s="89">
        <f t="shared" si="9"/>
        <v>420</v>
      </c>
      <c r="Q8" s="89">
        <f t="shared" si="10"/>
        <v>840</v>
      </c>
      <c r="R8" s="89">
        <v>16.0</v>
      </c>
      <c r="S8" s="89">
        <f t="shared" si="11"/>
        <v>960</v>
      </c>
      <c r="T8" s="89">
        <f t="shared" si="12"/>
        <v>1920</v>
      </c>
      <c r="U8" s="89">
        <v>9.0</v>
      </c>
      <c r="V8" s="89">
        <f t="shared" si="13"/>
        <v>900</v>
      </c>
      <c r="W8" s="89">
        <f t="shared" si="14"/>
        <v>1800</v>
      </c>
      <c r="X8" s="89">
        <v>5.0</v>
      </c>
      <c r="Y8" s="89">
        <f t="shared" si="15"/>
        <v>600</v>
      </c>
      <c r="Z8" s="89">
        <f t="shared" si="16"/>
        <v>1300</v>
      </c>
      <c r="AA8" s="89">
        <v>3.0</v>
      </c>
      <c r="AB8" s="89">
        <f t="shared" si="17"/>
        <v>375</v>
      </c>
      <c r="AC8" s="89">
        <f t="shared" si="18"/>
        <v>750</v>
      </c>
      <c r="AD8" s="89">
        <v>5.0</v>
      </c>
      <c r="AE8" s="89">
        <f t="shared" si="19"/>
        <v>650</v>
      </c>
      <c r="AF8" s="89">
        <f t="shared" si="20"/>
        <v>1300</v>
      </c>
      <c r="AG8" s="89">
        <v>8.0</v>
      </c>
      <c r="AH8" s="89">
        <f t="shared" si="21"/>
        <v>1000</v>
      </c>
      <c r="AI8" s="89">
        <f t="shared" si="22"/>
        <v>2080</v>
      </c>
      <c r="AJ8" s="89">
        <v>15.0</v>
      </c>
      <c r="AK8" s="89">
        <f t="shared" si="23"/>
        <v>2400</v>
      </c>
      <c r="AL8" s="89">
        <f t="shared" si="24"/>
        <v>4500</v>
      </c>
      <c r="AM8" s="89">
        <v>15.0</v>
      </c>
      <c r="AN8" s="89">
        <f t="shared" si="25"/>
        <v>3000</v>
      </c>
      <c r="AO8" s="89">
        <f t="shared" si="26"/>
        <v>5100</v>
      </c>
      <c r="AP8" s="89">
        <v>13.0</v>
      </c>
      <c r="AQ8" s="89">
        <f t="shared" si="27"/>
        <v>2925</v>
      </c>
      <c r="AR8" s="89">
        <f t="shared" si="28"/>
        <v>4940</v>
      </c>
      <c r="AS8" s="89">
        <v>2.0</v>
      </c>
      <c r="AT8" s="89">
        <f t="shared" si="29"/>
        <v>450</v>
      </c>
      <c r="AU8" s="89">
        <f t="shared" si="30"/>
        <v>760</v>
      </c>
      <c r="AV8" s="89">
        <v>2.0</v>
      </c>
      <c r="AW8" s="89">
        <f t="shared" si="31"/>
        <v>450</v>
      </c>
      <c r="AX8" s="89">
        <f t="shared" si="32"/>
        <v>760</v>
      </c>
      <c r="AY8" s="35">
        <v>45508.0</v>
      </c>
      <c r="AZ8" s="34">
        <f t="shared" si="33"/>
        <v>30070</v>
      </c>
      <c r="BA8" s="89" t="s">
        <v>35</v>
      </c>
    </row>
    <row r="9" ht="15.75" customHeight="1">
      <c r="A9" s="88">
        <v>5.0</v>
      </c>
      <c r="B9" s="89" t="s">
        <v>36</v>
      </c>
      <c r="C9" s="89">
        <v>15.0</v>
      </c>
      <c r="D9" s="89">
        <f t="shared" si="1"/>
        <v>600</v>
      </c>
      <c r="E9" s="89">
        <f t="shared" si="2"/>
        <v>1200</v>
      </c>
      <c r="F9" s="89">
        <v>6.0</v>
      </c>
      <c r="G9" s="89">
        <f t="shared" si="3"/>
        <v>402</v>
      </c>
      <c r="H9" s="89">
        <f t="shared" si="4"/>
        <v>600</v>
      </c>
      <c r="I9" s="89">
        <v>17.0</v>
      </c>
      <c r="J9" s="89">
        <f t="shared" si="5"/>
        <v>1020</v>
      </c>
      <c r="K9" s="89">
        <f t="shared" si="6"/>
        <v>2040</v>
      </c>
      <c r="L9" s="89">
        <v>9.0</v>
      </c>
      <c r="M9" s="89">
        <f t="shared" si="7"/>
        <v>495</v>
      </c>
      <c r="N9" s="89">
        <f t="shared" si="8"/>
        <v>990</v>
      </c>
      <c r="O9" s="89">
        <v>6.0</v>
      </c>
      <c r="P9" s="89">
        <f t="shared" si="9"/>
        <v>360</v>
      </c>
      <c r="Q9" s="89">
        <f t="shared" si="10"/>
        <v>720</v>
      </c>
      <c r="R9" s="89">
        <v>13.0</v>
      </c>
      <c r="S9" s="89">
        <f t="shared" si="11"/>
        <v>780</v>
      </c>
      <c r="T9" s="89">
        <f t="shared" si="12"/>
        <v>1560</v>
      </c>
      <c r="U9" s="89">
        <v>12.0</v>
      </c>
      <c r="V9" s="89">
        <f t="shared" si="13"/>
        <v>1200</v>
      </c>
      <c r="W9" s="89">
        <f t="shared" si="14"/>
        <v>2400</v>
      </c>
      <c r="X9" s="89">
        <v>7.0</v>
      </c>
      <c r="Y9" s="89">
        <f t="shared" si="15"/>
        <v>840</v>
      </c>
      <c r="Z9" s="89">
        <f t="shared" si="16"/>
        <v>1820</v>
      </c>
      <c r="AA9" s="89">
        <v>6.0</v>
      </c>
      <c r="AB9" s="89">
        <f t="shared" si="17"/>
        <v>750</v>
      </c>
      <c r="AC9" s="89">
        <f t="shared" si="18"/>
        <v>1500</v>
      </c>
      <c r="AD9" s="89">
        <v>3.0</v>
      </c>
      <c r="AE9" s="89">
        <f t="shared" si="19"/>
        <v>390</v>
      </c>
      <c r="AF9" s="89">
        <f t="shared" si="20"/>
        <v>780</v>
      </c>
      <c r="AG9" s="89">
        <v>9.0</v>
      </c>
      <c r="AH9" s="89">
        <f t="shared" si="21"/>
        <v>1125</v>
      </c>
      <c r="AI9" s="89">
        <f t="shared" si="22"/>
        <v>2340</v>
      </c>
      <c r="AJ9" s="89">
        <v>3.0</v>
      </c>
      <c r="AK9" s="89">
        <f t="shared" si="23"/>
        <v>480</v>
      </c>
      <c r="AL9" s="89">
        <f t="shared" si="24"/>
        <v>900</v>
      </c>
      <c r="AM9" s="89">
        <v>7.0</v>
      </c>
      <c r="AN9" s="89">
        <f t="shared" si="25"/>
        <v>1400</v>
      </c>
      <c r="AO9" s="89">
        <f t="shared" si="26"/>
        <v>2380</v>
      </c>
      <c r="AP9" s="89">
        <v>5.0</v>
      </c>
      <c r="AQ9" s="89">
        <f t="shared" si="27"/>
        <v>1125</v>
      </c>
      <c r="AR9" s="89">
        <f t="shared" si="28"/>
        <v>1900</v>
      </c>
      <c r="AS9" s="89">
        <v>7.0</v>
      </c>
      <c r="AT9" s="89">
        <f t="shared" si="29"/>
        <v>1575</v>
      </c>
      <c r="AU9" s="89">
        <f t="shared" si="30"/>
        <v>2660</v>
      </c>
      <c r="AV9" s="89">
        <v>5.0</v>
      </c>
      <c r="AW9" s="89">
        <f t="shared" si="31"/>
        <v>1125</v>
      </c>
      <c r="AX9" s="89">
        <f t="shared" si="32"/>
        <v>1900</v>
      </c>
      <c r="AY9" s="35">
        <v>45509.0</v>
      </c>
      <c r="AZ9" s="34">
        <f t="shared" si="33"/>
        <v>25690</v>
      </c>
      <c r="BA9" s="89" t="s">
        <v>36</v>
      </c>
    </row>
    <row r="10" ht="15.75" customHeight="1">
      <c r="A10" s="88">
        <v>6.0</v>
      </c>
      <c r="B10" s="89" t="s">
        <v>37</v>
      </c>
      <c r="C10" s="89">
        <v>16.0</v>
      </c>
      <c r="D10" s="89">
        <f t="shared" si="1"/>
        <v>640</v>
      </c>
      <c r="E10" s="89">
        <f t="shared" si="2"/>
        <v>1280</v>
      </c>
      <c r="F10" s="89">
        <v>6.0</v>
      </c>
      <c r="G10" s="89">
        <f t="shared" si="3"/>
        <v>402</v>
      </c>
      <c r="H10" s="89">
        <f t="shared" si="4"/>
        <v>600</v>
      </c>
      <c r="I10" s="89">
        <v>15.0</v>
      </c>
      <c r="J10" s="89">
        <f t="shared" si="5"/>
        <v>900</v>
      </c>
      <c r="K10" s="89">
        <f t="shared" si="6"/>
        <v>1800</v>
      </c>
      <c r="L10" s="89">
        <v>7.0</v>
      </c>
      <c r="M10" s="89">
        <f t="shared" si="7"/>
        <v>385</v>
      </c>
      <c r="N10" s="89">
        <f t="shared" si="8"/>
        <v>770</v>
      </c>
      <c r="O10" s="89">
        <v>9.0</v>
      </c>
      <c r="P10" s="89">
        <f t="shared" si="9"/>
        <v>540</v>
      </c>
      <c r="Q10" s="89">
        <f t="shared" si="10"/>
        <v>1080</v>
      </c>
      <c r="R10" s="90">
        <v>12.0</v>
      </c>
      <c r="S10" s="89">
        <f t="shared" si="11"/>
        <v>720</v>
      </c>
      <c r="T10" s="89">
        <f t="shared" si="12"/>
        <v>1440</v>
      </c>
      <c r="U10" s="89">
        <v>12.0</v>
      </c>
      <c r="V10" s="89">
        <f t="shared" si="13"/>
        <v>1200</v>
      </c>
      <c r="W10" s="89">
        <f t="shared" si="14"/>
        <v>2400</v>
      </c>
      <c r="X10" s="89">
        <v>5.0</v>
      </c>
      <c r="Y10" s="89">
        <f t="shared" si="15"/>
        <v>600</v>
      </c>
      <c r="Z10" s="89">
        <f t="shared" si="16"/>
        <v>1300</v>
      </c>
      <c r="AA10" s="89">
        <v>2.0</v>
      </c>
      <c r="AB10" s="89">
        <f t="shared" si="17"/>
        <v>250</v>
      </c>
      <c r="AC10" s="89">
        <f t="shared" si="18"/>
        <v>500</v>
      </c>
      <c r="AD10" s="89">
        <v>4.0</v>
      </c>
      <c r="AE10" s="89">
        <f t="shared" si="19"/>
        <v>520</v>
      </c>
      <c r="AF10" s="89">
        <f t="shared" si="20"/>
        <v>1040</v>
      </c>
      <c r="AG10" s="89">
        <v>4.0</v>
      </c>
      <c r="AH10" s="89">
        <f t="shared" si="21"/>
        <v>500</v>
      </c>
      <c r="AI10" s="89">
        <f t="shared" si="22"/>
        <v>1040</v>
      </c>
      <c r="AJ10" s="89">
        <v>5.0</v>
      </c>
      <c r="AK10" s="89">
        <f t="shared" si="23"/>
        <v>800</v>
      </c>
      <c r="AL10" s="89">
        <f t="shared" si="24"/>
        <v>1500</v>
      </c>
      <c r="AM10" s="89">
        <v>3.0</v>
      </c>
      <c r="AN10" s="89">
        <f t="shared" si="25"/>
        <v>600</v>
      </c>
      <c r="AO10" s="89">
        <f t="shared" si="26"/>
        <v>1020</v>
      </c>
      <c r="AP10" s="89">
        <v>4.0</v>
      </c>
      <c r="AQ10" s="89">
        <f t="shared" si="27"/>
        <v>900</v>
      </c>
      <c r="AR10" s="89">
        <f t="shared" si="28"/>
        <v>1520</v>
      </c>
      <c r="AS10" s="89">
        <v>8.0</v>
      </c>
      <c r="AT10" s="89">
        <f t="shared" si="29"/>
        <v>1800</v>
      </c>
      <c r="AU10" s="89">
        <f t="shared" si="30"/>
        <v>3040</v>
      </c>
      <c r="AV10" s="89">
        <v>3.0</v>
      </c>
      <c r="AW10" s="89">
        <f t="shared" si="31"/>
        <v>675</v>
      </c>
      <c r="AX10" s="89">
        <f t="shared" si="32"/>
        <v>1140</v>
      </c>
      <c r="AY10" s="35">
        <v>45510.0</v>
      </c>
      <c r="AZ10" s="34">
        <f t="shared" si="33"/>
        <v>21470</v>
      </c>
      <c r="BA10" s="89" t="s">
        <v>37</v>
      </c>
    </row>
    <row r="11" ht="15.75" customHeight="1">
      <c r="A11" s="88">
        <v>7.0</v>
      </c>
      <c r="B11" s="89" t="s">
        <v>31</v>
      </c>
      <c r="C11" s="89">
        <v>13.0</v>
      </c>
      <c r="D11" s="89">
        <f t="shared" si="1"/>
        <v>520</v>
      </c>
      <c r="E11" s="89">
        <f t="shared" si="2"/>
        <v>1040</v>
      </c>
      <c r="F11" s="89">
        <v>13.0</v>
      </c>
      <c r="G11" s="89">
        <f t="shared" si="3"/>
        <v>871</v>
      </c>
      <c r="H11" s="89">
        <f t="shared" si="4"/>
        <v>1300</v>
      </c>
      <c r="I11" s="89">
        <v>12.0</v>
      </c>
      <c r="J11" s="89">
        <f t="shared" si="5"/>
        <v>720</v>
      </c>
      <c r="K11" s="89">
        <f t="shared" si="6"/>
        <v>1440</v>
      </c>
      <c r="L11" s="89">
        <v>13.0</v>
      </c>
      <c r="M11" s="89">
        <f t="shared" si="7"/>
        <v>715</v>
      </c>
      <c r="N11" s="89">
        <f t="shared" si="8"/>
        <v>1430</v>
      </c>
      <c r="O11" s="89">
        <v>15.0</v>
      </c>
      <c r="P11" s="89">
        <f t="shared" si="9"/>
        <v>900</v>
      </c>
      <c r="Q11" s="89">
        <f t="shared" si="10"/>
        <v>1800</v>
      </c>
      <c r="R11" s="90">
        <v>10.0</v>
      </c>
      <c r="S11" s="89">
        <f t="shared" si="11"/>
        <v>600</v>
      </c>
      <c r="T11" s="89">
        <f t="shared" si="12"/>
        <v>1200</v>
      </c>
      <c r="U11" s="89">
        <v>15.0</v>
      </c>
      <c r="V11" s="89">
        <f t="shared" si="13"/>
        <v>1500</v>
      </c>
      <c r="W11" s="89">
        <f t="shared" si="14"/>
        <v>3000</v>
      </c>
      <c r="X11" s="89">
        <v>8.0</v>
      </c>
      <c r="Y11" s="89">
        <f t="shared" si="15"/>
        <v>960</v>
      </c>
      <c r="Z11" s="89">
        <f t="shared" si="16"/>
        <v>2080</v>
      </c>
      <c r="AA11" s="89">
        <v>4.0</v>
      </c>
      <c r="AB11" s="89">
        <f t="shared" si="17"/>
        <v>500</v>
      </c>
      <c r="AC11" s="89">
        <f t="shared" si="18"/>
        <v>1000</v>
      </c>
      <c r="AD11" s="89">
        <v>7.0</v>
      </c>
      <c r="AE11" s="89">
        <f t="shared" si="19"/>
        <v>910</v>
      </c>
      <c r="AF11" s="89">
        <f t="shared" si="20"/>
        <v>1820</v>
      </c>
      <c r="AG11" s="89">
        <v>1.0</v>
      </c>
      <c r="AH11" s="89">
        <f t="shared" si="21"/>
        <v>125</v>
      </c>
      <c r="AI11" s="89">
        <f t="shared" si="22"/>
        <v>260</v>
      </c>
      <c r="AJ11" s="89">
        <v>2.0</v>
      </c>
      <c r="AK11" s="89">
        <f t="shared" si="23"/>
        <v>320</v>
      </c>
      <c r="AL11" s="89">
        <f t="shared" si="24"/>
        <v>600</v>
      </c>
      <c r="AM11" s="89">
        <v>4.0</v>
      </c>
      <c r="AN11" s="89">
        <f t="shared" si="25"/>
        <v>800</v>
      </c>
      <c r="AO11" s="89">
        <f t="shared" si="26"/>
        <v>1360</v>
      </c>
      <c r="AP11" s="89">
        <v>13.0</v>
      </c>
      <c r="AQ11" s="89">
        <f t="shared" si="27"/>
        <v>2925</v>
      </c>
      <c r="AR11" s="89">
        <f t="shared" si="28"/>
        <v>4940</v>
      </c>
      <c r="AS11" s="89">
        <v>4.0</v>
      </c>
      <c r="AT11" s="89">
        <f t="shared" si="29"/>
        <v>900</v>
      </c>
      <c r="AU11" s="89">
        <f t="shared" si="30"/>
        <v>1520</v>
      </c>
      <c r="AV11" s="89">
        <v>4.0</v>
      </c>
      <c r="AW11" s="89">
        <f t="shared" si="31"/>
        <v>900</v>
      </c>
      <c r="AX11" s="89">
        <f t="shared" si="32"/>
        <v>1520</v>
      </c>
      <c r="AY11" s="35">
        <v>45511.0</v>
      </c>
      <c r="AZ11" s="34">
        <f t="shared" si="33"/>
        <v>26310</v>
      </c>
      <c r="BA11" s="89" t="s">
        <v>31</v>
      </c>
    </row>
    <row r="12" ht="15.75" customHeight="1">
      <c r="A12" s="88">
        <v>8.0</v>
      </c>
      <c r="B12" s="89" t="s">
        <v>32</v>
      </c>
      <c r="C12" s="89">
        <v>8.0</v>
      </c>
      <c r="D12" s="89">
        <f t="shared" si="1"/>
        <v>320</v>
      </c>
      <c r="E12" s="89">
        <f t="shared" si="2"/>
        <v>640</v>
      </c>
      <c r="F12" s="89">
        <v>9.0</v>
      </c>
      <c r="G12" s="89">
        <f t="shared" si="3"/>
        <v>603</v>
      </c>
      <c r="H12" s="89">
        <f t="shared" si="4"/>
        <v>900</v>
      </c>
      <c r="I12" s="89">
        <v>22.0</v>
      </c>
      <c r="J12" s="89">
        <f t="shared" si="5"/>
        <v>1320</v>
      </c>
      <c r="K12" s="89">
        <f t="shared" si="6"/>
        <v>2640</v>
      </c>
      <c r="L12" s="89">
        <v>14.0</v>
      </c>
      <c r="M12" s="89">
        <f t="shared" si="7"/>
        <v>770</v>
      </c>
      <c r="N12" s="89">
        <f t="shared" si="8"/>
        <v>1540</v>
      </c>
      <c r="O12" s="89">
        <v>6.0</v>
      </c>
      <c r="P12" s="89">
        <f t="shared" si="9"/>
        <v>360</v>
      </c>
      <c r="Q12" s="89">
        <f t="shared" si="10"/>
        <v>720</v>
      </c>
      <c r="R12" s="90">
        <v>15.0</v>
      </c>
      <c r="S12" s="89">
        <f t="shared" si="11"/>
        <v>900</v>
      </c>
      <c r="T12" s="89">
        <f t="shared" si="12"/>
        <v>1800</v>
      </c>
      <c r="U12" s="89">
        <v>9.0</v>
      </c>
      <c r="V12" s="89">
        <f t="shared" si="13"/>
        <v>900</v>
      </c>
      <c r="W12" s="89">
        <f t="shared" si="14"/>
        <v>1800</v>
      </c>
      <c r="X12" s="89">
        <v>2.0</v>
      </c>
      <c r="Y12" s="89">
        <f t="shared" si="15"/>
        <v>240</v>
      </c>
      <c r="Z12" s="89">
        <f t="shared" si="16"/>
        <v>520</v>
      </c>
      <c r="AA12" s="89">
        <v>13.0</v>
      </c>
      <c r="AB12" s="89">
        <f t="shared" si="17"/>
        <v>1625</v>
      </c>
      <c r="AC12" s="89">
        <f t="shared" si="18"/>
        <v>3250</v>
      </c>
      <c r="AD12" s="89">
        <v>6.0</v>
      </c>
      <c r="AE12" s="89">
        <f t="shared" si="19"/>
        <v>780</v>
      </c>
      <c r="AF12" s="89">
        <f t="shared" si="20"/>
        <v>1560</v>
      </c>
      <c r="AG12" s="89">
        <v>3.0</v>
      </c>
      <c r="AH12" s="89">
        <f t="shared" si="21"/>
        <v>375</v>
      </c>
      <c r="AI12" s="89">
        <f t="shared" si="22"/>
        <v>780</v>
      </c>
      <c r="AJ12" s="89">
        <v>5.0</v>
      </c>
      <c r="AK12" s="89">
        <f t="shared" si="23"/>
        <v>800</v>
      </c>
      <c r="AL12" s="89">
        <f t="shared" si="24"/>
        <v>1500</v>
      </c>
      <c r="AM12" s="89">
        <v>4.0</v>
      </c>
      <c r="AN12" s="89">
        <f t="shared" si="25"/>
        <v>800</v>
      </c>
      <c r="AO12" s="89">
        <f t="shared" si="26"/>
        <v>1360</v>
      </c>
      <c r="AP12" s="89">
        <v>7.0</v>
      </c>
      <c r="AQ12" s="89">
        <f t="shared" si="27"/>
        <v>1575</v>
      </c>
      <c r="AR12" s="89">
        <f t="shared" si="28"/>
        <v>2660</v>
      </c>
      <c r="AS12" s="89">
        <v>2.0</v>
      </c>
      <c r="AT12" s="89">
        <f t="shared" si="29"/>
        <v>450</v>
      </c>
      <c r="AU12" s="89">
        <f t="shared" si="30"/>
        <v>760</v>
      </c>
      <c r="AV12" s="89">
        <v>6.0</v>
      </c>
      <c r="AW12" s="89">
        <f t="shared" si="31"/>
        <v>1350</v>
      </c>
      <c r="AX12" s="89">
        <f t="shared" si="32"/>
        <v>2280</v>
      </c>
      <c r="AY12" s="35">
        <v>45512.0</v>
      </c>
      <c r="AZ12" s="34">
        <f t="shared" si="33"/>
        <v>24710</v>
      </c>
      <c r="BA12" s="89" t="s">
        <v>32</v>
      </c>
    </row>
    <row r="13" ht="15.75" customHeight="1">
      <c r="A13" s="88">
        <v>9.0</v>
      </c>
      <c r="B13" s="89" t="s">
        <v>33</v>
      </c>
      <c r="C13" s="89">
        <v>9.0</v>
      </c>
      <c r="D13" s="89">
        <f t="shared" si="1"/>
        <v>360</v>
      </c>
      <c r="E13" s="89">
        <f t="shared" si="2"/>
        <v>720</v>
      </c>
      <c r="F13" s="89">
        <v>12.0</v>
      </c>
      <c r="G13" s="89">
        <f t="shared" si="3"/>
        <v>804</v>
      </c>
      <c r="H13" s="89">
        <f t="shared" si="4"/>
        <v>1200</v>
      </c>
      <c r="I13" s="89">
        <v>12.0</v>
      </c>
      <c r="J13" s="89">
        <f t="shared" si="5"/>
        <v>720</v>
      </c>
      <c r="K13" s="89">
        <f t="shared" si="6"/>
        <v>1440</v>
      </c>
      <c r="L13" s="89">
        <v>7.0</v>
      </c>
      <c r="M13" s="89">
        <f t="shared" si="7"/>
        <v>385</v>
      </c>
      <c r="N13" s="89">
        <f t="shared" si="8"/>
        <v>770</v>
      </c>
      <c r="O13" s="89">
        <v>5.0</v>
      </c>
      <c r="P13" s="89">
        <f t="shared" si="9"/>
        <v>300</v>
      </c>
      <c r="Q13" s="89">
        <f t="shared" si="10"/>
        <v>600</v>
      </c>
      <c r="R13" s="90">
        <v>12.0</v>
      </c>
      <c r="S13" s="89">
        <f t="shared" si="11"/>
        <v>720</v>
      </c>
      <c r="T13" s="89">
        <f t="shared" si="12"/>
        <v>1440</v>
      </c>
      <c r="U13" s="89">
        <v>6.0</v>
      </c>
      <c r="V13" s="89">
        <f t="shared" si="13"/>
        <v>600</v>
      </c>
      <c r="W13" s="89">
        <f t="shared" si="14"/>
        <v>1200</v>
      </c>
      <c r="X13" s="89">
        <v>8.0</v>
      </c>
      <c r="Y13" s="89">
        <f t="shared" si="15"/>
        <v>960</v>
      </c>
      <c r="Z13" s="89">
        <f t="shared" si="16"/>
        <v>2080</v>
      </c>
      <c r="AA13" s="89">
        <v>6.0</v>
      </c>
      <c r="AB13" s="89">
        <f t="shared" si="17"/>
        <v>750</v>
      </c>
      <c r="AC13" s="89">
        <f t="shared" si="18"/>
        <v>1500</v>
      </c>
      <c r="AD13" s="89">
        <v>9.0</v>
      </c>
      <c r="AE13" s="89">
        <f t="shared" si="19"/>
        <v>1170</v>
      </c>
      <c r="AF13" s="89">
        <f t="shared" si="20"/>
        <v>2340</v>
      </c>
      <c r="AG13" s="89">
        <v>5.0</v>
      </c>
      <c r="AH13" s="89">
        <f t="shared" si="21"/>
        <v>625</v>
      </c>
      <c r="AI13" s="89">
        <f t="shared" si="22"/>
        <v>1300</v>
      </c>
      <c r="AJ13" s="89">
        <v>16.0</v>
      </c>
      <c r="AK13" s="89">
        <f t="shared" si="23"/>
        <v>2560</v>
      </c>
      <c r="AL13" s="89">
        <f t="shared" si="24"/>
        <v>4800</v>
      </c>
      <c r="AM13" s="89">
        <v>3.0</v>
      </c>
      <c r="AN13" s="89">
        <f t="shared" si="25"/>
        <v>600</v>
      </c>
      <c r="AO13" s="89">
        <f t="shared" si="26"/>
        <v>1020</v>
      </c>
      <c r="AP13" s="89">
        <v>5.0</v>
      </c>
      <c r="AQ13" s="89">
        <f t="shared" si="27"/>
        <v>1125</v>
      </c>
      <c r="AR13" s="89">
        <f t="shared" si="28"/>
        <v>1900</v>
      </c>
      <c r="AS13" s="89">
        <v>5.0</v>
      </c>
      <c r="AT13" s="89">
        <f t="shared" si="29"/>
        <v>1125</v>
      </c>
      <c r="AU13" s="89">
        <f t="shared" si="30"/>
        <v>1900</v>
      </c>
      <c r="AV13" s="89">
        <v>4.0</v>
      </c>
      <c r="AW13" s="89">
        <f t="shared" si="31"/>
        <v>900</v>
      </c>
      <c r="AX13" s="89">
        <f t="shared" si="32"/>
        <v>1520</v>
      </c>
      <c r="AY13" s="35">
        <v>45513.0</v>
      </c>
      <c r="AZ13" s="34">
        <f t="shared" si="33"/>
        <v>25730</v>
      </c>
      <c r="BA13" s="89" t="s">
        <v>33</v>
      </c>
    </row>
    <row r="14" ht="15.75" customHeight="1">
      <c r="A14" s="88">
        <v>10.0</v>
      </c>
      <c r="B14" s="89" t="s">
        <v>34</v>
      </c>
      <c r="C14" s="89">
        <v>12.0</v>
      </c>
      <c r="D14" s="89">
        <f t="shared" si="1"/>
        <v>480</v>
      </c>
      <c r="E14" s="89">
        <f t="shared" si="2"/>
        <v>960</v>
      </c>
      <c r="F14" s="89">
        <v>12.0</v>
      </c>
      <c r="G14" s="89">
        <f t="shared" si="3"/>
        <v>804</v>
      </c>
      <c r="H14" s="89">
        <f t="shared" si="4"/>
        <v>1200</v>
      </c>
      <c r="I14" s="89">
        <v>14.0</v>
      </c>
      <c r="J14" s="89">
        <f t="shared" si="5"/>
        <v>840</v>
      </c>
      <c r="K14" s="89">
        <f t="shared" si="6"/>
        <v>1680</v>
      </c>
      <c r="L14" s="89">
        <v>18.0</v>
      </c>
      <c r="M14" s="89">
        <f t="shared" si="7"/>
        <v>990</v>
      </c>
      <c r="N14" s="89">
        <f t="shared" si="8"/>
        <v>1980</v>
      </c>
      <c r="O14" s="89">
        <v>6.0</v>
      </c>
      <c r="P14" s="89">
        <f t="shared" si="9"/>
        <v>360</v>
      </c>
      <c r="Q14" s="89">
        <f t="shared" si="10"/>
        <v>720</v>
      </c>
      <c r="R14" s="90">
        <v>17.0</v>
      </c>
      <c r="S14" s="89">
        <f t="shared" si="11"/>
        <v>1020</v>
      </c>
      <c r="T14" s="89">
        <f t="shared" si="12"/>
        <v>2040</v>
      </c>
      <c r="U14" s="89">
        <v>18.0</v>
      </c>
      <c r="V14" s="89">
        <f t="shared" si="13"/>
        <v>1800</v>
      </c>
      <c r="W14" s="89">
        <f t="shared" si="14"/>
        <v>3600</v>
      </c>
      <c r="X14" s="89">
        <v>4.0</v>
      </c>
      <c r="Y14" s="89">
        <f t="shared" si="15"/>
        <v>480</v>
      </c>
      <c r="Z14" s="89">
        <f t="shared" si="16"/>
        <v>1040</v>
      </c>
      <c r="AA14" s="89">
        <v>4.0</v>
      </c>
      <c r="AB14" s="89">
        <f t="shared" si="17"/>
        <v>500</v>
      </c>
      <c r="AC14" s="89">
        <f t="shared" si="18"/>
        <v>1000</v>
      </c>
      <c r="AD14" s="89">
        <v>8.0</v>
      </c>
      <c r="AE14" s="89">
        <f t="shared" si="19"/>
        <v>1040</v>
      </c>
      <c r="AF14" s="89">
        <f t="shared" si="20"/>
        <v>2080</v>
      </c>
      <c r="AG14" s="89">
        <v>8.0</v>
      </c>
      <c r="AH14" s="89">
        <f t="shared" si="21"/>
        <v>1000</v>
      </c>
      <c r="AI14" s="89">
        <f t="shared" si="22"/>
        <v>2080</v>
      </c>
      <c r="AJ14" s="89">
        <v>10.0</v>
      </c>
      <c r="AK14" s="89">
        <f t="shared" si="23"/>
        <v>1600</v>
      </c>
      <c r="AL14" s="89">
        <f t="shared" si="24"/>
        <v>3000</v>
      </c>
      <c r="AM14" s="89">
        <v>13.0</v>
      </c>
      <c r="AN14" s="89">
        <f t="shared" si="25"/>
        <v>2600</v>
      </c>
      <c r="AO14" s="89">
        <f t="shared" si="26"/>
        <v>4420</v>
      </c>
      <c r="AP14" s="89">
        <v>10.0</v>
      </c>
      <c r="AQ14" s="89">
        <f t="shared" si="27"/>
        <v>2250</v>
      </c>
      <c r="AR14" s="89">
        <f t="shared" si="28"/>
        <v>3800</v>
      </c>
      <c r="AS14" s="89">
        <v>8.0</v>
      </c>
      <c r="AT14" s="89">
        <f t="shared" si="29"/>
        <v>1800</v>
      </c>
      <c r="AU14" s="89">
        <f t="shared" si="30"/>
        <v>3040</v>
      </c>
      <c r="AV14" s="89">
        <v>6.0</v>
      </c>
      <c r="AW14" s="89">
        <f t="shared" si="31"/>
        <v>1350</v>
      </c>
      <c r="AX14" s="89">
        <f t="shared" si="32"/>
        <v>2280</v>
      </c>
      <c r="AY14" s="35">
        <v>45514.0</v>
      </c>
      <c r="AZ14" s="34">
        <f t="shared" si="33"/>
        <v>34920</v>
      </c>
      <c r="BA14" s="89" t="s">
        <v>34</v>
      </c>
    </row>
    <row r="15" ht="15.75" customHeight="1">
      <c r="A15" s="88">
        <v>11.0</v>
      </c>
      <c r="B15" s="89" t="s">
        <v>35</v>
      </c>
      <c r="C15" s="89">
        <v>2.0</v>
      </c>
      <c r="D15" s="89">
        <f t="shared" si="1"/>
        <v>80</v>
      </c>
      <c r="E15" s="89">
        <f t="shared" si="2"/>
        <v>160</v>
      </c>
      <c r="F15" s="89">
        <v>4.0</v>
      </c>
      <c r="G15" s="89">
        <f t="shared" si="3"/>
        <v>268</v>
      </c>
      <c r="H15" s="89">
        <f t="shared" si="4"/>
        <v>400</v>
      </c>
      <c r="I15" s="89">
        <v>15.0</v>
      </c>
      <c r="J15" s="89">
        <f t="shared" si="5"/>
        <v>900</v>
      </c>
      <c r="K15" s="89">
        <f t="shared" si="6"/>
        <v>1800</v>
      </c>
      <c r="L15" s="89">
        <v>11.0</v>
      </c>
      <c r="M15" s="89">
        <f t="shared" si="7"/>
        <v>605</v>
      </c>
      <c r="N15" s="89">
        <f t="shared" si="8"/>
        <v>1210</v>
      </c>
      <c r="O15" s="89">
        <v>4.0</v>
      </c>
      <c r="P15" s="89">
        <f t="shared" si="9"/>
        <v>240</v>
      </c>
      <c r="Q15" s="89">
        <f t="shared" si="10"/>
        <v>480</v>
      </c>
      <c r="R15" s="89">
        <v>18.0</v>
      </c>
      <c r="S15" s="89">
        <f t="shared" si="11"/>
        <v>1080</v>
      </c>
      <c r="T15" s="89">
        <f t="shared" si="12"/>
        <v>2160</v>
      </c>
      <c r="U15" s="89">
        <v>9.0</v>
      </c>
      <c r="V15" s="89">
        <f t="shared" si="13"/>
        <v>900</v>
      </c>
      <c r="W15" s="89">
        <f t="shared" si="14"/>
        <v>1800</v>
      </c>
      <c r="X15" s="89">
        <v>8.0</v>
      </c>
      <c r="Y15" s="89">
        <f t="shared" si="15"/>
        <v>960</v>
      </c>
      <c r="Z15" s="89">
        <f t="shared" si="16"/>
        <v>2080</v>
      </c>
      <c r="AA15" s="89">
        <v>1.0</v>
      </c>
      <c r="AB15" s="89">
        <f t="shared" si="17"/>
        <v>125</v>
      </c>
      <c r="AC15" s="89">
        <f t="shared" si="18"/>
        <v>250</v>
      </c>
      <c r="AD15" s="89">
        <v>9.0</v>
      </c>
      <c r="AE15" s="89">
        <f t="shared" si="19"/>
        <v>1170</v>
      </c>
      <c r="AF15" s="89">
        <f t="shared" si="20"/>
        <v>2340</v>
      </c>
      <c r="AG15" s="89">
        <v>8.0</v>
      </c>
      <c r="AH15" s="89">
        <f t="shared" si="21"/>
        <v>1000</v>
      </c>
      <c r="AI15" s="89">
        <f t="shared" si="22"/>
        <v>2080</v>
      </c>
      <c r="AJ15" s="89">
        <v>13.0</v>
      </c>
      <c r="AK15" s="89">
        <f t="shared" si="23"/>
        <v>2080</v>
      </c>
      <c r="AL15" s="89">
        <f t="shared" si="24"/>
        <v>3900</v>
      </c>
      <c r="AM15" s="89">
        <v>15.0</v>
      </c>
      <c r="AN15" s="89">
        <f t="shared" si="25"/>
        <v>3000</v>
      </c>
      <c r="AO15" s="89">
        <f t="shared" si="26"/>
        <v>5100</v>
      </c>
      <c r="AP15" s="89">
        <v>9.0</v>
      </c>
      <c r="AQ15" s="89">
        <f t="shared" si="27"/>
        <v>2025</v>
      </c>
      <c r="AR15" s="89">
        <f t="shared" si="28"/>
        <v>3420</v>
      </c>
      <c r="AS15" s="89">
        <v>5.0</v>
      </c>
      <c r="AT15" s="89">
        <f t="shared" si="29"/>
        <v>1125</v>
      </c>
      <c r="AU15" s="89">
        <f t="shared" si="30"/>
        <v>1900</v>
      </c>
      <c r="AV15" s="89">
        <v>7.0</v>
      </c>
      <c r="AW15" s="89">
        <f t="shared" si="31"/>
        <v>1575</v>
      </c>
      <c r="AX15" s="89">
        <f t="shared" si="32"/>
        <v>2660</v>
      </c>
      <c r="AY15" s="35">
        <v>45515.0</v>
      </c>
      <c r="AZ15" s="34">
        <f t="shared" si="33"/>
        <v>31740</v>
      </c>
      <c r="BA15" s="89" t="s">
        <v>35</v>
      </c>
    </row>
    <row r="16" ht="15.75" customHeight="1">
      <c r="A16" s="88">
        <v>12.0</v>
      </c>
      <c r="B16" s="89" t="s">
        <v>36</v>
      </c>
      <c r="C16" s="89">
        <v>11.0</v>
      </c>
      <c r="D16" s="89">
        <f t="shared" si="1"/>
        <v>440</v>
      </c>
      <c r="E16" s="89">
        <f t="shared" si="2"/>
        <v>880</v>
      </c>
      <c r="F16" s="89">
        <v>7.0</v>
      </c>
      <c r="G16" s="89">
        <f t="shared" si="3"/>
        <v>469</v>
      </c>
      <c r="H16" s="89">
        <f t="shared" si="4"/>
        <v>700</v>
      </c>
      <c r="I16" s="89">
        <v>12.0</v>
      </c>
      <c r="J16" s="89">
        <f t="shared" si="5"/>
        <v>720</v>
      </c>
      <c r="K16" s="89">
        <f t="shared" si="6"/>
        <v>1440</v>
      </c>
      <c r="L16" s="89">
        <v>7.0</v>
      </c>
      <c r="M16" s="89">
        <f t="shared" si="7"/>
        <v>385</v>
      </c>
      <c r="N16" s="89">
        <f t="shared" si="8"/>
        <v>770</v>
      </c>
      <c r="O16" s="89">
        <v>5.0</v>
      </c>
      <c r="P16" s="89">
        <f t="shared" si="9"/>
        <v>300</v>
      </c>
      <c r="Q16" s="89">
        <f t="shared" si="10"/>
        <v>600</v>
      </c>
      <c r="R16" s="89">
        <v>14.0</v>
      </c>
      <c r="S16" s="89">
        <f t="shared" si="11"/>
        <v>840</v>
      </c>
      <c r="T16" s="89">
        <f t="shared" si="12"/>
        <v>1680</v>
      </c>
      <c r="U16" s="89">
        <v>11.0</v>
      </c>
      <c r="V16" s="89">
        <f t="shared" si="13"/>
        <v>1100</v>
      </c>
      <c r="W16" s="89">
        <f t="shared" si="14"/>
        <v>2200</v>
      </c>
      <c r="X16" s="89">
        <v>4.0</v>
      </c>
      <c r="Y16" s="89">
        <f t="shared" si="15"/>
        <v>480</v>
      </c>
      <c r="Z16" s="89">
        <f t="shared" si="16"/>
        <v>1040</v>
      </c>
      <c r="AA16" s="89">
        <v>3.0</v>
      </c>
      <c r="AB16" s="89">
        <f t="shared" si="17"/>
        <v>375</v>
      </c>
      <c r="AC16" s="89">
        <f t="shared" si="18"/>
        <v>750</v>
      </c>
      <c r="AD16" s="89">
        <v>12.0</v>
      </c>
      <c r="AE16" s="89">
        <f t="shared" si="19"/>
        <v>1560</v>
      </c>
      <c r="AF16" s="89">
        <f t="shared" si="20"/>
        <v>3120</v>
      </c>
      <c r="AG16" s="89">
        <v>3.0</v>
      </c>
      <c r="AH16" s="89">
        <f t="shared" si="21"/>
        <v>375</v>
      </c>
      <c r="AI16" s="89">
        <f t="shared" si="22"/>
        <v>780</v>
      </c>
      <c r="AJ16" s="89">
        <v>7.0</v>
      </c>
      <c r="AK16" s="89">
        <f t="shared" si="23"/>
        <v>1120</v>
      </c>
      <c r="AL16" s="89">
        <f t="shared" si="24"/>
        <v>2100</v>
      </c>
      <c r="AM16" s="89">
        <v>8.0</v>
      </c>
      <c r="AN16" s="89">
        <f t="shared" si="25"/>
        <v>1600</v>
      </c>
      <c r="AO16" s="89">
        <f t="shared" si="26"/>
        <v>2720</v>
      </c>
      <c r="AP16" s="89">
        <v>6.0</v>
      </c>
      <c r="AQ16" s="89">
        <f t="shared" si="27"/>
        <v>1350</v>
      </c>
      <c r="AR16" s="89">
        <f t="shared" si="28"/>
        <v>2280</v>
      </c>
      <c r="AS16" s="89">
        <v>5.0</v>
      </c>
      <c r="AT16" s="89">
        <f t="shared" si="29"/>
        <v>1125</v>
      </c>
      <c r="AU16" s="89">
        <f t="shared" si="30"/>
        <v>1900</v>
      </c>
      <c r="AV16" s="89">
        <v>3.0</v>
      </c>
      <c r="AW16" s="89">
        <f t="shared" si="31"/>
        <v>675</v>
      </c>
      <c r="AX16" s="89">
        <f t="shared" si="32"/>
        <v>1140</v>
      </c>
      <c r="AY16" s="35">
        <v>45516.0</v>
      </c>
      <c r="AZ16" s="34">
        <f t="shared" si="33"/>
        <v>24100</v>
      </c>
      <c r="BA16" s="89" t="s">
        <v>36</v>
      </c>
    </row>
    <row r="17" ht="15.75" customHeight="1">
      <c r="A17" s="88">
        <v>13.0</v>
      </c>
      <c r="B17" s="89" t="s">
        <v>37</v>
      </c>
      <c r="C17" s="89">
        <v>15.0</v>
      </c>
      <c r="D17" s="89">
        <f t="shared" si="1"/>
        <v>600</v>
      </c>
      <c r="E17" s="89">
        <f t="shared" si="2"/>
        <v>1200</v>
      </c>
      <c r="F17" s="89">
        <v>1.0</v>
      </c>
      <c r="G17" s="89">
        <f t="shared" si="3"/>
        <v>67</v>
      </c>
      <c r="H17" s="89">
        <f t="shared" si="4"/>
        <v>100</v>
      </c>
      <c r="I17" s="89">
        <v>11.0</v>
      </c>
      <c r="J17" s="89">
        <f t="shared" si="5"/>
        <v>660</v>
      </c>
      <c r="K17" s="89">
        <f t="shared" si="6"/>
        <v>1320</v>
      </c>
      <c r="L17" s="89">
        <v>9.0</v>
      </c>
      <c r="M17" s="89">
        <f t="shared" si="7"/>
        <v>495</v>
      </c>
      <c r="N17" s="89">
        <f t="shared" si="8"/>
        <v>990</v>
      </c>
      <c r="O17" s="89">
        <v>5.0</v>
      </c>
      <c r="P17" s="89">
        <f t="shared" si="9"/>
        <v>300</v>
      </c>
      <c r="Q17" s="89">
        <f t="shared" si="10"/>
        <v>600</v>
      </c>
      <c r="R17" s="90">
        <v>15.0</v>
      </c>
      <c r="S17" s="89">
        <f t="shared" si="11"/>
        <v>900</v>
      </c>
      <c r="T17" s="89">
        <f t="shared" si="12"/>
        <v>1800</v>
      </c>
      <c r="U17" s="89">
        <v>7.0</v>
      </c>
      <c r="V17" s="89">
        <f t="shared" si="13"/>
        <v>700</v>
      </c>
      <c r="W17" s="89">
        <f t="shared" si="14"/>
        <v>1400</v>
      </c>
      <c r="X17" s="89">
        <v>10.0</v>
      </c>
      <c r="Y17" s="89">
        <f t="shared" si="15"/>
        <v>1200</v>
      </c>
      <c r="Z17" s="89">
        <f t="shared" si="16"/>
        <v>2600</v>
      </c>
      <c r="AA17" s="89">
        <v>5.0</v>
      </c>
      <c r="AB17" s="89">
        <f t="shared" si="17"/>
        <v>625</v>
      </c>
      <c r="AC17" s="89">
        <f t="shared" si="18"/>
        <v>1250</v>
      </c>
      <c r="AD17" s="89">
        <v>3.0</v>
      </c>
      <c r="AE17" s="89">
        <f t="shared" si="19"/>
        <v>390</v>
      </c>
      <c r="AF17" s="89">
        <f t="shared" si="20"/>
        <v>780</v>
      </c>
      <c r="AG17" s="89">
        <v>2.0</v>
      </c>
      <c r="AH17" s="89">
        <f t="shared" si="21"/>
        <v>250</v>
      </c>
      <c r="AI17" s="89">
        <f t="shared" si="22"/>
        <v>520</v>
      </c>
      <c r="AJ17" s="89">
        <v>3.0</v>
      </c>
      <c r="AK17" s="89">
        <f t="shared" si="23"/>
        <v>480</v>
      </c>
      <c r="AL17" s="89">
        <f t="shared" si="24"/>
        <v>900</v>
      </c>
      <c r="AM17" s="89">
        <v>3.0</v>
      </c>
      <c r="AN17" s="89">
        <f t="shared" si="25"/>
        <v>600</v>
      </c>
      <c r="AO17" s="89">
        <f t="shared" si="26"/>
        <v>1020</v>
      </c>
      <c r="AP17" s="89">
        <v>4.0</v>
      </c>
      <c r="AQ17" s="89">
        <f t="shared" si="27"/>
        <v>900</v>
      </c>
      <c r="AR17" s="89">
        <f t="shared" si="28"/>
        <v>1520</v>
      </c>
      <c r="AS17" s="89">
        <v>2.0</v>
      </c>
      <c r="AT17" s="89">
        <f t="shared" si="29"/>
        <v>450</v>
      </c>
      <c r="AU17" s="89">
        <f t="shared" si="30"/>
        <v>760</v>
      </c>
      <c r="AV17" s="89">
        <v>2.0</v>
      </c>
      <c r="AW17" s="89">
        <f t="shared" si="31"/>
        <v>450</v>
      </c>
      <c r="AX17" s="89">
        <f t="shared" si="32"/>
        <v>760</v>
      </c>
      <c r="AY17" s="35">
        <v>45517.0</v>
      </c>
      <c r="AZ17" s="34">
        <f t="shared" si="33"/>
        <v>17520</v>
      </c>
      <c r="BA17" s="89" t="s">
        <v>37</v>
      </c>
    </row>
    <row r="18" ht="15.75" customHeight="1">
      <c r="A18" s="88">
        <v>14.0</v>
      </c>
      <c r="B18" s="89" t="s">
        <v>31</v>
      </c>
      <c r="C18" s="89">
        <v>11.0</v>
      </c>
      <c r="D18" s="89">
        <f t="shared" si="1"/>
        <v>440</v>
      </c>
      <c r="E18" s="89">
        <f t="shared" si="2"/>
        <v>880</v>
      </c>
      <c r="F18" s="89">
        <v>9.0</v>
      </c>
      <c r="G18" s="89">
        <f t="shared" si="3"/>
        <v>603</v>
      </c>
      <c r="H18" s="89">
        <f t="shared" si="4"/>
        <v>900</v>
      </c>
      <c r="I18" s="89">
        <v>9.0</v>
      </c>
      <c r="J18" s="89">
        <f t="shared" si="5"/>
        <v>540</v>
      </c>
      <c r="K18" s="89">
        <f t="shared" si="6"/>
        <v>1080</v>
      </c>
      <c r="L18" s="89">
        <v>6.0</v>
      </c>
      <c r="M18" s="89">
        <f t="shared" si="7"/>
        <v>330</v>
      </c>
      <c r="N18" s="89">
        <f t="shared" si="8"/>
        <v>660</v>
      </c>
      <c r="O18" s="89">
        <v>9.0</v>
      </c>
      <c r="P18" s="89">
        <f t="shared" si="9"/>
        <v>540</v>
      </c>
      <c r="Q18" s="89">
        <f t="shared" si="10"/>
        <v>1080</v>
      </c>
      <c r="R18" s="90">
        <v>12.0</v>
      </c>
      <c r="S18" s="89">
        <f t="shared" si="11"/>
        <v>720</v>
      </c>
      <c r="T18" s="89">
        <f t="shared" si="12"/>
        <v>1440</v>
      </c>
      <c r="U18" s="89">
        <v>6.0</v>
      </c>
      <c r="V18" s="89">
        <f t="shared" si="13"/>
        <v>600</v>
      </c>
      <c r="W18" s="89">
        <f t="shared" si="14"/>
        <v>1200</v>
      </c>
      <c r="X18" s="89">
        <v>11.0</v>
      </c>
      <c r="Y18" s="89">
        <f t="shared" si="15"/>
        <v>1320</v>
      </c>
      <c r="Z18" s="89">
        <f t="shared" si="16"/>
        <v>2860</v>
      </c>
      <c r="AA18" s="89">
        <v>4.0</v>
      </c>
      <c r="AB18" s="89">
        <f t="shared" si="17"/>
        <v>500</v>
      </c>
      <c r="AC18" s="89">
        <f t="shared" si="18"/>
        <v>1000</v>
      </c>
      <c r="AD18" s="89">
        <v>8.0</v>
      </c>
      <c r="AE18" s="89">
        <f t="shared" si="19"/>
        <v>1040</v>
      </c>
      <c r="AF18" s="89">
        <f t="shared" si="20"/>
        <v>2080</v>
      </c>
      <c r="AG18" s="89">
        <v>11.0</v>
      </c>
      <c r="AH18" s="89">
        <f t="shared" si="21"/>
        <v>1375</v>
      </c>
      <c r="AI18" s="89">
        <f t="shared" si="22"/>
        <v>2860</v>
      </c>
      <c r="AJ18" s="89">
        <v>11.0</v>
      </c>
      <c r="AK18" s="89">
        <f t="shared" si="23"/>
        <v>1760</v>
      </c>
      <c r="AL18" s="89">
        <f t="shared" si="24"/>
        <v>3300</v>
      </c>
      <c r="AM18" s="89">
        <v>7.0</v>
      </c>
      <c r="AN18" s="89">
        <f t="shared" si="25"/>
        <v>1400</v>
      </c>
      <c r="AO18" s="89">
        <f t="shared" si="26"/>
        <v>2380</v>
      </c>
      <c r="AP18" s="89">
        <v>9.0</v>
      </c>
      <c r="AQ18" s="89">
        <f t="shared" si="27"/>
        <v>2025</v>
      </c>
      <c r="AR18" s="89">
        <f t="shared" si="28"/>
        <v>3420</v>
      </c>
      <c r="AS18" s="89">
        <v>9.0</v>
      </c>
      <c r="AT18" s="89">
        <f t="shared" si="29"/>
        <v>2025</v>
      </c>
      <c r="AU18" s="89">
        <f t="shared" si="30"/>
        <v>3420</v>
      </c>
      <c r="AV18" s="89">
        <v>5.0</v>
      </c>
      <c r="AW18" s="89">
        <f t="shared" si="31"/>
        <v>1125</v>
      </c>
      <c r="AX18" s="89">
        <f t="shared" si="32"/>
        <v>1900</v>
      </c>
      <c r="AY18" s="35">
        <v>45518.0</v>
      </c>
      <c r="AZ18" s="34">
        <f t="shared" si="33"/>
        <v>30460</v>
      </c>
      <c r="BA18" s="89" t="s">
        <v>31</v>
      </c>
    </row>
    <row r="19" ht="15.75" customHeight="1">
      <c r="A19" s="88">
        <v>15.0</v>
      </c>
      <c r="B19" s="89" t="s">
        <v>32</v>
      </c>
      <c r="C19" s="89">
        <v>13.0</v>
      </c>
      <c r="D19" s="89">
        <f t="shared" si="1"/>
        <v>520</v>
      </c>
      <c r="E19" s="89">
        <f t="shared" si="2"/>
        <v>1040</v>
      </c>
      <c r="F19" s="89">
        <v>10.0</v>
      </c>
      <c r="G19" s="89">
        <f t="shared" si="3"/>
        <v>670</v>
      </c>
      <c r="H19" s="89">
        <f t="shared" si="4"/>
        <v>1000</v>
      </c>
      <c r="I19" s="89">
        <v>16.0</v>
      </c>
      <c r="J19" s="89">
        <f t="shared" si="5"/>
        <v>960</v>
      </c>
      <c r="K19" s="89">
        <f t="shared" si="6"/>
        <v>1920</v>
      </c>
      <c r="L19" s="89">
        <v>11.0</v>
      </c>
      <c r="M19" s="89">
        <f t="shared" si="7"/>
        <v>605</v>
      </c>
      <c r="N19" s="89">
        <f t="shared" si="8"/>
        <v>1210</v>
      </c>
      <c r="O19" s="89">
        <v>8.0</v>
      </c>
      <c r="P19" s="89">
        <f t="shared" si="9"/>
        <v>480</v>
      </c>
      <c r="Q19" s="89">
        <f t="shared" si="10"/>
        <v>960</v>
      </c>
      <c r="R19" s="90">
        <v>13.0</v>
      </c>
      <c r="S19" s="89">
        <f t="shared" si="11"/>
        <v>780</v>
      </c>
      <c r="T19" s="89">
        <f t="shared" si="12"/>
        <v>1560</v>
      </c>
      <c r="U19" s="89">
        <v>12.0</v>
      </c>
      <c r="V19" s="89">
        <f t="shared" si="13"/>
        <v>1200</v>
      </c>
      <c r="W19" s="89">
        <f t="shared" si="14"/>
        <v>2400</v>
      </c>
      <c r="X19" s="89">
        <v>15.0</v>
      </c>
      <c r="Y19" s="89">
        <f t="shared" si="15"/>
        <v>1800</v>
      </c>
      <c r="Z19" s="89">
        <f t="shared" si="16"/>
        <v>3900</v>
      </c>
      <c r="AA19" s="89">
        <v>0.0</v>
      </c>
      <c r="AB19" s="89">
        <f t="shared" si="17"/>
        <v>0</v>
      </c>
      <c r="AC19" s="89">
        <f t="shared" si="18"/>
        <v>0</v>
      </c>
      <c r="AD19" s="89">
        <v>12.0</v>
      </c>
      <c r="AE19" s="89">
        <f t="shared" si="19"/>
        <v>1560</v>
      </c>
      <c r="AF19" s="89">
        <f t="shared" si="20"/>
        <v>3120</v>
      </c>
      <c r="AG19" s="89">
        <v>4.0</v>
      </c>
      <c r="AH19" s="89">
        <f t="shared" si="21"/>
        <v>500</v>
      </c>
      <c r="AI19" s="89">
        <f t="shared" si="22"/>
        <v>1040</v>
      </c>
      <c r="AJ19" s="89">
        <v>6.0</v>
      </c>
      <c r="AK19" s="89">
        <f t="shared" si="23"/>
        <v>960</v>
      </c>
      <c r="AL19" s="89">
        <f t="shared" si="24"/>
        <v>1800</v>
      </c>
      <c r="AM19" s="89">
        <v>5.0</v>
      </c>
      <c r="AN19" s="89">
        <f t="shared" si="25"/>
        <v>1000</v>
      </c>
      <c r="AO19" s="89">
        <f t="shared" si="26"/>
        <v>1700</v>
      </c>
      <c r="AP19" s="89">
        <v>4.0</v>
      </c>
      <c r="AQ19" s="89">
        <f t="shared" si="27"/>
        <v>900</v>
      </c>
      <c r="AR19" s="89">
        <f t="shared" si="28"/>
        <v>1520</v>
      </c>
      <c r="AS19" s="89">
        <v>5.0</v>
      </c>
      <c r="AT19" s="89">
        <f t="shared" si="29"/>
        <v>1125</v>
      </c>
      <c r="AU19" s="89">
        <f t="shared" si="30"/>
        <v>1900</v>
      </c>
      <c r="AV19" s="89">
        <v>3.0</v>
      </c>
      <c r="AW19" s="89">
        <f t="shared" si="31"/>
        <v>675</v>
      </c>
      <c r="AX19" s="89">
        <f t="shared" si="32"/>
        <v>1140</v>
      </c>
      <c r="AY19" s="35">
        <v>45519.0</v>
      </c>
      <c r="AZ19" s="34">
        <f t="shared" si="33"/>
        <v>26210</v>
      </c>
      <c r="BA19" s="89" t="s">
        <v>32</v>
      </c>
    </row>
    <row r="20" ht="15.75" customHeight="1">
      <c r="A20" s="88">
        <v>16.0</v>
      </c>
      <c r="B20" s="89" t="s">
        <v>33</v>
      </c>
      <c r="C20" s="89">
        <v>9.0</v>
      </c>
      <c r="D20" s="89">
        <f t="shared" si="1"/>
        <v>360</v>
      </c>
      <c r="E20" s="89">
        <f t="shared" si="2"/>
        <v>720</v>
      </c>
      <c r="F20" s="89">
        <v>9.0</v>
      </c>
      <c r="G20" s="89">
        <f t="shared" si="3"/>
        <v>603</v>
      </c>
      <c r="H20" s="89">
        <f t="shared" si="4"/>
        <v>900</v>
      </c>
      <c r="I20" s="89">
        <v>13.0</v>
      </c>
      <c r="J20" s="89">
        <f t="shared" si="5"/>
        <v>780</v>
      </c>
      <c r="K20" s="89">
        <f t="shared" si="6"/>
        <v>1560</v>
      </c>
      <c r="L20" s="89">
        <v>11.0</v>
      </c>
      <c r="M20" s="89">
        <f t="shared" si="7"/>
        <v>605</v>
      </c>
      <c r="N20" s="89">
        <f t="shared" si="8"/>
        <v>1210</v>
      </c>
      <c r="O20" s="89">
        <v>6.0</v>
      </c>
      <c r="P20" s="89">
        <f t="shared" si="9"/>
        <v>360</v>
      </c>
      <c r="Q20" s="89">
        <f t="shared" si="10"/>
        <v>720</v>
      </c>
      <c r="R20" s="90">
        <v>16.0</v>
      </c>
      <c r="S20" s="89">
        <f t="shared" si="11"/>
        <v>960</v>
      </c>
      <c r="T20" s="89">
        <f t="shared" si="12"/>
        <v>1920</v>
      </c>
      <c r="U20" s="89">
        <v>4.0</v>
      </c>
      <c r="V20" s="89">
        <f t="shared" si="13"/>
        <v>400</v>
      </c>
      <c r="W20" s="89">
        <f t="shared" si="14"/>
        <v>800</v>
      </c>
      <c r="X20" s="89">
        <v>8.0</v>
      </c>
      <c r="Y20" s="89">
        <f t="shared" si="15"/>
        <v>960</v>
      </c>
      <c r="Z20" s="89">
        <f t="shared" si="16"/>
        <v>2080</v>
      </c>
      <c r="AA20" s="89">
        <v>5.0</v>
      </c>
      <c r="AB20" s="89">
        <f t="shared" si="17"/>
        <v>625</v>
      </c>
      <c r="AC20" s="89">
        <f t="shared" si="18"/>
        <v>1250</v>
      </c>
      <c r="AD20" s="89">
        <v>11.0</v>
      </c>
      <c r="AE20" s="89">
        <f t="shared" si="19"/>
        <v>1430</v>
      </c>
      <c r="AF20" s="89">
        <f t="shared" si="20"/>
        <v>2860</v>
      </c>
      <c r="AG20" s="89">
        <v>7.0</v>
      </c>
      <c r="AH20" s="89">
        <f t="shared" si="21"/>
        <v>875</v>
      </c>
      <c r="AI20" s="89">
        <f t="shared" si="22"/>
        <v>1820</v>
      </c>
      <c r="AJ20" s="89">
        <v>13.0</v>
      </c>
      <c r="AK20" s="89">
        <f t="shared" si="23"/>
        <v>2080</v>
      </c>
      <c r="AL20" s="89">
        <f t="shared" si="24"/>
        <v>3900</v>
      </c>
      <c r="AM20" s="89">
        <v>2.0</v>
      </c>
      <c r="AN20" s="89">
        <f t="shared" si="25"/>
        <v>400</v>
      </c>
      <c r="AO20" s="89">
        <f t="shared" si="26"/>
        <v>680</v>
      </c>
      <c r="AP20" s="89">
        <v>12.0</v>
      </c>
      <c r="AQ20" s="89">
        <f t="shared" si="27"/>
        <v>2700</v>
      </c>
      <c r="AR20" s="89">
        <f t="shared" si="28"/>
        <v>4560</v>
      </c>
      <c r="AS20" s="89">
        <v>1.0</v>
      </c>
      <c r="AT20" s="89">
        <f t="shared" si="29"/>
        <v>225</v>
      </c>
      <c r="AU20" s="89">
        <f t="shared" si="30"/>
        <v>380</v>
      </c>
      <c r="AV20" s="89">
        <v>9.0</v>
      </c>
      <c r="AW20" s="89">
        <f t="shared" si="31"/>
        <v>2025</v>
      </c>
      <c r="AX20" s="89">
        <f t="shared" si="32"/>
        <v>3420</v>
      </c>
      <c r="AY20" s="35">
        <v>45520.0</v>
      </c>
      <c r="AZ20" s="34">
        <f t="shared" si="33"/>
        <v>28780</v>
      </c>
      <c r="BA20" s="89" t="s">
        <v>33</v>
      </c>
    </row>
    <row r="21" ht="15.75" customHeight="1">
      <c r="A21" s="88">
        <v>17.0</v>
      </c>
      <c r="B21" s="89" t="s">
        <v>34</v>
      </c>
      <c r="C21" s="89">
        <v>18.0</v>
      </c>
      <c r="D21" s="89">
        <f t="shared" si="1"/>
        <v>720</v>
      </c>
      <c r="E21" s="89">
        <f t="shared" si="2"/>
        <v>1440</v>
      </c>
      <c r="F21" s="89">
        <v>8.0</v>
      </c>
      <c r="G21" s="89">
        <f t="shared" si="3"/>
        <v>536</v>
      </c>
      <c r="H21" s="89">
        <f t="shared" si="4"/>
        <v>800</v>
      </c>
      <c r="I21" s="89">
        <v>15.0</v>
      </c>
      <c r="J21" s="89">
        <f t="shared" si="5"/>
        <v>900</v>
      </c>
      <c r="K21" s="89">
        <f t="shared" si="6"/>
        <v>1800</v>
      </c>
      <c r="L21" s="89">
        <v>17.0</v>
      </c>
      <c r="M21" s="89">
        <f t="shared" si="7"/>
        <v>935</v>
      </c>
      <c r="N21" s="89">
        <f t="shared" si="8"/>
        <v>1870</v>
      </c>
      <c r="O21" s="89">
        <v>4.0</v>
      </c>
      <c r="P21" s="89">
        <f t="shared" si="9"/>
        <v>240</v>
      </c>
      <c r="Q21" s="89">
        <f t="shared" si="10"/>
        <v>480</v>
      </c>
      <c r="R21" s="89">
        <v>11.0</v>
      </c>
      <c r="S21" s="89">
        <f t="shared" si="11"/>
        <v>660</v>
      </c>
      <c r="T21" s="89">
        <f t="shared" si="12"/>
        <v>1320</v>
      </c>
      <c r="U21" s="89">
        <v>5.0</v>
      </c>
      <c r="V21" s="89">
        <f t="shared" si="13"/>
        <v>500</v>
      </c>
      <c r="W21" s="89">
        <f t="shared" si="14"/>
        <v>1000</v>
      </c>
      <c r="X21" s="89">
        <v>14.0</v>
      </c>
      <c r="Y21" s="89">
        <f t="shared" si="15"/>
        <v>1680</v>
      </c>
      <c r="Z21" s="89">
        <f t="shared" si="16"/>
        <v>3640</v>
      </c>
      <c r="AA21" s="89">
        <v>2.0</v>
      </c>
      <c r="AB21" s="89">
        <f t="shared" si="17"/>
        <v>250</v>
      </c>
      <c r="AC21" s="89">
        <f t="shared" si="18"/>
        <v>500</v>
      </c>
      <c r="AD21" s="89">
        <v>4.0</v>
      </c>
      <c r="AE21" s="89">
        <f t="shared" si="19"/>
        <v>520</v>
      </c>
      <c r="AF21" s="89">
        <f t="shared" si="20"/>
        <v>1040</v>
      </c>
      <c r="AG21" s="89">
        <v>9.0</v>
      </c>
      <c r="AH21" s="89">
        <f t="shared" si="21"/>
        <v>1125</v>
      </c>
      <c r="AI21" s="89">
        <f t="shared" si="22"/>
        <v>2340</v>
      </c>
      <c r="AJ21" s="89">
        <v>8.0</v>
      </c>
      <c r="AK21" s="89">
        <f t="shared" si="23"/>
        <v>1280</v>
      </c>
      <c r="AL21" s="89">
        <f t="shared" si="24"/>
        <v>2400</v>
      </c>
      <c r="AM21" s="89">
        <v>8.0</v>
      </c>
      <c r="AN21" s="89">
        <f t="shared" si="25"/>
        <v>1600</v>
      </c>
      <c r="AO21" s="89">
        <f t="shared" si="26"/>
        <v>2720</v>
      </c>
      <c r="AP21" s="89">
        <v>11.0</v>
      </c>
      <c r="AQ21" s="89">
        <f t="shared" si="27"/>
        <v>2475</v>
      </c>
      <c r="AR21" s="89">
        <f t="shared" si="28"/>
        <v>4180</v>
      </c>
      <c r="AS21" s="89">
        <v>4.0</v>
      </c>
      <c r="AT21" s="89">
        <f t="shared" si="29"/>
        <v>900</v>
      </c>
      <c r="AU21" s="89">
        <f t="shared" si="30"/>
        <v>1520</v>
      </c>
      <c r="AV21" s="89">
        <v>5.0</v>
      </c>
      <c r="AW21" s="89">
        <f t="shared" si="31"/>
        <v>1125</v>
      </c>
      <c r="AX21" s="89">
        <f t="shared" si="32"/>
        <v>1900</v>
      </c>
      <c r="AY21" s="35">
        <v>45521.0</v>
      </c>
      <c r="AZ21" s="34">
        <f t="shared" si="33"/>
        <v>28950</v>
      </c>
      <c r="BA21" s="89" t="s">
        <v>34</v>
      </c>
    </row>
    <row r="22" ht="15.75" customHeight="1">
      <c r="A22" s="88">
        <v>18.0</v>
      </c>
      <c r="B22" s="89" t="s">
        <v>35</v>
      </c>
      <c r="C22" s="89">
        <v>8.0</v>
      </c>
      <c r="D22" s="89">
        <f t="shared" si="1"/>
        <v>320</v>
      </c>
      <c r="E22" s="89">
        <f t="shared" si="2"/>
        <v>640</v>
      </c>
      <c r="F22" s="89">
        <v>4.0</v>
      </c>
      <c r="G22" s="89">
        <f t="shared" si="3"/>
        <v>268</v>
      </c>
      <c r="H22" s="89">
        <f t="shared" si="4"/>
        <v>400</v>
      </c>
      <c r="I22" s="89">
        <v>14.0</v>
      </c>
      <c r="J22" s="89">
        <f t="shared" si="5"/>
        <v>840</v>
      </c>
      <c r="K22" s="89">
        <f t="shared" si="6"/>
        <v>1680</v>
      </c>
      <c r="L22" s="89">
        <v>10.0</v>
      </c>
      <c r="M22" s="89">
        <f t="shared" si="7"/>
        <v>550</v>
      </c>
      <c r="N22" s="89">
        <f t="shared" si="8"/>
        <v>1100</v>
      </c>
      <c r="O22" s="89">
        <v>8.0</v>
      </c>
      <c r="P22" s="89">
        <f t="shared" si="9"/>
        <v>480</v>
      </c>
      <c r="Q22" s="89">
        <f t="shared" si="10"/>
        <v>960</v>
      </c>
      <c r="R22" s="89">
        <v>9.0</v>
      </c>
      <c r="S22" s="89">
        <f t="shared" si="11"/>
        <v>540</v>
      </c>
      <c r="T22" s="89">
        <f t="shared" si="12"/>
        <v>1080</v>
      </c>
      <c r="U22" s="89">
        <v>9.0</v>
      </c>
      <c r="V22" s="89">
        <f t="shared" si="13"/>
        <v>900</v>
      </c>
      <c r="W22" s="89">
        <f t="shared" si="14"/>
        <v>1800</v>
      </c>
      <c r="X22" s="89">
        <v>9.0</v>
      </c>
      <c r="Y22" s="89">
        <f t="shared" si="15"/>
        <v>1080</v>
      </c>
      <c r="Z22" s="89">
        <f t="shared" si="16"/>
        <v>2340</v>
      </c>
      <c r="AA22" s="89">
        <v>2.0</v>
      </c>
      <c r="AB22" s="89">
        <f t="shared" si="17"/>
        <v>250</v>
      </c>
      <c r="AC22" s="89">
        <f t="shared" si="18"/>
        <v>500</v>
      </c>
      <c r="AD22" s="89">
        <v>8.0</v>
      </c>
      <c r="AE22" s="89">
        <f t="shared" si="19"/>
        <v>1040</v>
      </c>
      <c r="AF22" s="89">
        <f t="shared" si="20"/>
        <v>2080</v>
      </c>
      <c r="AG22" s="89">
        <v>8.0</v>
      </c>
      <c r="AH22" s="89">
        <f t="shared" si="21"/>
        <v>1000</v>
      </c>
      <c r="AI22" s="89">
        <f t="shared" si="22"/>
        <v>2080</v>
      </c>
      <c r="AJ22" s="89">
        <v>14.0</v>
      </c>
      <c r="AK22" s="89">
        <f t="shared" si="23"/>
        <v>2240</v>
      </c>
      <c r="AL22" s="89">
        <f t="shared" si="24"/>
        <v>4200</v>
      </c>
      <c r="AM22" s="89">
        <v>5.0</v>
      </c>
      <c r="AN22" s="89">
        <f t="shared" si="25"/>
        <v>1000</v>
      </c>
      <c r="AO22" s="89">
        <f t="shared" si="26"/>
        <v>1700</v>
      </c>
      <c r="AP22" s="89">
        <v>15.0</v>
      </c>
      <c r="AQ22" s="89">
        <f t="shared" si="27"/>
        <v>3375</v>
      </c>
      <c r="AR22" s="89">
        <f t="shared" si="28"/>
        <v>5700</v>
      </c>
      <c r="AS22" s="89">
        <v>3.0</v>
      </c>
      <c r="AT22" s="89">
        <f t="shared" si="29"/>
        <v>675</v>
      </c>
      <c r="AU22" s="89">
        <f t="shared" si="30"/>
        <v>1140</v>
      </c>
      <c r="AV22" s="89">
        <v>8.0</v>
      </c>
      <c r="AW22" s="89">
        <f t="shared" si="31"/>
        <v>1800</v>
      </c>
      <c r="AX22" s="89">
        <f t="shared" si="32"/>
        <v>3040</v>
      </c>
      <c r="AY22" s="35">
        <v>45522.0</v>
      </c>
      <c r="AZ22" s="34">
        <f t="shared" si="33"/>
        <v>30440</v>
      </c>
      <c r="BA22" s="89" t="s">
        <v>35</v>
      </c>
    </row>
    <row r="23" ht="15.75" customHeight="1">
      <c r="A23" s="88">
        <v>19.0</v>
      </c>
      <c r="B23" s="89" t="s">
        <v>36</v>
      </c>
      <c r="C23" s="89">
        <v>15.0</v>
      </c>
      <c r="D23" s="89">
        <f t="shared" si="1"/>
        <v>600</v>
      </c>
      <c r="E23" s="89">
        <f t="shared" si="2"/>
        <v>1200</v>
      </c>
      <c r="F23" s="89">
        <v>8.0</v>
      </c>
      <c r="G23" s="89">
        <f t="shared" si="3"/>
        <v>536</v>
      </c>
      <c r="H23" s="89">
        <f t="shared" si="4"/>
        <v>800</v>
      </c>
      <c r="I23" s="89">
        <v>16.0</v>
      </c>
      <c r="J23" s="89">
        <f t="shared" si="5"/>
        <v>960</v>
      </c>
      <c r="K23" s="89">
        <f t="shared" si="6"/>
        <v>1920</v>
      </c>
      <c r="L23" s="89">
        <v>8.0</v>
      </c>
      <c r="M23" s="89">
        <f t="shared" si="7"/>
        <v>440</v>
      </c>
      <c r="N23" s="89">
        <f t="shared" si="8"/>
        <v>880</v>
      </c>
      <c r="O23" s="89">
        <v>8.0</v>
      </c>
      <c r="P23" s="89">
        <f t="shared" si="9"/>
        <v>480</v>
      </c>
      <c r="Q23" s="89">
        <f t="shared" si="10"/>
        <v>960</v>
      </c>
      <c r="R23" s="89">
        <v>4.0</v>
      </c>
      <c r="S23" s="89">
        <f t="shared" si="11"/>
        <v>240</v>
      </c>
      <c r="T23" s="89">
        <f t="shared" si="12"/>
        <v>480</v>
      </c>
      <c r="U23" s="89">
        <v>12.0</v>
      </c>
      <c r="V23" s="89">
        <f t="shared" si="13"/>
        <v>1200</v>
      </c>
      <c r="W23" s="89">
        <f t="shared" si="14"/>
        <v>2400</v>
      </c>
      <c r="X23" s="89">
        <v>3.0</v>
      </c>
      <c r="Y23" s="89">
        <f t="shared" si="15"/>
        <v>360</v>
      </c>
      <c r="Z23" s="89">
        <f t="shared" si="16"/>
        <v>780</v>
      </c>
      <c r="AA23" s="89">
        <v>1.0</v>
      </c>
      <c r="AB23" s="89">
        <f t="shared" si="17"/>
        <v>125</v>
      </c>
      <c r="AC23" s="89">
        <f t="shared" si="18"/>
        <v>250</v>
      </c>
      <c r="AD23" s="89">
        <v>2.0</v>
      </c>
      <c r="AE23" s="89">
        <f t="shared" si="19"/>
        <v>260</v>
      </c>
      <c r="AF23" s="89">
        <f t="shared" si="20"/>
        <v>520</v>
      </c>
      <c r="AG23" s="89">
        <v>8.0</v>
      </c>
      <c r="AH23" s="89">
        <f t="shared" si="21"/>
        <v>1000</v>
      </c>
      <c r="AI23" s="89">
        <f t="shared" si="22"/>
        <v>2080</v>
      </c>
      <c r="AJ23" s="89">
        <v>0.0</v>
      </c>
      <c r="AK23" s="89">
        <f t="shared" si="23"/>
        <v>0</v>
      </c>
      <c r="AL23" s="89">
        <f t="shared" si="24"/>
        <v>0</v>
      </c>
      <c r="AM23" s="89">
        <v>7.0</v>
      </c>
      <c r="AN23" s="89">
        <f t="shared" si="25"/>
        <v>1400</v>
      </c>
      <c r="AO23" s="89">
        <f t="shared" si="26"/>
        <v>2380</v>
      </c>
      <c r="AP23" s="89">
        <v>5.0</v>
      </c>
      <c r="AQ23" s="89">
        <f t="shared" si="27"/>
        <v>1125</v>
      </c>
      <c r="AR23" s="89">
        <f t="shared" si="28"/>
        <v>1900</v>
      </c>
      <c r="AS23" s="89">
        <v>6.0</v>
      </c>
      <c r="AT23" s="89">
        <f t="shared" si="29"/>
        <v>1350</v>
      </c>
      <c r="AU23" s="89">
        <f t="shared" si="30"/>
        <v>2280</v>
      </c>
      <c r="AV23" s="89">
        <v>3.0</v>
      </c>
      <c r="AW23" s="89">
        <f t="shared" si="31"/>
        <v>675</v>
      </c>
      <c r="AX23" s="89">
        <f t="shared" si="32"/>
        <v>1140</v>
      </c>
      <c r="AY23" s="35">
        <v>45523.0</v>
      </c>
      <c r="AZ23" s="34">
        <f t="shared" si="33"/>
        <v>19970</v>
      </c>
      <c r="BA23" s="89" t="s">
        <v>36</v>
      </c>
    </row>
    <row r="24" ht="15.75" customHeight="1">
      <c r="A24" s="88">
        <v>20.0</v>
      </c>
      <c r="B24" s="89" t="s">
        <v>37</v>
      </c>
      <c r="C24" s="89">
        <v>18.0</v>
      </c>
      <c r="D24" s="89">
        <f t="shared" si="1"/>
        <v>720</v>
      </c>
      <c r="E24" s="89">
        <f t="shared" si="2"/>
        <v>1440</v>
      </c>
      <c r="F24" s="89">
        <v>5.0</v>
      </c>
      <c r="G24" s="89">
        <f t="shared" si="3"/>
        <v>335</v>
      </c>
      <c r="H24" s="89">
        <f t="shared" si="4"/>
        <v>500</v>
      </c>
      <c r="I24" s="89">
        <v>14.0</v>
      </c>
      <c r="J24" s="89">
        <f t="shared" si="5"/>
        <v>840</v>
      </c>
      <c r="K24" s="89">
        <f t="shared" si="6"/>
        <v>1680</v>
      </c>
      <c r="L24" s="89">
        <v>8.0</v>
      </c>
      <c r="M24" s="89">
        <f t="shared" si="7"/>
        <v>440</v>
      </c>
      <c r="N24" s="89">
        <f t="shared" si="8"/>
        <v>880</v>
      </c>
      <c r="O24" s="89">
        <v>7.0</v>
      </c>
      <c r="P24" s="89">
        <f t="shared" si="9"/>
        <v>420</v>
      </c>
      <c r="Q24" s="89">
        <f t="shared" si="10"/>
        <v>840</v>
      </c>
      <c r="R24" s="90">
        <v>11.0</v>
      </c>
      <c r="S24" s="89">
        <f t="shared" si="11"/>
        <v>660</v>
      </c>
      <c r="T24" s="89">
        <f t="shared" si="12"/>
        <v>1320</v>
      </c>
      <c r="U24" s="89">
        <v>1.0</v>
      </c>
      <c r="V24" s="89">
        <f t="shared" si="13"/>
        <v>100</v>
      </c>
      <c r="W24" s="89">
        <f t="shared" si="14"/>
        <v>200</v>
      </c>
      <c r="X24" s="89">
        <v>6.0</v>
      </c>
      <c r="Y24" s="89">
        <f t="shared" si="15"/>
        <v>720</v>
      </c>
      <c r="Z24" s="89">
        <f t="shared" si="16"/>
        <v>1560</v>
      </c>
      <c r="AA24" s="89">
        <v>4.0</v>
      </c>
      <c r="AB24" s="89">
        <f t="shared" si="17"/>
        <v>500</v>
      </c>
      <c r="AC24" s="89">
        <f t="shared" si="18"/>
        <v>1000</v>
      </c>
      <c r="AD24" s="89">
        <v>5.0</v>
      </c>
      <c r="AE24" s="89">
        <f t="shared" si="19"/>
        <v>650</v>
      </c>
      <c r="AF24" s="89">
        <f t="shared" si="20"/>
        <v>1300</v>
      </c>
      <c r="AG24" s="89">
        <v>4.0</v>
      </c>
      <c r="AH24" s="89">
        <f t="shared" si="21"/>
        <v>500</v>
      </c>
      <c r="AI24" s="89">
        <f t="shared" si="22"/>
        <v>1040</v>
      </c>
      <c r="AJ24" s="89">
        <v>3.0</v>
      </c>
      <c r="AK24" s="89">
        <f t="shared" si="23"/>
        <v>480</v>
      </c>
      <c r="AL24" s="89">
        <f t="shared" si="24"/>
        <v>900</v>
      </c>
      <c r="AM24" s="89">
        <v>2.0</v>
      </c>
      <c r="AN24" s="89">
        <f t="shared" si="25"/>
        <v>400</v>
      </c>
      <c r="AO24" s="89">
        <f t="shared" si="26"/>
        <v>680</v>
      </c>
      <c r="AP24" s="89">
        <v>8.0</v>
      </c>
      <c r="AQ24" s="89">
        <f t="shared" si="27"/>
        <v>1800</v>
      </c>
      <c r="AR24" s="89">
        <f t="shared" si="28"/>
        <v>3040</v>
      </c>
      <c r="AS24" s="89">
        <v>5.0</v>
      </c>
      <c r="AT24" s="89">
        <f t="shared" si="29"/>
        <v>1125</v>
      </c>
      <c r="AU24" s="89">
        <f t="shared" si="30"/>
        <v>1900</v>
      </c>
      <c r="AV24" s="89">
        <v>1.0</v>
      </c>
      <c r="AW24" s="89">
        <f t="shared" si="31"/>
        <v>225</v>
      </c>
      <c r="AX24" s="89">
        <f t="shared" si="32"/>
        <v>380</v>
      </c>
      <c r="AY24" s="35">
        <v>45524.0</v>
      </c>
      <c r="AZ24" s="34">
        <f t="shared" si="33"/>
        <v>18660</v>
      </c>
      <c r="BA24" s="89" t="s">
        <v>37</v>
      </c>
    </row>
    <row r="25" ht="15.75" customHeight="1">
      <c r="A25" s="88">
        <v>21.0</v>
      </c>
      <c r="B25" s="89" t="s">
        <v>31</v>
      </c>
      <c r="C25" s="89">
        <v>13.0</v>
      </c>
      <c r="D25" s="89">
        <f t="shared" si="1"/>
        <v>520</v>
      </c>
      <c r="E25" s="89">
        <f t="shared" si="2"/>
        <v>1040</v>
      </c>
      <c r="F25" s="89">
        <v>15.0</v>
      </c>
      <c r="G25" s="89">
        <f t="shared" si="3"/>
        <v>1005</v>
      </c>
      <c r="H25" s="89">
        <f t="shared" si="4"/>
        <v>1500</v>
      </c>
      <c r="I25" s="89">
        <v>15.0</v>
      </c>
      <c r="J25" s="89">
        <f t="shared" si="5"/>
        <v>900</v>
      </c>
      <c r="K25" s="89">
        <f t="shared" si="6"/>
        <v>1800</v>
      </c>
      <c r="L25" s="89">
        <v>15.0</v>
      </c>
      <c r="M25" s="89">
        <f t="shared" si="7"/>
        <v>825</v>
      </c>
      <c r="N25" s="89">
        <f t="shared" si="8"/>
        <v>1650</v>
      </c>
      <c r="O25" s="89">
        <v>5.0</v>
      </c>
      <c r="P25" s="89">
        <f t="shared" si="9"/>
        <v>300</v>
      </c>
      <c r="Q25" s="89">
        <f t="shared" si="10"/>
        <v>600</v>
      </c>
      <c r="R25" s="90">
        <v>12.0</v>
      </c>
      <c r="S25" s="89">
        <f t="shared" si="11"/>
        <v>720</v>
      </c>
      <c r="T25" s="89">
        <f t="shared" si="12"/>
        <v>1440</v>
      </c>
      <c r="U25" s="89">
        <v>4.0</v>
      </c>
      <c r="V25" s="89">
        <f t="shared" si="13"/>
        <v>400</v>
      </c>
      <c r="W25" s="89">
        <f t="shared" si="14"/>
        <v>800</v>
      </c>
      <c r="X25" s="89">
        <v>5.0</v>
      </c>
      <c r="Y25" s="89">
        <f t="shared" si="15"/>
        <v>600</v>
      </c>
      <c r="Z25" s="89">
        <f t="shared" si="16"/>
        <v>1300</v>
      </c>
      <c r="AA25" s="89">
        <v>7.0</v>
      </c>
      <c r="AB25" s="89">
        <f t="shared" si="17"/>
        <v>875</v>
      </c>
      <c r="AC25" s="89">
        <f t="shared" si="18"/>
        <v>1750</v>
      </c>
      <c r="AD25" s="89">
        <v>14.0</v>
      </c>
      <c r="AE25" s="89">
        <f t="shared" si="19"/>
        <v>1820</v>
      </c>
      <c r="AF25" s="89">
        <f t="shared" si="20"/>
        <v>3640</v>
      </c>
      <c r="AG25" s="89">
        <v>10.0</v>
      </c>
      <c r="AH25" s="89">
        <f t="shared" si="21"/>
        <v>1250</v>
      </c>
      <c r="AI25" s="89">
        <f t="shared" si="22"/>
        <v>2600</v>
      </c>
      <c r="AJ25" s="89">
        <v>7.0</v>
      </c>
      <c r="AK25" s="89">
        <f t="shared" si="23"/>
        <v>1120</v>
      </c>
      <c r="AL25" s="89">
        <f t="shared" si="24"/>
        <v>2100</v>
      </c>
      <c r="AM25" s="89">
        <v>3.0</v>
      </c>
      <c r="AN25" s="89">
        <f t="shared" si="25"/>
        <v>600</v>
      </c>
      <c r="AO25" s="89">
        <f t="shared" si="26"/>
        <v>1020</v>
      </c>
      <c r="AP25" s="89">
        <v>11.0</v>
      </c>
      <c r="AQ25" s="89">
        <f t="shared" si="27"/>
        <v>2475</v>
      </c>
      <c r="AR25" s="89">
        <f t="shared" si="28"/>
        <v>4180</v>
      </c>
      <c r="AS25" s="89">
        <v>6.0</v>
      </c>
      <c r="AT25" s="89">
        <f t="shared" si="29"/>
        <v>1350</v>
      </c>
      <c r="AU25" s="89">
        <f t="shared" si="30"/>
        <v>2280</v>
      </c>
      <c r="AV25" s="89">
        <v>1.0</v>
      </c>
      <c r="AW25" s="89">
        <f t="shared" si="31"/>
        <v>225</v>
      </c>
      <c r="AX25" s="89">
        <f t="shared" si="32"/>
        <v>380</v>
      </c>
      <c r="AY25" s="35">
        <v>45525.0</v>
      </c>
      <c r="AZ25" s="34">
        <f t="shared" si="33"/>
        <v>28080</v>
      </c>
      <c r="BA25" s="89" t="s">
        <v>31</v>
      </c>
    </row>
    <row r="26" ht="15.75" customHeight="1">
      <c r="A26" s="88">
        <v>22.0</v>
      </c>
      <c r="B26" s="89" t="s">
        <v>32</v>
      </c>
      <c r="C26" s="89">
        <v>12.0</v>
      </c>
      <c r="D26" s="89">
        <f t="shared" si="1"/>
        <v>480</v>
      </c>
      <c r="E26" s="89">
        <f t="shared" si="2"/>
        <v>960</v>
      </c>
      <c r="F26" s="89">
        <v>9.0</v>
      </c>
      <c r="G26" s="89">
        <f t="shared" si="3"/>
        <v>603</v>
      </c>
      <c r="H26" s="89">
        <f t="shared" si="4"/>
        <v>900</v>
      </c>
      <c r="I26" s="89">
        <v>10.0</v>
      </c>
      <c r="J26" s="89">
        <f t="shared" si="5"/>
        <v>600</v>
      </c>
      <c r="K26" s="89">
        <f t="shared" si="6"/>
        <v>1200</v>
      </c>
      <c r="L26" s="89">
        <v>9.0</v>
      </c>
      <c r="M26" s="89">
        <f t="shared" si="7"/>
        <v>495</v>
      </c>
      <c r="N26" s="89">
        <f t="shared" si="8"/>
        <v>990</v>
      </c>
      <c r="O26" s="89">
        <v>2.0</v>
      </c>
      <c r="P26" s="89">
        <f t="shared" si="9"/>
        <v>120</v>
      </c>
      <c r="Q26" s="89">
        <f t="shared" si="10"/>
        <v>240</v>
      </c>
      <c r="R26" s="90">
        <v>14.0</v>
      </c>
      <c r="S26" s="89">
        <f t="shared" si="11"/>
        <v>840</v>
      </c>
      <c r="T26" s="89">
        <f t="shared" si="12"/>
        <v>1680</v>
      </c>
      <c r="U26" s="89">
        <v>16.0</v>
      </c>
      <c r="V26" s="89">
        <f t="shared" si="13"/>
        <v>1600</v>
      </c>
      <c r="W26" s="89">
        <f t="shared" si="14"/>
        <v>3200</v>
      </c>
      <c r="X26" s="89">
        <v>14.0</v>
      </c>
      <c r="Y26" s="89">
        <f t="shared" si="15"/>
        <v>1680</v>
      </c>
      <c r="Z26" s="89">
        <f t="shared" si="16"/>
        <v>3640</v>
      </c>
      <c r="AA26" s="89">
        <v>3.0</v>
      </c>
      <c r="AB26" s="89">
        <f t="shared" si="17"/>
        <v>375</v>
      </c>
      <c r="AC26" s="89">
        <f t="shared" si="18"/>
        <v>750</v>
      </c>
      <c r="AD26" s="89">
        <v>5.0</v>
      </c>
      <c r="AE26" s="89">
        <f t="shared" si="19"/>
        <v>650</v>
      </c>
      <c r="AF26" s="89">
        <f t="shared" si="20"/>
        <v>1300</v>
      </c>
      <c r="AG26" s="89">
        <v>12.0</v>
      </c>
      <c r="AH26" s="89">
        <f t="shared" si="21"/>
        <v>1500</v>
      </c>
      <c r="AI26" s="89">
        <f t="shared" si="22"/>
        <v>3120</v>
      </c>
      <c r="AJ26" s="89">
        <v>8.0</v>
      </c>
      <c r="AK26" s="89">
        <f t="shared" si="23"/>
        <v>1280</v>
      </c>
      <c r="AL26" s="89">
        <f t="shared" si="24"/>
        <v>2400</v>
      </c>
      <c r="AM26" s="89">
        <v>2.0</v>
      </c>
      <c r="AN26" s="89">
        <f t="shared" si="25"/>
        <v>400</v>
      </c>
      <c r="AO26" s="89">
        <f t="shared" si="26"/>
        <v>680</v>
      </c>
      <c r="AP26" s="89">
        <v>7.0</v>
      </c>
      <c r="AQ26" s="89">
        <f t="shared" si="27"/>
        <v>1575</v>
      </c>
      <c r="AR26" s="89">
        <f t="shared" si="28"/>
        <v>2660</v>
      </c>
      <c r="AS26" s="89">
        <v>3.0</v>
      </c>
      <c r="AT26" s="89">
        <f t="shared" si="29"/>
        <v>675</v>
      </c>
      <c r="AU26" s="89">
        <f t="shared" si="30"/>
        <v>1140</v>
      </c>
      <c r="AV26" s="89">
        <v>4.0</v>
      </c>
      <c r="AW26" s="89">
        <f t="shared" si="31"/>
        <v>900</v>
      </c>
      <c r="AX26" s="89">
        <f t="shared" si="32"/>
        <v>1520</v>
      </c>
      <c r="AY26" s="35">
        <v>45526.0</v>
      </c>
      <c r="AZ26" s="34">
        <f t="shared" si="33"/>
        <v>26380</v>
      </c>
      <c r="BA26" s="89" t="s">
        <v>32</v>
      </c>
    </row>
    <row r="27" ht="15.75" customHeight="1">
      <c r="A27" s="88">
        <v>23.0</v>
      </c>
      <c r="B27" s="89" t="s">
        <v>33</v>
      </c>
      <c r="C27" s="89">
        <v>7.0</v>
      </c>
      <c r="D27" s="89">
        <f t="shared" si="1"/>
        <v>280</v>
      </c>
      <c r="E27" s="89">
        <f t="shared" si="2"/>
        <v>560</v>
      </c>
      <c r="F27" s="89">
        <v>6.0</v>
      </c>
      <c r="G27" s="89">
        <f t="shared" si="3"/>
        <v>402</v>
      </c>
      <c r="H27" s="89">
        <f t="shared" si="4"/>
        <v>600</v>
      </c>
      <c r="I27" s="89">
        <v>14.0</v>
      </c>
      <c r="J27" s="89">
        <f t="shared" si="5"/>
        <v>840</v>
      </c>
      <c r="K27" s="89">
        <f t="shared" si="6"/>
        <v>1680</v>
      </c>
      <c r="L27" s="89">
        <v>14.0</v>
      </c>
      <c r="M27" s="89">
        <f t="shared" si="7"/>
        <v>770</v>
      </c>
      <c r="N27" s="89">
        <f t="shared" si="8"/>
        <v>1540</v>
      </c>
      <c r="O27" s="89">
        <v>9.0</v>
      </c>
      <c r="P27" s="89">
        <f t="shared" si="9"/>
        <v>540</v>
      </c>
      <c r="Q27" s="89">
        <f t="shared" si="10"/>
        <v>1080</v>
      </c>
      <c r="R27" s="90">
        <v>8.0</v>
      </c>
      <c r="S27" s="89">
        <f t="shared" si="11"/>
        <v>480</v>
      </c>
      <c r="T27" s="89">
        <f t="shared" si="12"/>
        <v>960</v>
      </c>
      <c r="U27" s="89">
        <v>11.0</v>
      </c>
      <c r="V27" s="89">
        <f t="shared" si="13"/>
        <v>1100</v>
      </c>
      <c r="W27" s="89">
        <f t="shared" si="14"/>
        <v>2200</v>
      </c>
      <c r="X27" s="89">
        <v>11.0</v>
      </c>
      <c r="Y27" s="89">
        <f t="shared" si="15"/>
        <v>1320</v>
      </c>
      <c r="Z27" s="89">
        <f t="shared" si="16"/>
        <v>2860</v>
      </c>
      <c r="AA27" s="89">
        <v>1.0</v>
      </c>
      <c r="AB27" s="89">
        <f t="shared" si="17"/>
        <v>125</v>
      </c>
      <c r="AC27" s="89">
        <f t="shared" si="18"/>
        <v>250</v>
      </c>
      <c r="AD27" s="89">
        <v>5.0</v>
      </c>
      <c r="AE27" s="89">
        <f t="shared" si="19"/>
        <v>650</v>
      </c>
      <c r="AF27" s="89">
        <f t="shared" si="20"/>
        <v>1300</v>
      </c>
      <c r="AG27" s="89">
        <v>9.0</v>
      </c>
      <c r="AH27" s="89">
        <f t="shared" si="21"/>
        <v>1125</v>
      </c>
      <c r="AI27" s="89">
        <f t="shared" si="22"/>
        <v>2340</v>
      </c>
      <c r="AJ27" s="89">
        <v>8.0</v>
      </c>
      <c r="AK27" s="89">
        <f t="shared" si="23"/>
        <v>1280</v>
      </c>
      <c r="AL27" s="89">
        <f t="shared" si="24"/>
        <v>2400</v>
      </c>
      <c r="AM27" s="89">
        <v>13.0</v>
      </c>
      <c r="AN27" s="89">
        <f t="shared" si="25"/>
        <v>2600</v>
      </c>
      <c r="AO27" s="89">
        <f t="shared" si="26"/>
        <v>4420</v>
      </c>
      <c r="AP27" s="89">
        <v>5.0</v>
      </c>
      <c r="AQ27" s="89">
        <f t="shared" si="27"/>
        <v>1125</v>
      </c>
      <c r="AR27" s="89">
        <f t="shared" si="28"/>
        <v>1900</v>
      </c>
      <c r="AS27" s="89">
        <v>4.0</v>
      </c>
      <c r="AT27" s="89">
        <f t="shared" si="29"/>
        <v>900</v>
      </c>
      <c r="AU27" s="89">
        <f t="shared" si="30"/>
        <v>1520</v>
      </c>
      <c r="AV27" s="89">
        <v>5.0</v>
      </c>
      <c r="AW27" s="89">
        <f t="shared" si="31"/>
        <v>1125</v>
      </c>
      <c r="AX27" s="89">
        <f t="shared" si="32"/>
        <v>1900</v>
      </c>
      <c r="AY27" s="35">
        <v>45527.0</v>
      </c>
      <c r="AZ27" s="34">
        <f t="shared" si="33"/>
        <v>27510</v>
      </c>
      <c r="BA27" s="89" t="s">
        <v>33</v>
      </c>
    </row>
    <row r="28" ht="15.75" customHeight="1">
      <c r="A28" s="88">
        <v>24.0</v>
      </c>
      <c r="B28" s="89" t="s">
        <v>34</v>
      </c>
      <c r="C28" s="89">
        <v>20.0</v>
      </c>
      <c r="D28" s="89">
        <f t="shared" si="1"/>
        <v>800</v>
      </c>
      <c r="E28" s="89">
        <f t="shared" si="2"/>
        <v>1600</v>
      </c>
      <c r="F28" s="89">
        <v>17.0</v>
      </c>
      <c r="G28" s="89">
        <f t="shared" si="3"/>
        <v>1139</v>
      </c>
      <c r="H28" s="89">
        <f t="shared" si="4"/>
        <v>1700</v>
      </c>
      <c r="I28" s="89">
        <v>17.0</v>
      </c>
      <c r="J28" s="89">
        <f t="shared" si="5"/>
        <v>1020</v>
      </c>
      <c r="K28" s="89">
        <f t="shared" si="6"/>
        <v>2040</v>
      </c>
      <c r="L28" s="89">
        <v>8.0</v>
      </c>
      <c r="M28" s="89">
        <f t="shared" si="7"/>
        <v>440</v>
      </c>
      <c r="N28" s="89">
        <f t="shared" si="8"/>
        <v>880</v>
      </c>
      <c r="O28" s="89">
        <v>8.0</v>
      </c>
      <c r="P28" s="89">
        <f t="shared" si="9"/>
        <v>480</v>
      </c>
      <c r="Q28" s="89">
        <f t="shared" si="10"/>
        <v>960</v>
      </c>
      <c r="R28" s="89">
        <v>15.0</v>
      </c>
      <c r="S28" s="89">
        <f t="shared" si="11"/>
        <v>900</v>
      </c>
      <c r="T28" s="89">
        <f t="shared" si="12"/>
        <v>1800</v>
      </c>
      <c r="U28" s="89">
        <v>14.0</v>
      </c>
      <c r="V28" s="89">
        <f t="shared" si="13"/>
        <v>1400</v>
      </c>
      <c r="W28" s="89">
        <f t="shared" si="14"/>
        <v>2800</v>
      </c>
      <c r="X28" s="89">
        <v>1.0</v>
      </c>
      <c r="Y28" s="89">
        <f t="shared" si="15"/>
        <v>120</v>
      </c>
      <c r="Z28" s="89">
        <f t="shared" si="16"/>
        <v>260</v>
      </c>
      <c r="AA28" s="89">
        <v>3.0</v>
      </c>
      <c r="AB28" s="89">
        <f t="shared" si="17"/>
        <v>375</v>
      </c>
      <c r="AC28" s="89">
        <f t="shared" si="18"/>
        <v>750</v>
      </c>
      <c r="AD28" s="89">
        <v>9.0</v>
      </c>
      <c r="AE28" s="89">
        <f t="shared" si="19"/>
        <v>1170</v>
      </c>
      <c r="AF28" s="89">
        <f t="shared" si="20"/>
        <v>2340</v>
      </c>
      <c r="AG28" s="89">
        <v>4.0</v>
      </c>
      <c r="AH28" s="89">
        <f t="shared" si="21"/>
        <v>500</v>
      </c>
      <c r="AI28" s="89">
        <f t="shared" si="22"/>
        <v>1040</v>
      </c>
      <c r="AJ28" s="89">
        <v>12.0</v>
      </c>
      <c r="AK28" s="89">
        <f t="shared" si="23"/>
        <v>1920</v>
      </c>
      <c r="AL28" s="89">
        <f t="shared" si="24"/>
        <v>3600</v>
      </c>
      <c r="AM28" s="89">
        <v>4.0</v>
      </c>
      <c r="AN28" s="89">
        <f t="shared" si="25"/>
        <v>800</v>
      </c>
      <c r="AO28" s="89">
        <f t="shared" si="26"/>
        <v>1360</v>
      </c>
      <c r="AP28" s="89">
        <v>16.0</v>
      </c>
      <c r="AQ28" s="89">
        <f t="shared" si="27"/>
        <v>3600</v>
      </c>
      <c r="AR28" s="89">
        <f t="shared" si="28"/>
        <v>6080</v>
      </c>
      <c r="AS28" s="89">
        <v>4.0</v>
      </c>
      <c r="AT28" s="89">
        <f t="shared" si="29"/>
        <v>900</v>
      </c>
      <c r="AU28" s="89">
        <f t="shared" si="30"/>
        <v>1520</v>
      </c>
      <c r="AV28" s="89">
        <v>6.0</v>
      </c>
      <c r="AW28" s="89">
        <f t="shared" si="31"/>
        <v>1350</v>
      </c>
      <c r="AX28" s="89">
        <f t="shared" si="32"/>
        <v>2280</v>
      </c>
      <c r="AY28" s="35">
        <v>45528.0</v>
      </c>
      <c r="AZ28" s="34">
        <f t="shared" si="33"/>
        <v>31010</v>
      </c>
      <c r="BA28" s="89" t="s">
        <v>34</v>
      </c>
    </row>
    <row r="29" ht="15.75" customHeight="1">
      <c r="A29" s="88">
        <v>25.0</v>
      </c>
      <c r="B29" s="89" t="s">
        <v>35</v>
      </c>
      <c r="C29" s="89">
        <v>10.0</v>
      </c>
      <c r="D29" s="89">
        <f t="shared" si="1"/>
        <v>400</v>
      </c>
      <c r="E29" s="89">
        <f t="shared" si="2"/>
        <v>800</v>
      </c>
      <c r="F29" s="89">
        <v>15.0</v>
      </c>
      <c r="G29" s="89">
        <f t="shared" si="3"/>
        <v>1005</v>
      </c>
      <c r="H29" s="89">
        <f t="shared" si="4"/>
        <v>1500</v>
      </c>
      <c r="I29" s="89">
        <v>12.0</v>
      </c>
      <c r="J29" s="89">
        <f t="shared" si="5"/>
        <v>720</v>
      </c>
      <c r="K29" s="89">
        <f t="shared" si="6"/>
        <v>1440</v>
      </c>
      <c r="L29" s="89">
        <v>15.0</v>
      </c>
      <c r="M29" s="89">
        <f t="shared" si="7"/>
        <v>825</v>
      </c>
      <c r="N29" s="89">
        <f t="shared" si="8"/>
        <v>1650</v>
      </c>
      <c r="O29" s="89">
        <v>6.0</v>
      </c>
      <c r="P29" s="89">
        <f t="shared" si="9"/>
        <v>360</v>
      </c>
      <c r="Q29" s="89">
        <f t="shared" si="10"/>
        <v>720</v>
      </c>
      <c r="R29" s="89">
        <v>11.0</v>
      </c>
      <c r="S29" s="89">
        <f t="shared" si="11"/>
        <v>660</v>
      </c>
      <c r="T29" s="89">
        <f t="shared" si="12"/>
        <v>1320</v>
      </c>
      <c r="U29" s="89">
        <v>11.0</v>
      </c>
      <c r="V29" s="89">
        <f t="shared" si="13"/>
        <v>1100</v>
      </c>
      <c r="W29" s="89">
        <f t="shared" si="14"/>
        <v>2200</v>
      </c>
      <c r="X29" s="89">
        <v>4.0</v>
      </c>
      <c r="Y29" s="89">
        <f t="shared" si="15"/>
        <v>480</v>
      </c>
      <c r="Z29" s="89">
        <f t="shared" si="16"/>
        <v>1040</v>
      </c>
      <c r="AA29" s="89">
        <v>1.0</v>
      </c>
      <c r="AB29" s="89">
        <f t="shared" si="17"/>
        <v>125</v>
      </c>
      <c r="AC29" s="89">
        <f t="shared" si="18"/>
        <v>250</v>
      </c>
      <c r="AD29" s="89">
        <v>6.0</v>
      </c>
      <c r="AE29" s="89">
        <f t="shared" si="19"/>
        <v>780</v>
      </c>
      <c r="AF29" s="89">
        <f t="shared" si="20"/>
        <v>1560</v>
      </c>
      <c r="AG29" s="89">
        <v>9.0</v>
      </c>
      <c r="AH29" s="89">
        <f t="shared" si="21"/>
        <v>1125</v>
      </c>
      <c r="AI29" s="89">
        <f t="shared" si="22"/>
        <v>2340</v>
      </c>
      <c r="AJ29" s="89">
        <v>0.0</v>
      </c>
      <c r="AK29" s="89">
        <f t="shared" si="23"/>
        <v>0</v>
      </c>
      <c r="AL29" s="89">
        <f t="shared" si="24"/>
        <v>0</v>
      </c>
      <c r="AM29" s="89">
        <v>14.0</v>
      </c>
      <c r="AN29" s="89">
        <f t="shared" si="25"/>
        <v>2800</v>
      </c>
      <c r="AO29" s="89">
        <f t="shared" si="26"/>
        <v>4760</v>
      </c>
      <c r="AP29" s="89">
        <v>12.0</v>
      </c>
      <c r="AQ29" s="89">
        <f t="shared" si="27"/>
        <v>2700</v>
      </c>
      <c r="AR29" s="89">
        <f t="shared" si="28"/>
        <v>4560</v>
      </c>
      <c r="AS29" s="89">
        <v>7.0</v>
      </c>
      <c r="AT29" s="89">
        <f t="shared" si="29"/>
        <v>1575</v>
      </c>
      <c r="AU29" s="89">
        <f t="shared" si="30"/>
        <v>2660</v>
      </c>
      <c r="AV29" s="89">
        <v>1.0</v>
      </c>
      <c r="AW29" s="89">
        <f t="shared" si="31"/>
        <v>225</v>
      </c>
      <c r="AX29" s="89">
        <f t="shared" si="32"/>
        <v>380</v>
      </c>
      <c r="AY29" s="35">
        <v>45529.0</v>
      </c>
      <c r="AZ29" s="34">
        <f t="shared" si="33"/>
        <v>27180</v>
      </c>
      <c r="BA29" s="89" t="s">
        <v>35</v>
      </c>
    </row>
    <row r="30" ht="15.75" customHeight="1">
      <c r="A30" s="88">
        <v>26.0</v>
      </c>
      <c r="B30" s="89" t="s">
        <v>36</v>
      </c>
      <c r="C30" s="89">
        <v>14.0</v>
      </c>
      <c r="D30" s="89">
        <f t="shared" si="1"/>
        <v>560</v>
      </c>
      <c r="E30" s="89">
        <f t="shared" si="2"/>
        <v>1120</v>
      </c>
      <c r="F30" s="89">
        <v>10.0</v>
      </c>
      <c r="G30" s="89">
        <f t="shared" si="3"/>
        <v>670</v>
      </c>
      <c r="H30" s="89">
        <f t="shared" si="4"/>
        <v>1000</v>
      </c>
      <c r="I30" s="89">
        <v>12.0</v>
      </c>
      <c r="J30" s="89">
        <f t="shared" si="5"/>
        <v>720</v>
      </c>
      <c r="K30" s="89">
        <f t="shared" si="6"/>
        <v>1440</v>
      </c>
      <c r="L30" s="89">
        <v>11.0</v>
      </c>
      <c r="M30" s="89">
        <f t="shared" si="7"/>
        <v>605</v>
      </c>
      <c r="N30" s="89">
        <f t="shared" si="8"/>
        <v>1210</v>
      </c>
      <c r="O30" s="89">
        <v>7.0</v>
      </c>
      <c r="P30" s="89">
        <f t="shared" si="9"/>
        <v>420</v>
      </c>
      <c r="Q30" s="89">
        <f t="shared" si="10"/>
        <v>840</v>
      </c>
      <c r="R30" s="89">
        <v>8.0</v>
      </c>
      <c r="S30" s="89">
        <f t="shared" si="11"/>
        <v>480</v>
      </c>
      <c r="T30" s="89">
        <f t="shared" si="12"/>
        <v>960</v>
      </c>
      <c r="U30" s="89">
        <v>12.0</v>
      </c>
      <c r="V30" s="89">
        <f t="shared" si="13"/>
        <v>1200</v>
      </c>
      <c r="W30" s="89">
        <f t="shared" si="14"/>
        <v>2400</v>
      </c>
      <c r="X30" s="89">
        <v>3.0</v>
      </c>
      <c r="Y30" s="89">
        <f t="shared" si="15"/>
        <v>360</v>
      </c>
      <c r="Z30" s="89">
        <f t="shared" si="16"/>
        <v>780</v>
      </c>
      <c r="AA30" s="89">
        <v>4.0</v>
      </c>
      <c r="AB30" s="89">
        <f t="shared" si="17"/>
        <v>500</v>
      </c>
      <c r="AC30" s="89">
        <f t="shared" si="18"/>
        <v>1000</v>
      </c>
      <c r="AD30" s="89">
        <v>8.0</v>
      </c>
      <c r="AE30" s="89">
        <f t="shared" si="19"/>
        <v>1040</v>
      </c>
      <c r="AF30" s="89">
        <f t="shared" si="20"/>
        <v>2080</v>
      </c>
      <c r="AG30" s="89">
        <v>10.0</v>
      </c>
      <c r="AH30" s="89">
        <f t="shared" si="21"/>
        <v>1250</v>
      </c>
      <c r="AI30" s="89">
        <f t="shared" si="22"/>
        <v>2600</v>
      </c>
      <c r="AJ30" s="89">
        <v>5.0</v>
      </c>
      <c r="AK30" s="89">
        <f t="shared" si="23"/>
        <v>800</v>
      </c>
      <c r="AL30" s="89">
        <f t="shared" si="24"/>
        <v>1500</v>
      </c>
      <c r="AM30" s="89">
        <v>10.0</v>
      </c>
      <c r="AN30" s="89">
        <f t="shared" si="25"/>
        <v>2000</v>
      </c>
      <c r="AO30" s="89">
        <f t="shared" si="26"/>
        <v>3400</v>
      </c>
      <c r="AP30" s="89">
        <v>6.0</v>
      </c>
      <c r="AQ30" s="89">
        <f t="shared" si="27"/>
        <v>1350</v>
      </c>
      <c r="AR30" s="89">
        <f t="shared" si="28"/>
        <v>2280</v>
      </c>
      <c r="AS30" s="89">
        <v>5.0</v>
      </c>
      <c r="AT30" s="89">
        <f t="shared" si="29"/>
        <v>1125</v>
      </c>
      <c r="AU30" s="89">
        <f t="shared" si="30"/>
        <v>1900</v>
      </c>
      <c r="AV30" s="89">
        <v>5.0</v>
      </c>
      <c r="AW30" s="89">
        <f t="shared" si="31"/>
        <v>1125</v>
      </c>
      <c r="AX30" s="89">
        <f t="shared" si="32"/>
        <v>1900</v>
      </c>
      <c r="AY30" s="35">
        <v>45530.0</v>
      </c>
      <c r="AZ30" s="34">
        <f t="shared" si="33"/>
        <v>26410</v>
      </c>
      <c r="BA30" s="89" t="s">
        <v>36</v>
      </c>
    </row>
    <row r="31" ht="15.75" customHeight="1">
      <c r="A31" s="88">
        <v>27.0</v>
      </c>
      <c r="B31" s="89" t="s">
        <v>37</v>
      </c>
      <c r="C31" s="89">
        <v>18.0</v>
      </c>
      <c r="D31" s="89">
        <f t="shared" si="1"/>
        <v>720</v>
      </c>
      <c r="E31" s="89">
        <f t="shared" si="2"/>
        <v>1440</v>
      </c>
      <c r="F31" s="89">
        <v>3.0</v>
      </c>
      <c r="G31" s="89">
        <f t="shared" si="3"/>
        <v>201</v>
      </c>
      <c r="H31" s="89">
        <f t="shared" si="4"/>
        <v>300</v>
      </c>
      <c r="I31" s="89">
        <v>16.0</v>
      </c>
      <c r="J31" s="89">
        <f t="shared" si="5"/>
        <v>960</v>
      </c>
      <c r="K31" s="89">
        <f t="shared" si="6"/>
        <v>1920</v>
      </c>
      <c r="L31" s="89">
        <v>15.0</v>
      </c>
      <c r="M31" s="89">
        <f t="shared" si="7"/>
        <v>825</v>
      </c>
      <c r="N31" s="89">
        <f t="shared" si="8"/>
        <v>1650</v>
      </c>
      <c r="O31" s="89">
        <v>3.0</v>
      </c>
      <c r="P31" s="89">
        <f t="shared" si="9"/>
        <v>180</v>
      </c>
      <c r="Q31" s="89">
        <f t="shared" si="10"/>
        <v>360</v>
      </c>
      <c r="R31" s="90">
        <v>16.0</v>
      </c>
      <c r="S31" s="89">
        <f t="shared" si="11"/>
        <v>960</v>
      </c>
      <c r="T31" s="89">
        <f t="shared" si="12"/>
        <v>1920</v>
      </c>
      <c r="U31" s="89">
        <v>6.0</v>
      </c>
      <c r="V31" s="89">
        <f t="shared" si="13"/>
        <v>600</v>
      </c>
      <c r="W31" s="89">
        <f t="shared" si="14"/>
        <v>1200</v>
      </c>
      <c r="X31" s="89">
        <v>4.0</v>
      </c>
      <c r="Y31" s="89">
        <f t="shared" si="15"/>
        <v>480</v>
      </c>
      <c r="Z31" s="89">
        <f t="shared" si="16"/>
        <v>1040</v>
      </c>
      <c r="AA31" s="89">
        <v>4.0</v>
      </c>
      <c r="AB31" s="89">
        <f t="shared" si="17"/>
        <v>500</v>
      </c>
      <c r="AC31" s="89">
        <f t="shared" si="18"/>
        <v>1000</v>
      </c>
      <c r="AD31" s="89">
        <v>4.0</v>
      </c>
      <c r="AE31" s="89">
        <f t="shared" si="19"/>
        <v>520</v>
      </c>
      <c r="AF31" s="89">
        <f t="shared" si="20"/>
        <v>1040</v>
      </c>
      <c r="AG31" s="89">
        <v>9.0</v>
      </c>
      <c r="AH31" s="89">
        <f t="shared" si="21"/>
        <v>1125</v>
      </c>
      <c r="AI31" s="89">
        <f t="shared" si="22"/>
        <v>2340</v>
      </c>
      <c r="AJ31" s="89">
        <v>4.0</v>
      </c>
      <c r="AK31" s="89">
        <f t="shared" si="23"/>
        <v>640</v>
      </c>
      <c r="AL31" s="89">
        <f t="shared" si="24"/>
        <v>1200</v>
      </c>
      <c r="AM31" s="89">
        <v>3.0</v>
      </c>
      <c r="AN31" s="89">
        <f t="shared" si="25"/>
        <v>600</v>
      </c>
      <c r="AO31" s="89">
        <f t="shared" si="26"/>
        <v>1020</v>
      </c>
      <c r="AP31" s="89">
        <v>2.0</v>
      </c>
      <c r="AQ31" s="89">
        <f t="shared" si="27"/>
        <v>450</v>
      </c>
      <c r="AR31" s="89">
        <f t="shared" si="28"/>
        <v>760</v>
      </c>
      <c r="AS31" s="89">
        <v>4.0</v>
      </c>
      <c r="AT31" s="89">
        <f t="shared" si="29"/>
        <v>900</v>
      </c>
      <c r="AU31" s="89">
        <f t="shared" si="30"/>
        <v>1520</v>
      </c>
      <c r="AV31" s="89">
        <v>3.0</v>
      </c>
      <c r="AW31" s="89">
        <f t="shared" si="31"/>
        <v>675</v>
      </c>
      <c r="AX31" s="89">
        <f t="shared" si="32"/>
        <v>1140</v>
      </c>
      <c r="AY31" s="35">
        <v>45531.0</v>
      </c>
      <c r="AZ31" s="34">
        <f t="shared" si="33"/>
        <v>19850</v>
      </c>
      <c r="BA31" s="89" t="s">
        <v>37</v>
      </c>
    </row>
    <row r="32" ht="15.75" customHeight="1">
      <c r="A32" s="88">
        <v>28.0</v>
      </c>
      <c r="B32" s="89" t="s">
        <v>31</v>
      </c>
      <c r="C32" s="89">
        <v>20.0</v>
      </c>
      <c r="D32" s="89">
        <f t="shared" si="1"/>
        <v>800</v>
      </c>
      <c r="E32" s="89">
        <f t="shared" si="2"/>
        <v>1600</v>
      </c>
      <c r="F32" s="89">
        <v>13.0</v>
      </c>
      <c r="G32" s="89">
        <f t="shared" si="3"/>
        <v>871</v>
      </c>
      <c r="H32" s="89">
        <f t="shared" si="4"/>
        <v>1300</v>
      </c>
      <c r="I32" s="89">
        <v>11.0</v>
      </c>
      <c r="J32" s="89">
        <f t="shared" si="5"/>
        <v>660</v>
      </c>
      <c r="K32" s="89">
        <f t="shared" si="6"/>
        <v>1320</v>
      </c>
      <c r="L32" s="89">
        <v>10.0</v>
      </c>
      <c r="M32" s="89">
        <f t="shared" si="7"/>
        <v>550</v>
      </c>
      <c r="N32" s="89">
        <f t="shared" si="8"/>
        <v>1100</v>
      </c>
      <c r="O32" s="89">
        <v>9.0</v>
      </c>
      <c r="P32" s="89">
        <f t="shared" si="9"/>
        <v>540</v>
      </c>
      <c r="Q32" s="89">
        <f t="shared" si="10"/>
        <v>1080</v>
      </c>
      <c r="R32" s="90">
        <v>13.0</v>
      </c>
      <c r="S32" s="89">
        <f t="shared" si="11"/>
        <v>780</v>
      </c>
      <c r="T32" s="89">
        <f t="shared" si="12"/>
        <v>1560</v>
      </c>
      <c r="U32" s="89">
        <v>6.0</v>
      </c>
      <c r="V32" s="89">
        <f t="shared" si="13"/>
        <v>600</v>
      </c>
      <c r="W32" s="89">
        <f t="shared" si="14"/>
        <v>1200</v>
      </c>
      <c r="X32" s="89">
        <v>5.0</v>
      </c>
      <c r="Y32" s="89">
        <f t="shared" si="15"/>
        <v>600</v>
      </c>
      <c r="Z32" s="89">
        <f t="shared" si="16"/>
        <v>1300</v>
      </c>
      <c r="AA32" s="89">
        <v>5.0</v>
      </c>
      <c r="AB32" s="89">
        <f t="shared" si="17"/>
        <v>625</v>
      </c>
      <c r="AC32" s="89">
        <f t="shared" si="18"/>
        <v>1250</v>
      </c>
      <c r="AD32" s="89">
        <v>10.0</v>
      </c>
      <c r="AE32" s="89">
        <f t="shared" si="19"/>
        <v>1300</v>
      </c>
      <c r="AF32" s="89">
        <f t="shared" si="20"/>
        <v>2600</v>
      </c>
      <c r="AG32" s="89">
        <v>9.0</v>
      </c>
      <c r="AH32" s="89">
        <f t="shared" si="21"/>
        <v>1125</v>
      </c>
      <c r="AI32" s="89">
        <f t="shared" si="22"/>
        <v>2340</v>
      </c>
      <c r="AJ32" s="89">
        <v>9.0</v>
      </c>
      <c r="AK32" s="89">
        <f t="shared" si="23"/>
        <v>1440</v>
      </c>
      <c r="AL32" s="89">
        <f t="shared" si="24"/>
        <v>2700</v>
      </c>
      <c r="AM32" s="89">
        <v>9.0</v>
      </c>
      <c r="AN32" s="89">
        <f t="shared" si="25"/>
        <v>1800</v>
      </c>
      <c r="AO32" s="89">
        <f t="shared" si="26"/>
        <v>3060</v>
      </c>
      <c r="AP32" s="89">
        <v>12.0</v>
      </c>
      <c r="AQ32" s="89">
        <f t="shared" si="27"/>
        <v>2700</v>
      </c>
      <c r="AR32" s="89">
        <f t="shared" si="28"/>
        <v>4560</v>
      </c>
      <c r="AS32" s="89">
        <v>9.0</v>
      </c>
      <c r="AT32" s="89">
        <f t="shared" si="29"/>
        <v>2025</v>
      </c>
      <c r="AU32" s="89">
        <f t="shared" si="30"/>
        <v>3420</v>
      </c>
      <c r="AV32" s="89">
        <v>6.0</v>
      </c>
      <c r="AW32" s="89">
        <f t="shared" si="31"/>
        <v>1350</v>
      </c>
      <c r="AX32" s="89">
        <f t="shared" si="32"/>
        <v>2280</v>
      </c>
      <c r="AY32" s="35">
        <v>45532.0</v>
      </c>
      <c r="AZ32" s="34">
        <f t="shared" si="33"/>
        <v>32670</v>
      </c>
      <c r="BA32" s="89" t="s">
        <v>31</v>
      </c>
    </row>
    <row r="33" ht="15.75" customHeight="1">
      <c r="A33" s="88">
        <v>29.0</v>
      </c>
      <c r="B33" s="89" t="s">
        <v>32</v>
      </c>
      <c r="C33" s="89">
        <v>9.0</v>
      </c>
      <c r="D33" s="89">
        <f t="shared" si="1"/>
        <v>360</v>
      </c>
      <c r="E33" s="89">
        <f t="shared" si="2"/>
        <v>720</v>
      </c>
      <c r="F33" s="89">
        <v>3.0</v>
      </c>
      <c r="G33" s="89">
        <f t="shared" si="3"/>
        <v>201</v>
      </c>
      <c r="H33" s="89">
        <f t="shared" si="4"/>
        <v>300</v>
      </c>
      <c r="I33" s="89">
        <v>15.0</v>
      </c>
      <c r="J33" s="89">
        <f t="shared" si="5"/>
        <v>900</v>
      </c>
      <c r="K33" s="89">
        <f t="shared" si="6"/>
        <v>1800</v>
      </c>
      <c r="L33" s="89">
        <v>14.0</v>
      </c>
      <c r="M33" s="89">
        <f t="shared" si="7"/>
        <v>770</v>
      </c>
      <c r="N33" s="89">
        <f t="shared" si="8"/>
        <v>1540</v>
      </c>
      <c r="O33" s="89">
        <v>4.0</v>
      </c>
      <c r="P33" s="89">
        <f t="shared" si="9"/>
        <v>240</v>
      </c>
      <c r="Q33" s="89">
        <f t="shared" si="10"/>
        <v>480</v>
      </c>
      <c r="R33" s="90">
        <v>15.0</v>
      </c>
      <c r="S33" s="89">
        <f t="shared" si="11"/>
        <v>900</v>
      </c>
      <c r="T33" s="89">
        <f t="shared" si="12"/>
        <v>1800</v>
      </c>
      <c r="U33" s="89">
        <v>16.0</v>
      </c>
      <c r="V33" s="89">
        <f t="shared" si="13"/>
        <v>1600</v>
      </c>
      <c r="W33" s="89">
        <f t="shared" si="14"/>
        <v>3200</v>
      </c>
      <c r="X33" s="89">
        <v>16.0</v>
      </c>
      <c r="Y33" s="89">
        <f t="shared" si="15"/>
        <v>1920</v>
      </c>
      <c r="Z33" s="89">
        <f t="shared" si="16"/>
        <v>4160</v>
      </c>
      <c r="AA33" s="89">
        <v>8.0</v>
      </c>
      <c r="AB33" s="89">
        <f t="shared" si="17"/>
        <v>1000</v>
      </c>
      <c r="AC33" s="89">
        <f t="shared" si="18"/>
        <v>2000</v>
      </c>
      <c r="AD33" s="89">
        <v>12.0</v>
      </c>
      <c r="AE33" s="89">
        <f t="shared" si="19"/>
        <v>1560</v>
      </c>
      <c r="AF33" s="89">
        <f t="shared" si="20"/>
        <v>3120</v>
      </c>
      <c r="AG33" s="89">
        <v>11.0</v>
      </c>
      <c r="AH33" s="89">
        <f t="shared" si="21"/>
        <v>1375</v>
      </c>
      <c r="AI33" s="89">
        <f t="shared" si="22"/>
        <v>2860</v>
      </c>
      <c r="AJ33" s="89">
        <v>3.0</v>
      </c>
      <c r="AK33" s="89">
        <f t="shared" si="23"/>
        <v>480</v>
      </c>
      <c r="AL33" s="89">
        <f t="shared" si="24"/>
        <v>900</v>
      </c>
      <c r="AM33" s="89">
        <v>4.0</v>
      </c>
      <c r="AN33" s="89">
        <f t="shared" si="25"/>
        <v>800</v>
      </c>
      <c r="AO33" s="89">
        <f t="shared" si="26"/>
        <v>1360</v>
      </c>
      <c r="AP33" s="89">
        <v>3.0</v>
      </c>
      <c r="AQ33" s="89">
        <f t="shared" si="27"/>
        <v>675</v>
      </c>
      <c r="AR33" s="89">
        <f t="shared" si="28"/>
        <v>1140</v>
      </c>
      <c r="AS33" s="89">
        <v>6.0</v>
      </c>
      <c r="AT33" s="89">
        <f t="shared" si="29"/>
        <v>1350</v>
      </c>
      <c r="AU33" s="89">
        <f t="shared" si="30"/>
        <v>2280</v>
      </c>
      <c r="AV33" s="89">
        <v>8.0</v>
      </c>
      <c r="AW33" s="89">
        <f t="shared" si="31"/>
        <v>1800</v>
      </c>
      <c r="AX33" s="89">
        <f t="shared" si="32"/>
        <v>3040</v>
      </c>
      <c r="AY33" s="35">
        <v>45533.0</v>
      </c>
      <c r="AZ33" s="34">
        <f t="shared" si="33"/>
        <v>30700</v>
      </c>
      <c r="BA33" s="89" t="s">
        <v>32</v>
      </c>
    </row>
    <row r="34" ht="15.75" customHeight="1">
      <c r="A34" s="88">
        <v>30.0</v>
      </c>
      <c r="B34" s="89" t="s">
        <v>33</v>
      </c>
      <c r="C34" s="89">
        <v>7.0</v>
      </c>
      <c r="D34" s="89">
        <f t="shared" si="1"/>
        <v>280</v>
      </c>
      <c r="E34" s="89">
        <f t="shared" si="2"/>
        <v>560</v>
      </c>
      <c r="F34" s="89">
        <v>11.0</v>
      </c>
      <c r="G34" s="89">
        <f t="shared" si="3"/>
        <v>737</v>
      </c>
      <c r="H34" s="89">
        <f t="shared" si="4"/>
        <v>1100</v>
      </c>
      <c r="I34" s="89">
        <v>15.0</v>
      </c>
      <c r="J34" s="89">
        <f t="shared" si="5"/>
        <v>900</v>
      </c>
      <c r="K34" s="89">
        <f t="shared" si="6"/>
        <v>1800</v>
      </c>
      <c r="L34" s="89">
        <v>8.0</v>
      </c>
      <c r="M34" s="89">
        <f t="shared" si="7"/>
        <v>440</v>
      </c>
      <c r="N34" s="89">
        <f t="shared" si="8"/>
        <v>880</v>
      </c>
      <c r="O34" s="89">
        <v>8.0</v>
      </c>
      <c r="P34" s="89">
        <f t="shared" si="9"/>
        <v>480</v>
      </c>
      <c r="Q34" s="89">
        <f t="shared" si="10"/>
        <v>960</v>
      </c>
      <c r="R34" s="90">
        <v>17.0</v>
      </c>
      <c r="S34" s="89">
        <f t="shared" si="11"/>
        <v>1020</v>
      </c>
      <c r="T34" s="89">
        <f t="shared" si="12"/>
        <v>2040</v>
      </c>
      <c r="U34" s="89">
        <v>5.0</v>
      </c>
      <c r="V34" s="89">
        <f t="shared" si="13"/>
        <v>500</v>
      </c>
      <c r="W34" s="89">
        <f t="shared" si="14"/>
        <v>1000</v>
      </c>
      <c r="X34" s="89">
        <v>7.0</v>
      </c>
      <c r="Y34" s="89">
        <f t="shared" si="15"/>
        <v>840</v>
      </c>
      <c r="Z34" s="89">
        <f t="shared" si="16"/>
        <v>1820</v>
      </c>
      <c r="AA34" s="89">
        <v>4.0</v>
      </c>
      <c r="AB34" s="89">
        <f t="shared" si="17"/>
        <v>500</v>
      </c>
      <c r="AC34" s="89">
        <f t="shared" si="18"/>
        <v>1000</v>
      </c>
      <c r="AD34" s="89">
        <v>14.0</v>
      </c>
      <c r="AE34" s="89">
        <f t="shared" si="19"/>
        <v>1820</v>
      </c>
      <c r="AF34" s="89">
        <f t="shared" si="20"/>
        <v>3640</v>
      </c>
      <c r="AG34" s="89">
        <v>4.0</v>
      </c>
      <c r="AH34" s="89">
        <f t="shared" si="21"/>
        <v>500</v>
      </c>
      <c r="AI34" s="89">
        <f t="shared" si="22"/>
        <v>1040</v>
      </c>
      <c r="AJ34" s="89">
        <v>6.0</v>
      </c>
      <c r="AK34" s="89">
        <f t="shared" si="23"/>
        <v>960</v>
      </c>
      <c r="AL34" s="89">
        <f t="shared" si="24"/>
        <v>1800</v>
      </c>
      <c r="AM34" s="89">
        <v>7.0</v>
      </c>
      <c r="AN34" s="89">
        <f t="shared" si="25"/>
        <v>1400</v>
      </c>
      <c r="AO34" s="89">
        <f t="shared" si="26"/>
        <v>2380</v>
      </c>
      <c r="AP34" s="89">
        <v>7.0</v>
      </c>
      <c r="AQ34" s="89">
        <f t="shared" si="27"/>
        <v>1575</v>
      </c>
      <c r="AR34" s="89">
        <f t="shared" si="28"/>
        <v>2660</v>
      </c>
      <c r="AS34" s="89">
        <v>11.0</v>
      </c>
      <c r="AT34" s="89">
        <f t="shared" si="29"/>
        <v>2475</v>
      </c>
      <c r="AU34" s="89">
        <f t="shared" si="30"/>
        <v>4180</v>
      </c>
      <c r="AV34" s="89">
        <v>5.0</v>
      </c>
      <c r="AW34" s="89">
        <f t="shared" si="31"/>
        <v>1125</v>
      </c>
      <c r="AX34" s="89">
        <f t="shared" si="32"/>
        <v>1900</v>
      </c>
      <c r="AY34" s="35">
        <v>45534.0</v>
      </c>
      <c r="AZ34" s="34">
        <f t="shared" si="33"/>
        <v>28760</v>
      </c>
      <c r="BA34" s="89" t="s">
        <v>33</v>
      </c>
    </row>
    <row r="35" ht="15.75" customHeight="1">
      <c r="A35" s="88">
        <v>31.0</v>
      </c>
      <c r="B35" s="89" t="s">
        <v>34</v>
      </c>
      <c r="C35" s="89">
        <v>11.0</v>
      </c>
      <c r="D35" s="89">
        <f t="shared" si="1"/>
        <v>440</v>
      </c>
      <c r="E35" s="89">
        <f t="shared" si="2"/>
        <v>880</v>
      </c>
      <c r="F35" s="89">
        <v>12.0</v>
      </c>
      <c r="G35" s="89">
        <f t="shared" si="3"/>
        <v>804</v>
      </c>
      <c r="H35" s="89">
        <f t="shared" si="4"/>
        <v>1200</v>
      </c>
      <c r="I35" s="89">
        <v>14.0</v>
      </c>
      <c r="J35" s="89">
        <f t="shared" si="5"/>
        <v>840</v>
      </c>
      <c r="K35" s="89">
        <f t="shared" si="6"/>
        <v>1680</v>
      </c>
      <c r="L35" s="89">
        <v>7.0</v>
      </c>
      <c r="M35" s="89">
        <f t="shared" si="7"/>
        <v>385</v>
      </c>
      <c r="N35" s="89">
        <f t="shared" si="8"/>
        <v>770</v>
      </c>
      <c r="O35" s="89">
        <v>6.0</v>
      </c>
      <c r="P35" s="89">
        <f t="shared" si="9"/>
        <v>360</v>
      </c>
      <c r="Q35" s="89">
        <f t="shared" si="10"/>
        <v>720</v>
      </c>
      <c r="R35" s="89">
        <v>9.0</v>
      </c>
      <c r="S35" s="89">
        <f t="shared" si="11"/>
        <v>540</v>
      </c>
      <c r="T35" s="89">
        <f t="shared" si="12"/>
        <v>1080</v>
      </c>
      <c r="U35" s="89">
        <v>12.0</v>
      </c>
      <c r="V35" s="89">
        <f t="shared" si="13"/>
        <v>1200</v>
      </c>
      <c r="W35" s="89">
        <f t="shared" si="14"/>
        <v>2400</v>
      </c>
      <c r="X35" s="89">
        <v>5.0</v>
      </c>
      <c r="Y35" s="89">
        <f t="shared" si="15"/>
        <v>600</v>
      </c>
      <c r="Z35" s="89">
        <f t="shared" si="16"/>
        <v>1300</v>
      </c>
      <c r="AA35" s="89">
        <v>3.0</v>
      </c>
      <c r="AB35" s="89">
        <f t="shared" si="17"/>
        <v>375</v>
      </c>
      <c r="AC35" s="89">
        <f t="shared" si="18"/>
        <v>750</v>
      </c>
      <c r="AD35" s="89">
        <v>5.0</v>
      </c>
      <c r="AE35" s="89">
        <f t="shared" si="19"/>
        <v>650</v>
      </c>
      <c r="AF35" s="89">
        <f t="shared" si="20"/>
        <v>1300</v>
      </c>
      <c r="AG35" s="89">
        <v>8.0</v>
      </c>
      <c r="AH35" s="89">
        <f t="shared" si="21"/>
        <v>1000</v>
      </c>
      <c r="AI35" s="89">
        <f t="shared" si="22"/>
        <v>2080</v>
      </c>
      <c r="AJ35" s="89">
        <v>10.0</v>
      </c>
      <c r="AK35" s="89">
        <f t="shared" si="23"/>
        <v>1600</v>
      </c>
      <c r="AL35" s="89">
        <f t="shared" si="24"/>
        <v>3000</v>
      </c>
      <c r="AM35" s="89">
        <v>8.0</v>
      </c>
      <c r="AN35" s="89">
        <f t="shared" si="25"/>
        <v>1600</v>
      </c>
      <c r="AO35" s="89">
        <f t="shared" si="26"/>
        <v>2720</v>
      </c>
      <c r="AP35" s="89">
        <v>15.0</v>
      </c>
      <c r="AQ35" s="89">
        <f t="shared" si="27"/>
        <v>3375</v>
      </c>
      <c r="AR35" s="89">
        <f t="shared" si="28"/>
        <v>5700</v>
      </c>
      <c r="AS35" s="89">
        <v>6.0</v>
      </c>
      <c r="AT35" s="89">
        <f t="shared" si="29"/>
        <v>1350</v>
      </c>
      <c r="AU35" s="89">
        <f t="shared" si="30"/>
        <v>2280</v>
      </c>
      <c r="AV35" s="89">
        <v>9.0</v>
      </c>
      <c r="AW35" s="89">
        <f t="shared" si="31"/>
        <v>2025</v>
      </c>
      <c r="AX35" s="89">
        <f t="shared" si="32"/>
        <v>3420</v>
      </c>
      <c r="AY35" s="35">
        <v>45535.0</v>
      </c>
      <c r="AZ35" s="34">
        <f t="shared" si="33"/>
        <v>31280</v>
      </c>
      <c r="BA35" s="89" t="s">
        <v>34</v>
      </c>
    </row>
    <row r="36" ht="15.75" customHeight="1">
      <c r="A36" s="37"/>
      <c r="B36" s="37"/>
      <c r="C36" s="34" t="s">
        <v>85</v>
      </c>
      <c r="D36" s="34">
        <f t="shared" ref="D36:E36" si="34">SUM(D5:D35)</f>
        <v>14440</v>
      </c>
      <c r="E36" s="34">
        <f t="shared" si="34"/>
        <v>28880</v>
      </c>
      <c r="F36" s="34" t="s">
        <v>85</v>
      </c>
      <c r="G36" s="34">
        <f t="shared" ref="G36:H36" si="35">SUM(G5:G35)</f>
        <v>17889</v>
      </c>
      <c r="H36" s="34">
        <f t="shared" si="35"/>
        <v>26700</v>
      </c>
      <c r="I36" s="34" t="s">
        <v>85</v>
      </c>
      <c r="J36" s="34">
        <f t="shared" ref="J36:K36" si="36">SUM(J5:J35)</f>
        <v>25740</v>
      </c>
      <c r="K36" s="34">
        <f t="shared" si="36"/>
        <v>51480</v>
      </c>
      <c r="L36" s="34" t="s">
        <v>85</v>
      </c>
      <c r="M36" s="34">
        <f t="shared" ref="M36:N36" si="37">SUM(M5:M35)</f>
        <v>18590</v>
      </c>
      <c r="N36" s="34">
        <f t="shared" si="37"/>
        <v>37180</v>
      </c>
      <c r="O36" s="34" t="s">
        <v>85</v>
      </c>
      <c r="P36" s="34">
        <f t="shared" ref="P36:Q36" si="38">SUM(P5:P35)</f>
        <v>12900</v>
      </c>
      <c r="Q36" s="34">
        <f t="shared" si="38"/>
        <v>25800</v>
      </c>
      <c r="R36" s="34" t="s">
        <v>85</v>
      </c>
      <c r="S36" s="34">
        <f t="shared" ref="S36:T36" si="39">SUM(S5:S35)</f>
        <v>23760</v>
      </c>
      <c r="T36" s="34">
        <f t="shared" si="39"/>
        <v>47520</v>
      </c>
      <c r="U36" s="34" t="s">
        <v>85</v>
      </c>
      <c r="V36" s="34">
        <f t="shared" ref="V36:W36" si="40">SUM(V5:V35)</f>
        <v>28900</v>
      </c>
      <c r="W36" s="34">
        <f t="shared" si="40"/>
        <v>57800</v>
      </c>
      <c r="X36" s="34" t="s">
        <v>85</v>
      </c>
      <c r="Y36" s="34">
        <f t="shared" ref="Y36:Z36" si="41">SUM(Y5:Y35)</f>
        <v>27360</v>
      </c>
      <c r="Z36" s="34">
        <f t="shared" si="41"/>
        <v>59280</v>
      </c>
      <c r="AA36" s="34" t="s">
        <v>85</v>
      </c>
      <c r="AB36" s="34">
        <f t="shared" ref="AB36:AC36" si="42">SUM(AB5:AB35)</f>
        <v>15375</v>
      </c>
      <c r="AC36" s="34">
        <f t="shared" si="42"/>
        <v>30750</v>
      </c>
      <c r="AD36" s="34" t="s">
        <v>85</v>
      </c>
      <c r="AE36" s="34">
        <f t="shared" ref="AE36:AF36" si="43">SUM(AE5:AE35)</f>
        <v>29250</v>
      </c>
      <c r="AF36" s="34">
        <f t="shared" si="43"/>
        <v>58500</v>
      </c>
      <c r="AG36" s="34" t="s">
        <v>85</v>
      </c>
      <c r="AH36" s="34">
        <f t="shared" ref="AH36:AI36" si="44">SUM(AH5:AH35)</f>
        <v>26250</v>
      </c>
      <c r="AI36" s="34">
        <f t="shared" si="44"/>
        <v>54600</v>
      </c>
      <c r="AJ36" s="34" t="s">
        <v>85</v>
      </c>
      <c r="AK36" s="34">
        <f t="shared" ref="AK36:AL36" si="45">SUM(AK5:AK35)</f>
        <v>36000</v>
      </c>
      <c r="AL36" s="34">
        <f t="shared" si="45"/>
        <v>67500</v>
      </c>
      <c r="AM36" s="34" t="s">
        <v>85</v>
      </c>
      <c r="AN36" s="34">
        <f t="shared" ref="AN36:AO36" si="46">SUM(AN5:AN35)</f>
        <v>40600</v>
      </c>
      <c r="AO36" s="34">
        <f t="shared" si="46"/>
        <v>69020</v>
      </c>
      <c r="AP36" s="34" t="s">
        <v>85</v>
      </c>
      <c r="AQ36" s="34">
        <f t="shared" ref="AQ36:AR36" si="47">SUM(AQ5:AQ35)</f>
        <v>57375</v>
      </c>
      <c r="AR36" s="34">
        <f t="shared" si="47"/>
        <v>96900</v>
      </c>
      <c r="AS36" s="34" t="s">
        <v>85</v>
      </c>
      <c r="AT36" s="34">
        <f t="shared" ref="AT36:AU36" si="48">SUM(AT5:AT35)</f>
        <v>36000</v>
      </c>
      <c r="AU36" s="34">
        <f t="shared" si="48"/>
        <v>60800</v>
      </c>
      <c r="AV36" s="34" t="s">
        <v>85</v>
      </c>
      <c r="AW36" s="34">
        <f t="shared" ref="AW36:AX36" si="49">SUM(AW5:AW35)</f>
        <v>31500</v>
      </c>
      <c r="AX36" s="34">
        <f t="shared" si="49"/>
        <v>53200</v>
      </c>
      <c r="AY36" s="34"/>
      <c r="AZ36" s="34"/>
      <c r="BA36" s="25"/>
    </row>
    <row r="37" ht="15.75" customHeight="1">
      <c r="A37" s="37"/>
      <c r="B37" s="37"/>
      <c r="C37" s="34" t="s">
        <v>86</v>
      </c>
      <c r="D37" s="34">
        <f>E36-D36</f>
        <v>14440</v>
      </c>
      <c r="E37" s="37"/>
      <c r="F37" s="34" t="s">
        <v>86</v>
      </c>
      <c r="G37" s="34">
        <f>(H36-G36)</f>
        <v>8811</v>
      </c>
      <c r="H37" s="37"/>
      <c r="I37" s="34" t="s">
        <v>86</v>
      </c>
      <c r="J37" s="34">
        <f>K36-J36</f>
        <v>25740</v>
      </c>
      <c r="K37" s="37"/>
      <c r="L37" s="34" t="s">
        <v>86</v>
      </c>
      <c r="M37" s="34">
        <f>N36-M36</f>
        <v>18590</v>
      </c>
      <c r="N37" s="37"/>
      <c r="O37" s="34" t="s">
        <v>86</v>
      </c>
      <c r="P37" s="34">
        <f>Q36-P36</f>
        <v>12900</v>
      </c>
      <c r="Q37" s="37"/>
      <c r="R37" s="34" t="s">
        <v>86</v>
      </c>
      <c r="S37" s="34">
        <f>T36-S36</f>
        <v>23760</v>
      </c>
      <c r="T37" s="37"/>
      <c r="U37" s="34" t="s">
        <v>86</v>
      </c>
      <c r="V37" s="34">
        <f>(W36-V36)</f>
        <v>28900</v>
      </c>
      <c r="W37" s="37"/>
      <c r="X37" s="34" t="s">
        <v>86</v>
      </c>
      <c r="Y37" s="34">
        <f>Z36-Y36</f>
        <v>31920</v>
      </c>
      <c r="Z37" s="37"/>
      <c r="AA37" s="34" t="s">
        <v>86</v>
      </c>
      <c r="AB37" s="34">
        <f>AC36-AB36</f>
        <v>15375</v>
      </c>
      <c r="AC37" s="37"/>
      <c r="AD37" s="34" t="s">
        <v>86</v>
      </c>
      <c r="AE37" s="34">
        <f>AF36-AE36</f>
        <v>29250</v>
      </c>
      <c r="AF37" s="37"/>
      <c r="AG37" s="34" t="s">
        <v>86</v>
      </c>
      <c r="AH37" s="34">
        <f>(AI36-AH36)</f>
        <v>28350</v>
      </c>
      <c r="AI37" s="37"/>
      <c r="AJ37" s="34" t="s">
        <v>86</v>
      </c>
      <c r="AK37" s="34">
        <f>AL36-AK36</f>
        <v>31500</v>
      </c>
      <c r="AL37" s="37"/>
      <c r="AM37" s="34" t="s">
        <v>86</v>
      </c>
      <c r="AN37" s="34">
        <f>AO36-AN36</f>
        <v>28420</v>
      </c>
      <c r="AO37" s="37"/>
      <c r="AP37" s="34" t="s">
        <v>86</v>
      </c>
      <c r="AQ37" s="34">
        <f>AR36-AQ36</f>
        <v>39525</v>
      </c>
      <c r="AR37" s="37"/>
      <c r="AS37" s="34" t="s">
        <v>86</v>
      </c>
      <c r="AT37" s="34">
        <f>AU36-AT36</f>
        <v>24800</v>
      </c>
      <c r="AU37" s="37"/>
      <c r="AV37" s="34" t="s">
        <v>86</v>
      </c>
      <c r="AW37" s="34">
        <f>AX36-AW36</f>
        <v>21700</v>
      </c>
      <c r="AX37" s="37"/>
      <c r="AY37" s="37"/>
      <c r="AZ37" s="37"/>
      <c r="BA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</row>
    <row r="39" ht="15.75" customHeight="1">
      <c r="A39" s="26"/>
      <c r="B39" s="26"/>
      <c r="C39" s="25" t="s">
        <v>87</v>
      </c>
      <c r="D39" s="25">
        <f>D37+G37+J37+M37+P37+S37+V37+Y37+AB37+AE37+AH37+AK37+AN37+AQ37+AT37+AW37</f>
        <v>383981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>
        <f>max(AZ5:AZ35)</f>
        <v>34920</v>
      </c>
      <c r="BA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>
        <f>min(AZ5:AZ35)</f>
        <v>17520</v>
      </c>
      <c r="BA40" s="26"/>
    </row>
    <row r="41" ht="15.75" customHeight="1">
      <c r="A41" s="26"/>
      <c r="B41" s="26"/>
      <c r="C41" s="25" t="s">
        <v>88</v>
      </c>
      <c r="D41" s="25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38" t="s">
        <v>106</v>
      </c>
      <c r="AZ41" s="26"/>
      <c r="BA41" s="26"/>
    </row>
    <row r="42" ht="15.75" customHeight="1">
      <c r="A42" s="26"/>
      <c r="B42" s="26"/>
      <c r="C42" s="25" t="s">
        <v>90</v>
      </c>
      <c r="D42" s="25">
        <v>50000.0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38"/>
      <c r="AW42" s="26"/>
      <c r="AX42" s="26"/>
      <c r="AY42" s="26"/>
      <c r="AZ42" s="38" t="s">
        <v>91</v>
      </c>
      <c r="BA42" s="26">
        <f t="shared" ref="BA42:BA48" si="50">AZ9+AZ16+AZ23+AZ30</f>
        <v>96170</v>
      </c>
    </row>
    <row r="43" ht="15.75" customHeight="1">
      <c r="A43" s="26"/>
      <c r="B43" s="26"/>
      <c r="C43" s="25" t="s">
        <v>92</v>
      </c>
      <c r="D43" s="25">
        <v>25000.0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38"/>
      <c r="AW43" s="26"/>
      <c r="AX43" s="26"/>
      <c r="AY43" s="26"/>
      <c r="AZ43" s="38" t="s">
        <v>93</v>
      </c>
      <c r="BA43" s="26">
        <f t="shared" si="50"/>
        <v>77500</v>
      </c>
    </row>
    <row r="44" ht="15.75" customHeight="1">
      <c r="A44" s="26"/>
      <c r="B44" s="26"/>
      <c r="C44" s="25" t="s">
        <v>94</v>
      </c>
      <c r="D44" s="25">
        <v>75000.0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38" t="s">
        <v>31</v>
      </c>
      <c r="BA44" s="26">
        <f t="shared" si="50"/>
        <v>117520</v>
      </c>
    </row>
    <row r="45" ht="15.75" customHeight="1">
      <c r="A45" s="26"/>
      <c r="B45" s="26"/>
      <c r="C45" s="25" t="s">
        <v>95</v>
      </c>
      <c r="D45" s="25">
        <v>42000.0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38" t="s">
        <v>96</v>
      </c>
      <c r="BA45" s="26">
        <f t="shared" si="50"/>
        <v>108000</v>
      </c>
    </row>
    <row r="46" ht="15.75" customHeight="1">
      <c r="A46" s="26"/>
      <c r="B46" s="26"/>
      <c r="C46" s="25" t="s">
        <v>97</v>
      </c>
      <c r="D46" s="25">
        <f>SUM(D42:D45)</f>
        <v>192000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38" t="s">
        <v>33</v>
      </c>
      <c r="BA46" s="26">
        <f t="shared" si="50"/>
        <v>110780</v>
      </c>
    </row>
    <row r="47" ht="15.75" customHeight="1">
      <c r="AZ47" s="38" t="s">
        <v>34</v>
      </c>
      <c r="BA47" s="26">
        <f t="shared" si="50"/>
        <v>126160</v>
      </c>
    </row>
    <row r="48" ht="15.75" customHeight="1">
      <c r="C48" s="38" t="s">
        <v>98</v>
      </c>
      <c r="D48" s="26"/>
      <c r="E48" s="39">
        <f>D39-D46</f>
        <v>191981</v>
      </c>
      <c r="J48" s="38"/>
      <c r="K48" s="26"/>
      <c r="AZ48" s="38" t="s">
        <v>35</v>
      </c>
      <c r="BA48" s="26">
        <f t="shared" si="50"/>
        <v>89360</v>
      </c>
    </row>
    <row r="49" ht="15.75" customHeight="1">
      <c r="J49" s="38" t="s">
        <v>1</v>
      </c>
      <c r="K49" s="26">
        <f>D37/J66</f>
        <v>0.03760602738</v>
      </c>
    </row>
    <row r="50" ht="15.75" customHeight="1">
      <c r="J50" s="42" t="s">
        <v>2</v>
      </c>
      <c r="K50" s="26">
        <f>G37/J66</f>
        <v>0.02294644787</v>
      </c>
      <c r="AZ50" s="77" t="s">
        <v>34</v>
      </c>
      <c r="BA50" s="12">
        <f>max(BA42:BA48)</f>
        <v>126160</v>
      </c>
    </row>
    <row r="51" ht="15.75" customHeight="1">
      <c r="J51" s="42" t="s">
        <v>3</v>
      </c>
      <c r="K51" s="26">
        <f>J37/J66</f>
        <v>0.06703456681</v>
      </c>
    </row>
    <row r="52" ht="15.75" customHeight="1">
      <c r="J52" s="42" t="s">
        <v>4</v>
      </c>
      <c r="K52" s="26">
        <f>M37/J66</f>
        <v>0.04841385381</v>
      </c>
    </row>
    <row r="53" ht="15.75" customHeight="1">
      <c r="J53" s="42" t="s">
        <v>5</v>
      </c>
      <c r="K53" s="26">
        <f>P37/J66</f>
        <v>0.03359541227</v>
      </c>
    </row>
    <row r="54" ht="15.75" customHeight="1">
      <c r="J54" s="42" t="s">
        <v>6</v>
      </c>
      <c r="K54" s="26">
        <f>S37/J66</f>
        <v>0.06187806167</v>
      </c>
    </row>
    <row r="55" ht="15.75" customHeight="1">
      <c r="J55" s="38" t="s">
        <v>7</v>
      </c>
      <c r="K55" s="26">
        <f>V37/J66</f>
        <v>0.07526414067</v>
      </c>
    </row>
    <row r="56" ht="15.75" customHeight="1">
      <c r="J56" s="38" t="s">
        <v>8</v>
      </c>
      <c r="K56" s="26">
        <f>Y37/J66</f>
        <v>0.08312911316</v>
      </c>
    </row>
    <row r="57" ht="15.75" customHeight="1">
      <c r="J57" s="38" t="s">
        <v>9</v>
      </c>
      <c r="K57" s="26">
        <f>AB37/J66</f>
        <v>0.0400410437</v>
      </c>
    </row>
    <row r="58" ht="15.75" customHeight="1">
      <c r="J58" s="42" t="s">
        <v>10</v>
      </c>
      <c r="K58" s="26">
        <f>AE37/J66</f>
        <v>0.07617564411</v>
      </c>
    </row>
    <row r="59" ht="15.75" customHeight="1">
      <c r="J59" s="42" t="s">
        <v>11</v>
      </c>
      <c r="K59" s="26">
        <f>AH37/J66</f>
        <v>0.07383177813</v>
      </c>
    </row>
    <row r="60" ht="15.75" customHeight="1">
      <c r="J60" s="42" t="s">
        <v>12</v>
      </c>
      <c r="K60" s="26">
        <f>AK37/J66</f>
        <v>0.08203530904</v>
      </c>
    </row>
    <row r="61" ht="15.75" customHeight="1">
      <c r="J61" s="42" t="s">
        <v>13</v>
      </c>
      <c r="K61" s="26">
        <f>AN37/J66</f>
        <v>0.07401407882</v>
      </c>
    </row>
    <row r="62" ht="15.75" customHeight="1">
      <c r="J62" s="42" t="s">
        <v>14</v>
      </c>
      <c r="K62" s="26">
        <f>AQ37/J66</f>
        <v>0.1029347806</v>
      </c>
    </row>
    <row r="63" ht="15.75" customHeight="1">
      <c r="J63" s="42" t="s">
        <v>15</v>
      </c>
      <c r="K63" s="26">
        <f>AT37/J66</f>
        <v>0.06458652902</v>
      </c>
    </row>
    <row r="64" ht="15.75" customHeight="1">
      <c r="J64" s="44" t="s">
        <v>16</v>
      </c>
      <c r="K64" s="26">
        <f>AW37/J66</f>
        <v>0.05651321289</v>
      </c>
    </row>
    <row r="65" ht="15.75" customHeight="1">
      <c r="J65" s="26"/>
      <c r="K65" s="26"/>
    </row>
    <row r="66" ht="15.75" customHeight="1">
      <c r="J66" s="45">
        <f>D37+G37+J37+M37+P37+S37+V37+Y37+AB37+AE37+AH37+AK37+AN37+AQ37+AT37+AW37</f>
        <v>383981</v>
      </c>
      <c r="K66" s="38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P3:AR3"/>
    <mergeCell ref="AS3:AU3"/>
    <mergeCell ref="U3:W3"/>
    <mergeCell ref="X3:Z3"/>
    <mergeCell ref="AA3:AC3"/>
    <mergeCell ref="AD3:AF3"/>
    <mergeCell ref="AG3:AI3"/>
    <mergeCell ref="AJ3:AL3"/>
    <mergeCell ref="AM3:AO3"/>
    <mergeCell ref="X2:Z2"/>
    <mergeCell ref="AA2:AC2"/>
    <mergeCell ref="AD2:AF2"/>
    <mergeCell ref="AG2:AI2"/>
    <mergeCell ref="AJ2:AL2"/>
    <mergeCell ref="AM2:AO2"/>
    <mergeCell ref="AP2:AR2"/>
    <mergeCell ref="AS2:AU2"/>
    <mergeCell ref="AV3:AX3"/>
    <mergeCell ref="A1:AF1"/>
    <mergeCell ref="AG1:AX1"/>
    <mergeCell ref="C2:E2"/>
    <mergeCell ref="F2:H2"/>
    <mergeCell ref="I2:K2"/>
    <mergeCell ref="L2:N2"/>
    <mergeCell ref="O2:Q2"/>
    <mergeCell ref="AV2:AX2"/>
    <mergeCell ref="O3:Q3"/>
    <mergeCell ref="R3:T3"/>
    <mergeCell ref="R2:T2"/>
    <mergeCell ref="U2:W2"/>
    <mergeCell ref="A3:B3"/>
    <mergeCell ref="C3:E3"/>
    <mergeCell ref="F3:H3"/>
    <mergeCell ref="I3:K3"/>
    <mergeCell ref="L3:N3"/>
  </mergeCells>
  <conditionalFormatting sqref="B36:B46">
    <cfRule type="cellIs" dxfId="3" priority="1" operator="equal">
      <formula>"mon"</formula>
    </cfRule>
  </conditionalFormatting>
  <conditionalFormatting sqref="AG1:AG3 AJ1:AJ3 AM1:AM3 AP1:AP3 AS1:AS3 AV1:AV3 F2:F3 I2:I3 L2:L3 O2:O3 R2:R3 U2:U3 X2:X3 AA2:AA3 AD2:AD3">
    <cfRule type="cellIs" dxfId="0" priority="2" operator="equal">
      <formula>"MEDIAN PRICE"</formula>
    </cfRule>
  </conditionalFormatting>
  <conditionalFormatting sqref="C2:BA2 AY4:BA4">
    <cfRule type="expression" dxfId="1" priority="3">
      <formula>"MOD($16,2)=0"</formula>
    </cfRule>
  </conditionalFormatting>
  <conditionalFormatting sqref="B2 B4">
    <cfRule type="cellIs" dxfId="2" priority="4" operator="equal">
      <formula>"mon"</formula>
    </cfRule>
  </conditionalFormatting>
  <conditionalFormatting sqref="B2 B4">
    <cfRule type="cellIs" dxfId="2" priority="5" operator="equal">
      <formula>"mon"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0.29"/>
    <col customWidth="1" min="3" max="26" width="13.14"/>
  </cols>
  <sheetData>
    <row r="1" ht="12.75" customHeight="1">
      <c r="A1" s="14" t="s">
        <v>107</v>
      </c>
      <c r="B1" s="14" t="s">
        <v>108</v>
      </c>
      <c r="C1" s="14" t="s">
        <v>109</v>
      </c>
    </row>
    <row r="2" ht="12.75" customHeight="1">
      <c r="A2" s="18">
        <v>14.0</v>
      </c>
      <c r="B2" s="16" t="s">
        <v>14</v>
      </c>
      <c r="C2" s="18">
        <v>140585.0</v>
      </c>
    </row>
    <row r="3" ht="12.75" customHeight="1">
      <c r="A3" s="18">
        <v>7.0</v>
      </c>
      <c r="B3" s="16" t="s">
        <v>7</v>
      </c>
      <c r="C3" s="18">
        <v>111300.0</v>
      </c>
    </row>
    <row r="4" ht="12.75" customHeight="1">
      <c r="A4" s="18">
        <v>8.0</v>
      </c>
      <c r="B4" s="16" t="s">
        <v>8</v>
      </c>
      <c r="C4" s="18">
        <v>106260.0</v>
      </c>
    </row>
    <row r="5" ht="12.75" customHeight="1">
      <c r="A5" s="18">
        <v>11.0</v>
      </c>
      <c r="B5" s="16" t="s">
        <v>11</v>
      </c>
      <c r="C5" s="18">
        <v>104355.0</v>
      </c>
    </row>
    <row r="6" ht="12.75" customHeight="1">
      <c r="A6" s="18">
        <v>10.0</v>
      </c>
      <c r="B6" s="16" t="s">
        <v>10</v>
      </c>
      <c r="C6" s="18">
        <v>101920.0</v>
      </c>
    </row>
    <row r="7" ht="12.75" customHeight="1">
      <c r="A7" s="18">
        <v>6.0</v>
      </c>
      <c r="B7" s="16" t="s">
        <v>6</v>
      </c>
      <c r="C7" s="18">
        <v>101520.0</v>
      </c>
    </row>
    <row r="8" ht="12.75" customHeight="1">
      <c r="A8" s="18">
        <v>12.0</v>
      </c>
      <c r="B8" s="16" t="s">
        <v>12</v>
      </c>
      <c r="C8" s="18">
        <v>100100.0</v>
      </c>
    </row>
    <row r="9" ht="12.75" customHeight="1">
      <c r="A9" s="18">
        <v>3.0</v>
      </c>
      <c r="B9" s="16" t="s">
        <v>3</v>
      </c>
      <c r="C9" s="18">
        <v>92684.0</v>
      </c>
    </row>
    <row r="10" ht="12.75" customHeight="1">
      <c r="A10" s="18">
        <v>1.0</v>
      </c>
      <c r="B10" s="16" t="s">
        <v>1</v>
      </c>
      <c r="C10" s="18">
        <v>73840.0</v>
      </c>
    </row>
    <row r="11" ht="12.75" customHeight="1">
      <c r="A11" s="18">
        <v>15.0</v>
      </c>
      <c r="B11" s="16" t="s">
        <v>15</v>
      </c>
      <c r="C11" s="18">
        <v>72075.0</v>
      </c>
    </row>
    <row r="12" ht="12.75" customHeight="1">
      <c r="A12" s="18">
        <v>16.0</v>
      </c>
      <c r="B12" s="16" t="s">
        <v>16</v>
      </c>
      <c r="C12" s="18">
        <v>69285.0</v>
      </c>
    </row>
    <row r="13" ht="12.75" customHeight="1">
      <c r="A13" s="18">
        <v>4.0</v>
      </c>
      <c r="B13" s="16" t="s">
        <v>4</v>
      </c>
      <c r="C13" s="18">
        <v>65285.0</v>
      </c>
    </row>
    <row r="14" ht="12.75" customHeight="1">
      <c r="A14" s="18">
        <v>13.0</v>
      </c>
      <c r="B14" s="16" t="s">
        <v>13</v>
      </c>
      <c r="C14" s="18">
        <v>58540.0</v>
      </c>
    </row>
    <row r="15" ht="12.75" customHeight="1">
      <c r="A15" s="18">
        <v>9.0</v>
      </c>
      <c r="B15" s="16" t="s">
        <v>9</v>
      </c>
      <c r="C15" s="18">
        <v>56500.0</v>
      </c>
    </row>
    <row r="16" ht="12.75" customHeight="1">
      <c r="A16" s="18">
        <v>5.0</v>
      </c>
      <c r="B16" s="16" t="s">
        <v>5</v>
      </c>
      <c r="C16" s="18">
        <v>43020.0</v>
      </c>
    </row>
    <row r="17" ht="12.75" customHeight="1">
      <c r="A17" s="18">
        <v>2.0</v>
      </c>
      <c r="B17" s="16" t="s">
        <v>2</v>
      </c>
      <c r="C17" s="18">
        <v>35673.0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6" width="14.43"/>
  </cols>
  <sheetData>
    <row r="1" ht="15.75" customHeight="1">
      <c r="B1" s="66" t="s">
        <v>110</v>
      </c>
      <c r="C1" s="66" t="s">
        <v>111</v>
      </c>
      <c r="D1" s="66" t="s">
        <v>112</v>
      </c>
      <c r="E1" s="91" t="s">
        <v>113</v>
      </c>
    </row>
    <row r="2" ht="15.75" customHeight="1">
      <c r="A2" s="92"/>
      <c r="E2" s="93"/>
    </row>
    <row r="3" ht="15.75" customHeight="1">
      <c r="A3" s="84" t="s">
        <v>114</v>
      </c>
      <c r="B3" s="94">
        <v>80.0</v>
      </c>
      <c r="C3" s="94">
        <f>B3/2</f>
        <v>40</v>
      </c>
      <c r="D3" s="94">
        <f>$B$3-C3</f>
        <v>40</v>
      </c>
      <c r="E3" s="93">
        <f t="shared" ref="E3:E18" si="1">(D3*100/C3)</f>
        <v>100</v>
      </c>
    </row>
    <row r="4" ht="15.75" customHeight="1">
      <c r="A4" s="84" t="s">
        <v>115</v>
      </c>
      <c r="B4" s="84">
        <v>100.0</v>
      </c>
      <c r="C4" s="84">
        <f>ROUNDUP(B4*2/3,0)</f>
        <v>67</v>
      </c>
      <c r="D4" s="94">
        <f t="shared" ref="D4:D18" si="2">B4-C4</f>
        <v>33</v>
      </c>
      <c r="E4" s="93">
        <f t="shared" si="1"/>
        <v>49.25373134</v>
      </c>
    </row>
    <row r="5" ht="15.75" customHeight="1">
      <c r="A5" s="84" t="s">
        <v>116</v>
      </c>
      <c r="B5" s="84">
        <v>120.0</v>
      </c>
      <c r="C5" s="84">
        <f t="shared" ref="C5:C9" si="3">B5/2</f>
        <v>60</v>
      </c>
      <c r="D5" s="94">
        <f t="shared" si="2"/>
        <v>60</v>
      </c>
      <c r="E5" s="93">
        <f t="shared" si="1"/>
        <v>100</v>
      </c>
    </row>
    <row r="6" ht="15.75" customHeight="1">
      <c r="A6" s="84" t="s">
        <v>117</v>
      </c>
      <c r="B6" s="84">
        <v>110.0</v>
      </c>
      <c r="C6" s="84">
        <f t="shared" si="3"/>
        <v>55</v>
      </c>
      <c r="D6" s="94">
        <f t="shared" si="2"/>
        <v>55</v>
      </c>
      <c r="E6" s="93">
        <f t="shared" si="1"/>
        <v>100</v>
      </c>
    </row>
    <row r="7" ht="15.75" customHeight="1">
      <c r="A7" s="84" t="s">
        <v>118</v>
      </c>
      <c r="B7" s="84">
        <v>120.0</v>
      </c>
      <c r="C7" s="84">
        <f t="shared" si="3"/>
        <v>60</v>
      </c>
      <c r="D7" s="94">
        <f t="shared" si="2"/>
        <v>60</v>
      </c>
      <c r="E7" s="93">
        <f t="shared" si="1"/>
        <v>100</v>
      </c>
    </row>
    <row r="8" ht="15.75" customHeight="1">
      <c r="A8" s="84" t="s">
        <v>119</v>
      </c>
      <c r="B8" s="84">
        <v>120.0</v>
      </c>
      <c r="C8" s="84">
        <f t="shared" si="3"/>
        <v>60</v>
      </c>
      <c r="D8" s="94">
        <f t="shared" si="2"/>
        <v>60</v>
      </c>
      <c r="E8" s="93">
        <f t="shared" si="1"/>
        <v>100</v>
      </c>
    </row>
    <row r="9" ht="15.75" customHeight="1">
      <c r="A9" s="84" t="s">
        <v>120</v>
      </c>
      <c r="B9" s="84">
        <v>200.0</v>
      </c>
      <c r="C9" s="84">
        <f t="shared" si="3"/>
        <v>100</v>
      </c>
      <c r="D9" s="94">
        <f t="shared" si="2"/>
        <v>100</v>
      </c>
      <c r="E9" s="93">
        <f t="shared" si="1"/>
        <v>100</v>
      </c>
    </row>
    <row r="10" ht="15.75" customHeight="1">
      <c r="A10" s="84" t="s">
        <v>121</v>
      </c>
      <c r="B10" s="84">
        <v>260.0</v>
      </c>
      <c r="C10" s="84">
        <v>120.0</v>
      </c>
      <c r="D10" s="94">
        <f t="shared" si="2"/>
        <v>140</v>
      </c>
      <c r="E10" s="93">
        <f t="shared" si="1"/>
        <v>116.6666667</v>
      </c>
    </row>
    <row r="11" ht="15.75" customHeight="1">
      <c r="A11" s="84" t="s">
        <v>122</v>
      </c>
      <c r="B11" s="84">
        <v>260.0</v>
      </c>
      <c r="C11" s="84">
        <v>125.0</v>
      </c>
      <c r="D11" s="94">
        <f t="shared" si="2"/>
        <v>135</v>
      </c>
      <c r="E11" s="93">
        <f t="shared" si="1"/>
        <v>108</v>
      </c>
    </row>
    <row r="12" ht="15.75" customHeight="1">
      <c r="A12" s="84" t="s">
        <v>123</v>
      </c>
      <c r="B12" s="84">
        <v>260.0</v>
      </c>
      <c r="C12" s="84">
        <f t="shared" ref="C12:C13" si="4">B12/2</f>
        <v>130</v>
      </c>
      <c r="D12" s="94">
        <f t="shared" si="2"/>
        <v>130</v>
      </c>
      <c r="E12" s="93">
        <f t="shared" si="1"/>
        <v>100</v>
      </c>
    </row>
    <row r="13" ht="15.75" customHeight="1">
      <c r="A13" s="84" t="s">
        <v>124</v>
      </c>
      <c r="B13" s="84">
        <v>230.0</v>
      </c>
      <c r="C13" s="84">
        <f t="shared" si="4"/>
        <v>115</v>
      </c>
      <c r="D13" s="94">
        <f t="shared" si="2"/>
        <v>115</v>
      </c>
      <c r="E13" s="93">
        <f t="shared" si="1"/>
        <v>100</v>
      </c>
    </row>
    <row r="14" ht="15.75" customHeight="1">
      <c r="A14" s="84" t="s">
        <v>125</v>
      </c>
      <c r="B14" s="84">
        <v>300.0</v>
      </c>
      <c r="C14" s="84">
        <f t="shared" ref="C14:C18" si="5">ROUNDUP(2*B14/3,0)</f>
        <v>200</v>
      </c>
      <c r="D14" s="94">
        <f t="shared" si="2"/>
        <v>100</v>
      </c>
      <c r="E14" s="93">
        <f t="shared" si="1"/>
        <v>50</v>
      </c>
    </row>
    <row r="15" ht="15.75" customHeight="1">
      <c r="A15" s="84" t="s">
        <v>126</v>
      </c>
      <c r="B15" s="84">
        <v>340.0</v>
      </c>
      <c r="C15" s="84">
        <f t="shared" si="5"/>
        <v>227</v>
      </c>
      <c r="D15" s="94">
        <f t="shared" si="2"/>
        <v>113</v>
      </c>
      <c r="E15" s="93">
        <f t="shared" si="1"/>
        <v>49.77973568</v>
      </c>
    </row>
    <row r="16" ht="15.75" customHeight="1">
      <c r="A16" s="84" t="s">
        <v>127</v>
      </c>
      <c r="B16" s="84">
        <v>380.0</v>
      </c>
      <c r="C16" s="84">
        <f t="shared" si="5"/>
        <v>254</v>
      </c>
      <c r="D16" s="94">
        <f t="shared" si="2"/>
        <v>126</v>
      </c>
      <c r="E16" s="93">
        <f t="shared" si="1"/>
        <v>49.60629921</v>
      </c>
    </row>
    <row r="17" ht="15.75" customHeight="1">
      <c r="A17" s="84" t="s">
        <v>128</v>
      </c>
      <c r="B17" s="84">
        <v>380.0</v>
      </c>
      <c r="C17" s="84">
        <f t="shared" si="5"/>
        <v>254</v>
      </c>
      <c r="D17" s="94">
        <f t="shared" si="2"/>
        <v>126</v>
      </c>
      <c r="E17" s="93">
        <f t="shared" si="1"/>
        <v>49.60629921</v>
      </c>
    </row>
    <row r="18" ht="15.75" customHeight="1">
      <c r="A18" s="84" t="s">
        <v>129</v>
      </c>
      <c r="B18" s="84">
        <v>380.0</v>
      </c>
      <c r="C18" s="84">
        <f t="shared" si="5"/>
        <v>254</v>
      </c>
      <c r="D18" s="94">
        <f t="shared" si="2"/>
        <v>126</v>
      </c>
      <c r="E18" s="93">
        <f t="shared" si="1"/>
        <v>49.60629921</v>
      </c>
    </row>
    <row r="19" ht="15.75" customHeight="1">
      <c r="E19" s="93"/>
    </row>
    <row r="20" ht="15.75" customHeight="1">
      <c r="E20" s="93"/>
    </row>
    <row r="21" ht="15.75" customHeight="1">
      <c r="E21" s="93"/>
    </row>
    <row r="22" ht="15.75" customHeight="1">
      <c r="E22" s="93"/>
    </row>
    <row r="23" ht="15.75" customHeight="1">
      <c r="E23" s="93"/>
    </row>
    <row r="24" ht="15.75" customHeight="1">
      <c r="E24" s="93"/>
    </row>
    <row r="25" ht="15.75" customHeight="1">
      <c r="E25" s="93"/>
    </row>
    <row r="26" ht="15.75" customHeight="1">
      <c r="E26" s="93"/>
    </row>
    <row r="27" ht="15.75" customHeight="1">
      <c r="E27" s="93"/>
    </row>
    <row r="28" ht="15.75" customHeight="1">
      <c r="E28" s="93"/>
    </row>
    <row r="29" ht="15.75" customHeight="1">
      <c r="E29" s="93"/>
    </row>
    <row r="30" ht="15.75" customHeight="1">
      <c r="E30" s="93"/>
    </row>
    <row r="31" ht="15.75" customHeight="1">
      <c r="E31" s="93"/>
    </row>
    <row r="32" ht="15.75" customHeight="1">
      <c r="E32" s="93"/>
    </row>
    <row r="33" ht="15.75" customHeight="1">
      <c r="E33" s="93"/>
    </row>
    <row r="34" ht="15.75" customHeight="1">
      <c r="E34" s="93"/>
    </row>
    <row r="35" ht="15.75" customHeight="1">
      <c r="E35" s="93"/>
    </row>
    <row r="36" ht="15.75" customHeight="1">
      <c r="E36" s="93"/>
    </row>
    <row r="37" ht="15.75" customHeight="1">
      <c r="E37" s="93"/>
    </row>
    <row r="38" ht="15.75" customHeight="1">
      <c r="E38" s="93"/>
    </row>
    <row r="39" ht="15.75" customHeight="1">
      <c r="E39" s="93"/>
    </row>
    <row r="40" ht="15.75" customHeight="1">
      <c r="E40" s="93"/>
    </row>
    <row r="41" ht="15.75" customHeight="1">
      <c r="E41" s="93"/>
    </row>
    <row r="42" ht="15.75" customHeight="1">
      <c r="E42" s="93"/>
    </row>
    <row r="43" ht="15.75" customHeight="1">
      <c r="E43" s="93"/>
    </row>
    <row r="44" ht="15.75" customHeight="1">
      <c r="E44" s="93"/>
    </row>
    <row r="45" ht="15.75" customHeight="1">
      <c r="E45" s="93"/>
    </row>
    <row r="46" ht="15.75" customHeight="1">
      <c r="E46" s="93"/>
    </row>
    <row r="47" ht="15.75" customHeight="1">
      <c r="E47" s="93"/>
    </row>
    <row r="48" ht="15.75" customHeight="1">
      <c r="E48" s="93"/>
    </row>
    <row r="49" ht="15.75" customHeight="1">
      <c r="E49" s="93"/>
    </row>
    <row r="50" ht="15.75" customHeight="1">
      <c r="E50" s="93"/>
    </row>
    <row r="51" ht="15.75" customHeight="1">
      <c r="E51" s="93"/>
    </row>
    <row r="52" ht="15.75" customHeight="1">
      <c r="E52" s="93"/>
    </row>
    <row r="53" ht="15.75" customHeight="1">
      <c r="E53" s="93"/>
    </row>
    <row r="54" ht="15.75" customHeight="1">
      <c r="E54" s="93"/>
    </row>
    <row r="55" ht="15.75" customHeight="1">
      <c r="E55" s="93"/>
    </row>
    <row r="56" ht="15.75" customHeight="1">
      <c r="E56" s="93"/>
    </row>
    <row r="57" ht="15.75" customHeight="1">
      <c r="E57" s="93"/>
    </row>
    <row r="58" ht="15.75" customHeight="1">
      <c r="E58" s="93"/>
    </row>
    <row r="59" ht="15.75" customHeight="1">
      <c r="E59" s="93"/>
    </row>
    <row r="60" ht="15.75" customHeight="1">
      <c r="E60" s="93"/>
    </row>
    <row r="61" ht="15.75" customHeight="1">
      <c r="E61" s="93"/>
    </row>
    <row r="62" ht="15.75" customHeight="1">
      <c r="E62" s="93"/>
    </row>
    <row r="63" ht="15.75" customHeight="1">
      <c r="E63" s="93"/>
    </row>
    <row r="64" ht="15.75" customHeight="1">
      <c r="E64" s="93"/>
    </row>
    <row r="65" ht="15.75" customHeight="1">
      <c r="E65" s="93"/>
    </row>
    <row r="66" ht="15.75" customHeight="1">
      <c r="E66" s="93"/>
    </row>
    <row r="67" ht="15.75" customHeight="1">
      <c r="E67" s="93"/>
    </row>
    <row r="68" ht="15.75" customHeight="1">
      <c r="E68" s="93"/>
    </row>
    <row r="69" ht="15.75" customHeight="1">
      <c r="E69" s="93"/>
    </row>
    <row r="70" ht="15.75" customHeight="1">
      <c r="E70" s="93"/>
    </row>
    <row r="71" ht="15.75" customHeight="1">
      <c r="E71" s="93"/>
    </row>
    <row r="72" ht="15.75" customHeight="1">
      <c r="E72" s="93"/>
    </row>
    <row r="73" ht="15.75" customHeight="1">
      <c r="E73" s="93"/>
    </row>
    <row r="74" ht="15.75" customHeight="1">
      <c r="E74" s="93"/>
    </row>
    <row r="75" ht="15.75" customHeight="1">
      <c r="E75" s="93"/>
    </row>
    <row r="76" ht="15.75" customHeight="1">
      <c r="E76" s="93"/>
    </row>
    <row r="77" ht="15.75" customHeight="1">
      <c r="E77" s="93"/>
    </row>
    <row r="78" ht="15.75" customHeight="1">
      <c r="E78" s="93"/>
    </row>
    <row r="79" ht="15.75" customHeight="1">
      <c r="E79" s="93"/>
    </row>
    <row r="80" ht="15.75" customHeight="1">
      <c r="E80" s="93"/>
    </row>
    <row r="81" ht="15.75" customHeight="1">
      <c r="E81" s="93"/>
    </row>
    <row r="82" ht="15.75" customHeight="1">
      <c r="E82" s="93"/>
    </row>
    <row r="83" ht="15.75" customHeight="1">
      <c r="E83" s="93"/>
    </row>
    <row r="84" ht="15.75" customHeight="1">
      <c r="E84" s="93"/>
    </row>
    <row r="85" ht="15.75" customHeight="1">
      <c r="E85" s="93"/>
    </row>
    <row r="86" ht="15.75" customHeight="1">
      <c r="E86" s="93"/>
    </row>
    <row r="87" ht="15.75" customHeight="1">
      <c r="E87" s="93"/>
    </row>
    <row r="88" ht="15.75" customHeight="1">
      <c r="E88" s="93"/>
    </row>
    <row r="89" ht="15.75" customHeight="1">
      <c r="E89" s="93"/>
    </row>
    <row r="90" ht="15.75" customHeight="1">
      <c r="E90" s="93"/>
    </row>
    <row r="91" ht="15.75" customHeight="1">
      <c r="E91" s="93"/>
    </row>
    <row r="92" ht="15.75" customHeight="1">
      <c r="E92" s="93"/>
    </row>
    <row r="93" ht="15.75" customHeight="1">
      <c r="E93" s="93"/>
    </row>
    <row r="94" ht="15.75" customHeight="1">
      <c r="E94" s="93"/>
    </row>
    <row r="95" ht="15.75" customHeight="1">
      <c r="E95" s="93"/>
    </row>
    <row r="96" ht="15.75" customHeight="1">
      <c r="E96" s="93"/>
    </row>
    <row r="97" ht="15.75" customHeight="1">
      <c r="E97" s="93"/>
    </row>
    <row r="98" ht="15.75" customHeight="1">
      <c r="E98" s="93"/>
    </row>
    <row r="99" ht="15.75" customHeight="1">
      <c r="E99" s="93"/>
    </row>
    <row r="100" ht="15.75" customHeight="1">
      <c r="E100" s="93"/>
    </row>
    <row r="101" ht="15.75" customHeight="1">
      <c r="E101" s="93"/>
    </row>
    <row r="102" ht="15.75" customHeight="1">
      <c r="E102" s="93"/>
    </row>
    <row r="103" ht="15.75" customHeight="1">
      <c r="E103" s="93"/>
    </row>
    <row r="104" ht="15.75" customHeight="1">
      <c r="E104" s="93"/>
    </row>
    <row r="105" ht="15.75" customHeight="1">
      <c r="E105" s="93"/>
    </row>
    <row r="106" ht="15.75" customHeight="1">
      <c r="E106" s="93"/>
    </row>
    <row r="107" ht="15.75" customHeight="1">
      <c r="E107" s="93"/>
    </row>
    <row r="108" ht="15.75" customHeight="1">
      <c r="E108" s="93"/>
    </row>
    <row r="109" ht="15.75" customHeight="1">
      <c r="E109" s="93"/>
    </row>
    <row r="110" ht="15.75" customHeight="1">
      <c r="E110" s="93"/>
    </row>
    <row r="111" ht="15.75" customHeight="1">
      <c r="E111" s="93"/>
    </row>
    <row r="112" ht="15.75" customHeight="1">
      <c r="E112" s="93"/>
    </row>
    <row r="113" ht="15.75" customHeight="1">
      <c r="E113" s="93"/>
    </row>
    <row r="114" ht="15.75" customHeight="1">
      <c r="E114" s="93"/>
    </row>
    <row r="115" ht="15.75" customHeight="1">
      <c r="E115" s="93"/>
    </row>
    <row r="116" ht="15.75" customHeight="1">
      <c r="E116" s="93"/>
    </row>
    <row r="117" ht="15.75" customHeight="1">
      <c r="E117" s="93"/>
    </row>
    <row r="118" ht="15.75" customHeight="1">
      <c r="E118" s="93"/>
    </row>
    <row r="119" ht="15.75" customHeight="1">
      <c r="E119" s="93"/>
    </row>
    <row r="120" ht="15.75" customHeight="1">
      <c r="E120" s="93"/>
    </row>
    <row r="121" ht="15.75" customHeight="1">
      <c r="E121" s="93"/>
    </row>
    <row r="122" ht="15.75" customHeight="1">
      <c r="E122" s="93"/>
    </row>
    <row r="123" ht="15.75" customHeight="1">
      <c r="E123" s="93"/>
    </row>
    <row r="124" ht="15.75" customHeight="1">
      <c r="E124" s="93"/>
    </row>
    <row r="125" ht="15.75" customHeight="1">
      <c r="E125" s="93"/>
    </row>
    <row r="126" ht="15.75" customHeight="1">
      <c r="E126" s="93"/>
    </row>
    <row r="127" ht="15.75" customHeight="1">
      <c r="E127" s="93"/>
    </row>
    <row r="128" ht="15.75" customHeight="1">
      <c r="E128" s="93"/>
    </row>
    <row r="129" ht="15.75" customHeight="1">
      <c r="E129" s="93"/>
    </row>
    <row r="130" ht="15.75" customHeight="1">
      <c r="E130" s="93"/>
    </row>
    <row r="131" ht="15.75" customHeight="1">
      <c r="E131" s="93"/>
    </row>
    <row r="132" ht="15.75" customHeight="1">
      <c r="E132" s="93"/>
    </row>
    <row r="133" ht="15.75" customHeight="1">
      <c r="E133" s="93"/>
    </row>
    <row r="134" ht="15.75" customHeight="1">
      <c r="E134" s="93"/>
    </row>
    <row r="135" ht="15.75" customHeight="1">
      <c r="E135" s="93"/>
    </row>
    <row r="136" ht="15.75" customHeight="1">
      <c r="E136" s="93"/>
    </row>
    <row r="137" ht="15.75" customHeight="1">
      <c r="E137" s="93"/>
    </row>
    <row r="138" ht="15.75" customHeight="1">
      <c r="E138" s="93"/>
    </row>
    <row r="139" ht="15.75" customHeight="1">
      <c r="E139" s="93"/>
    </row>
    <row r="140" ht="15.75" customHeight="1">
      <c r="E140" s="93"/>
    </row>
    <row r="141" ht="15.75" customHeight="1">
      <c r="E141" s="93"/>
    </row>
    <row r="142" ht="15.75" customHeight="1">
      <c r="E142" s="93"/>
    </row>
    <row r="143" ht="15.75" customHeight="1">
      <c r="E143" s="93"/>
    </row>
    <row r="144" ht="15.75" customHeight="1">
      <c r="E144" s="93"/>
    </row>
    <row r="145" ht="15.75" customHeight="1">
      <c r="E145" s="93"/>
    </row>
    <row r="146" ht="15.75" customHeight="1">
      <c r="E146" s="93"/>
    </row>
    <row r="147" ht="15.75" customHeight="1">
      <c r="E147" s="93"/>
    </row>
    <row r="148" ht="15.75" customHeight="1">
      <c r="E148" s="93"/>
    </row>
    <row r="149" ht="15.75" customHeight="1">
      <c r="E149" s="93"/>
    </row>
    <row r="150" ht="15.75" customHeight="1">
      <c r="E150" s="93"/>
    </row>
    <row r="151" ht="15.75" customHeight="1">
      <c r="E151" s="93"/>
    </row>
    <row r="152" ht="15.75" customHeight="1">
      <c r="E152" s="93"/>
    </row>
    <row r="153" ht="15.75" customHeight="1">
      <c r="E153" s="93"/>
    </row>
    <row r="154" ht="15.75" customHeight="1">
      <c r="E154" s="93"/>
    </row>
    <row r="155" ht="15.75" customHeight="1">
      <c r="E155" s="93"/>
    </row>
    <row r="156" ht="15.75" customHeight="1">
      <c r="E156" s="93"/>
    </row>
    <row r="157" ht="15.75" customHeight="1">
      <c r="E157" s="93"/>
    </row>
    <row r="158" ht="15.75" customHeight="1">
      <c r="E158" s="93"/>
    </row>
    <row r="159" ht="15.75" customHeight="1">
      <c r="E159" s="93"/>
    </row>
    <row r="160" ht="15.75" customHeight="1">
      <c r="E160" s="93"/>
    </row>
    <row r="161" ht="15.75" customHeight="1">
      <c r="E161" s="93"/>
    </row>
    <row r="162" ht="15.75" customHeight="1">
      <c r="E162" s="93"/>
    </row>
    <row r="163" ht="15.75" customHeight="1">
      <c r="E163" s="93"/>
    </row>
    <row r="164" ht="15.75" customHeight="1">
      <c r="E164" s="93"/>
    </row>
    <row r="165" ht="15.75" customHeight="1">
      <c r="E165" s="93"/>
    </row>
    <row r="166" ht="15.75" customHeight="1">
      <c r="E166" s="93"/>
    </row>
    <row r="167" ht="15.75" customHeight="1">
      <c r="E167" s="93"/>
    </row>
    <row r="168" ht="15.75" customHeight="1">
      <c r="E168" s="93"/>
    </row>
    <row r="169" ht="15.75" customHeight="1">
      <c r="E169" s="93"/>
    </row>
    <row r="170" ht="15.75" customHeight="1">
      <c r="E170" s="93"/>
    </row>
    <row r="171" ht="15.75" customHeight="1">
      <c r="E171" s="93"/>
    </row>
    <row r="172" ht="15.75" customHeight="1">
      <c r="E172" s="93"/>
    </row>
    <row r="173" ht="15.75" customHeight="1">
      <c r="E173" s="93"/>
    </row>
    <row r="174" ht="15.75" customHeight="1">
      <c r="E174" s="93"/>
    </row>
    <row r="175" ht="15.75" customHeight="1">
      <c r="E175" s="93"/>
    </row>
    <row r="176" ht="15.75" customHeight="1">
      <c r="E176" s="93"/>
    </row>
    <row r="177" ht="15.75" customHeight="1">
      <c r="E177" s="93"/>
    </row>
    <row r="178" ht="15.75" customHeight="1">
      <c r="E178" s="93"/>
    </row>
    <row r="179" ht="15.75" customHeight="1">
      <c r="E179" s="93"/>
    </row>
    <row r="180" ht="15.75" customHeight="1">
      <c r="E180" s="93"/>
    </row>
    <row r="181" ht="15.75" customHeight="1">
      <c r="E181" s="93"/>
    </row>
    <row r="182" ht="15.75" customHeight="1">
      <c r="E182" s="93"/>
    </row>
    <row r="183" ht="15.75" customHeight="1">
      <c r="E183" s="93"/>
    </row>
    <row r="184" ht="15.75" customHeight="1">
      <c r="E184" s="93"/>
    </row>
    <row r="185" ht="15.75" customHeight="1">
      <c r="E185" s="93"/>
    </row>
    <row r="186" ht="15.75" customHeight="1">
      <c r="E186" s="93"/>
    </row>
    <row r="187" ht="15.75" customHeight="1">
      <c r="E187" s="93"/>
    </row>
    <row r="188" ht="15.75" customHeight="1">
      <c r="E188" s="93"/>
    </row>
    <row r="189" ht="15.75" customHeight="1">
      <c r="E189" s="93"/>
    </row>
    <row r="190" ht="15.75" customHeight="1">
      <c r="E190" s="93"/>
    </row>
    <row r="191" ht="15.75" customHeight="1">
      <c r="E191" s="93"/>
    </row>
    <row r="192" ht="15.75" customHeight="1">
      <c r="E192" s="93"/>
    </row>
    <row r="193" ht="15.75" customHeight="1">
      <c r="E193" s="93"/>
    </row>
    <row r="194" ht="15.75" customHeight="1">
      <c r="E194" s="93"/>
    </row>
    <row r="195" ht="15.75" customHeight="1">
      <c r="E195" s="93"/>
    </row>
    <row r="196" ht="15.75" customHeight="1">
      <c r="E196" s="93"/>
    </row>
    <row r="197" ht="15.75" customHeight="1">
      <c r="E197" s="93"/>
    </row>
    <row r="198" ht="15.75" customHeight="1">
      <c r="E198" s="93"/>
    </row>
    <row r="199" ht="15.75" customHeight="1">
      <c r="E199" s="93"/>
    </row>
    <row r="200" ht="15.75" customHeight="1">
      <c r="E200" s="93"/>
    </row>
    <row r="201" ht="15.75" customHeight="1">
      <c r="E201" s="93"/>
    </row>
    <row r="202" ht="15.75" customHeight="1">
      <c r="E202" s="93"/>
    </row>
    <row r="203" ht="15.75" customHeight="1">
      <c r="E203" s="93"/>
    </row>
    <row r="204" ht="15.75" customHeight="1">
      <c r="E204" s="93"/>
    </row>
    <row r="205" ht="15.75" customHeight="1">
      <c r="E205" s="93"/>
    </row>
    <row r="206" ht="15.75" customHeight="1">
      <c r="E206" s="93"/>
    </row>
    <row r="207" ht="15.75" customHeight="1">
      <c r="E207" s="93"/>
    </row>
    <row r="208" ht="15.75" customHeight="1">
      <c r="E208" s="93"/>
    </row>
    <row r="209" ht="15.75" customHeight="1">
      <c r="E209" s="93"/>
    </row>
    <row r="210" ht="15.75" customHeight="1">
      <c r="E210" s="93"/>
    </row>
    <row r="211" ht="15.75" customHeight="1">
      <c r="E211" s="93"/>
    </row>
    <row r="212" ht="15.75" customHeight="1">
      <c r="E212" s="93"/>
    </row>
    <row r="213" ht="15.75" customHeight="1">
      <c r="E213" s="93"/>
    </row>
    <row r="214" ht="15.75" customHeight="1">
      <c r="E214" s="93"/>
    </row>
    <row r="215" ht="15.75" customHeight="1">
      <c r="E215" s="93"/>
    </row>
    <row r="216" ht="15.75" customHeight="1">
      <c r="E216" s="93"/>
    </row>
    <row r="217" ht="15.75" customHeight="1">
      <c r="E217" s="93"/>
    </row>
    <row r="218" ht="15.75" customHeight="1">
      <c r="E218" s="93"/>
    </row>
    <row r="219" ht="15.75" customHeight="1">
      <c r="E219" s="93"/>
    </row>
    <row r="220" ht="15.75" customHeight="1">
      <c r="E220" s="93"/>
    </row>
    <row r="221" ht="15.75" customHeight="1">
      <c r="E221" s="93"/>
    </row>
    <row r="222" ht="15.75" customHeight="1">
      <c r="E222" s="93"/>
    </row>
    <row r="223" ht="15.75" customHeight="1">
      <c r="E223" s="93"/>
    </row>
    <row r="224" ht="15.75" customHeight="1">
      <c r="E224" s="93"/>
    </row>
    <row r="225" ht="15.75" customHeight="1">
      <c r="E225" s="93"/>
    </row>
    <row r="226" ht="15.75" customHeight="1">
      <c r="E226" s="93"/>
    </row>
    <row r="227" ht="15.75" customHeight="1">
      <c r="E227" s="93"/>
    </row>
    <row r="228" ht="15.75" customHeight="1">
      <c r="E228" s="93"/>
    </row>
    <row r="229" ht="15.75" customHeight="1">
      <c r="E229" s="93"/>
    </row>
    <row r="230" ht="15.75" customHeight="1">
      <c r="E230" s="93"/>
    </row>
    <row r="231" ht="15.75" customHeight="1">
      <c r="E231" s="93"/>
    </row>
    <row r="232" ht="15.75" customHeight="1">
      <c r="E232" s="93"/>
    </row>
    <row r="233" ht="15.75" customHeight="1">
      <c r="E233" s="93"/>
    </row>
    <row r="234" ht="15.75" customHeight="1">
      <c r="E234" s="93"/>
    </row>
    <row r="235" ht="15.75" customHeight="1">
      <c r="E235" s="93"/>
    </row>
    <row r="236" ht="15.75" customHeight="1">
      <c r="E236" s="93"/>
    </row>
    <row r="237" ht="15.75" customHeight="1">
      <c r="E237" s="93"/>
    </row>
    <row r="238" ht="15.75" customHeight="1">
      <c r="E238" s="93"/>
    </row>
    <row r="239" ht="15.75" customHeight="1">
      <c r="E239" s="93"/>
    </row>
    <row r="240" ht="15.75" customHeight="1">
      <c r="E240" s="93"/>
    </row>
    <row r="241" ht="15.75" customHeight="1">
      <c r="E241" s="93"/>
    </row>
    <row r="242" ht="15.75" customHeight="1">
      <c r="E242" s="93"/>
    </row>
    <row r="243" ht="15.75" customHeight="1">
      <c r="E243" s="93"/>
    </row>
    <row r="244" ht="15.75" customHeight="1">
      <c r="E244" s="93"/>
    </row>
    <row r="245" ht="15.75" customHeight="1">
      <c r="E245" s="93"/>
    </row>
    <row r="246" ht="15.75" customHeight="1">
      <c r="E246" s="93"/>
    </row>
    <row r="247" ht="15.75" customHeight="1">
      <c r="E247" s="93"/>
    </row>
    <row r="248" ht="15.75" customHeight="1">
      <c r="E248" s="93"/>
    </row>
    <row r="249" ht="15.75" customHeight="1">
      <c r="E249" s="93"/>
    </row>
    <row r="250" ht="15.75" customHeight="1">
      <c r="E250" s="93"/>
    </row>
    <row r="251" ht="15.75" customHeight="1">
      <c r="E251" s="93"/>
    </row>
    <row r="252" ht="15.75" customHeight="1">
      <c r="E252" s="93"/>
    </row>
    <row r="253" ht="15.75" customHeight="1">
      <c r="E253" s="93"/>
    </row>
    <row r="254" ht="15.75" customHeight="1">
      <c r="E254" s="93"/>
    </row>
    <row r="255" ht="15.75" customHeight="1">
      <c r="E255" s="93"/>
    </row>
    <row r="256" ht="15.75" customHeight="1">
      <c r="E256" s="93"/>
    </row>
    <row r="257" ht="15.75" customHeight="1">
      <c r="E257" s="93"/>
    </row>
    <row r="258" ht="15.75" customHeight="1">
      <c r="E258" s="93"/>
    </row>
    <row r="259" ht="15.75" customHeight="1">
      <c r="E259" s="93"/>
    </row>
    <row r="260" ht="15.75" customHeight="1">
      <c r="E260" s="93"/>
    </row>
    <row r="261" ht="15.75" customHeight="1">
      <c r="E261" s="93"/>
    </row>
    <row r="262" ht="15.75" customHeight="1">
      <c r="E262" s="93"/>
    </row>
    <row r="263" ht="15.75" customHeight="1">
      <c r="E263" s="93"/>
    </row>
    <row r="264" ht="15.75" customHeight="1">
      <c r="E264" s="93"/>
    </row>
    <row r="265" ht="15.75" customHeight="1">
      <c r="E265" s="93"/>
    </row>
    <row r="266" ht="15.75" customHeight="1">
      <c r="E266" s="93"/>
    </row>
    <row r="267" ht="15.75" customHeight="1">
      <c r="E267" s="93"/>
    </row>
    <row r="268" ht="15.75" customHeight="1">
      <c r="E268" s="93"/>
    </row>
    <row r="269" ht="15.75" customHeight="1">
      <c r="E269" s="93"/>
    </row>
    <row r="270" ht="15.75" customHeight="1">
      <c r="E270" s="93"/>
    </row>
    <row r="271" ht="15.75" customHeight="1">
      <c r="E271" s="93"/>
    </row>
    <row r="272" ht="15.75" customHeight="1">
      <c r="E272" s="93"/>
    </row>
    <row r="273" ht="15.75" customHeight="1">
      <c r="E273" s="93"/>
    </row>
    <row r="274" ht="15.75" customHeight="1">
      <c r="E274" s="93"/>
    </row>
    <row r="275" ht="15.75" customHeight="1">
      <c r="E275" s="93"/>
    </row>
    <row r="276" ht="15.75" customHeight="1">
      <c r="E276" s="93"/>
    </row>
    <row r="277" ht="15.75" customHeight="1">
      <c r="E277" s="93"/>
    </row>
    <row r="278" ht="15.75" customHeight="1">
      <c r="E278" s="93"/>
    </row>
    <row r="279" ht="15.75" customHeight="1">
      <c r="E279" s="93"/>
    </row>
    <row r="280" ht="15.75" customHeight="1">
      <c r="E280" s="93"/>
    </row>
    <row r="281" ht="15.75" customHeight="1">
      <c r="E281" s="93"/>
    </row>
    <row r="282" ht="15.75" customHeight="1">
      <c r="E282" s="93"/>
    </row>
    <row r="283" ht="15.75" customHeight="1">
      <c r="E283" s="93"/>
    </row>
    <row r="284" ht="15.75" customHeight="1">
      <c r="E284" s="93"/>
    </row>
    <row r="285" ht="15.75" customHeight="1">
      <c r="E285" s="93"/>
    </row>
    <row r="286" ht="15.75" customHeight="1">
      <c r="E286" s="93"/>
    </row>
    <row r="287" ht="15.75" customHeight="1">
      <c r="E287" s="93"/>
    </row>
    <row r="288" ht="15.75" customHeight="1">
      <c r="E288" s="93"/>
    </row>
    <row r="289" ht="15.75" customHeight="1">
      <c r="E289" s="93"/>
    </row>
    <row r="290" ht="15.75" customHeight="1">
      <c r="E290" s="93"/>
    </row>
    <row r="291" ht="15.75" customHeight="1">
      <c r="E291" s="93"/>
    </row>
    <row r="292" ht="15.75" customHeight="1">
      <c r="E292" s="93"/>
    </row>
    <row r="293" ht="15.75" customHeight="1">
      <c r="E293" s="93"/>
    </row>
    <row r="294" ht="15.75" customHeight="1">
      <c r="E294" s="93"/>
    </row>
    <row r="295" ht="15.75" customHeight="1">
      <c r="E295" s="93"/>
    </row>
    <row r="296" ht="15.75" customHeight="1">
      <c r="E296" s="93"/>
    </row>
    <row r="297" ht="15.75" customHeight="1">
      <c r="E297" s="93"/>
    </row>
    <row r="298" ht="15.75" customHeight="1">
      <c r="E298" s="93"/>
    </row>
    <row r="299" ht="15.75" customHeight="1">
      <c r="E299" s="93"/>
    </row>
    <row r="300" ht="15.75" customHeight="1">
      <c r="E300" s="93"/>
    </row>
    <row r="301" ht="15.75" customHeight="1">
      <c r="E301" s="93"/>
    </row>
    <row r="302" ht="15.75" customHeight="1">
      <c r="E302" s="93"/>
    </row>
    <row r="303" ht="15.75" customHeight="1">
      <c r="E303" s="93"/>
    </row>
    <row r="304" ht="15.75" customHeight="1">
      <c r="E304" s="93"/>
    </row>
    <row r="305" ht="15.75" customHeight="1">
      <c r="E305" s="93"/>
    </row>
    <row r="306" ht="15.75" customHeight="1">
      <c r="E306" s="93"/>
    </row>
    <row r="307" ht="15.75" customHeight="1">
      <c r="E307" s="93"/>
    </row>
    <row r="308" ht="15.75" customHeight="1">
      <c r="E308" s="93"/>
    </row>
    <row r="309" ht="15.75" customHeight="1">
      <c r="E309" s="93"/>
    </row>
    <row r="310" ht="15.75" customHeight="1">
      <c r="E310" s="93"/>
    </row>
    <row r="311" ht="15.75" customHeight="1">
      <c r="E311" s="93"/>
    </row>
    <row r="312" ht="15.75" customHeight="1">
      <c r="E312" s="93"/>
    </row>
    <row r="313" ht="15.75" customHeight="1">
      <c r="E313" s="93"/>
    </row>
    <row r="314" ht="15.75" customHeight="1">
      <c r="E314" s="93"/>
    </row>
    <row r="315" ht="15.75" customHeight="1">
      <c r="E315" s="93"/>
    </row>
    <row r="316" ht="15.75" customHeight="1">
      <c r="E316" s="93"/>
    </row>
    <row r="317" ht="15.75" customHeight="1">
      <c r="E317" s="93"/>
    </row>
    <row r="318" ht="15.75" customHeight="1">
      <c r="E318" s="93"/>
    </row>
    <row r="319" ht="15.75" customHeight="1">
      <c r="E319" s="93"/>
    </row>
    <row r="320" ht="15.75" customHeight="1">
      <c r="E320" s="93"/>
    </row>
    <row r="321" ht="15.75" customHeight="1">
      <c r="E321" s="93"/>
    </row>
    <row r="322" ht="15.75" customHeight="1">
      <c r="E322" s="93"/>
    </row>
    <row r="323" ht="15.75" customHeight="1">
      <c r="E323" s="93"/>
    </row>
    <row r="324" ht="15.75" customHeight="1">
      <c r="E324" s="93"/>
    </row>
    <row r="325" ht="15.75" customHeight="1">
      <c r="E325" s="93"/>
    </row>
    <row r="326" ht="15.75" customHeight="1">
      <c r="E326" s="93"/>
    </row>
    <row r="327" ht="15.75" customHeight="1">
      <c r="E327" s="93"/>
    </row>
    <row r="328" ht="15.75" customHeight="1">
      <c r="E328" s="93"/>
    </row>
    <row r="329" ht="15.75" customHeight="1">
      <c r="E329" s="93"/>
    </row>
    <row r="330" ht="15.75" customHeight="1">
      <c r="E330" s="93"/>
    </row>
    <row r="331" ht="15.75" customHeight="1">
      <c r="E331" s="93"/>
    </row>
    <row r="332" ht="15.75" customHeight="1">
      <c r="E332" s="93"/>
    </row>
    <row r="333" ht="15.75" customHeight="1">
      <c r="E333" s="93"/>
    </row>
    <row r="334" ht="15.75" customHeight="1">
      <c r="E334" s="93"/>
    </row>
    <row r="335" ht="15.75" customHeight="1">
      <c r="E335" s="93"/>
    </row>
    <row r="336" ht="15.75" customHeight="1">
      <c r="E336" s="93"/>
    </row>
    <row r="337" ht="15.75" customHeight="1">
      <c r="E337" s="93"/>
    </row>
    <row r="338" ht="15.75" customHeight="1">
      <c r="E338" s="93"/>
    </row>
    <row r="339" ht="15.75" customHeight="1">
      <c r="E339" s="93"/>
    </row>
    <row r="340" ht="15.75" customHeight="1">
      <c r="E340" s="93"/>
    </row>
    <row r="341" ht="15.75" customHeight="1">
      <c r="E341" s="93"/>
    </row>
    <row r="342" ht="15.75" customHeight="1">
      <c r="E342" s="93"/>
    </row>
    <row r="343" ht="15.75" customHeight="1">
      <c r="E343" s="93"/>
    </row>
    <row r="344" ht="15.75" customHeight="1">
      <c r="E344" s="93"/>
    </row>
    <row r="345" ht="15.75" customHeight="1">
      <c r="E345" s="93"/>
    </row>
    <row r="346" ht="15.75" customHeight="1">
      <c r="E346" s="93"/>
    </row>
    <row r="347" ht="15.75" customHeight="1">
      <c r="E347" s="93"/>
    </row>
    <row r="348" ht="15.75" customHeight="1">
      <c r="E348" s="93"/>
    </row>
    <row r="349" ht="15.75" customHeight="1">
      <c r="E349" s="93"/>
    </row>
    <row r="350" ht="15.75" customHeight="1">
      <c r="E350" s="93"/>
    </row>
    <row r="351" ht="15.75" customHeight="1">
      <c r="E351" s="93"/>
    </row>
    <row r="352" ht="15.75" customHeight="1">
      <c r="E352" s="93"/>
    </row>
    <row r="353" ht="15.75" customHeight="1">
      <c r="E353" s="93"/>
    </row>
    <row r="354" ht="15.75" customHeight="1">
      <c r="E354" s="93"/>
    </row>
    <row r="355" ht="15.75" customHeight="1">
      <c r="E355" s="93"/>
    </row>
    <row r="356" ht="15.75" customHeight="1">
      <c r="E356" s="93"/>
    </row>
    <row r="357" ht="15.75" customHeight="1">
      <c r="E357" s="93"/>
    </row>
    <row r="358" ht="15.75" customHeight="1">
      <c r="E358" s="93"/>
    </row>
    <row r="359" ht="15.75" customHeight="1">
      <c r="E359" s="93"/>
    </row>
    <row r="360" ht="15.75" customHeight="1">
      <c r="E360" s="93"/>
    </row>
    <row r="361" ht="15.75" customHeight="1">
      <c r="E361" s="93"/>
    </row>
    <row r="362" ht="15.75" customHeight="1">
      <c r="E362" s="93"/>
    </row>
    <row r="363" ht="15.75" customHeight="1">
      <c r="E363" s="93"/>
    </row>
    <row r="364" ht="15.75" customHeight="1">
      <c r="E364" s="93"/>
    </row>
    <row r="365" ht="15.75" customHeight="1">
      <c r="E365" s="93"/>
    </row>
    <row r="366" ht="15.75" customHeight="1">
      <c r="E366" s="93"/>
    </row>
    <row r="367" ht="15.75" customHeight="1">
      <c r="E367" s="93"/>
    </row>
    <row r="368" ht="15.75" customHeight="1">
      <c r="E368" s="93"/>
    </row>
    <row r="369" ht="15.75" customHeight="1">
      <c r="E369" s="93"/>
    </row>
    <row r="370" ht="15.75" customHeight="1">
      <c r="E370" s="93"/>
    </row>
    <row r="371" ht="15.75" customHeight="1">
      <c r="E371" s="93"/>
    </row>
    <row r="372" ht="15.75" customHeight="1">
      <c r="E372" s="93"/>
    </row>
    <row r="373" ht="15.75" customHeight="1">
      <c r="E373" s="93"/>
    </row>
    <row r="374" ht="15.75" customHeight="1">
      <c r="E374" s="93"/>
    </row>
    <row r="375" ht="15.75" customHeight="1">
      <c r="E375" s="93"/>
    </row>
    <row r="376" ht="15.75" customHeight="1">
      <c r="E376" s="93"/>
    </row>
    <row r="377" ht="15.75" customHeight="1">
      <c r="E377" s="93"/>
    </row>
    <row r="378" ht="15.75" customHeight="1">
      <c r="E378" s="93"/>
    </row>
    <row r="379" ht="15.75" customHeight="1">
      <c r="E379" s="93"/>
    </row>
    <row r="380" ht="15.75" customHeight="1">
      <c r="E380" s="93"/>
    </row>
    <row r="381" ht="15.75" customHeight="1">
      <c r="E381" s="93"/>
    </row>
    <row r="382" ht="15.75" customHeight="1">
      <c r="E382" s="93"/>
    </row>
    <row r="383" ht="15.75" customHeight="1">
      <c r="E383" s="93"/>
    </row>
    <row r="384" ht="15.75" customHeight="1">
      <c r="E384" s="93"/>
    </row>
    <row r="385" ht="15.75" customHeight="1">
      <c r="E385" s="93"/>
    </row>
    <row r="386" ht="15.75" customHeight="1">
      <c r="E386" s="93"/>
    </row>
    <row r="387" ht="15.75" customHeight="1">
      <c r="E387" s="93"/>
    </row>
    <row r="388" ht="15.75" customHeight="1">
      <c r="E388" s="93"/>
    </row>
    <row r="389" ht="15.75" customHeight="1">
      <c r="E389" s="93"/>
    </row>
    <row r="390" ht="15.75" customHeight="1">
      <c r="E390" s="93"/>
    </row>
    <row r="391" ht="15.75" customHeight="1">
      <c r="E391" s="93"/>
    </row>
    <row r="392" ht="15.75" customHeight="1">
      <c r="E392" s="93"/>
    </row>
    <row r="393" ht="15.75" customHeight="1">
      <c r="E393" s="93"/>
    </row>
    <row r="394" ht="15.75" customHeight="1">
      <c r="E394" s="93"/>
    </row>
    <row r="395" ht="15.75" customHeight="1">
      <c r="E395" s="93"/>
    </row>
    <row r="396" ht="15.75" customHeight="1">
      <c r="E396" s="93"/>
    </row>
    <row r="397" ht="15.75" customHeight="1">
      <c r="E397" s="93"/>
    </row>
    <row r="398" ht="15.75" customHeight="1">
      <c r="E398" s="93"/>
    </row>
    <row r="399" ht="15.75" customHeight="1">
      <c r="E399" s="93"/>
    </row>
    <row r="400" ht="15.75" customHeight="1">
      <c r="E400" s="93"/>
    </row>
    <row r="401" ht="15.75" customHeight="1">
      <c r="E401" s="93"/>
    </row>
    <row r="402" ht="15.75" customHeight="1">
      <c r="E402" s="93"/>
    </row>
    <row r="403" ht="15.75" customHeight="1">
      <c r="E403" s="93"/>
    </row>
    <row r="404" ht="15.75" customHeight="1">
      <c r="E404" s="93"/>
    </row>
    <row r="405" ht="15.75" customHeight="1">
      <c r="E405" s="93"/>
    </row>
    <row r="406" ht="15.75" customHeight="1">
      <c r="E406" s="93"/>
    </row>
    <row r="407" ht="15.75" customHeight="1">
      <c r="E407" s="93"/>
    </row>
    <row r="408" ht="15.75" customHeight="1">
      <c r="E408" s="93"/>
    </row>
    <row r="409" ht="15.75" customHeight="1">
      <c r="E409" s="93"/>
    </row>
    <row r="410" ht="15.75" customHeight="1">
      <c r="E410" s="93"/>
    </row>
    <row r="411" ht="15.75" customHeight="1">
      <c r="E411" s="93"/>
    </row>
    <row r="412" ht="15.75" customHeight="1">
      <c r="E412" s="93"/>
    </row>
    <row r="413" ht="15.75" customHeight="1">
      <c r="E413" s="93"/>
    </row>
    <row r="414" ht="15.75" customHeight="1">
      <c r="E414" s="93"/>
    </row>
    <row r="415" ht="15.75" customHeight="1">
      <c r="E415" s="93"/>
    </row>
    <row r="416" ht="15.75" customHeight="1">
      <c r="E416" s="93"/>
    </row>
    <row r="417" ht="15.75" customHeight="1">
      <c r="E417" s="93"/>
    </row>
    <row r="418" ht="15.75" customHeight="1">
      <c r="E418" s="93"/>
    </row>
    <row r="419" ht="15.75" customHeight="1">
      <c r="E419" s="93"/>
    </row>
    <row r="420" ht="15.75" customHeight="1">
      <c r="E420" s="93"/>
    </row>
    <row r="421" ht="15.75" customHeight="1">
      <c r="E421" s="93"/>
    </row>
    <row r="422" ht="15.75" customHeight="1">
      <c r="E422" s="93"/>
    </row>
    <row r="423" ht="15.75" customHeight="1">
      <c r="E423" s="93"/>
    </row>
    <row r="424" ht="15.75" customHeight="1">
      <c r="E424" s="93"/>
    </row>
    <row r="425" ht="15.75" customHeight="1">
      <c r="E425" s="93"/>
    </row>
    <row r="426" ht="15.75" customHeight="1">
      <c r="E426" s="93"/>
    </row>
    <row r="427" ht="15.75" customHeight="1">
      <c r="E427" s="93"/>
    </row>
    <row r="428" ht="15.75" customHeight="1">
      <c r="E428" s="93"/>
    </row>
    <row r="429" ht="15.75" customHeight="1">
      <c r="E429" s="93"/>
    </row>
    <row r="430" ht="15.75" customHeight="1">
      <c r="E430" s="93"/>
    </row>
    <row r="431" ht="15.75" customHeight="1">
      <c r="E431" s="93"/>
    </row>
    <row r="432" ht="15.75" customHeight="1">
      <c r="E432" s="93"/>
    </row>
    <row r="433" ht="15.75" customHeight="1">
      <c r="E433" s="93"/>
    </row>
    <row r="434" ht="15.75" customHeight="1">
      <c r="E434" s="93"/>
    </row>
    <row r="435" ht="15.75" customHeight="1">
      <c r="E435" s="93"/>
    </row>
    <row r="436" ht="15.75" customHeight="1">
      <c r="E436" s="93"/>
    </row>
    <row r="437" ht="15.75" customHeight="1">
      <c r="E437" s="93"/>
    </row>
    <row r="438" ht="15.75" customHeight="1">
      <c r="E438" s="93"/>
    </row>
    <row r="439" ht="15.75" customHeight="1">
      <c r="E439" s="93"/>
    </row>
    <row r="440" ht="15.75" customHeight="1">
      <c r="E440" s="93"/>
    </row>
    <row r="441" ht="15.75" customHeight="1">
      <c r="E441" s="93"/>
    </row>
    <row r="442" ht="15.75" customHeight="1">
      <c r="E442" s="93"/>
    </row>
    <row r="443" ht="15.75" customHeight="1">
      <c r="E443" s="93"/>
    </row>
    <row r="444" ht="15.75" customHeight="1">
      <c r="E444" s="93"/>
    </row>
    <row r="445" ht="15.75" customHeight="1">
      <c r="E445" s="93"/>
    </row>
    <row r="446" ht="15.75" customHeight="1">
      <c r="E446" s="93"/>
    </row>
    <row r="447" ht="15.75" customHeight="1">
      <c r="E447" s="93"/>
    </row>
    <row r="448" ht="15.75" customHeight="1">
      <c r="E448" s="93"/>
    </row>
    <row r="449" ht="15.75" customHeight="1">
      <c r="E449" s="93"/>
    </row>
    <row r="450" ht="15.75" customHeight="1">
      <c r="E450" s="93"/>
    </row>
    <row r="451" ht="15.75" customHeight="1">
      <c r="E451" s="93"/>
    </row>
    <row r="452" ht="15.75" customHeight="1">
      <c r="E452" s="93"/>
    </row>
    <row r="453" ht="15.75" customHeight="1">
      <c r="E453" s="93"/>
    </row>
    <row r="454" ht="15.75" customHeight="1">
      <c r="E454" s="93"/>
    </row>
    <row r="455" ht="15.75" customHeight="1">
      <c r="E455" s="93"/>
    </row>
    <row r="456" ht="15.75" customHeight="1">
      <c r="E456" s="93"/>
    </row>
    <row r="457" ht="15.75" customHeight="1">
      <c r="E457" s="93"/>
    </row>
    <row r="458" ht="15.75" customHeight="1">
      <c r="E458" s="93"/>
    </row>
    <row r="459" ht="15.75" customHeight="1">
      <c r="E459" s="93"/>
    </row>
    <row r="460" ht="15.75" customHeight="1">
      <c r="E460" s="93"/>
    </row>
    <row r="461" ht="15.75" customHeight="1">
      <c r="E461" s="93"/>
    </row>
    <row r="462" ht="15.75" customHeight="1">
      <c r="E462" s="93"/>
    </row>
    <row r="463" ht="15.75" customHeight="1">
      <c r="E463" s="93"/>
    </row>
    <row r="464" ht="15.75" customHeight="1">
      <c r="E464" s="93"/>
    </row>
    <row r="465" ht="15.75" customHeight="1">
      <c r="E465" s="93"/>
    </row>
    <row r="466" ht="15.75" customHeight="1">
      <c r="E466" s="93"/>
    </row>
    <row r="467" ht="15.75" customHeight="1">
      <c r="E467" s="93"/>
    </row>
    <row r="468" ht="15.75" customHeight="1">
      <c r="E468" s="93"/>
    </row>
    <row r="469" ht="15.75" customHeight="1">
      <c r="E469" s="93"/>
    </row>
    <row r="470" ht="15.75" customHeight="1">
      <c r="E470" s="93"/>
    </row>
    <row r="471" ht="15.75" customHeight="1">
      <c r="E471" s="93"/>
    </row>
    <row r="472" ht="15.75" customHeight="1">
      <c r="E472" s="93"/>
    </row>
    <row r="473" ht="15.75" customHeight="1">
      <c r="E473" s="93"/>
    </row>
    <row r="474" ht="15.75" customHeight="1">
      <c r="E474" s="93"/>
    </row>
    <row r="475" ht="15.75" customHeight="1">
      <c r="E475" s="93"/>
    </row>
    <row r="476" ht="15.75" customHeight="1">
      <c r="E476" s="93"/>
    </row>
    <row r="477" ht="15.75" customHeight="1">
      <c r="E477" s="93"/>
    </row>
    <row r="478" ht="15.75" customHeight="1">
      <c r="E478" s="93"/>
    </row>
    <row r="479" ht="15.75" customHeight="1">
      <c r="E479" s="93"/>
    </row>
    <row r="480" ht="15.75" customHeight="1">
      <c r="E480" s="93"/>
    </row>
    <row r="481" ht="15.75" customHeight="1">
      <c r="E481" s="93"/>
    </row>
    <row r="482" ht="15.75" customHeight="1">
      <c r="E482" s="93"/>
    </row>
    <row r="483" ht="15.75" customHeight="1">
      <c r="E483" s="93"/>
    </row>
    <row r="484" ht="15.75" customHeight="1">
      <c r="E484" s="93"/>
    </row>
    <row r="485" ht="15.75" customHeight="1">
      <c r="E485" s="93"/>
    </row>
    <row r="486" ht="15.75" customHeight="1">
      <c r="E486" s="93"/>
    </row>
    <row r="487" ht="15.75" customHeight="1">
      <c r="E487" s="93"/>
    </row>
    <row r="488" ht="15.75" customHeight="1">
      <c r="E488" s="93"/>
    </row>
    <row r="489" ht="15.75" customHeight="1">
      <c r="E489" s="93"/>
    </row>
    <row r="490" ht="15.75" customHeight="1">
      <c r="E490" s="93"/>
    </row>
    <row r="491" ht="15.75" customHeight="1">
      <c r="E491" s="93"/>
    </row>
    <row r="492" ht="15.75" customHeight="1">
      <c r="E492" s="93"/>
    </row>
    <row r="493" ht="15.75" customHeight="1">
      <c r="E493" s="93"/>
    </row>
    <row r="494" ht="15.75" customHeight="1">
      <c r="E494" s="93"/>
    </row>
    <row r="495" ht="15.75" customHeight="1">
      <c r="E495" s="93"/>
    </row>
    <row r="496" ht="15.75" customHeight="1">
      <c r="E496" s="93"/>
    </row>
    <row r="497" ht="15.75" customHeight="1">
      <c r="E497" s="93"/>
    </row>
    <row r="498" ht="15.75" customHeight="1">
      <c r="E498" s="93"/>
    </row>
    <row r="499" ht="15.75" customHeight="1">
      <c r="E499" s="93"/>
    </row>
    <row r="500" ht="15.75" customHeight="1">
      <c r="E500" s="93"/>
    </row>
    <row r="501" ht="15.75" customHeight="1">
      <c r="E501" s="93"/>
    </row>
    <row r="502" ht="15.75" customHeight="1">
      <c r="E502" s="93"/>
    </row>
    <row r="503" ht="15.75" customHeight="1">
      <c r="E503" s="93"/>
    </row>
    <row r="504" ht="15.75" customHeight="1">
      <c r="E504" s="93"/>
    </row>
    <row r="505" ht="15.75" customHeight="1">
      <c r="E505" s="93"/>
    </row>
    <row r="506" ht="15.75" customHeight="1">
      <c r="E506" s="93"/>
    </row>
    <row r="507" ht="15.75" customHeight="1">
      <c r="E507" s="93"/>
    </row>
    <row r="508" ht="15.75" customHeight="1">
      <c r="E508" s="93"/>
    </row>
    <row r="509" ht="15.75" customHeight="1">
      <c r="E509" s="93"/>
    </row>
    <row r="510" ht="15.75" customHeight="1">
      <c r="E510" s="93"/>
    </row>
    <row r="511" ht="15.75" customHeight="1">
      <c r="E511" s="93"/>
    </row>
    <row r="512" ht="15.75" customHeight="1">
      <c r="E512" s="93"/>
    </row>
    <row r="513" ht="15.75" customHeight="1">
      <c r="E513" s="93"/>
    </row>
    <row r="514" ht="15.75" customHeight="1">
      <c r="E514" s="93"/>
    </row>
    <row r="515" ht="15.75" customHeight="1">
      <c r="E515" s="93"/>
    </row>
    <row r="516" ht="15.75" customHeight="1">
      <c r="E516" s="93"/>
    </row>
    <row r="517" ht="15.75" customHeight="1">
      <c r="E517" s="93"/>
    </row>
    <row r="518" ht="15.75" customHeight="1">
      <c r="E518" s="93"/>
    </row>
    <row r="519" ht="15.75" customHeight="1">
      <c r="E519" s="93"/>
    </row>
    <row r="520" ht="15.75" customHeight="1">
      <c r="E520" s="93"/>
    </row>
    <row r="521" ht="15.75" customHeight="1">
      <c r="E521" s="93"/>
    </row>
    <row r="522" ht="15.75" customHeight="1">
      <c r="E522" s="93"/>
    </row>
    <row r="523" ht="15.75" customHeight="1">
      <c r="E523" s="93"/>
    </row>
    <row r="524" ht="15.75" customHeight="1">
      <c r="E524" s="93"/>
    </row>
    <row r="525" ht="15.75" customHeight="1">
      <c r="E525" s="93"/>
    </row>
    <row r="526" ht="15.75" customHeight="1">
      <c r="E526" s="93"/>
    </row>
    <row r="527" ht="15.75" customHeight="1">
      <c r="E527" s="93"/>
    </row>
    <row r="528" ht="15.75" customHeight="1">
      <c r="E528" s="93"/>
    </row>
    <row r="529" ht="15.75" customHeight="1">
      <c r="E529" s="93"/>
    </row>
    <row r="530" ht="15.75" customHeight="1">
      <c r="E530" s="93"/>
    </row>
    <row r="531" ht="15.75" customHeight="1">
      <c r="E531" s="93"/>
    </row>
    <row r="532" ht="15.75" customHeight="1">
      <c r="E532" s="93"/>
    </row>
    <row r="533" ht="15.75" customHeight="1">
      <c r="E533" s="93"/>
    </row>
    <row r="534" ht="15.75" customHeight="1">
      <c r="E534" s="93"/>
    </row>
    <row r="535" ht="15.75" customHeight="1">
      <c r="E535" s="93"/>
    </row>
    <row r="536" ht="15.75" customHeight="1">
      <c r="E536" s="93"/>
    </row>
    <row r="537" ht="15.75" customHeight="1">
      <c r="E537" s="93"/>
    </row>
    <row r="538" ht="15.75" customHeight="1">
      <c r="E538" s="93"/>
    </row>
    <row r="539" ht="15.75" customHeight="1">
      <c r="E539" s="93"/>
    </row>
    <row r="540" ht="15.75" customHeight="1">
      <c r="E540" s="93"/>
    </row>
    <row r="541" ht="15.75" customHeight="1">
      <c r="E541" s="93"/>
    </row>
    <row r="542" ht="15.75" customHeight="1">
      <c r="E542" s="93"/>
    </row>
    <row r="543" ht="15.75" customHeight="1">
      <c r="E543" s="93"/>
    </row>
    <row r="544" ht="15.75" customHeight="1">
      <c r="E544" s="93"/>
    </row>
    <row r="545" ht="15.75" customHeight="1">
      <c r="E545" s="93"/>
    </row>
    <row r="546" ht="15.75" customHeight="1">
      <c r="E546" s="93"/>
    </row>
    <row r="547" ht="15.75" customHeight="1">
      <c r="E547" s="93"/>
    </row>
    <row r="548" ht="15.75" customHeight="1">
      <c r="E548" s="93"/>
    </row>
    <row r="549" ht="15.75" customHeight="1">
      <c r="E549" s="93"/>
    </row>
    <row r="550" ht="15.75" customHeight="1">
      <c r="E550" s="93"/>
    </row>
    <row r="551" ht="15.75" customHeight="1">
      <c r="E551" s="93"/>
    </row>
    <row r="552" ht="15.75" customHeight="1">
      <c r="E552" s="93"/>
    </row>
    <row r="553" ht="15.75" customHeight="1">
      <c r="E553" s="93"/>
    </row>
    <row r="554" ht="15.75" customHeight="1">
      <c r="E554" s="93"/>
    </row>
    <row r="555" ht="15.75" customHeight="1">
      <c r="E555" s="93"/>
    </row>
    <row r="556" ht="15.75" customHeight="1">
      <c r="E556" s="93"/>
    </row>
    <row r="557" ht="15.75" customHeight="1">
      <c r="E557" s="93"/>
    </row>
    <row r="558" ht="15.75" customHeight="1">
      <c r="E558" s="93"/>
    </row>
    <row r="559" ht="15.75" customHeight="1">
      <c r="E559" s="93"/>
    </row>
    <row r="560" ht="15.75" customHeight="1">
      <c r="E560" s="93"/>
    </row>
    <row r="561" ht="15.75" customHeight="1">
      <c r="E561" s="93"/>
    </row>
    <row r="562" ht="15.75" customHeight="1">
      <c r="E562" s="93"/>
    </row>
    <row r="563" ht="15.75" customHeight="1">
      <c r="E563" s="93"/>
    </row>
    <row r="564" ht="15.75" customHeight="1">
      <c r="E564" s="93"/>
    </row>
    <row r="565" ht="15.75" customHeight="1">
      <c r="E565" s="93"/>
    </row>
    <row r="566" ht="15.75" customHeight="1">
      <c r="E566" s="93"/>
    </row>
    <row r="567" ht="15.75" customHeight="1">
      <c r="E567" s="93"/>
    </row>
    <row r="568" ht="15.75" customHeight="1">
      <c r="E568" s="93"/>
    </row>
    <row r="569" ht="15.75" customHeight="1">
      <c r="E569" s="93"/>
    </row>
    <row r="570" ht="15.75" customHeight="1">
      <c r="E570" s="93"/>
    </row>
    <row r="571" ht="15.75" customHeight="1">
      <c r="E571" s="93"/>
    </row>
    <row r="572" ht="15.75" customHeight="1">
      <c r="E572" s="93"/>
    </row>
    <row r="573" ht="15.75" customHeight="1">
      <c r="E573" s="93"/>
    </row>
    <row r="574" ht="15.75" customHeight="1">
      <c r="E574" s="93"/>
    </row>
    <row r="575" ht="15.75" customHeight="1">
      <c r="E575" s="93"/>
    </row>
    <row r="576" ht="15.75" customHeight="1">
      <c r="E576" s="93"/>
    </row>
    <row r="577" ht="15.75" customHeight="1">
      <c r="E577" s="93"/>
    </row>
    <row r="578" ht="15.75" customHeight="1">
      <c r="E578" s="93"/>
    </row>
    <row r="579" ht="15.75" customHeight="1">
      <c r="E579" s="93"/>
    </row>
    <row r="580" ht="15.75" customHeight="1">
      <c r="E580" s="93"/>
    </row>
    <row r="581" ht="15.75" customHeight="1">
      <c r="E581" s="93"/>
    </row>
    <row r="582" ht="15.75" customHeight="1">
      <c r="E582" s="93"/>
    </row>
    <row r="583" ht="15.75" customHeight="1">
      <c r="E583" s="93"/>
    </row>
    <row r="584" ht="15.75" customHeight="1">
      <c r="E584" s="93"/>
    </row>
    <row r="585" ht="15.75" customHeight="1">
      <c r="E585" s="93"/>
    </row>
    <row r="586" ht="15.75" customHeight="1">
      <c r="E586" s="93"/>
    </row>
    <row r="587" ht="15.75" customHeight="1">
      <c r="E587" s="93"/>
    </row>
    <row r="588" ht="15.75" customHeight="1">
      <c r="E588" s="93"/>
    </row>
    <row r="589" ht="15.75" customHeight="1">
      <c r="E589" s="93"/>
    </row>
    <row r="590" ht="15.75" customHeight="1">
      <c r="E590" s="93"/>
    </row>
    <row r="591" ht="15.75" customHeight="1">
      <c r="E591" s="93"/>
    </row>
    <row r="592" ht="15.75" customHeight="1">
      <c r="E592" s="93"/>
    </row>
    <row r="593" ht="15.75" customHeight="1">
      <c r="E593" s="93"/>
    </row>
    <row r="594" ht="15.75" customHeight="1">
      <c r="E594" s="93"/>
    </row>
    <row r="595" ht="15.75" customHeight="1">
      <c r="E595" s="93"/>
    </row>
    <row r="596" ht="15.75" customHeight="1">
      <c r="E596" s="93"/>
    </row>
    <row r="597" ht="15.75" customHeight="1">
      <c r="E597" s="93"/>
    </row>
    <row r="598" ht="15.75" customHeight="1">
      <c r="E598" s="93"/>
    </row>
    <row r="599" ht="15.75" customHeight="1">
      <c r="E599" s="93"/>
    </row>
    <row r="600" ht="15.75" customHeight="1">
      <c r="E600" s="93"/>
    </row>
    <row r="601" ht="15.75" customHeight="1">
      <c r="E601" s="93"/>
    </row>
    <row r="602" ht="15.75" customHeight="1">
      <c r="E602" s="93"/>
    </row>
    <row r="603" ht="15.75" customHeight="1">
      <c r="E603" s="93"/>
    </row>
    <row r="604" ht="15.75" customHeight="1">
      <c r="E604" s="93"/>
    </row>
    <row r="605" ht="15.75" customHeight="1">
      <c r="E605" s="93"/>
    </row>
    <row r="606" ht="15.75" customHeight="1">
      <c r="E606" s="93"/>
    </row>
    <row r="607" ht="15.75" customHeight="1">
      <c r="E607" s="93"/>
    </row>
    <row r="608" ht="15.75" customHeight="1">
      <c r="E608" s="93"/>
    </row>
    <row r="609" ht="15.75" customHeight="1">
      <c r="E609" s="93"/>
    </row>
    <row r="610" ht="15.75" customHeight="1">
      <c r="E610" s="93"/>
    </row>
    <row r="611" ht="15.75" customHeight="1">
      <c r="E611" s="93"/>
    </row>
    <row r="612" ht="15.75" customHeight="1">
      <c r="E612" s="93"/>
    </row>
    <row r="613" ht="15.75" customHeight="1">
      <c r="E613" s="93"/>
    </row>
    <row r="614" ht="15.75" customHeight="1">
      <c r="E614" s="93"/>
    </row>
    <row r="615" ht="15.75" customHeight="1">
      <c r="E615" s="93"/>
    </row>
    <row r="616" ht="15.75" customHeight="1">
      <c r="E616" s="93"/>
    </row>
    <row r="617" ht="15.75" customHeight="1">
      <c r="E617" s="93"/>
    </row>
    <row r="618" ht="15.75" customHeight="1">
      <c r="E618" s="93"/>
    </row>
    <row r="619" ht="15.75" customHeight="1">
      <c r="E619" s="93"/>
    </row>
    <row r="620" ht="15.75" customHeight="1">
      <c r="E620" s="93"/>
    </row>
    <row r="621" ht="15.75" customHeight="1">
      <c r="E621" s="93"/>
    </row>
    <row r="622" ht="15.75" customHeight="1">
      <c r="E622" s="93"/>
    </row>
    <row r="623" ht="15.75" customHeight="1">
      <c r="E623" s="93"/>
    </row>
    <row r="624" ht="15.75" customHeight="1">
      <c r="E624" s="93"/>
    </row>
    <row r="625" ht="15.75" customHeight="1">
      <c r="E625" s="93"/>
    </row>
    <row r="626" ht="15.75" customHeight="1">
      <c r="E626" s="93"/>
    </row>
    <row r="627" ht="15.75" customHeight="1">
      <c r="E627" s="93"/>
    </row>
    <row r="628" ht="15.75" customHeight="1">
      <c r="E628" s="93"/>
    </row>
    <row r="629" ht="15.75" customHeight="1">
      <c r="E629" s="93"/>
    </row>
    <row r="630" ht="15.75" customHeight="1">
      <c r="E630" s="93"/>
    </row>
    <row r="631" ht="15.75" customHeight="1">
      <c r="E631" s="93"/>
    </row>
    <row r="632" ht="15.75" customHeight="1">
      <c r="E632" s="93"/>
    </row>
    <row r="633" ht="15.75" customHeight="1">
      <c r="E633" s="93"/>
    </row>
    <row r="634" ht="15.75" customHeight="1">
      <c r="E634" s="93"/>
    </row>
    <row r="635" ht="15.75" customHeight="1">
      <c r="E635" s="93"/>
    </row>
    <row r="636" ht="15.75" customHeight="1">
      <c r="E636" s="93"/>
    </row>
    <row r="637" ht="15.75" customHeight="1">
      <c r="E637" s="93"/>
    </row>
    <row r="638" ht="15.75" customHeight="1">
      <c r="E638" s="93"/>
    </row>
    <row r="639" ht="15.75" customHeight="1">
      <c r="E639" s="93"/>
    </row>
    <row r="640" ht="15.75" customHeight="1">
      <c r="E640" s="93"/>
    </row>
    <row r="641" ht="15.75" customHeight="1">
      <c r="E641" s="93"/>
    </row>
    <row r="642" ht="15.75" customHeight="1">
      <c r="E642" s="93"/>
    </row>
    <row r="643" ht="15.75" customHeight="1">
      <c r="E643" s="93"/>
    </row>
    <row r="644" ht="15.75" customHeight="1">
      <c r="E644" s="93"/>
    </row>
    <row r="645" ht="15.75" customHeight="1">
      <c r="E645" s="93"/>
    </row>
    <row r="646" ht="15.75" customHeight="1">
      <c r="E646" s="93"/>
    </row>
    <row r="647" ht="15.75" customHeight="1">
      <c r="E647" s="93"/>
    </row>
    <row r="648" ht="15.75" customHeight="1">
      <c r="E648" s="93"/>
    </row>
    <row r="649" ht="15.75" customHeight="1">
      <c r="E649" s="93"/>
    </row>
    <row r="650" ht="15.75" customHeight="1">
      <c r="E650" s="93"/>
    </row>
    <row r="651" ht="15.75" customHeight="1">
      <c r="E651" s="93"/>
    </row>
    <row r="652" ht="15.75" customHeight="1">
      <c r="E652" s="93"/>
    </row>
    <row r="653" ht="15.75" customHeight="1">
      <c r="E653" s="93"/>
    </row>
    <row r="654" ht="15.75" customHeight="1">
      <c r="E654" s="93"/>
    </row>
    <row r="655" ht="15.75" customHeight="1">
      <c r="E655" s="93"/>
    </row>
    <row r="656" ht="15.75" customHeight="1">
      <c r="E656" s="93"/>
    </row>
    <row r="657" ht="15.75" customHeight="1">
      <c r="E657" s="93"/>
    </row>
    <row r="658" ht="15.75" customHeight="1">
      <c r="E658" s="93"/>
    </row>
    <row r="659" ht="15.75" customHeight="1">
      <c r="E659" s="93"/>
    </row>
    <row r="660" ht="15.75" customHeight="1">
      <c r="E660" s="93"/>
    </row>
    <row r="661" ht="15.75" customHeight="1">
      <c r="E661" s="93"/>
    </row>
    <row r="662" ht="15.75" customHeight="1">
      <c r="E662" s="93"/>
    </row>
    <row r="663" ht="15.75" customHeight="1">
      <c r="E663" s="93"/>
    </row>
    <row r="664" ht="15.75" customHeight="1">
      <c r="E664" s="93"/>
    </row>
    <row r="665" ht="15.75" customHeight="1">
      <c r="E665" s="93"/>
    </row>
    <row r="666" ht="15.75" customHeight="1">
      <c r="E666" s="93"/>
    </row>
    <row r="667" ht="15.75" customHeight="1">
      <c r="E667" s="93"/>
    </row>
    <row r="668" ht="15.75" customHeight="1">
      <c r="E668" s="93"/>
    </row>
    <row r="669" ht="15.75" customHeight="1">
      <c r="E669" s="93"/>
    </row>
    <row r="670" ht="15.75" customHeight="1">
      <c r="E670" s="93"/>
    </row>
    <row r="671" ht="15.75" customHeight="1">
      <c r="E671" s="93"/>
    </row>
    <row r="672" ht="15.75" customHeight="1">
      <c r="E672" s="93"/>
    </row>
    <row r="673" ht="15.75" customHeight="1">
      <c r="E673" s="93"/>
    </row>
    <row r="674" ht="15.75" customHeight="1">
      <c r="E674" s="93"/>
    </row>
    <row r="675" ht="15.75" customHeight="1">
      <c r="E675" s="93"/>
    </row>
    <row r="676" ht="15.75" customHeight="1">
      <c r="E676" s="93"/>
    </row>
    <row r="677" ht="15.75" customHeight="1">
      <c r="E677" s="93"/>
    </row>
    <row r="678" ht="15.75" customHeight="1">
      <c r="E678" s="93"/>
    </row>
    <row r="679" ht="15.75" customHeight="1">
      <c r="E679" s="93"/>
    </row>
    <row r="680" ht="15.75" customHeight="1">
      <c r="E680" s="93"/>
    </row>
    <row r="681" ht="15.75" customHeight="1">
      <c r="E681" s="93"/>
    </row>
    <row r="682" ht="15.75" customHeight="1">
      <c r="E682" s="93"/>
    </row>
    <row r="683" ht="15.75" customHeight="1">
      <c r="E683" s="93"/>
    </row>
    <row r="684" ht="15.75" customHeight="1">
      <c r="E684" s="93"/>
    </row>
    <row r="685" ht="15.75" customHeight="1">
      <c r="E685" s="93"/>
    </row>
    <row r="686" ht="15.75" customHeight="1">
      <c r="E686" s="93"/>
    </row>
    <row r="687" ht="15.75" customHeight="1">
      <c r="E687" s="93"/>
    </row>
    <row r="688" ht="15.75" customHeight="1">
      <c r="E688" s="93"/>
    </row>
    <row r="689" ht="15.75" customHeight="1">
      <c r="E689" s="93"/>
    </row>
    <row r="690" ht="15.75" customHeight="1">
      <c r="E690" s="93"/>
    </row>
    <row r="691" ht="15.75" customHeight="1">
      <c r="E691" s="93"/>
    </row>
    <row r="692" ht="15.75" customHeight="1">
      <c r="E692" s="93"/>
    </row>
    <row r="693" ht="15.75" customHeight="1">
      <c r="E693" s="93"/>
    </row>
    <row r="694" ht="15.75" customHeight="1">
      <c r="E694" s="93"/>
    </row>
    <row r="695" ht="15.75" customHeight="1">
      <c r="E695" s="93"/>
    </row>
    <row r="696" ht="15.75" customHeight="1">
      <c r="E696" s="93"/>
    </row>
    <row r="697" ht="15.75" customHeight="1">
      <c r="E697" s="93"/>
    </row>
    <row r="698" ht="15.75" customHeight="1">
      <c r="E698" s="93"/>
    </row>
    <row r="699" ht="15.75" customHeight="1">
      <c r="E699" s="93"/>
    </row>
    <row r="700" ht="15.75" customHeight="1">
      <c r="E700" s="93"/>
    </row>
    <row r="701" ht="15.75" customHeight="1">
      <c r="E701" s="93"/>
    </row>
    <row r="702" ht="15.75" customHeight="1">
      <c r="E702" s="93"/>
    </row>
    <row r="703" ht="15.75" customHeight="1">
      <c r="E703" s="93"/>
    </row>
    <row r="704" ht="15.75" customHeight="1">
      <c r="E704" s="93"/>
    </row>
    <row r="705" ht="15.75" customHeight="1">
      <c r="E705" s="93"/>
    </row>
    <row r="706" ht="15.75" customHeight="1">
      <c r="E706" s="93"/>
    </row>
    <row r="707" ht="15.75" customHeight="1">
      <c r="E707" s="93"/>
    </row>
    <row r="708" ht="15.75" customHeight="1">
      <c r="E708" s="93"/>
    </row>
    <row r="709" ht="15.75" customHeight="1">
      <c r="E709" s="93"/>
    </row>
    <row r="710" ht="15.75" customHeight="1">
      <c r="E710" s="93"/>
    </row>
    <row r="711" ht="15.75" customHeight="1">
      <c r="E711" s="93"/>
    </row>
    <row r="712" ht="15.75" customHeight="1">
      <c r="E712" s="93"/>
    </row>
    <row r="713" ht="15.75" customHeight="1">
      <c r="E713" s="93"/>
    </row>
    <row r="714" ht="15.75" customHeight="1">
      <c r="E714" s="93"/>
    </row>
    <row r="715" ht="15.75" customHeight="1">
      <c r="E715" s="93"/>
    </row>
    <row r="716" ht="15.75" customHeight="1">
      <c r="E716" s="93"/>
    </row>
    <row r="717" ht="15.75" customHeight="1">
      <c r="E717" s="93"/>
    </row>
    <row r="718" ht="15.75" customHeight="1">
      <c r="E718" s="93"/>
    </row>
    <row r="719" ht="15.75" customHeight="1">
      <c r="E719" s="93"/>
    </row>
    <row r="720" ht="15.75" customHeight="1">
      <c r="E720" s="93"/>
    </row>
    <row r="721" ht="15.75" customHeight="1">
      <c r="E721" s="93"/>
    </row>
    <row r="722" ht="15.75" customHeight="1">
      <c r="E722" s="93"/>
    </row>
    <row r="723" ht="15.75" customHeight="1">
      <c r="E723" s="93"/>
    </row>
    <row r="724" ht="15.75" customHeight="1">
      <c r="E724" s="93"/>
    </row>
    <row r="725" ht="15.75" customHeight="1">
      <c r="E725" s="93"/>
    </row>
    <row r="726" ht="15.75" customHeight="1">
      <c r="E726" s="93"/>
    </row>
    <row r="727" ht="15.75" customHeight="1">
      <c r="E727" s="93"/>
    </row>
    <row r="728" ht="15.75" customHeight="1">
      <c r="E728" s="93"/>
    </row>
    <row r="729" ht="15.75" customHeight="1">
      <c r="E729" s="93"/>
    </row>
    <row r="730" ht="15.75" customHeight="1">
      <c r="E730" s="93"/>
    </row>
    <row r="731" ht="15.75" customHeight="1">
      <c r="E731" s="93"/>
    </row>
    <row r="732" ht="15.75" customHeight="1">
      <c r="E732" s="93"/>
    </row>
    <row r="733" ht="15.75" customHeight="1">
      <c r="E733" s="93"/>
    </row>
    <row r="734" ht="15.75" customHeight="1">
      <c r="E734" s="93"/>
    </row>
    <row r="735" ht="15.75" customHeight="1">
      <c r="E735" s="93"/>
    </row>
    <row r="736" ht="15.75" customHeight="1">
      <c r="E736" s="93"/>
    </row>
    <row r="737" ht="15.75" customHeight="1">
      <c r="E737" s="93"/>
    </row>
    <row r="738" ht="15.75" customHeight="1">
      <c r="E738" s="93"/>
    </row>
    <row r="739" ht="15.75" customHeight="1">
      <c r="E739" s="93"/>
    </row>
    <row r="740" ht="15.75" customHeight="1">
      <c r="E740" s="93"/>
    </row>
    <row r="741" ht="15.75" customHeight="1">
      <c r="E741" s="93"/>
    </row>
    <row r="742" ht="15.75" customHeight="1">
      <c r="E742" s="93"/>
    </row>
    <row r="743" ht="15.75" customHeight="1">
      <c r="E743" s="93"/>
    </row>
    <row r="744" ht="15.75" customHeight="1">
      <c r="E744" s="93"/>
    </row>
    <row r="745" ht="15.75" customHeight="1">
      <c r="E745" s="93"/>
    </row>
    <row r="746" ht="15.75" customHeight="1">
      <c r="E746" s="93"/>
    </row>
    <row r="747" ht="15.75" customHeight="1">
      <c r="E747" s="93"/>
    </row>
    <row r="748" ht="15.75" customHeight="1">
      <c r="E748" s="93"/>
    </row>
    <row r="749" ht="15.75" customHeight="1">
      <c r="E749" s="93"/>
    </row>
    <row r="750" ht="15.75" customHeight="1">
      <c r="E750" s="93"/>
    </row>
    <row r="751" ht="15.75" customHeight="1">
      <c r="E751" s="93"/>
    </row>
    <row r="752" ht="15.75" customHeight="1">
      <c r="E752" s="93"/>
    </row>
    <row r="753" ht="15.75" customHeight="1">
      <c r="E753" s="93"/>
    </row>
    <row r="754" ht="15.75" customHeight="1">
      <c r="E754" s="93"/>
    </row>
    <row r="755" ht="15.75" customHeight="1">
      <c r="E755" s="93"/>
    </row>
    <row r="756" ht="15.75" customHeight="1">
      <c r="E756" s="93"/>
    </row>
    <row r="757" ht="15.75" customHeight="1">
      <c r="E757" s="93"/>
    </row>
    <row r="758" ht="15.75" customHeight="1">
      <c r="E758" s="93"/>
    </row>
    <row r="759" ht="15.75" customHeight="1">
      <c r="E759" s="93"/>
    </row>
    <row r="760" ht="15.75" customHeight="1">
      <c r="E760" s="93"/>
    </row>
    <row r="761" ht="15.75" customHeight="1">
      <c r="E761" s="93"/>
    </row>
    <row r="762" ht="15.75" customHeight="1">
      <c r="E762" s="93"/>
    </row>
    <row r="763" ht="15.75" customHeight="1">
      <c r="E763" s="93"/>
    </row>
    <row r="764" ht="15.75" customHeight="1">
      <c r="E764" s="93"/>
    </row>
    <row r="765" ht="15.75" customHeight="1">
      <c r="E765" s="93"/>
    </row>
    <row r="766" ht="15.75" customHeight="1">
      <c r="E766" s="93"/>
    </row>
    <row r="767" ht="15.75" customHeight="1">
      <c r="E767" s="93"/>
    </row>
    <row r="768" ht="15.75" customHeight="1">
      <c r="E768" s="93"/>
    </row>
    <row r="769" ht="15.75" customHeight="1">
      <c r="E769" s="93"/>
    </row>
    <row r="770" ht="15.75" customHeight="1">
      <c r="E770" s="93"/>
    </row>
    <row r="771" ht="15.75" customHeight="1">
      <c r="E771" s="93"/>
    </row>
    <row r="772" ht="15.75" customHeight="1">
      <c r="E772" s="93"/>
    </row>
    <row r="773" ht="15.75" customHeight="1">
      <c r="E773" s="93"/>
    </row>
    <row r="774" ht="15.75" customHeight="1">
      <c r="E774" s="93"/>
    </row>
    <row r="775" ht="15.75" customHeight="1">
      <c r="E775" s="93"/>
    </row>
    <row r="776" ht="15.75" customHeight="1">
      <c r="E776" s="93"/>
    </row>
    <row r="777" ht="15.75" customHeight="1">
      <c r="E777" s="93"/>
    </row>
    <row r="778" ht="15.75" customHeight="1">
      <c r="E778" s="93"/>
    </row>
    <row r="779" ht="15.75" customHeight="1">
      <c r="E779" s="93"/>
    </row>
    <row r="780" ht="15.75" customHeight="1">
      <c r="E780" s="93"/>
    </row>
    <row r="781" ht="15.75" customHeight="1">
      <c r="E781" s="93"/>
    </row>
    <row r="782" ht="15.75" customHeight="1">
      <c r="E782" s="93"/>
    </row>
    <row r="783" ht="15.75" customHeight="1">
      <c r="E783" s="93"/>
    </row>
    <row r="784" ht="15.75" customHeight="1">
      <c r="E784" s="93"/>
    </row>
    <row r="785" ht="15.75" customHeight="1">
      <c r="E785" s="93"/>
    </row>
    <row r="786" ht="15.75" customHeight="1">
      <c r="E786" s="93"/>
    </row>
    <row r="787" ht="15.75" customHeight="1">
      <c r="E787" s="93"/>
    </row>
    <row r="788" ht="15.75" customHeight="1">
      <c r="E788" s="93"/>
    </row>
    <row r="789" ht="15.75" customHeight="1">
      <c r="E789" s="93"/>
    </row>
    <row r="790" ht="15.75" customHeight="1">
      <c r="E790" s="93"/>
    </row>
    <row r="791" ht="15.75" customHeight="1">
      <c r="E791" s="93"/>
    </row>
    <row r="792" ht="15.75" customHeight="1">
      <c r="E792" s="93"/>
    </row>
    <row r="793" ht="15.75" customHeight="1">
      <c r="E793" s="93"/>
    </row>
    <row r="794" ht="15.75" customHeight="1">
      <c r="E794" s="93"/>
    </row>
    <row r="795" ht="15.75" customHeight="1">
      <c r="E795" s="93"/>
    </row>
    <row r="796" ht="15.75" customHeight="1">
      <c r="E796" s="93"/>
    </row>
    <row r="797" ht="15.75" customHeight="1">
      <c r="E797" s="93"/>
    </row>
    <row r="798" ht="15.75" customHeight="1">
      <c r="E798" s="93"/>
    </row>
    <row r="799" ht="15.75" customHeight="1">
      <c r="E799" s="93"/>
    </row>
    <row r="800" ht="15.75" customHeight="1">
      <c r="E800" s="93"/>
    </row>
    <row r="801" ht="15.75" customHeight="1">
      <c r="E801" s="93"/>
    </row>
    <row r="802" ht="15.75" customHeight="1">
      <c r="E802" s="93"/>
    </row>
    <row r="803" ht="15.75" customHeight="1">
      <c r="E803" s="93"/>
    </row>
    <row r="804" ht="15.75" customHeight="1">
      <c r="E804" s="93"/>
    </row>
    <row r="805" ht="15.75" customHeight="1">
      <c r="E805" s="93"/>
    </row>
    <row r="806" ht="15.75" customHeight="1">
      <c r="E806" s="93"/>
    </row>
    <row r="807" ht="15.75" customHeight="1">
      <c r="E807" s="93"/>
    </row>
    <row r="808" ht="15.75" customHeight="1">
      <c r="E808" s="93"/>
    </row>
    <row r="809" ht="15.75" customHeight="1">
      <c r="E809" s="93"/>
    </row>
    <row r="810" ht="15.75" customHeight="1">
      <c r="E810" s="93"/>
    </row>
    <row r="811" ht="15.75" customHeight="1">
      <c r="E811" s="93"/>
    </row>
    <row r="812" ht="15.75" customHeight="1">
      <c r="E812" s="93"/>
    </row>
    <row r="813" ht="15.75" customHeight="1">
      <c r="E813" s="93"/>
    </row>
    <row r="814" ht="15.75" customHeight="1">
      <c r="E814" s="93"/>
    </row>
    <row r="815" ht="15.75" customHeight="1">
      <c r="E815" s="93"/>
    </row>
    <row r="816" ht="15.75" customHeight="1">
      <c r="E816" s="93"/>
    </row>
    <row r="817" ht="15.75" customHeight="1">
      <c r="E817" s="93"/>
    </row>
    <row r="818" ht="15.75" customHeight="1">
      <c r="E818" s="93"/>
    </row>
    <row r="819" ht="15.75" customHeight="1">
      <c r="E819" s="93"/>
    </row>
    <row r="820" ht="15.75" customHeight="1">
      <c r="E820" s="93"/>
    </row>
    <row r="821" ht="15.75" customHeight="1">
      <c r="E821" s="93"/>
    </row>
    <row r="822" ht="15.75" customHeight="1">
      <c r="E822" s="93"/>
    </row>
    <row r="823" ht="15.75" customHeight="1">
      <c r="E823" s="93"/>
    </row>
    <row r="824" ht="15.75" customHeight="1">
      <c r="E824" s="93"/>
    </row>
    <row r="825" ht="15.75" customHeight="1">
      <c r="E825" s="93"/>
    </row>
    <row r="826" ht="15.75" customHeight="1">
      <c r="E826" s="93"/>
    </row>
    <row r="827" ht="15.75" customHeight="1">
      <c r="E827" s="93"/>
    </row>
    <row r="828" ht="15.75" customHeight="1">
      <c r="E828" s="93"/>
    </row>
    <row r="829" ht="15.75" customHeight="1">
      <c r="E829" s="93"/>
    </row>
    <row r="830" ht="15.75" customHeight="1">
      <c r="E830" s="93"/>
    </row>
    <row r="831" ht="15.75" customHeight="1">
      <c r="E831" s="93"/>
    </row>
    <row r="832" ht="15.75" customHeight="1">
      <c r="E832" s="93"/>
    </row>
    <row r="833" ht="15.75" customHeight="1">
      <c r="E833" s="93"/>
    </row>
    <row r="834" ht="15.75" customHeight="1">
      <c r="E834" s="93"/>
    </row>
    <row r="835" ht="15.75" customHeight="1">
      <c r="E835" s="93"/>
    </row>
    <row r="836" ht="15.75" customHeight="1">
      <c r="E836" s="93"/>
    </row>
    <row r="837" ht="15.75" customHeight="1">
      <c r="E837" s="93"/>
    </row>
    <row r="838" ht="15.75" customHeight="1">
      <c r="E838" s="93"/>
    </row>
    <row r="839" ht="15.75" customHeight="1">
      <c r="E839" s="93"/>
    </row>
    <row r="840" ht="15.75" customHeight="1">
      <c r="E840" s="93"/>
    </row>
    <row r="841" ht="15.75" customHeight="1">
      <c r="E841" s="93"/>
    </row>
    <row r="842" ht="15.75" customHeight="1">
      <c r="E842" s="93"/>
    </row>
    <row r="843" ht="15.75" customHeight="1">
      <c r="E843" s="93"/>
    </row>
    <row r="844" ht="15.75" customHeight="1">
      <c r="E844" s="93"/>
    </row>
    <row r="845" ht="15.75" customHeight="1">
      <c r="E845" s="93"/>
    </row>
    <row r="846" ht="15.75" customHeight="1">
      <c r="E846" s="93"/>
    </row>
    <row r="847" ht="15.75" customHeight="1">
      <c r="E847" s="93"/>
    </row>
    <row r="848" ht="15.75" customHeight="1">
      <c r="E848" s="93"/>
    </row>
    <row r="849" ht="15.75" customHeight="1">
      <c r="E849" s="93"/>
    </row>
    <row r="850" ht="15.75" customHeight="1">
      <c r="E850" s="93"/>
    </row>
    <row r="851" ht="15.75" customHeight="1">
      <c r="E851" s="93"/>
    </row>
    <row r="852" ht="15.75" customHeight="1">
      <c r="E852" s="93"/>
    </row>
    <row r="853" ht="15.75" customHeight="1">
      <c r="E853" s="93"/>
    </row>
    <row r="854" ht="15.75" customHeight="1">
      <c r="E854" s="93"/>
    </row>
    <row r="855" ht="15.75" customHeight="1">
      <c r="E855" s="93"/>
    </row>
    <row r="856" ht="15.75" customHeight="1">
      <c r="E856" s="93"/>
    </row>
    <row r="857" ht="15.75" customHeight="1">
      <c r="E857" s="93"/>
    </row>
    <row r="858" ht="15.75" customHeight="1">
      <c r="E858" s="93"/>
    </row>
    <row r="859" ht="15.75" customHeight="1">
      <c r="E859" s="93"/>
    </row>
    <row r="860" ht="15.75" customHeight="1">
      <c r="E860" s="93"/>
    </row>
    <row r="861" ht="15.75" customHeight="1">
      <c r="E861" s="93"/>
    </row>
    <row r="862" ht="15.75" customHeight="1">
      <c r="E862" s="93"/>
    </row>
    <row r="863" ht="15.75" customHeight="1">
      <c r="E863" s="93"/>
    </row>
    <row r="864" ht="15.75" customHeight="1">
      <c r="E864" s="93"/>
    </row>
    <row r="865" ht="15.75" customHeight="1">
      <c r="E865" s="93"/>
    </row>
    <row r="866" ht="15.75" customHeight="1">
      <c r="E866" s="93"/>
    </row>
    <row r="867" ht="15.75" customHeight="1">
      <c r="E867" s="93"/>
    </row>
    <row r="868" ht="15.75" customHeight="1">
      <c r="E868" s="93"/>
    </row>
    <row r="869" ht="15.75" customHeight="1">
      <c r="E869" s="93"/>
    </row>
    <row r="870" ht="15.75" customHeight="1">
      <c r="E870" s="93"/>
    </row>
    <row r="871" ht="15.75" customHeight="1">
      <c r="E871" s="93"/>
    </row>
    <row r="872" ht="15.75" customHeight="1">
      <c r="E872" s="93"/>
    </row>
    <row r="873" ht="15.75" customHeight="1">
      <c r="E873" s="93"/>
    </row>
    <row r="874" ht="15.75" customHeight="1">
      <c r="E874" s="93"/>
    </row>
    <row r="875" ht="15.75" customHeight="1">
      <c r="E875" s="93"/>
    </row>
    <row r="876" ht="15.75" customHeight="1">
      <c r="E876" s="93"/>
    </row>
    <row r="877" ht="15.75" customHeight="1">
      <c r="E877" s="93"/>
    </row>
    <row r="878" ht="15.75" customHeight="1">
      <c r="E878" s="93"/>
    </row>
    <row r="879" ht="15.75" customHeight="1">
      <c r="E879" s="93"/>
    </row>
    <row r="880" ht="15.75" customHeight="1">
      <c r="E880" s="93"/>
    </row>
    <row r="881" ht="15.75" customHeight="1">
      <c r="E881" s="93"/>
    </row>
    <row r="882" ht="15.75" customHeight="1">
      <c r="E882" s="93"/>
    </row>
    <row r="883" ht="15.75" customHeight="1">
      <c r="E883" s="93"/>
    </row>
    <row r="884" ht="15.75" customHeight="1">
      <c r="E884" s="93"/>
    </row>
    <row r="885" ht="15.75" customHeight="1">
      <c r="E885" s="93"/>
    </row>
    <row r="886" ht="15.75" customHeight="1">
      <c r="E886" s="93"/>
    </row>
    <row r="887" ht="15.75" customHeight="1">
      <c r="E887" s="93"/>
    </row>
    <row r="888" ht="15.75" customHeight="1">
      <c r="E888" s="93"/>
    </row>
    <row r="889" ht="15.75" customHeight="1">
      <c r="E889" s="93"/>
    </row>
    <row r="890" ht="15.75" customHeight="1">
      <c r="E890" s="93"/>
    </row>
    <row r="891" ht="15.75" customHeight="1">
      <c r="E891" s="93"/>
    </row>
    <row r="892" ht="15.75" customHeight="1">
      <c r="E892" s="93"/>
    </row>
    <row r="893" ht="15.75" customHeight="1">
      <c r="E893" s="93"/>
    </row>
    <row r="894" ht="15.75" customHeight="1">
      <c r="E894" s="93"/>
    </row>
    <row r="895" ht="15.75" customHeight="1">
      <c r="E895" s="93"/>
    </row>
    <row r="896" ht="15.75" customHeight="1">
      <c r="E896" s="93"/>
    </row>
    <row r="897" ht="15.75" customHeight="1">
      <c r="E897" s="93"/>
    </row>
    <row r="898" ht="15.75" customHeight="1">
      <c r="E898" s="93"/>
    </row>
    <row r="899" ht="15.75" customHeight="1">
      <c r="E899" s="93"/>
    </row>
    <row r="900" ht="15.75" customHeight="1">
      <c r="E900" s="93"/>
    </row>
    <row r="901" ht="15.75" customHeight="1">
      <c r="E901" s="93"/>
    </row>
    <row r="902" ht="15.75" customHeight="1">
      <c r="E902" s="93"/>
    </row>
    <row r="903" ht="15.75" customHeight="1">
      <c r="E903" s="93"/>
    </row>
    <row r="904" ht="15.75" customHeight="1">
      <c r="E904" s="93"/>
    </row>
    <row r="905" ht="15.75" customHeight="1">
      <c r="E905" s="93"/>
    </row>
    <row r="906" ht="15.75" customHeight="1">
      <c r="E906" s="93"/>
    </row>
    <row r="907" ht="15.75" customHeight="1">
      <c r="E907" s="93"/>
    </row>
    <row r="908" ht="15.75" customHeight="1">
      <c r="E908" s="93"/>
    </row>
    <row r="909" ht="15.75" customHeight="1">
      <c r="E909" s="93"/>
    </row>
    <row r="910" ht="15.75" customHeight="1">
      <c r="E910" s="93"/>
    </row>
    <row r="911" ht="15.75" customHeight="1">
      <c r="E911" s="93"/>
    </row>
    <row r="912" ht="15.75" customHeight="1">
      <c r="E912" s="93"/>
    </row>
    <row r="913" ht="15.75" customHeight="1">
      <c r="E913" s="93"/>
    </row>
    <row r="914" ht="15.75" customHeight="1">
      <c r="E914" s="93"/>
    </row>
    <row r="915" ht="15.75" customHeight="1">
      <c r="E915" s="93"/>
    </row>
    <row r="916" ht="15.75" customHeight="1">
      <c r="E916" s="93"/>
    </row>
    <row r="917" ht="15.75" customHeight="1">
      <c r="E917" s="93"/>
    </row>
    <row r="918" ht="15.75" customHeight="1">
      <c r="E918" s="93"/>
    </row>
    <row r="919" ht="15.75" customHeight="1">
      <c r="E919" s="93"/>
    </row>
    <row r="920" ht="15.75" customHeight="1">
      <c r="E920" s="93"/>
    </row>
    <row r="921" ht="15.75" customHeight="1">
      <c r="E921" s="93"/>
    </row>
    <row r="922" ht="15.75" customHeight="1">
      <c r="E922" s="93"/>
    </row>
    <row r="923" ht="15.75" customHeight="1">
      <c r="E923" s="93"/>
    </row>
    <row r="924" ht="15.75" customHeight="1">
      <c r="E924" s="93"/>
    </row>
    <row r="925" ht="15.75" customHeight="1">
      <c r="E925" s="93"/>
    </row>
    <row r="926" ht="15.75" customHeight="1">
      <c r="E926" s="93"/>
    </row>
    <row r="927" ht="15.75" customHeight="1">
      <c r="E927" s="93"/>
    </row>
    <row r="928" ht="15.75" customHeight="1">
      <c r="E928" s="93"/>
    </row>
    <row r="929" ht="15.75" customHeight="1">
      <c r="E929" s="93"/>
    </row>
    <row r="930" ht="15.75" customHeight="1">
      <c r="E930" s="93"/>
    </row>
    <row r="931" ht="15.75" customHeight="1">
      <c r="E931" s="93"/>
    </row>
    <row r="932" ht="15.75" customHeight="1">
      <c r="E932" s="93"/>
    </row>
    <row r="933" ht="15.75" customHeight="1">
      <c r="E933" s="93"/>
    </row>
    <row r="934" ht="15.75" customHeight="1">
      <c r="E934" s="93"/>
    </row>
    <row r="935" ht="15.75" customHeight="1">
      <c r="E935" s="93"/>
    </row>
    <row r="936" ht="15.75" customHeight="1">
      <c r="E936" s="93"/>
    </row>
    <row r="937" ht="15.75" customHeight="1">
      <c r="E937" s="93"/>
    </row>
    <row r="938" ht="15.75" customHeight="1">
      <c r="E938" s="93"/>
    </row>
    <row r="939" ht="15.75" customHeight="1">
      <c r="E939" s="93"/>
    </row>
    <row r="940" ht="15.75" customHeight="1">
      <c r="E940" s="93"/>
    </row>
    <row r="941" ht="15.75" customHeight="1">
      <c r="E941" s="93"/>
    </row>
    <row r="942" ht="15.75" customHeight="1">
      <c r="E942" s="93"/>
    </row>
    <row r="943" ht="15.75" customHeight="1">
      <c r="E943" s="93"/>
    </row>
    <row r="944" ht="15.75" customHeight="1">
      <c r="E944" s="93"/>
    </row>
    <row r="945" ht="15.75" customHeight="1">
      <c r="E945" s="93"/>
    </row>
    <row r="946" ht="15.75" customHeight="1">
      <c r="E946" s="93"/>
    </row>
    <row r="947" ht="15.75" customHeight="1">
      <c r="E947" s="93"/>
    </row>
    <row r="948" ht="15.75" customHeight="1">
      <c r="E948" s="93"/>
    </row>
    <row r="949" ht="15.75" customHeight="1">
      <c r="E949" s="93"/>
    </row>
    <row r="950" ht="15.75" customHeight="1">
      <c r="E950" s="93"/>
    </row>
    <row r="951" ht="15.75" customHeight="1">
      <c r="E951" s="93"/>
    </row>
    <row r="952" ht="15.75" customHeight="1">
      <c r="E952" s="93"/>
    </row>
    <row r="953" ht="15.75" customHeight="1">
      <c r="E953" s="93"/>
    </row>
    <row r="954" ht="15.75" customHeight="1">
      <c r="E954" s="93"/>
    </row>
    <row r="955" ht="15.75" customHeight="1">
      <c r="E955" s="93"/>
    </row>
    <row r="956" ht="15.75" customHeight="1">
      <c r="E956" s="93"/>
    </row>
    <row r="957" ht="15.75" customHeight="1">
      <c r="E957" s="93"/>
    </row>
    <row r="958" ht="15.75" customHeight="1">
      <c r="E958" s="93"/>
    </row>
    <row r="959" ht="15.75" customHeight="1">
      <c r="E959" s="93"/>
    </row>
    <row r="960" ht="15.75" customHeight="1">
      <c r="E960" s="93"/>
    </row>
    <row r="961" ht="15.75" customHeight="1">
      <c r="E961" s="93"/>
    </row>
    <row r="962" ht="15.75" customHeight="1">
      <c r="E962" s="93"/>
    </row>
    <row r="963" ht="15.75" customHeight="1">
      <c r="E963" s="93"/>
    </row>
    <row r="964" ht="15.75" customHeight="1">
      <c r="E964" s="93"/>
    </row>
    <row r="965" ht="15.75" customHeight="1">
      <c r="E965" s="93"/>
    </row>
    <row r="966" ht="15.75" customHeight="1">
      <c r="E966" s="93"/>
    </row>
    <row r="967" ht="15.75" customHeight="1">
      <c r="E967" s="93"/>
    </row>
    <row r="968" ht="15.75" customHeight="1">
      <c r="E968" s="93"/>
    </row>
    <row r="969" ht="15.75" customHeight="1">
      <c r="E969" s="93"/>
    </row>
    <row r="970" ht="15.75" customHeight="1">
      <c r="E970" s="93"/>
    </row>
    <row r="971" ht="15.75" customHeight="1">
      <c r="E971" s="93"/>
    </row>
    <row r="972" ht="15.75" customHeight="1">
      <c r="E972" s="93"/>
    </row>
    <row r="973" ht="15.75" customHeight="1">
      <c r="E973" s="93"/>
    </row>
    <row r="974" ht="15.75" customHeight="1">
      <c r="E974" s="93"/>
    </row>
    <row r="975" ht="15.75" customHeight="1">
      <c r="E975" s="93"/>
    </row>
    <row r="976" ht="15.75" customHeight="1">
      <c r="E976" s="93"/>
    </row>
    <row r="977" ht="15.75" customHeight="1">
      <c r="E977" s="93"/>
    </row>
    <row r="978" ht="15.75" customHeight="1">
      <c r="E978" s="93"/>
    </row>
    <row r="979" ht="15.75" customHeight="1">
      <c r="E979" s="93"/>
    </row>
    <row r="980" ht="15.75" customHeight="1">
      <c r="E980" s="93"/>
    </row>
    <row r="981" ht="15.75" customHeight="1">
      <c r="E981" s="93"/>
    </row>
    <row r="982" ht="15.75" customHeight="1">
      <c r="E982" s="93"/>
    </row>
    <row r="983" ht="15.75" customHeight="1">
      <c r="E983" s="93"/>
    </row>
    <row r="984" ht="15.75" customHeight="1">
      <c r="E984" s="93"/>
    </row>
    <row r="985" ht="15.75" customHeight="1">
      <c r="E985" s="93"/>
    </row>
    <row r="986" ht="15.75" customHeight="1">
      <c r="E986" s="93"/>
    </row>
    <row r="987" ht="15.75" customHeight="1">
      <c r="E987" s="93"/>
    </row>
    <row r="988" ht="15.75" customHeight="1">
      <c r="E988" s="93"/>
    </row>
    <row r="989" ht="15.75" customHeight="1">
      <c r="E989" s="93"/>
    </row>
    <row r="990" ht="15.75" customHeight="1">
      <c r="E990" s="93"/>
    </row>
    <row r="991" ht="15.75" customHeight="1">
      <c r="E991" s="93"/>
    </row>
    <row r="992" ht="15.75" customHeight="1">
      <c r="E992" s="93"/>
    </row>
    <row r="993" ht="15.75" customHeight="1">
      <c r="E993" s="93"/>
    </row>
    <row r="994" ht="15.75" customHeight="1">
      <c r="E994" s="93"/>
    </row>
    <row r="995" ht="15.75" customHeight="1">
      <c r="E995" s="93"/>
    </row>
    <row r="996" ht="15.75" customHeight="1">
      <c r="E996" s="93"/>
    </row>
    <row r="997" ht="15.75" customHeight="1">
      <c r="E997" s="93"/>
    </row>
    <row r="998" ht="15.75" customHeight="1">
      <c r="E998" s="93"/>
    </row>
    <row r="999" ht="15.75" customHeight="1">
      <c r="E999" s="93"/>
    </row>
    <row r="1000" ht="15.75" customHeight="1">
      <c r="E1000" s="93"/>
    </row>
  </sheetData>
  <mergeCells count="1">
    <mergeCell ref="A2:D2"/>
  </mergeCells>
  <conditionalFormatting sqref="A1:A1000">
    <cfRule type="cellIs" dxfId="0" priority="1" operator="equal">
      <formula>"MEDIAN PRICE"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