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286FBE6-9EEA-4124-B5D0-434D9F666CD9}" xr6:coauthVersionLast="47" xr6:coauthVersionMax="47" xr10:uidLastSave="{00000000-0000-0000-0000-000000000000}"/>
  <bookViews>
    <workbookView xWindow="-108" yWindow="-108" windowWidth="23256" windowHeight="12576" xr2:uid="{5F2AA2BF-ADFA-46B4-A622-388F02D1ACAC}"/>
  </bookViews>
  <sheets>
    <sheet name="Sales_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AD5" i="1"/>
  <c r="M6" i="1"/>
  <c r="Z6" i="1"/>
  <c r="AD6" i="1"/>
  <c r="AD7" i="1"/>
  <c r="AD8" i="1"/>
  <c r="Y9" i="1"/>
  <c r="AD9" i="1"/>
  <c r="AD10" i="1"/>
  <c r="AD11" i="1"/>
  <c r="M12" i="1"/>
  <c r="N12" i="1"/>
  <c r="O12" i="1"/>
  <c r="P12" i="1"/>
  <c r="Q12" i="1"/>
  <c r="AD12" i="1"/>
  <c r="M13" i="1"/>
  <c r="N13" i="1"/>
  <c r="O13" i="1"/>
  <c r="P13" i="1"/>
  <c r="Q13" i="1"/>
  <c r="AD13" i="1"/>
  <c r="M14" i="1"/>
  <c r="N14" i="1"/>
  <c r="O14" i="1"/>
  <c r="P14" i="1"/>
  <c r="Q14" i="1"/>
  <c r="AD14" i="1"/>
  <c r="M15" i="1"/>
  <c r="N15" i="1"/>
  <c r="O15" i="1"/>
  <c r="P15" i="1"/>
  <c r="Q15" i="1"/>
  <c r="AD15" i="1"/>
  <c r="M16" i="1"/>
  <c r="N16" i="1"/>
  <c r="O16" i="1"/>
  <c r="P16" i="1"/>
  <c r="Q16" i="1"/>
  <c r="AD16" i="1"/>
  <c r="AD17" i="1"/>
  <c r="AD18" i="1"/>
  <c r="AD19" i="1"/>
  <c r="M21" i="1"/>
  <c r="M22" i="1"/>
  <c r="M23" i="1"/>
  <c r="M34" i="1"/>
  <c r="M54" i="1" s="1"/>
  <c r="N34" i="1"/>
  <c r="O34" i="1"/>
  <c r="O54" i="1" s="1"/>
  <c r="R34" i="1"/>
  <c r="V34" i="1"/>
  <c r="W34" i="1"/>
  <c r="X34" i="1"/>
  <c r="Y34" i="1"/>
  <c r="Z34" i="1"/>
  <c r="M35" i="1"/>
  <c r="N35" i="1"/>
  <c r="O35" i="1"/>
  <c r="R35" i="1"/>
  <c r="V35" i="1"/>
  <c r="W35" i="1"/>
  <c r="X35" i="1"/>
  <c r="Y35" i="1"/>
  <c r="Z35" i="1"/>
  <c r="M36" i="1"/>
  <c r="N36" i="1"/>
  <c r="O36" i="1"/>
  <c r="R36" i="1"/>
  <c r="V36" i="1"/>
  <c r="W36" i="1"/>
  <c r="X36" i="1"/>
  <c r="Y36" i="1"/>
  <c r="Z36" i="1"/>
  <c r="M37" i="1"/>
  <c r="N37" i="1"/>
  <c r="N54" i="1" s="1"/>
  <c r="O37" i="1"/>
  <c r="R37" i="1"/>
  <c r="V37" i="1"/>
  <c r="W37" i="1"/>
  <c r="X37" i="1"/>
  <c r="Y37" i="1"/>
  <c r="Z37" i="1"/>
  <c r="M38" i="1"/>
  <c r="N38" i="1"/>
  <c r="O38" i="1"/>
  <c r="R38" i="1"/>
  <c r="V38" i="1"/>
  <c r="W38" i="1"/>
  <c r="X38" i="1"/>
  <c r="Y38" i="1"/>
  <c r="Z38" i="1"/>
  <c r="M39" i="1"/>
  <c r="N39" i="1"/>
  <c r="O39" i="1"/>
  <c r="V39" i="1"/>
  <c r="W39" i="1"/>
  <c r="X39" i="1"/>
  <c r="Y39" i="1"/>
  <c r="Z39" i="1"/>
  <c r="M40" i="1"/>
  <c r="N40" i="1"/>
  <c r="O40" i="1"/>
  <c r="V40" i="1"/>
  <c r="W40" i="1"/>
  <c r="X40" i="1"/>
  <c r="Y40" i="1"/>
  <c r="Z40" i="1"/>
  <c r="M41" i="1"/>
  <c r="N41" i="1"/>
  <c r="O41" i="1"/>
  <c r="V41" i="1"/>
  <c r="W41" i="1"/>
  <c r="X41" i="1"/>
  <c r="Y41" i="1"/>
  <c r="Z41" i="1"/>
  <c r="M42" i="1"/>
  <c r="N42" i="1"/>
  <c r="O42" i="1"/>
  <c r="V42" i="1"/>
  <c r="W42" i="1"/>
  <c r="X42" i="1"/>
  <c r="Y42" i="1"/>
  <c r="Z42" i="1"/>
  <c r="M43" i="1"/>
  <c r="N43" i="1"/>
  <c r="O43" i="1"/>
  <c r="V43" i="1"/>
  <c r="W43" i="1"/>
  <c r="X43" i="1"/>
  <c r="Y43" i="1"/>
  <c r="Z43" i="1"/>
  <c r="M44" i="1"/>
  <c r="N44" i="1"/>
  <c r="O44" i="1"/>
  <c r="V44" i="1"/>
  <c r="W44" i="1"/>
  <c r="X44" i="1"/>
  <c r="Y44" i="1"/>
  <c r="Z44" i="1"/>
  <c r="M45" i="1"/>
  <c r="N45" i="1"/>
  <c r="O45" i="1"/>
  <c r="V45" i="1"/>
  <c r="W45" i="1"/>
  <c r="X45" i="1"/>
  <c r="Y45" i="1"/>
  <c r="Z45" i="1"/>
  <c r="M46" i="1"/>
  <c r="N46" i="1"/>
  <c r="O46" i="1"/>
  <c r="V46" i="1"/>
  <c r="W46" i="1"/>
  <c r="X46" i="1"/>
  <c r="Y46" i="1"/>
  <c r="Z46" i="1"/>
  <c r="M47" i="1"/>
  <c r="N47" i="1"/>
  <c r="O47" i="1"/>
  <c r="V47" i="1"/>
  <c r="W47" i="1"/>
  <c r="X47" i="1"/>
  <c r="Y47" i="1"/>
  <c r="Z47" i="1"/>
  <c r="M48" i="1"/>
  <c r="N48" i="1"/>
  <c r="O48" i="1"/>
  <c r="V48" i="1"/>
  <c r="W48" i="1"/>
  <c r="X48" i="1"/>
  <c r="Y48" i="1"/>
  <c r="Z48" i="1"/>
  <c r="M49" i="1"/>
  <c r="N49" i="1"/>
  <c r="O49" i="1"/>
  <c r="V49" i="1"/>
  <c r="W49" i="1"/>
  <c r="X49" i="1"/>
  <c r="Y49" i="1"/>
  <c r="Z49" i="1"/>
  <c r="M50" i="1"/>
  <c r="N50" i="1"/>
  <c r="O50" i="1"/>
  <c r="V50" i="1"/>
  <c r="W50" i="1"/>
  <c r="X50" i="1"/>
  <c r="Y50" i="1"/>
  <c r="Z50" i="1"/>
  <c r="M51" i="1"/>
  <c r="N51" i="1"/>
  <c r="O51" i="1"/>
  <c r="V51" i="1"/>
  <c r="W51" i="1"/>
  <c r="X51" i="1"/>
  <c r="Y51" i="1"/>
  <c r="Z51" i="1"/>
  <c r="M52" i="1"/>
  <c r="N52" i="1"/>
  <c r="O52" i="1"/>
  <c r="V52" i="1"/>
  <c r="W52" i="1"/>
  <c r="X52" i="1"/>
  <c r="Y52" i="1"/>
  <c r="Z52" i="1"/>
  <c r="M53" i="1"/>
  <c r="N53" i="1"/>
  <c r="O53" i="1"/>
  <c r="V53" i="1"/>
  <c r="W53" i="1"/>
  <c r="X53" i="1"/>
  <c r="Y53" i="1"/>
  <c r="Z53" i="1"/>
</calcChain>
</file>

<file path=xl/sharedStrings.xml><?xml version="1.0" encoding="utf-8"?>
<sst xmlns="http://schemas.openxmlformats.org/spreadsheetml/2006/main" count="6142" uniqueCount="78">
  <si>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</si>
  <si>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</si>
  <si>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</si>
  <si>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</si>
  <si>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</si>
  <si>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</si>
  <si>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</si>
  <si>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</si>
  <si>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</si>
  <si>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</si>
  <si>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</si>
  <si>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</si>
  <si>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</si>
  <si>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</si>
  <si>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</si>
  <si>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</si>
  <si>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</si>
  <si>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</si>
  <si>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</si>
  <si>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</si>
  <si>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</si>
  <si>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</si>
  <si>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</si>
  <si>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</si>
  <si>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</si>
  <si>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</si>
  <si>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</si>
  <si>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</si>
  <si>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</si>
  <si>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</si>
  <si>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</si>
  <si>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</si>
  <si>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</si>
  <si>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</si>
  <si>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</si>
  <si>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</si>
  <si>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</si>
  <si>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</si>
  <si>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</si>
  <si>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</si>
  <si>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</si>
  <si>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</si>
  <si>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</si>
  <si>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</si>
  <si>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</si>
  <si>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</si>
  <si>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</si>
  <si>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</si>
  <si>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</si>
  <si>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</si>
  <si>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</si>
  <si>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</si>
  <si>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</si>
  <si>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</si>
  <si>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</si>
  <si>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</si>
  <si>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</si>
  <si>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</si>
  <si>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</si>
  <si>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</si>
  <si>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</si>
  <si>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</si>
  <si>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</si>
  <si>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</si>
  <si>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</si>
  <si>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</si>
  <si>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</si>
  <si>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</si>
  <si>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COUNTIF</t>
  </si>
  <si>
    <t>COUNTIFS</t>
  </si>
  <si>
    <t>SUMIF</t>
  </si>
  <si>
    <t>SUMIFS</t>
  </si>
  <si>
    <t>Product/Region</t>
  </si>
  <si>
    <t>AMT</t>
  </si>
  <si>
    <t>AVERAGEIF</t>
  </si>
  <si>
    <t>Product/state</t>
  </si>
  <si>
    <t>AVERAGEIFS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</si>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</sst>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AD1001"/>
  <sheetViews>
    <sheetView tabSelected="1" zoomScale="80" zoomScaleNormal="80" workbookViewId="0">
      <selection activeCell="N29" sqref="N29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1.109375" bestFit="1" customWidth="1"/>
    <col min="4" max="4" width="11.44140625" bestFit="1" customWidth="1"/>
    <col min="5" max="5" width="7.109375" bestFit="1" customWidth="1"/>
    <col min="6" max="6" width="16.109375" bestFit="1" customWidth="1"/>
    <col min="7" max="7" width="13.33203125" bestFit="1" customWidth="1"/>
    <col min="8" max="8" width="8.33203125" bestFit="1" customWidth="1"/>
    <col min="9" max="9" width="12.6640625" bestFit="1" customWidth="1"/>
    <col min="10" max="10" width="12.88671875" bestFit="1" customWidth="1"/>
    <col min="11" max="11" width="11.88671875" customWidth="1"/>
    <col min="12" max="12" width="14.5546875" bestFit="1" customWidth="1"/>
    <col min="13" max="13" width="15.88671875" customWidth="1"/>
    <col min="14" max="14" width="16.33203125" customWidth="1"/>
    <col min="15" max="15" width="16.109375" bestFit="1" customWidth="1"/>
    <col min="16" max="16" width="11.33203125" customWidth="1"/>
    <col min="17" max="17" width="12.77734375" customWidth="1"/>
    <col min="20" max="20" width="7.109375" bestFit="1" customWidth="1"/>
    <col min="21" max="21" width="12.77734375" bestFit="1" customWidth="1"/>
    <col min="22" max="22" width="13" bestFit="1" customWidth="1"/>
    <col min="23" max="23" width="10.44140625" bestFit="1" customWidth="1"/>
    <col min="24" max="24" width="9.44140625" bestFit="1" customWidth="1"/>
    <col min="25" max="25" width="7.21875" bestFit="1" customWidth="1"/>
    <col min="29" max="29" width="11.109375" bestFit="1" customWidth="1"/>
  </cols>
  <sheetData>
    <row r="1" spans="1:3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3</v>
      </c>
      <c r="M1" s="2" t="s">
        <v>68</v>
      </c>
      <c r="O1" s="2" t="s">
        <v>5</v>
      </c>
      <c r="T1" s="2" t="s">
        <v>4</v>
      </c>
      <c r="V1" s="2" t="s">
        <v>6</v>
      </c>
    </row>
    <row r="2" spans="1:30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COUNTIF(D:D,L2)</f>
        <v>207</v>
      </c>
      <c r="O2" t="s">
        <v>14</v>
      </c>
      <c r="T2" t="s">
        <v>13</v>
      </c>
      <c r="V2" t="s">
        <v>15</v>
      </c>
    </row>
    <row r="3" spans="1:30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>COUNTIF(D:D,L3)</f>
        <v>208</v>
      </c>
      <c r="O3" t="s">
        <v>20</v>
      </c>
      <c r="T3" t="s">
        <v>19</v>
      </c>
      <c r="V3" t="s">
        <v>21</v>
      </c>
    </row>
    <row r="4" spans="1:30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>COUNTIF(D:D,L4)</f>
        <v>212</v>
      </c>
      <c r="O4" t="s">
        <v>26</v>
      </c>
      <c r="T4" t="s">
        <v>49</v>
      </c>
      <c r="V4" t="s">
        <v>27</v>
      </c>
      <c r="AC4" s="2" t="s">
        <v>2</v>
      </c>
    </row>
    <row r="5" spans="1:30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>COUNTIF(D:D,L5)</f>
        <v>180</v>
      </c>
      <c r="O5" t="s">
        <v>30</v>
      </c>
      <c r="V5" t="s">
        <v>31</v>
      </c>
      <c r="AC5" t="s">
        <v>11</v>
      </c>
      <c r="AD5">
        <f>MAX(J:J,AC5,C:C)</f>
        <v>99406.6</v>
      </c>
    </row>
    <row r="6" spans="1:30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>COUNTIF(D:D,L6)</f>
        <v>193</v>
      </c>
      <c r="O6" t="s">
        <v>37</v>
      </c>
      <c r="V6" t="s">
        <v>34</v>
      </c>
      <c r="Z6" t="e">
        <f>MAX(IF(C2:C1001,AC5,J2:J1001))</f>
        <v>#VALUE!</v>
      </c>
      <c r="AC6" t="s">
        <v>17</v>
      </c>
      <c r="AD6">
        <f>MAX(J:J,AC6,C:C)</f>
        <v>99406.6</v>
      </c>
    </row>
    <row r="7" spans="1:30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  <c r="V7" t="s">
        <v>38</v>
      </c>
      <c r="AC7" t="s">
        <v>23</v>
      </c>
      <c r="AD7">
        <f>MAX(J:J,AC7,C:C)</f>
        <v>99406.6</v>
      </c>
    </row>
    <row r="8" spans="1:30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  <c r="V8" t="s">
        <v>42</v>
      </c>
      <c r="AC8" t="s">
        <v>25</v>
      </c>
      <c r="AD8">
        <f>MAX(J:J,AC8,C:C)</f>
        <v>99406.6</v>
      </c>
    </row>
    <row r="9" spans="1:30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V9" t="s">
        <v>43</v>
      </c>
      <c r="Y9">
        <f>MAX(J:J)</f>
        <v>99406.6</v>
      </c>
      <c r="AC9" t="s">
        <v>29</v>
      </c>
      <c r="AD9">
        <f>MAX(J:J,AC9,C:C)</f>
        <v>99406.6</v>
      </c>
    </row>
    <row r="10" spans="1:30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M10" s="4" t="s">
        <v>69</v>
      </c>
      <c r="V10" t="s">
        <v>45</v>
      </c>
      <c r="AC10" t="s">
        <v>33</v>
      </c>
      <c r="AD10">
        <f>MAX(J:J,AC10,C:C)</f>
        <v>99406.6</v>
      </c>
    </row>
    <row r="11" spans="1:30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s="2" t="s">
        <v>3</v>
      </c>
      <c r="M11" s="4" t="s">
        <v>14</v>
      </c>
      <c r="N11" s="4" t="s">
        <v>20</v>
      </c>
      <c r="O11" s="4" t="s">
        <v>26</v>
      </c>
      <c r="P11" s="4" t="s">
        <v>30</v>
      </c>
      <c r="Q11" s="4" t="s">
        <v>37</v>
      </c>
      <c r="V11" t="s">
        <v>52</v>
      </c>
      <c r="AC11" t="s">
        <v>36</v>
      </c>
      <c r="AD11">
        <f>MAX(J:J,AC11,C:C)</f>
        <v>99406.6</v>
      </c>
    </row>
    <row r="12" spans="1:30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12</v>
      </c>
      <c r="M12">
        <f>COUNTIFS($D:$D,$L12,$F:$F,M$11)</f>
        <v>44</v>
      </c>
      <c r="N12">
        <f>COUNTIFS($D:$D,$L12,$F:$F,N$11)</f>
        <v>41</v>
      </c>
      <c r="O12">
        <f>COUNTIFS($D:$D,$L12,$F:$F,O$11)</f>
        <v>49</v>
      </c>
      <c r="P12">
        <f>COUNTIFS($D:$D,$L12,$F:$F,P$11)</f>
        <v>34</v>
      </c>
      <c r="Q12">
        <f>COUNTIFS($D:$D,$L12,$F:$F,Q$11)</f>
        <v>39</v>
      </c>
      <c r="V12" t="s">
        <v>56</v>
      </c>
      <c r="AC12" t="s">
        <v>40</v>
      </c>
      <c r="AD12">
        <f>MAX(J:J,AC12,C:C)</f>
        <v>99406.6</v>
      </c>
    </row>
    <row r="13" spans="1:30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18</v>
      </c>
      <c r="M13">
        <f>COUNTIFS($D:$D,$L13,$F:$F,M$11)</f>
        <v>41</v>
      </c>
      <c r="N13">
        <f>COUNTIFS($D:$D,$L13,$F:$F,N$11)</f>
        <v>33</v>
      </c>
      <c r="O13">
        <f>COUNTIFS($D:$D,$L13,$F:$F,O$11)</f>
        <v>45</v>
      </c>
      <c r="P13">
        <f>COUNTIFS($D:$D,$L13,$F:$F,P$11)</f>
        <v>43</v>
      </c>
      <c r="Q13">
        <f>COUNTIFS($D:$D,$L13,$F:$F,Q$11)</f>
        <v>46</v>
      </c>
      <c r="V13" t="s">
        <v>57</v>
      </c>
      <c r="AC13" t="s">
        <v>47</v>
      </c>
      <c r="AD13">
        <f>MAX(J:J,AC13,C:C)</f>
        <v>99406.6</v>
      </c>
    </row>
    <row r="14" spans="1:30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24</v>
      </c>
      <c r="M14">
        <f>COUNTIFS($D:$D,$L14,$F:$F,M$11)</f>
        <v>42</v>
      </c>
      <c r="N14">
        <f>COUNTIFS($D:$D,$L14,$F:$F,N$11)</f>
        <v>46</v>
      </c>
      <c r="O14">
        <f>COUNTIFS($D:$D,$L14,$F:$F,O$11)</f>
        <v>42</v>
      </c>
      <c r="P14">
        <f>COUNTIFS($D:$D,$L14,$F:$F,P$11)</f>
        <v>42</v>
      </c>
      <c r="Q14">
        <f>COUNTIFS($D:$D,$L14,$F:$F,Q$11)</f>
        <v>40</v>
      </c>
      <c r="V14" t="s">
        <v>58</v>
      </c>
      <c r="AC14" t="s">
        <v>50</v>
      </c>
      <c r="AD14">
        <f>MAX(J:J,AC14,C:C)</f>
        <v>99406.6</v>
      </c>
    </row>
    <row r="15" spans="1:30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L15" t="s">
        <v>41</v>
      </c>
      <c r="M15">
        <f>COUNTIFS($D:$D,$L15,$F:$F,M$11)</f>
        <v>32</v>
      </c>
      <c r="N15">
        <f>COUNTIFS($D:$D,$L15,$F:$F,N$11)</f>
        <v>35</v>
      </c>
      <c r="O15">
        <f>COUNTIFS($D:$D,$L15,$F:$F,O$11)</f>
        <v>41</v>
      </c>
      <c r="P15">
        <f>COUNTIFS($D:$D,$L15,$F:$F,P$11)</f>
        <v>36</v>
      </c>
      <c r="Q15">
        <f>COUNTIFS($D:$D,$L15,$F:$F,Q$11)</f>
        <v>36</v>
      </c>
      <c r="V15" t="s">
        <v>59</v>
      </c>
      <c r="AC15" t="s">
        <v>51</v>
      </c>
      <c r="AD15">
        <f>MAX(J:J,AC15,C:C)</f>
        <v>99406.6</v>
      </c>
    </row>
    <row r="16" spans="1:30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L16" t="s">
        <v>48</v>
      </c>
      <c r="M16">
        <f>COUNTIFS($D:$D,$L16,$F:$F,M$11)</f>
        <v>46</v>
      </c>
      <c r="N16">
        <f>COUNTIFS($D:$D,$L16,$F:$F,N$11)</f>
        <v>39</v>
      </c>
      <c r="O16">
        <f>COUNTIFS($D:$D,$L16,$F:$F,O$11)</f>
        <v>33</v>
      </c>
      <c r="P16">
        <f>COUNTIFS($D:$D,$L16,$F:$F,P$11)</f>
        <v>34</v>
      </c>
      <c r="Q16">
        <f>COUNTIFS($D:$D,$L16,$F:$F,Q$11)</f>
        <v>41</v>
      </c>
      <c r="V16" t="s">
        <v>60</v>
      </c>
      <c r="AC16" t="s">
        <v>54</v>
      </c>
      <c r="AD16">
        <f>MAX(J:J,AC16,C:C)</f>
        <v>99406.6</v>
      </c>
    </row>
    <row r="17" spans="1:30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V17" t="s">
        <v>61</v>
      </c>
      <c r="AC17" t="s">
        <v>55</v>
      </c>
      <c r="AD17">
        <f>MAX(J:J,AC17,C:C)</f>
        <v>99406.6</v>
      </c>
    </row>
    <row r="18" spans="1:30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V18" t="s">
        <v>62</v>
      </c>
      <c r="AC18" t="s">
        <v>64</v>
      </c>
      <c r="AD18">
        <f>MAX(J:J,AC18,C:C)</f>
        <v>99406.6</v>
      </c>
    </row>
    <row r="19" spans="1:30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M19" s="4" t="s">
        <v>70</v>
      </c>
      <c r="V19" t="s">
        <v>63</v>
      </c>
      <c r="AC19" t="s">
        <v>65</v>
      </c>
      <c r="AD19">
        <f>MAX(J:J,AC19,C:C)</f>
        <v>99406.6</v>
      </c>
    </row>
    <row r="20" spans="1:30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s="2" t="s">
        <v>4</v>
      </c>
      <c r="M20" s="4" t="s">
        <v>77</v>
      </c>
      <c r="V20" t="s">
        <v>66</v>
      </c>
    </row>
    <row r="21" spans="1:30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L21" t="s">
        <v>13</v>
      </c>
      <c r="M21">
        <f>SUMIF(E:E,L21,H:H)</f>
        <v>4073</v>
      </c>
      <c r="V21" t="s">
        <v>67</v>
      </c>
    </row>
    <row r="22" spans="1:30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t="s">
        <v>19</v>
      </c>
      <c r="M22">
        <f>SUMIF(E:E,L22,H:H)</f>
        <v>4434</v>
      </c>
      <c r="N22" s="4"/>
    </row>
    <row r="23" spans="1:30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49</v>
      </c>
      <c r="M23">
        <f>SUMIF(E:E,L23,H:H)</f>
        <v>2067</v>
      </c>
    </row>
    <row r="24" spans="1:30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30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</row>
    <row r="26" spans="1:30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M26" s="4"/>
    </row>
    <row r="27" spans="1:30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s="2"/>
    </row>
    <row r="28" spans="1:30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</row>
    <row r="29" spans="1:30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</row>
    <row r="30" spans="1:30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</row>
    <row r="31" spans="1:30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</row>
    <row r="32" spans="1:30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M32" s="4" t="s">
        <v>71</v>
      </c>
      <c r="Q32" s="4" t="s">
        <v>74</v>
      </c>
      <c r="U32" s="4" t="s">
        <v>76</v>
      </c>
    </row>
    <row r="33" spans="1:26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s="2" t="s">
        <v>72</v>
      </c>
      <c r="M33" s="4" t="s">
        <v>13</v>
      </c>
      <c r="N33" s="4" t="s">
        <v>19</v>
      </c>
      <c r="O33" s="4" t="s">
        <v>49</v>
      </c>
      <c r="Q33" s="2" t="s">
        <v>3</v>
      </c>
      <c r="R33" s="4" t="s">
        <v>73</v>
      </c>
      <c r="U33" s="4" t="s">
        <v>75</v>
      </c>
      <c r="V33" s="4" t="s">
        <v>12</v>
      </c>
      <c r="W33" s="4" t="s">
        <v>18</v>
      </c>
      <c r="X33" s="4" t="s">
        <v>24</v>
      </c>
      <c r="Y33" s="4" t="s">
        <v>41</v>
      </c>
      <c r="Z33" s="4" t="s">
        <v>48</v>
      </c>
    </row>
    <row r="34" spans="1:26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15</v>
      </c>
      <c r="M34">
        <f>SUMIFS($H:$H,$G:$G,$L34,$E:$E,M$33)</f>
        <v>195</v>
      </c>
      <c r="N34">
        <f>SUMIFS($H:$H,$G:$G,$L34,$E:$E,N$33)</f>
        <v>126</v>
      </c>
      <c r="O34">
        <f>SUMIFS($H:$H,$G:$G,$L34,$E:$E,O$33)</f>
        <v>122</v>
      </c>
      <c r="Q34" t="s">
        <v>12</v>
      </c>
      <c r="R34">
        <f>AVERAGEIF(D:D,Q34,J:J)</f>
        <v>27830.673719806764</v>
      </c>
      <c r="U34" t="s">
        <v>15</v>
      </c>
      <c r="V34">
        <f>AVERAGEIFS($J:$J,$G:$G,$U34,$D:$D,V$33)</f>
        <v>38662.597000000002</v>
      </c>
      <c r="W34">
        <f>AVERAGEIFS($J:$J,$G:$G,$U34,$D:$D,W$33)</f>
        <v>35085.671428571426</v>
      </c>
      <c r="X34">
        <f>AVERAGEIFS($J:$J,$G:$G,$U34,$D:$D,X$33)</f>
        <v>23067.121111111115</v>
      </c>
      <c r="Y34">
        <f>AVERAGEIFS($J:$J,$G:$G,$U34,$D:$D,Y$33)</f>
        <v>32837.26</v>
      </c>
      <c r="Z34">
        <f>AVERAGEIFS($J:$J,$G:$G,$U34,$D:$D,Z$33)</f>
        <v>15672.716153846159</v>
      </c>
    </row>
    <row r="35" spans="1:26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21</v>
      </c>
      <c r="M35">
        <f>SUMIFS($H:$H,$G:$G,$L35,$E:$E,M$33)</f>
        <v>299</v>
      </c>
      <c r="N35">
        <f>SUMIFS($H:$H,$G:$G,$L35,$E:$E,N$33)</f>
        <v>227</v>
      </c>
      <c r="O35">
        <f>SUMIFS($H:$H,$G:$G,$L35,$E:$E,O$33)</f>
        <v>100</v>
      </c>
      <c r="Q35" t="s">
        <v>18</v>
      </c>
      <c r="R35">
        <f>AVERAGEIF(D:D,Q35,J:J)</f>
        <v>27134.402211538465</v>
      </c>
      <c r="U35" t="s">
        <v>21</v>
      </c>
      <c r="V35">
        <f>AVERAGEIFS($J:$J,$G:$G,$U35,$D:$D,V$33)</f>
        <v>43785.45785714285</v>
      </c>
      <c r="W35">
        <f>AVERAGEIFS($J:$J,$G:$G,$U35,$D:$D,W$33)</f>
        <v>30057.322727272731</v>
      </c>
      <c r="X35">
        <f>AVERAGEIFS($J:$J,$G:$G,$U35,$D:$D,X$33)</f>
        <v>31485.851111111115</v>
      </c>
      <c r="Y35">
        <f>AVERAGEIFS($J:$J,$G:$G,$U35,$D:$D,Y$33)</f>
        <v>26490.767777777783</v>
      </c>
      <c r="Z35">
        <f>AVERAGEIFS($J:$J,$G:$G,$U35,$D:$D,Z$33)</f>
        <v>18489.218181818178</v>
      </c>
    </row>
    <row r="36" spans="1:26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27</v>
      </c>
      <c r="M36">
        <f>SUMIFS($H:$H,$G:$G,$L36,$E:$E,M$33)</f>
        <v>333</v>
      </c>
      <c r="N36">
        <f>SUMIFS($H:$H,$G:$G,$L36,$E:$E,N$33)</f>
        <v>218</v>
      </c>
      <c r="O36">
        <f>SUMIFS($H:$H,$G:$G,$L36,$E:$E,O$33)</f>
        <v>94</v>
      </c>
      <c r="Q36" t="s">
        <v>24</v>
      </c>
      <c r="R36">
        <f>AVERAGEIF(D:D,Q36,J:J)</f>
        <v>26483.015047169814</v>
      </c>
      <c r="U36" t="s">
        <v>27</v>
      </c>
      <c r="V36">
        <f>AVERAGEIFS($J:$J,$G:$G,$U36,$D:$D,V$33)</f>
        <v>30640.467857142856</v>
      </c>
      <c r="W36">
        <f>AVERAGEIFS($J:$J,$G:$G,$U36,$D:$D,W$33)</f>
        <v>29541.248333333333</v>
      </c>
      <c r="X36">
        <f>AVERAGEIFS($J:$J,$G:$G,$U36,$D:$D,X$33)</f>
        <v>24915.604615384618</v>
      </c>
      <c r="Y36">
        <f>AVERAGEIFS($J:$J,$G:$G,$U36,$D:$D,Y$33)</f>
        <v>36623.430625000001</v>
      </c>
      <c r="Z36">
        <f>AVERAGEIFS($J:$J,$G:$G,$U36,$D:$D,Z$33)</f>
        <v>17321.052222222221</v>
      </c>
    </row>
    <row r="37" spans="1:26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31</v>
      </c>
      <c r="M37">
        <f>SUMIFS($H:$H,$G:$G,$L37,$E:$E,M$33)</f>
        <v>212</v>
      </c>
      <c r="N37">
        <f>SUMIFS($H:$H,$G:$G,$L37,$E:$E,N$33)</f>
        <v>170</v>
      </c>
      <c r="O37">
        <f>SUMIFS($H:$H,$G:$G,$L37,$E:$E,O$33)</f>
        <v>82</v>
      </c>
      <c r="Q37" t="s">
        <v>41</v>
      </c>
      <c r="R37">
        <f>AVERAGEIF(D:D,Q37,J:J)</f>
        <v>28533.112000000012</v>
      </c>
      <c r="U37" t="s">
        <v>31</v>
      </c>
      <c r="V37">
        <f>AVERAGEIFS($J:$J,$G:$G,$U37,$D:$D,V$33)</f>
        <v>22604.764999999999</v>
      </c>
      <c r="W37">
        <f>AVERAGEIFS($J:$J,$G:$G,$U37,$D:$D,W$33)</f>
        <v>22387.314545454548</v>
      </c>
      <c r="X37">
        <f>AVERAGEIFS($J:$J,$G:$G,$U37,$D:$D,X$33)</f>
        <v>18460.167142857143</v>
      </c>
      <c r="Y37">
        <f>AVERAGEIFS($J:$J,$G:$G,$U37,$D:$D,Y$33)</f>
        <v>33434.662499999999</v>
      </c>
      <c r="Z37">
        <f>AVERAGEIFS($J:$J,$G:$G,$U37,$D:$D,Z$33)</f>
        <v>30643.447777777779</v>
      </c>
    </row>
    <row r="38" spans="1:26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34</v>
      </c>
      <c r="M38">
        <f>SUMIFS($H:$H,$G:$G,$L38,$E:$E,M$33)</f>
        <v>221</v>
      </c>
      <c r="N38">
        <f>SUMIFS($H:$H,$G:$G,$L38,$E:$E,N$33)</f>
        <v>196</v>
      </c>
      <c r="O38">
        <f>SUMIFS($H:$H,$G:$G,$L38,$E:$E,O$33)</f>
        <v>102</v>
      </c>
      <c r="Q38" t="s">
        <v>48</v>
      </c>
      <c r="R38">
        <f>AVERAGEIF(D:D,Q38,J:J)</f>
        <v>26873.913056994821</v>
      </c>
      <c r="U38" t="s">
        <v>34</v>
      </c>
      <c r="V38">
        <f>AVERAGEIFS($J:$J,$G:$G,$U38,$D:$D,V$33)</f>
        <v>21005.857272727266</v>
      </c>
      <c r="W38">
        <f>AVERAGEIFS($J:$J,$G:$G,$U38,$D:$D,W$33)</f>
        <v>38438.672500000001</v>
      </c>
      <c r="X38">
        <f>AVERAGEIFS($J:$J,$G:$G,$U38,$D:$D,X$33)</f>
        <v>27159.828000000001</v>
      </c>
      <c r="Y38">
        <f>AVERAGEIFS($J:$J,$G:$G,$U38,$D:$D,Y$33)</f>
        <v>27662.045000000002</v>
      </c>
      <c r="Z38">
        <f>AVERAGEIFS($J:$J,$G:$G,$U38,$D:$D,Z$33)</f>
        <v>27295.468000000001</v>
      </c>
    </row>
    <row r="39" spans="1:26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38</v>
      </c>
      <c r="M39">
        <f>SUMIFS($H:$H,$G:$G,$L39,$E:$E,M$33)</f>
        <v>136</v>
      </c>
      <c r="N39">
        <f>SUMIFS($H:$H,$G:$G,$L39,$E:$E,N$33)</f>
        <v>289</v>
      </c>
      <c r="O39">
        <f>SUMIFS($H:$H,$G:$G,$L39,$E:$E,O$33)</f>
        <v>113</v>
      </c>
      <c r="U39" t="s">
        <v>38</v>
      </c>
      <c r="V39">
        <f>AVERAGEIFS($J:$J,$G:$G,$U39,$D:$D,V$33)</f>
        <v>20493.717000000001</v>
      </c>
      <c r="W39">
        <f>AVERAGEIFS($J:$J,$G:$G,$U39,$D:$D,W$33)</f>
        <v>30791.050769230766</v>
      </c>
      <c r="X39">
        <f>AVERAGEIFS($J:$J,$G:$G,$U39,$D:$D,X$33)</f>
        <v>19381.846000000001</v>
      </c>
      <c r="Y39">
        <f>AVERAGEIFS($J:$J,$G:$G,$U39,$D:$D,Y$33)</f>
        <v>24442.227999999996</v>
      </c>
      <c r="Z39">
        <f>AVERAGEIFS($J:$J,$G:$G,$U39,$D:$D,Z$33)</f>
        <v>29032.670000000002</v>
      </c>
    </row>
    <row r="40" spans="1:26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42</v>
      </c>
      <c r="M40">
        <f>SUMIFS($H:$H,$G:$G,$L40,$E:$E,M$33)</f>
        <v>224</v>
      </c>
      <c r="N40">
        <f>SUMIFS($H:$H,$G:$G,$L40,$E:$E,N$33)</f>
        <v>161</v>
      </c>
      <c r="O40">
        <f>SUMIFS($H:$H,$G:$G,$L40,$E:$E,O$33)</f>
        <v>76</v>
      </c>
      <c r="U40" t="s">
        <v>42</v>
      </c>
      <c r="V40">
        <f>AVERAGEIFS($J:$J,$G:$G,$U40,$D:$D,V$33)</f>
        <v>30650.07</v>
      </c>
      <c r="W40">
        <f>AVERAGEIFS($J:$J,$G:$G,$U40,$D:$D,W$33)</f>
        <v>17166.381818181821</v>
      </c>
      <c r="X40">
        <f>AVERAGEIFS($J:$J,$G:$G,$U40,$D:$D,X$33)</f>
        <v>16054.804545454546</v>
      </c>
      <c r="Y40">
        <f>AVERAGEIFS($J:$J,$G:$G,$U40,$D:$D,Y$33)</f>
        <v>18891.224285714281</v>
      </c>
      <c r="Z40">
        <f>AVERAGEIFS($J:$J,$G:$G,$U40,$D:$D,Z$33)</f>
        <v>29154.786666666663</v>
      </c>
    </row>
    <row r="41" spans="1:26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43</v>
      </c>
      <c r="M41">
        <f>SUMIFS($H:$H,$G:$G,$L41,$E:$E,M$33)</f>
        <v>240</v>
      </c>
      <c r="N41">
        <f>SUMIFS($H:$H,$G:$G,$L41,$E:$E,N$33)</f>
        <v>187</v>
      </c>
      <c r="O41">
        <f>SUMIFS($H:$H,$G:$G,$L41,$E:$E,O$33)</f>
        <v>117</v>
      </c>
      <c r="U41" t="s">
        <v>43</v>
      </c>
      <c r="V41">
        <f>AVERAGEIFS($J:$J,$G:$G,$U41,$D:$D,V$33)</f>
        <v>23413.66153846154</v>
      </c>
      <c r="W41">
        <f>AVERAGEIFS($J:$J,$G:$G,$U41,$D:$D,W$33)</f>
        <v>19109.514166666664</v>
      </c>
      <c r="X41">
        <f>AVERAGEIFS($J:$J,$G:$G,$U41,$D:$D,X$33)</f>
        <v>30651.684285714284</v>
      </c>
      <c r="Y41">
        <f>AVERAGEIFS($J:$J,$G:$G,$U41,$D:$D,Y$33)</f>
        <v>18084.935000000001</v>
      </c>
      <c r="Z41">
        <f>AVERAGEIFS($J:$J,$G:$G,$U41,$D:$D,Z$33)</f>
        <v>26026.233</v>
      </c>
    </row>
    <row r="42" spans="1:26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45</v>
      </c>
      <c r="M42">
        <f>SUMIFS($H:$H,$G:$G,$L42,$E:$E,M$33)</f>
        <v>205</v>
      </c>
      <c r="N42">
        <f>SUMIFS($H:$H,$G:$G,$L42,$E:$E,N$33)</f>
        <v>246</v>
      </c>
      <c r="O42">
        <f>SUMIFS($H:$H,$G:$G,$L42,$E:$E,O$33)</f>
        <v>100</v>
      </c>
      <c r="U42" t="s">
        <v>45</v>
      </c>
      <c r="V42">
        <f>AVERAGEIFS($J:$J,$G:$G,$U42,$D:$D,V$33)</f>
        <v>27481.546153846153</v>
      </c>
      <c r="W42">
        <f>AVERAGEIFS($J:$J,$G:$G,$U42,$D:$D,W$33)</f>
        <v>27920.510714285716</v>
      </c>
      <c r="X42">
        <f>AVERAGEIFS($J:$J,$G:$G,$U42,$D:$D,X$33)</f>
        <v>17877.334999999999</v>
      </c>
      <c r="Y42">
        <f>AVERAGEIFS($J:$J,$G:$G,$U42,$D:$D,Y$33)</f>
        <v>18763.748333333333</v>
      </c>
      <c r="Z42">
        <f>AVERAGEIFS($J:$J,$G:$G,$U42,$D:$D,Z$33)</f>
        <v>37175.017500000002</v>
      </c>
    </row>
    <row r="43" spans="1:26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  <c r="L43" t="s">
        <v>52</v>
      </c>
      <c r="M43">
        <f>SUMIFS($H:$H,$G:$G,$L43,$E:$E,M$33)</f>
        <v>149</v>
      </c>
      <c r="N43">
        <f>SUMIFS($H:$H,$G:$G,$L43,$E:$E,N$33)</f>
        <v>193</v>
      </c>
      <c r="O43">
        <f>SUMIFS($H:$H,$G:$G,$L43,$E:$E,O$33)</f>
        <v>93</v>
      </c>
      <c r="U43" t="s">
        <v>52</v>
      </c>
      <c r="V43">
        <f>AVERAGEIFS($J:$J,$G:$G,$U43,$D:$D,V$33)</f>
        <v>38081.866249999999</v>
      </c>
      <c r="W43">
        <f>AVERAGEIFS($J:$J,$G:$G,$U43,$D:$D,W$33)</f>
        <v>23350.72923076923</v>
      </c>
      <c r="X43">
        <f>AVERAGEIFS($J:$J,$G:$G,$U43,$D:$D,X$33)</f>
        <v>19208.84375</v>
      </c>
      <c r="Y43">
        <f>AVERAGEIFS($J:$J,$G:$G,$U43,$D:$D,Y$33)</f>
        <v>31220.098571428571</v>
      </c>
      <c r="Z43">
        <f>AVERAGEIFS($J:$J,$G:$G,$U43,$D:$D,Z$33)</f>
        <v>30889.668888888886</v>
      </c>
    </row>
    <row r="44" spans="1:26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  <c r="L44" t="s">
        <v>56</v>
      </c>
      <c r="M44">
        <f>SUMIFS($H:$H,$G:$G,$L44,$E:$E,M$33)</f>
        <v>166</v>
      </c>
      <c r="N44">
        <f>SUMIFS($H:$H,$G:$G,$L44,$E:$E,N$33)</f>
        <v>286</v>
      </c>
      <c r="O44">
        <f>SUMIFS($H:$H,$G:$G,$L44,$E:$E,O$33)</f>
        <v>141</v>
      </c>
      <c r="U44" t="s">
        <v>56</v>
      </c>
      <c r="V44">
        <f>AVERAGEIFS($J:$J,$G:$G,$U44,$D:$D,V$33)</f>
        <v>13318.489999999998</v>
      </c>
      <c r="W44">
        <f>AVERAGEIFS($J:$J,$G:$G,$U44,$D:$D,W$33)</f>
        <v>40036.877500000002</v>
      </c>
      <c r="X44">
        <f>AVERAGEIFS($J:$J,$G:$G,$U44,$D:$D,X$33)</f>
        <v>31959.315624999999</v>
      </c>
      <c r="Y44">
        <f>AVERAGEIFS($J:$J,$G:$G,$U44,$D:$D,Y$33)</f>
        <v>29435.414444444443</v>
      </c>
      <c r="Z44">
        <f>AVERAGEIFS($J:$J,$G:$G,$U44,$D:$D,Z$33)</f>
        <v>30991.66272727272</v>
      </c>
    </row>
    <row r="45" spans="1:26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L45" t="s">
        <v>57</v>
      </c>
      <c r="M45">
        <f>SUMIFS($H:$H,$G:$G,$L45,$E:$E,M$33)</f>
        <v>269</v>
      </c>
      <c r="N45">
        <f>SUMIFS($H:$H,$G:$G,$L45,$E:$E,N$33)</f>
        <v>201</v>
      </c>
      <c r="O45">
        <f>SUMIFS($H:$H,$G:$G,$L45,$E:$E,O$33)</f>
        <v>98</v>
      </c>
      <c r="U45" t="s">
        <v>57</v>
      </c>
      <c r="V45">
        <f>AVERAGEIFS($J:$J,$G:$G,$U45,$D:$D,V$33)</f>
        <v>24333.632142857143</v>
      </c>
      <c r="W45">
        <f>AVERAGEIFS($J:$J,$G:$G,$U45,$D:$D,W$33)</f>
        <v>16080.82</v>
      </c>
      <c r="X45">
        <f>AVERAGEIFS($J:$J,$G:$G,$U45,$D:$D,X$33)</f>
        <v>32533.198666666667</v>
      </c>
      <c r="Y45">
        <f>AVERAGEIFS($J:$J,$G:$G,$U45,$D:$D,Y$33)</f>
        <v>25486.045000000002</v>
      </c>
      <c r="Z45">
        <f>AVERAGEIFS($J:$J,$G:$G,$U45,$D:$D,Z$33)</f>
        <v>23029.406666666666</v>
      </c>
    </row>
    <row r="46" spans="1:26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  <c r="L46" t="s">
        <v>58</v>
      </c>
      <c r="M46">
        <f>SUMIFS($H:$H,$G:$G,$L46,$E:$E,M$33)</f>
        <v>140</v>
      </c>
      <c r="N46">
        <f>SUMIFS($H:$H,$G:$G,$L46,$E:$E,N$33)</f>
        <v>269</v>
      </c>
      <c r="O46">
        <f>SUMIFS($H:$H,$G:$G,$L46,$E:$E,O$33)</f>
        <v>49</v>
      </c>
      <c r="U46" t="s">
        <v>58</v>
      </c>
      <c r="V46">
        <f>AVERAGEIFS($J:$J,$G:$G,$U46,$D:$D,V$33)</f>
        <v>17657.137999999999</v>
      </c>
      <c r="W46">
        <f>AVERAGEIFS($J:$J,$G:$G,$U46,$D:$D,W$33)</f>
        <v>37448.047272727272</v>
      </c>
      <c r="X46">
        <f>AVERAGEIFS($J:$J,$G:$G,$U46,$D:$D,X$33)</f>
        <v>22077.200909090905</v>
      </c>
      <c r="Y46">
        <f>AVERAGEIFS($J:$J,$G:$G,$U46,$D:$D,Y$33)</f>
        <v>21420.663333333334</v>
      </c>
      <c r="Z46">
        <f>AVERAGEIFS($J:$J,$G:$G,$U46,$D:$D,Z$33)</f>
        <v>25667.204000000002</v>
      </c>
    </row>
    <row r="47" spans="1:26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  <c r="L47" t="s">
        <v>59</v>
      </c>
      <c r="M47">
        <f>SUMIFS($H:$H,$G:$G,$L47,$E:$E,M$33)</f>
        <v>124</v>
      </c>
      <c r="N47">
        <f>SUMIFS($H:$H,$G:$G,$L47,$E:$E,N$33)</f>
        <v>309</v>
      </c>
      <c r="O47">
        <f>SUMIFS($H:$H,$G:$G,$L47,$E:$E,O$33)</f>
        <v>79</v>
      </c>
      <c r="U47" t="s">
        <v>59</v>
      </c>
      <c r="V47">
        <f>AVERAGEIFS($J:$J,$G:$G,$U47,$D:$D,V$33)</f>
        <v>18048.376666666667</v>
      </c>
      <c r="W47">
        <f>AVERAGEIFS($J:$J,$G:$G,$U47,$D:$D,W$33)</f>
        <v>31840.896153846155</v>
      </c>
      <c r="X47">
        <f>AVERAGEIFS($J:$J,$G:$G,$U47,$D:$D,X$33)</f>
        <v>33361.73333333333</v>
      </c>
      <c r="Y47">
        <f>AVERAGEIFS($J:$J,$G:$G,$U47,$D:$D,Y$33)</f>
        <v>32038.840000000004</v>
      </c>
      <c r="Z47">
        <f>AVERAGEIFS($J:$J,$G:$G,$U47,$D:$D,Z$33)</f>
        <v>44804.761666666665</v>
      </c>
    </row>
    <row r="48" spans="1:26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  <c r="L48" t="s">
        <v>60</v>
      </c>
      <c r="M48">
        <f>SUMIFS($H:$H,$G:$G,$L48,$E:$E,M$33)</f>
        <v>179</v>
      </c>
      <c r="N48">
        <f>SUMIFS($H:$H,$G:$G,$L48,$E:$E,N$33)</f>
        <v>258</v>
      </c>
      <c r="O48">
        <f>SUMIFS($H:$H,$G:$G,$L48,$E:$E,O$33)</f>
        <v>162</v>
      </c>
      <c r="U48" t="s">
        <v>60</v>
      </c>
      <c r="V48">
        <f>AVERAGEIFS($J:$J,$G:$G,$U48,$D:$D,V$33)</f>
        <v>37838.783749999995</v>
      </c>
      <c r="W48">
        <f>AVERAGEIFS($J:$J,$G:$G,$U48,$D:$D,W$33)</f>
        <v>28004.417000000005</v>
      </c>
      <c r="X48">
        <f>AVERAGEIFS($J:$J,$G:$G,$U48,$D:$D,X$33)</f>
        <v>39912.095000000001</v>
      </c>
      <c r="Y48">
        <f>AVERAGEIFS($J:$J,$G:$G,$U48,$D:$D,Y$33)</f>
        <v>26236.234000000004</v>
      </c>
      <c r="Z48">
        <f>AVERAGEIFS($J:$J,$G:$G,$U48,$D:$D,Z$33)</f>
        <v>21468.407857142858</v>
      </c>
    </row>
    <row r="49" spans="1:26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  <c r="L49" t="s">
        <v>61</v>
      </c>
      <c r="M49">
        <f>SUMIFS($H:$H,$G:$G,$L49,$E:$E,M$33)</f>
        <v>241</v>
      </c>
      <c r="N49">
        <f>SUMIFS($H:$H,$G:$G,$L49,$E:$E,N$33)</f>
        <v>205</v>
      </c>
      <c r="O49">
        <f>SUMIFS($H:$H,$G:$G,$L49,$E:$E,O$33)</f>
        <v>178</v>
      </c>
      <c r="U49" t="s">
        <v>61</v>
      </c>
      <c r="V49">
        <f>AVERAGEIFS($J:$J,$G:$G,$U49,$D:$D,V$33)</f>
        <v>27004.650909090913</v>
      </c>
      <c r="W49">
        <f>AVERAGEIFS($J:$J,$G:$G,$U49,$D:$D,W$33)</f>
        <v>20202.60125</v>
      </c>
      <c r="X49">
        <f>AVERAGEIFS($J:$J,$G:$G,$U49,$D:$D,X$33)</f>
        <v>21837.68</v>
      </c>
      <c r="Y49">
        <f>AVERAGEIFS($J:$J,$G:$G,$U49,$D:$D,Y$33)</f>
        <v>39713.643636363639</v>
      </c>
      <c r="Z49">
        <f>AVERAGEIFS($J:$J,$G:$G,$U49,$D:$D,Z$33)</f>
        <v>28486.251176470589</v>
      </c>
    </row>
    <row r="50" spans="1:26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  <c r="L50" t="s">
        <v>62</v>
      </c>
      <c r="M50">
        <f>SUMIFS($H:$H,$G:$G,$L50,$E:$E,M$33)</f>
        <v>150</v>
      </c>
      <c r="N50">
        <f>SUMIFS($H:$H,$G:$G,$L50,$E:$E,N$33)</f>
        <v>146</v>
      </c>
      <c r="O50">
        <f>SUMIFS($H:$H,$G:$G,$L50,$E:$E,O$33)</f>
        <v>105</v>
      </c>
      <c r="U50" t="s">
        <v>62</v>
      </c>
      <c r="V50">
        <f>AVERAGEIFS($J:$J,$G:$G,$U50,$D:$D,V$33)</f>
        <v>23835.444444444438</v>
      </c>
      <c r="W50">
        <f>AVERAGEIFS($J:$J,$G:$G,$U50,$D:$D,W$33)</f>
        <v>23809.700714285718</v>
      </c>
      <c r="X50">
        <f>AVERAGEIFS($J:$J,$G:$G,$U50,$D:$D,X$33)</f>
        <v>13271.98</v>
      </c>
      <c r="Y50">
        <f>AVERAGEIFS($J:$J,$G:$G,$U50,$D:$D,Y$33)</f>
        <v>22217.923333333336</v>
      </c>
      <c r="Z50">
        <f>AVERAGEIFS($J:$J,$G:$G,$U50,$D:$D,Z$33)</f>
        <v>36482.33625</v>
      </c>
    </row>
    <row r="51" spans="1:26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  <c r="L51" t="s">
        <v>63</v>
      </c>
      <c r="M51">
        <f>SUMIFS($H:$H,$G:$G,$L51,$E:$E,M$33)</f>
        <v>216</v>
      </c>
      <c r="N51">
        <f>SUMIFS($H:$H,$G:$G,$L51,$E:$E,N$33)</f>
        <v>272</v>
      </c>
      <c r="O51">
        <f>SUMIFS($H:$H,$G:$G,$L51,$E:$E,O$33)</f>
        <v>141</v>
      </c>
      <c r="U51" t="s">
        <v>63</v>
      </c>
      <c r="V51">
        <f>AVERAGEIFS($J:$J,$G:$G,$U51,$D:$D,V$33)</f>
        <v>30217.910909090904</v>
      </c>
      <c r="W51">
        <f>AVERAGEIFS($J:$J,$G:$G,$U51,$D:$D,W$33)</f>
        <v>22212.576923076922</v>
      </c>
      <c r="X51">
        <f>AVERAGEIFS($J:$J,$G:$G,$U51,$D:$D,X$33)</f>
        <v>35664.82</v>
      </c>
      <c r="Y51">
        <f>AVERAGEIFS($J:$J,$G:$G,$U51,$D:$D,Y$33)</f>
        <v>38399.10833333333</v>
      </c>
      <c r="Z51">
        <f>AVERAGEIFS($J:$J,$G:$G,$U51,$D:$D,Z$33)</f>
        <v>31648.520714285714</v>
      </c>
    </row>
    <row r="52" spans="1:26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  <c r="L52" t="s">
        <v>66</v>
      </c>
      <c r="M52">
        <f>SUMIFS($H:$H,$G:$G,$L52,$E:$E,M$33)</f>
        <v>188</v>
      </c>
      <c r="N52">
        <f>SUMIFS($H:$H,$G:$G,$L52,$E:$E,N$33)</f>
        <v>212</v>
      </c>
      <c r="O52">
        <f>SUMIFS($H:$H,$G:$G,$L52,$E:$E,O$33)</f>
        <v>42</v>
      </c>
      <c r="U52" t="s">
        <v>66</v>
      </c>
      <c r="V52">
        <f>AVERAGEIFS($J:$J,$G:$G,$U52,$D:$D,V$33)</f>
        <v>30544.414999999997</v>
      </c>
      <c r="W52">
        <f>AVERAGEIFS($J:$J,$G:$G,$U52,$D:$D,W$33)</f>
        <v>29065.8325</v>
      </c>
      <c r="X52">
        <f>AVERAGEIFS($J:$J,$G:$G,$U52,$D:$D,X$33)</f>
        <v>26651.268000000004</v>
      </c>
      <c r="Y52">
        <f>AVERAGEIFS($J:$J,$G:$G,$U52,$D:$D,Y$33)</f>
        <v>37593.99</v>
      </c>
      <c r="Z52">
        <f>AVERAGEIFS($J:$J,$G:$G,$U52,$D:$D,Z$33)</f>
        <v>35862.337499999994</v>
      </c>
    </row>
    <row r="53" spans="1:26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  <c r="L53" t="s">
        <v>67</v>
      </c>
      <c r="M53">
        <f>SUMIFS($H:$H,$G:$G,$L53,$E:$E,M$33)</f>
        <v>186</v>
      </c>
      <c r="N53">
        <f>SUMIFS($H:$H,$G:$G,$L53,$E:$E,N$33)</f>
        <v>263</v>
      </c>
      <c r="O53">
        <f>SUMIFS($H:$H,$G:$G,$L53,$E:$E,O$33)</f>
        <v>73</v>
      </c>
      <c r="U53" t="s">
        <v>67</v>
      </c>
      <c r="V53">
        <f>AVERAGEIFS($J:$J,$G:$G,$U53,$D:$D,V$33)</f>
        <v>31185.264444444445</v>
      </c>
      <c r="W53">
        <f>AVERAGEIFS($J:$J,$G:$G,$U53,$D:$D,W$33)</f>
        <v>29243.803333333333</v>
      </c>
      <c r="X53">
        <f>AVERAGEIFS($J:$J,$G:$G,$U53,$D:$D,X$33)</f>
        <v>28592.913750000003</v>
      </c>
      <c r="Y53">
        <f>AVERAGEIFS($J:$J,$G:$G,$U53,$D:$D,Y$33)</f>
        <v>42883.333333333336</v>
      </c>
      <c r="Z53">
        <f>AVERAGEIFS($J:$J,$G:$G,$U53,$D:$D,Z$33)</f>
        <v>16542.956999999999</v>
      </c>
    </row>
    <row r="54" spans="1:26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  <c r="M54">
        <f>SUM(M34:M53)</f>
        <v>4073</v>
      </c>
      <c r="N54">
        <f>SUM(N34:N53)</f>
        <v>4434</v>
      </c>
      <c r="O54">
        <f>SUM(O34:O53)</f>
        <v>2067</v>
      </c>
    </row>
    <row r="55" spans="1:26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26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26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26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26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26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26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26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26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26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SHIIVAM KUMAR MISHRA</cp:lastModifiedBy>
  <dcterms:created xsi:type="dcterms:W3CDTF">2024-12-18T09:13:38Z</dcterms:created>
  <dcterms:modified xsi:type="dcterms:W3CDTF">2025-05-13T11:35:52Z</dcterms:modified>
</cp:coreProperties>
</file>