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rels" ContentType="application/vnd.openxmlformats-package.relationships+xml"/>
  <Default Extension="xml" ContentType="application/xml"/>
  <Default Extension="data" ContentType="application/vnd.openxmlformats-officedocument.model+data"/>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mc:AlternateContent xmlns:mc="http://schemas.openxmlformats.org/markup-compatibility/2006">
    <mc:Choice Requires="x15">
      <x15ac:absPath xmlns:x15ac="http://schemas.microsoft.com/office/spreadsheetml/2010/11/ac" url="C:\Users\hp\OneDrive\Desktop\"/>
    </mc:Choice>
  </mc:AlternateContent>
  <bookViews>
    <workbookView xWindow="0" yWindow="0" windowWidth="23040" windowHeight="12360" tabRatio="892" activeTab="3"/>
  </bookViews>
  <sheets>
    <sheet name="Summary" sheetId="3" r:id="rId1"/>
    <sheet name="Analysis" sheetId="8" r:id="rId2"/>
    <sheet name="List" sheetId="5" r:id="rId3"/>
    <sheet name="File Structure" sheetId="10" r:id="rId4"/>
    <sheet name="Data" sheetId="1" r:id="rId5"/>
  </sheets>
  <definedNames>
    <definedName name="_xlcn.WorksheetConnection_AnalysisA14F26" hidden="1">Analysis!$A$14:$F$26</definedName>
    <definedName name="_xlcn.WorksheetConnection_dashboardassignment1.xlsxTable3" hidden="1">Table3[]</definedName>
    <definedName name="Slicer_Employee">#N/A</definedName>
  </definedNames>
  <calcPr calcId="162913"/>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dashboard assignment1.xlsx!Table3"/>
          <x15:modelTable id="Range" name="Range" connection="WorksheetConnection_Analysis!$A$14:$F$2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B2" i="8" s="1"/>
  <c r="AO10" i="8"/>
  <c r="AO11" i="8"/>
  <c r="AN8" i="8"/>
  <c r="AN9" i="8"/>
  <c r="AN10" i="8"/>
  <c r="AN11" i="8"/>
  <c r="AO9" i="8" l="1"/>
  <c r="AO8" i="8"/>
  <c r="G1" i="8"/>
  <c r="F7" i="8" s="1"/>
  <c r="G8" i="8" s="1"/>
  <c r="C7" i="8"/>
  <c r="C8" i="8" s="1"/>
  <c r="AZ4" i="8"/>
  <c r="AZ5" i="8"/>
  <c r="AZ3" i="8"/>
  <c r="AZ7" i="8"/>
  <c r="AZ6" i="8"/>
  <c r="AH40" i="8" l="1"/>
  <c r="AG40" i="8"/>
  <c r="G11" i="8"/>
  <c r="F11" i="8"/>
  <c r="F8" i="8"/>
  <c r="G10" i="8"/>
  <c r="F10" i="8"/>
  <c r="G9" i="8"/>
  <c r="F9" i="8"/>
  <c r="F27" i="8" l="1"/>
  <c r="F16" i="8"/>
  <c r="F17" i="8"/>
  <c r="F18" i="8"/>
  <c r="F19" i="8"/>
  <c r="F20" i="8"/>
  <c r="F21" i="8"/>
  <c r="F22" i="8"/>
  <c r="F23" i="8"/>
  <c r="F24" i="8"/>
  <c r="F25" i="8"/>
  <c r="F26" i="8"/>
  <c r="F15" i="8"/>
  <c r="D16" i="8" l="1"/>
  <c r="E16" i="8" s="1"/>
  <c r="D17" i="8"/>
  <c r="E17" i="8" s="1"/>
  <c r="D18" i="8"/>
  <c r="E18" i="8" s="1"/>
  <c r="D19" i="8"/>
  <c r="E19" i="8" s="1"/>
  <c r="D20" i="8"/>
  <c r="E20" i="8" s="1"/>
  <c r="D21" i="8"/>
  <c r="E21" i="8" s="1"/>
  <c r="D22" i="8"/>
  <c r="E22" i="8" s="1"/>
  <c r="D23" i="8"/>
  <c r="E23" i="8" s="1"/>
  <c r="D24" i="8"/>
  <c r="E24" i="8" s="1"/>
  <c r="D25" i="8"/>
  <c r="E25" i="8" s="1"/>
  <c r="D26" i="8"/>
  <c r="E26" i="8" s="1"/>
  <c r="D15" i="8"/>
  <c r="E46" i="8" l="1"/>
  <c r="E43" i="8"/>
  <c r="E37" i="8"/>
  <c r="D27" i="8"/>
  <c r="E15" i="8"/>
  <c r="AG49" i="8" s="1"/>
  <c r="AH49" i="8" s="1"/>
  <c r="E40" i="8"/>
  <c r="E39" i="8"/>
  <c r="E42" i="8"/>
  <c r="B3" i="8"/>
  <c r="E27" i="8" l="1"/>
  <c r="E44" i="8"/>
  <c r="E38" i="8"/>
  <c r="E45" i="8"/>
  <c r="E41" i="8"/>
  <c r="E47" i="8"/>
  <c r="E36" i="8"/>
  <c r="D8" i="8"/>
  <c r="D9" i="8"/>
  <c r="C9" i="8"/>
  <c r="D11" i="8"/>
  <c r="C11" i="8"/>
  <c r="D10" i="8"/>
  <c r="C10" i="8"/>
  <c r="E48" i="8" l="1"/>
  <c r="J1" i="5" l="1"/>
  <c r="F1" i="5"/>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Analysis!$A$14:$F$26" type="102" refreshedVersion="6" minRefreshableVersion="5">
    <extLst>
      <ext xmlns:x15="http://schemas.microsoft.com/office/spreadsheetml/2010/11/main" uri="{DE250136-89BD-433C-8126-D09CA5730AF9}">
        <x15:connection id="Range" autoDelete="1">
          <x15:rangePr sourceName="_xlcn.WorksheetConnection_AnalysisA14F26"/>
        </x15:connection>
      </ext>
    </extLst>
  </connection>
  <connection id="3" name="WorksheetConnection_dashboard assignment1.xlsx!Table3" type="102" refreshedVersion="6" minRefreshableVersion="5">
    <extLst>
      <ext xmlns:x15="http://schemas.microsoft.com/office/spreadsheetml/2010/11/main" uri="{DE250136-89BD-433C-8126-D09CA5730AF9}">
        <x15:connection id="Table3">
          <x15:rangePr sourceName="_xlcn.WorksheetConnection_dashboardassignment1.xlsxTable3"/>
        </x15:connection>
      </ext>
    </extLst>
  </connection>
</connections>
</file>

<file path=xl/sharedStrings.xml><?xml version="1.0" encoding="utf-8"?>
<sst xmlns="http://schemas.openxmlformats.org/spreadsheetml/2006/main" count="2461" uniqueCount="127">
  <si>
    <t>Segment</t>
  </si>
  <si>
    <t>Employee</t>
  </si>
  <si>
    <t>Product</t>
  </si>
  <si>
    <t>Discount Band</t>
  </si>
  <si>
    <t>Units Sold</t>
  </si>
  <si>
    <t>Manufacturing Price</t>
  </si>
  <si>
    <t>Sale Price</t>
  </si>
  <si>
    <t>Gross Sales</t>
  </si>
  <si>
    <t>Discounts</t>
  </si>
  <si>
    <t xml:space="preserve"> Sales</t>
  </si>
  <si>
    <t>COGS</t>
  </si>
  <si>
    <t>Profit</t>
  </si>
  <si>
    <t>Date</t>
  </si>
  <si>
    <t>Month Number</t>
  </si>
  <si>
    <t>Month Name</t>
  </si>
  <si>
    <t>Year</t>
  </si>
  <si>
    <t>Profit per Unit</t>
  </si>
  <si>
    <t>Government</t>
  </si>
  <si>
    <t>Peter Jones</t>
  </si>
  <si>
    <t>Computer</t>
  </si>
  <si>
    <t>None</t>
  </si>
  <si>
    <t>January</t>
  </si>
  <si>
    <t>2014</t>
  </si>
  <si>
    <t>Shane Bond</t>
  </si>
  <si>
    <t>Midmarket</t>
  </si>
  <si>
    <t>Leo Paul</t>
  </si>
  <si>
    <t>June</t>
  </si>
  <si>
    <t>Ashley Thomas</t>
  </si>
  <si>
    <t>December</t>
  </si>
  <si>
    <t>Printer</t>
  </si>
  <si>
    <t>March</t>
  </si>
  <si>
    <t>Channel Partners</t>
  </si>
  <si>
    <t>Enterprise</t>
  </si>
  <si>
    <t>July</t>
  </si>
  <si>
    <t>Small Business</t>
  </si>
  <si>
    <t>August</t>
  </si>
  <si>
    <t>September</t>
  </si>
  <si>
    <t>John Terry</t>
  </si>
  <si>
    <t>Projector</t>
  </si>
  <si>
    <t>February</t>
  </si>
  <si>
    <t>October</t>
  </si>
  <si>
    <t>Phone</t>
  </si>
  <si>
    <t>April</t>
  </si>
  <si>
    <t>Low</t>
  </si>
  <si>
    <t>May</t>
  </si>
  <si>
    <t>November</t>
  </si>
  <si>
    <t>Medium</t>
  </si>
  <si>
    <t>High</t>
  </si>
  <si>
    <t>Row Labels</t>
  </si>
  <si>
    <t>Grand Total</t>
  </si>
  <si>
    <t>Sum of  Sales</t>
  </si>
  <si>
    <t>Sum of Profit</t>
  </si>
  <si>
    <t>sales</t>
  </si>
  <si>
    <t>profit</t>
  </si>
  <si>
    <t>matching rows</t>
  </si>
  <si>
    <t>Employees</t>
  </si>
  <si>
    <t>Products</t>
  </si>
  <si>
    <t>Customer Category</t>
  </si>
  <si>
    <t>No of Employee&gt;</t>
  </si>
  <si>
    <t>Cell Link</t>
  </si>
  <si>
    <t>pjones@companyx.com</t>
  </si>
  <si>
    <t>Employee Name</t>
  </si>
  <si>
    <t>sbond@companyx.com</t>
  </si>
  <si>
    <t>lpaul@companyx.com</t>
  </si>
  <si>
    <t>Athomas@companyx.com</t>
  </si>
  <si>
    <t>jterry@companyx.com</t>
  </si>
  <si>
    <t>Sum of Units Sold</t>
  </si>
  <si>
    <t>(blank)</t>
  </si>
  <si>
    <t>Sum of Profit per Unit</t>
  </si>
  <si>
    <t>month</t>
  </si>
  <si>
    <t>net sale</t>
  </si>
  <si>
    <t>net profit</t>
  </si>
  <si>
    <t>Total</t>
  </si>
  <si>
    <t>Channel Partners Total</t>
  </si>
  <si>
    <t>Government Total</t>
  </si>
  <si>
    <t>Midmarket Total</t>
  </si>
  <si>
    <t>Small Business Total</t>
  </si>
  <si>
    <t>Enterprise Total</t>
  </si>
  <si>
    <t>unit sold</t>
  </si>
  <si>
    <t>profit/unit</t>
  </si>
  <si>
    <t>margin</t>
  </si>
  <si>
    <t>what is maximum sales in each segment by employee?</t>
  </si>
  <si>
    <t>Count of Units Sold</t>
  </si>
  <si>
    <t>how many units(products) sold in each segments.</t>
  </si>
  <si>
    <t>on which product did Ashley Thomas earn most profit?how much profit earn on per unit?</t>
  </si>
  <si>
    <t xml:space="preserve">on computer ashley earn most profit.$87 profit on per unit . </t>
  </si>
  <si>
    <t>Average of Profit per Unit</t>
  </si>
  <si>
    <t>MAX PROFIT PER UNIT</t>
  </si>
  <si>
    <t>PROFIBILITY / UNIT</t>
  </si>
  <si>
    <t>linked pic profit per product</t>
  </si>
  <si>
    <t>Peter Jones Total</t>
  </si>
  <si>
    <t>Computer Total</t>
  </si>
  <si>
    <t>Phone Total</t>
  </si>
  <si>
    <t>Printer Total</t>
  </si>
  <si>
    <t>Projector Total</t>
  </si>
  <si>
    <t>calculate total amount of unit sold in festive month by peter?</t>
  </si>
  <si>
    <t>Count of Product</t>
  </si>
  <si>
    <t>bonus  percent</t>
  </si>
  <si>
    <t>bonus value</t>
  </si>
  <si>
    <t>want to give bonus based on  perform</t>
  </si>
  <si>
    <t xml:space="preserve"> </t>
  </si>
  <si>
    <t>1table</t>
  </si>
  <si>
    <t>2table</t>
  </si>
  <si>
    <t>3table</t>
  </si>
  <si>
    <t>4table</t>
  </si>
  <si>
    <t>5table</t>
  </si>
  <si>
    <t>in 2014, how much profit earn by employyes?</t>
  </si>
  <si>
    <t>6table</t>
  </si>
  <si>
    <t>7table</t>
  </si>
  <si>
    <t>8table</t>
  </si>
  <si>
    <t>9table</t>
  </si>
  <si>
    <t>how many unique products &amp; count products?</t>
  </si>
  <si>
    <t>10table</t>
  </si>
  <si>
    <t>10analysis</t>
  </si>
  <si>
    <t>11table</t>
  </si>
  <si>
    <t>11analysis</t>
  </si>
  <si>
    <t>9analysis</t>
  </si>
  <si>
    <t>8analysis</t>
  </si>
  <si>
    <t>7analysis</t>
  </si>
  <si>
    <t>3analysis</t>
  </si>
  <si>
    <t>1analysis</t>
  </si>
  <si>
    <t>2analysis</t>
  </si>
  <si>
    <t>4analysis</t>
  </si>
  <si>
    <t>5analysis</t>
  </si>
  <si>
    <t>6analysis</t>
  </si>
  <si>
    <t>12table</t>
  </si>
  <si>
    <t>12analysis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</si>
</sst>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 &quot;₹&quot;\ * #,##0.00_ ;_ &quot;₹&quot;\ * \-#,##0.00_ ;_ &quot;₹&quot;\ * &quot;-&quot;??_ ;_ @_ "/>
    <numFmt numFmtId="43" formatCode="_ * #,##0.00_ ;_ * \-#,##0.00_ ;_ * &quot;-&quot;??_ ;_ @_ "/>
    <numFmt numFmtId="164" formatCode="_(&quot;$&quot;* #,##0.00_);_(&quot;$&quot;* \(#,##0.00\);_(&quot;$&quot;* &quot;-&quot;??_);_(@_)"/>
    <numFmt numFmtId="165" formatCode="_-[$$-409]* #,##0_ ;_-[$$-409]* \-#,##0\ ;_-[$$-409]* &quot;-&quot;??_ ;_-@_ "/>
    <numFmt numFmtId="166" formatCode="_ * #,##0_ ;_ * \-#,##0_ ;_ * &quot;-&quot;??_ ;_ @_ "/>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11"/>
      <color theme="1"/>
      <name val="Calibri"/>
      <family val="2"/>
    </font>
    <font>
      <u/>
      <sz val="11"/>
      <color theme="10"/>
      <name val="Calibri"/>
      <family val="2"/>
      <scheme val="minor"/>
    </font>
    <font>
      <b/>
      <i/>
      <sz val="11"/>
      <color theme="1" tint="0.14999847407452621"/>
      <name val="Calibri"/>
      <family val="2"/>
      <scheme val="minor"/>
    </font>
    <font>
      <i/>
      <sz val="11"/>
      <color theme="1" tint="0.14999847407452621"/>
      <name val="Calibri"/>
      <family val="2"/>
      <scheme val="minor"/>
    </font>
    <font>
      <b/>
      <sz val="12"/>
      <color theme="1"/>
      <name val="Calibri"/>
      <family val="2"/>
      <scheme val="minor"/>
    </font>
    <font>
      <b/>
      <sz val="11"/>
      <color rgb="FF002060"/>
      <name val="Calibri"/>
      <family val="2"/>
      <scheme val="minor"/>
    </font>
    <font>
      <sz val="14"/>
      <color theme="1"/>
      <name val="Calibri"/>
      <family val="2"/>
      <scheme val="minor"/>
    </font>
    <font>
      <b/>
      <sz val="11"/>
      <color rgb="FFC00000"/>
      <name val="Calibri"/>
      <family val="2"/>
      <scheme val="minor"/>
    </font>
  </fonts>
  <fills count="10">
    <fill>
      <patternFill patternType="none"/>
    </fill>
    <fill>
      <patternFill patternType="gray125"/>
    </fill>
    <fill>
      <patternFill patternType="solid">
        <fgColor rgb="FF4F81BD"/>
        <bgColor rgb="FF4F81BD"/>
      </patternFill>
    </fill>
    <fill>
      <patternFill patternType="solid">
        <fgColor theme="0" tint="-0.14999847407452621"/>
        <bgColor indexed="64"/>
      </patternFill>
    </fill>
    <fill>
      <patternFill patternType="solid">
        <fgColor rgb="FFFFFF00"/>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3" tint="0.39997558519241921"/>
        <bgColor indexed="64"/>
      </patternFill>
    </fill>
    <fill>
      <patternFill patternType="solid">
        <fgColor theme="9" tint="0.39997558519241921"/>
        <bgColor indexed="64"/>
      </patternFill>
    </fill>
  </fills>
  <borders count="3">
    <border>
      <left/>
      <right/>
      <top/>
      <bottom/>
      <diagonal/>
    </border>
    <border>
      <left/>
      <right/>
      <top style="thin">
        <color rgb="FF4F81BD"/>
      </top>
      <bottom/>
      <diagonal/>
    </border>
    <border>
      <left/>
      <right/>
      <top style="thin">
        <color theme="4" tint="0.39997558519241921"/>
      </top>
      <bottom/>
      <diagonal/>
    </border>
  </borders>
  <cellStyleXfs count="4">
    <xf numFmtId="0" fontId="0" fillId="0" borderId="0"/>
    <xf numFmtId="44" fontId="1" fillId="0" borderId="0" applyFont="0" applyFill="0" applyBorder="0" applyAlignment="0" applyProtection="0"/>
    <xf numFmtId="0" fontId="7" fillId="0" borderId="0" applyNumberFormat="0" applyFill="0" applyBorder="0" applyAlignment="0" applyProtection="0"/>
    <xf numFmtId="43" fontId="1" fillId="0" borderId="0" applyFont="0" applyFill="0" applyBorder="0" applyAlignment="0" applyProtection="0"/>
  </cellStyleXfs>
  <cellXfs count="45">
    <xf numFmtId="0" fontId="0" fillId="0" borderId="0" xfId="0"/>
    <xf numFmtId="0" fontId="6" fillId="0" borderId="1" xfId="0" applyFont="1" applyBorder="1"/>
    <xf numFmtId="164" fontId="6" fillId="0" borderId="1" xfId="1" applyNumberFormat="1" applyFont="1" applyFill="1" applyBorder="1"/>
    <xf numFmtId="14" fontId="6" fillId="0" borderId="1" xfId="1" applyNumberFormat="1" applyFont="1" applyFill="1" applyBorder="1"/>
    <xf numFmtId="1" fontId="6" fillId="0" borderId="1" xfId="1" applyNumberFormat="1" applyFont="1" applyFill="1" applyBorder="1"/>
    <xf numFmtId="49" fontId="6" fillId="0" borderId="1" xfId="1" applyNumberFormat="1" applyFont="1" applyFill="1" applyBorder="1"/>
    <xf numFmtId="0" fontId="0" fillId="3" borderId="0" xfId="0" applyFill="1"/>
    <xf numFmtId="0" fontId="0" fillId="3" borderId="0" xfId="0" applyFill="1" applyBorder="1"/>
    <xf numFmtId="0" fontId="0" fillId="4" borderId="0" xfId="0" applyFill="1"/>
    <xf numFmtId="0" fontId="5" fillId="2" borderId="0" xfId="0" applyFont="1" applyFill="1" applyBorder="1"/>
    <xf numFmtId="164" fontId="5" fillId="2" borderId="0" xfId="1" applyNumberFormat="1" applyFont="1" applyFill="1" applyBorder="1"/>
    <xf numFmtId="14" fontId="5" fillId="2" borderId="0" xfId="1" applyNumberFormat="1" applyFont="1" applyFill="1" applyBorder="1"/>
    <xf numFmtId="1" fontId="5" fillId="2" borderId="0" xfId="1" applyNumberFormat="1" applyFont="1" applyFill="1" applyBorder="1"/>
    <xf numFmtId="49" fontId="5" fillId="2" borderId="0" xfId="1" applyNumberFormat="1"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4" fillId="5" borderId="0" xfId="0" applyFont="1" applyFill="1"/>
    <xf numFmtId="0" fontId="2" fillId="5" borderId="0" xfId="0" applyFont="1" applyFill="1"/>
    <xf numFmtId="0" fontId="8" fillId="6" borderId="0" xfId="0" applyFont="1" applyFill="1"/>
    <xf numFmtId="0" fontId="9" fillId="6" borderId="0" xfId="0" applyFont="1" applyFill="1"/>
    <xf numFmtId="0" fontId="3" fillId="0" borderId="0" xfId="0" applyFont="1"/>
    <xf numFmtId="0" fontId="7" fillId="0" borderId="0" xfId="2"/>
    <xf numFmtId="2" fontId="0" fillId="0" borderId="0" xfId="0" applyNumberFormat="1"/>
    <xf numFmtId="0" fontId="0" fillId="0" borderId="0" xfId="0" applyAlignment="1">
      <alignment horizontal="center"/>
    </xf>
    <xf numFmtId="165" fontId="3" fillId="7" borderId="2" xfId="0" applyNumberFormat="1" applyFont="1" applyFill="1" applyBorder="1"/>
    <xf numFmtId="1" fontId="0" fillId="0" borderId="0" xfId="0" applyNumberFormat="1"/>
    <xf numFmtId="165" fontId="3" fillId="0" borderId="0" xfId="0" applyNumberFormat="1" applyFont="1"/>
    <xf numFmtId="1" fontId="3" fillId="0" borderId="0" xfId="0" applyNumberFormat="1" applyFont="1"/>
    <xf numFmtId="2" fontId="0" fillId="4" borderId="0" xfId="0" applyNumberFormat="1" applyFill="1"/>
    <xf numFmtId="9" fontId="0" fillId="0" borderId="0" xfId="0" applyNumberFormat="1"/>
    <xf numFmtId="9" fontId="3" fillId="0" borderId="0" xfId="0" applyNumberFormat="1" applyFont="1"/>
    <xf numFmtId="165" fontId="0" fillId="0" borderId="0" xfId="0" applyNumberFormat="1"/>
    <xf numFmtId="166" fontId="0" fillId="0" borderId="0" xfId="3" applyNumberFormat="1" applyFont="1"/>
    <xf numFmtId="166" fontId="0" fillId="0" borderId="0" xfId="0" applyNumberFormat="1"/>
    <xf numFmtId="165" fontId="0" fillId="8" borderId="0" xfId="0" applyNumberFormat="1" applyFill="1"/>
    <xf numFmtId="166" fontId="0" fillId="3" borderId="0" xfId="0" applyNumberFormat="1" applyFill="1"/>
    <xf numFmtId="0" fontId="10" fillId="0" borderId="0" xfId="0" applyFont="1"/>
    <xf numFmtId="0" fontId="11" fillId="0" borderId="0" xfId="0" applyFont="1"/>
    <xf numFmtId="1" fontId="11" fillId="0" borderId="0" xfId="0" applyNumberFormat="1" applyFont="1" applyAlignment="1">
      <alignment horizontal="center"/>
    </xf>
    <xf numFmtId="0" fontId="12" fillId="0" borderId="0" xfId="0" applyFont="1" applyAlignment="1">
      <alignment horizontal="left"/>
    </xf>
    <xf numFmtId="0" fontId="13" fillId="0" borderId="0" xfId="0" applyFont="1"/>
    <xf numFmtId="0" fontId="3" fillId="9" borderId="0" xfId="0" applyFont="1" applyFill="1"/>
    <xf numFmtId="0" fontId="3" fillId="9" borderId="0" xfId="0" applyNumberFormat="1" applyFont="1" applyFill="1"/>
  </cellXfs>
  <cellStyles count="4">
    <cellStyle name="Comma" xfId="3" builtinId="3"/>
    <cellStyle name="Currency" xfId="1" builtinId="4"/>
    <cellStyle name="Hyperlink" xfId="2" builtinId="8"/>
    <cellStyle name="Normal" xfId="0" builtinId="0"/>
  </cellStyles>
  <dxfs count="36">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indexed="65"/>
        </patternFill>
      </fill>
      <border diagonalUp="0" diagonalDown="0">
        <left/>
        <right/>
        <top style="thin">
          <color rgb="FF4F81BD"/>
        </top>
        <bottom/>
        <vertical/>
        <horizontal/>
      </border>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border diagonalUp="0" diagonalDown="0">
        <left/>
        <right/>
        <top style="thin">
          <color rgb="FF4F81BD"/>
        </top>
        <bottom/>
        <vertical/>
        <horizontal/>
      </border>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indexed="65"/>
        </patternFill>
      </fill>
      <border diagonalUp="0" diagonalDown="0">
        <left/>
        <right/>
        <top style="thin">
          <color rgb="FF4F81BD"/>
        </top>
        <bottom/>
        <vertical/>
        <horizontal/>
      </border>
    </dxf>
    <dxf>
      <font>
        <b val="0"/>
        <i val="0"/>
        <strike val="0"/>
        <condense val="0"/>
        <extend val="0"/>
        <outline val="0"/>
        <shadow val="0"/>
        <u val="none"/>
        <vertAlign val="baseline"/>
        <sz val="11"/>
        <color theme="1"/>
        <name val="Calibri"/>
        <scheme val="none"/>
      </font>
      <numFmt numFmtId="1" formatCode="0"/>
      <fill>
        <patternFill patternType="none">
          <fgColor indexed="64"/>
          <bgColor indexed="65"/>
        </patternFill>
      </fill>
      <border diagonalUp="0" diagonalDown="0">
        <left/>
        <right/>
        <top style="thin">
          <color rgb="FF4F81BD"/>
        </top>
        <bottom/>
        <vertical/>
        <horizontal/>
      </border>
    </dxf>
    <dxf>
      <font>
        <b val="0"/>
        <i val="0"/>
        <strike val="0"/>
        <condense val="0"/>
        <extend val="0"/>
        <outline val="0"/>
        <shadow val="0"/>
        <u val="none"/>
        <vertAlign val="baseline"/>
        <sz val="11"/>
        <color theme="1"/>
        <name val="Calibri"/>
        <scheme val="none"/>
      </font>
      <numFmt numFmtId="19" formatCode="dd/mm/yyyy"/>
      <fill>
        <patternFill patternType="none">
          <fgColor indexed="64"/>
          <bgColor indexed="65"/>
        </patternFill>
      </fill>
      <border diagonalUp="0" diagonalDown="0">
        <left/>
        <right/>
        <top style="thin">
          <color rgb="FF4F81BD"/>
        </top>
        <bottom/>
        <vertical/>
        <horizontal/>
      </border>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indexed="65"/>
        </patternFill>
      </fill>
      <border diagonalUp="0" diagonalDown="0">
        <left/>
        <right/>
        <top style="thin">
          <color rgb="FF4F81BD"/>
        </top>
        <bottom/>
        <vertical/>
        <horizontal/>
      </border>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indexed="65"/>
        </patternFill>
      </fill>
      <border diagonalUp="0" diagonalDown="0">
        <left/>
        <right/>
        <top style="thin">
          <color rgb="FF4F81BD"/>
        </top>
        <bottom/>
        <vertical/>
        <horizontal/>
      </border>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indexed="65"/>
        </patternFill>
      </fill>
      <border diagonalUp="0" diagonalDown="0">
        <left/>
        <right/>
        <top style="thin">
          <color rgb="FF4F81BD"/>
        </top>
        <bottom/>
        <vertical/>
        <horizontal/>
      </border>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indexed="65"/>
        </patternFill>
      </fill>
      <border diagonalUp="0" diagonalDown="0">
        <left/>
        <right/>
        <top style="thin">
          <color rgb="FF4F81BD"/>
        </top>
        <bottom/>
        <vertical/>
        <horizontal/>
      </border>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indexed="65"/>
        </patternFill>
      </fill>
      <border diagonalUp="0" diagonalDown="0">
        <left/>
        <right/>
        <top style="thin">
          <color rgb="FF4F81BD"/>
        </top>
        <bottom/>
        <vertical/>
        <horizontal/>
      </border>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indexed="65"/>
        </patternFill>
      </fill>
      <border diagonalUp="0" diagonalDown="0">
        <left/>
        <right/>
        <top style="thin">
          <color rgb="FF4F81BD"/>
        </top>
        <bottom/>
        <vertical/>
        <horizontal/>
      </border>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indexed="65"/>
        </patternFill>
      </fill>
      <border diagonalUp="0" diagonalDown="0">
        <left/>
        <right/>
        <top style="thin">
          <color rgb="FF4F81BD"/>
        </top>
        <bottom/>
        <vertical/>
        <horizontal/>
      </border>
    </dxf>
    <dxf>
      <font>
        <b val="0"/>
        <i val="0"/>
        <strike val="0"/>
        <condense val="0"/>
        <extend val="0"/>
        <outline val="0"/>
        <shadow val="0"/>
        <u val="none"/>
        <vertAlign val="baseline"/>
        <sz val="11"/>
        <color theme="1"/>
        <name val="Calibri"/>
        <scheme val="none"/>
      </font>
      <border diagonalUp="0" diagonalDown="0">
        <left/>
        <right/>
        <top style="thin">
          <color rgb="FF4F81BD"/>
        </top>
        <bottom/>
        <vertical/>
        <horizontal/>
      </border>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indexed="65"/>
        </patternFill>
      </fill>
      <border diagonalUp="0" diagonalDown="0">
        <left/>
        <right/>
        <top style="thin">
          <color rgb="FF4F81BD"/>
        </top>
        <bottom/>
        <vertical/>
        <horizontal/>
      </border>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indexed="65"/>
        </patternFill>
      </fill>
      <border diagonalUp="0" diagonalDown="0">
        <left/>
        <right/>
        <top style="thin">
          <color rgb="FF4F81BD"/>
        </top>
        <bottom/>
        <vertical/>
        <horizontal/>
      </border>
    </dxf>
    <dxf>
      <font>
        <b val="0"/>
        <i val="0"/>
        <strike val="0"/>
        <condense val="0"/>
        <extend val="0"/>
        <outline val="0"/>
        <shadow val="0"/>
        <u val="none"/>
        <vertAlign val="baseline"/>
        <sz val="11"/>
        <color theme="1"/>
        <name val="Calibri"/>
        <scheme val="none"/>
      </font>
      <border diagonalUp="0" diagonalDown="0">
        <left/>
        <right/>
        <top style="thin">
          <color rgb="FF4F81BD"/>
        </top>
        <bottom/>
        <vertical/>
        <horizontal/>
      </border>
    </dxf>
    <dxf>
      <font>
        <b val="0"/>
        <i val="0"/>
        <strike val="0"/>
        <condense val="0"/>
        <extend val="0"/>
        <outline val="0"/>
        <shadow val="0"/>
        <u val="none"/>
        <vertAlign val="baseline"/>
        <sz val="11"/>
        <color theme="1"/>
        <name val="Calibri"/>
        <scheme val="none"/>
      </font>
      <border diagonalUp="0" diagonalDown="0">
        <left/>
        <right/>
        <top style="thin">
          <color rgb="FF4F81BD"/>
        </top>
        <bottom/>
        <vertical/>
        <horizontal/>
      </border>
    </dxf>
    <dxf>
      <border outline="0">
        <left style="thin">
          <color rgb="FF4F81BD"/>
        </left>
        <right style="thin">
          <color rgb="FF4F81BD"/>
        </right>
        <top style="thin">
          <color rgb="FF4F81BD"/>
        </top>
        <bottom style="thin">
          <color rgb="FF4F81BD"/>
        </bottom>
      </border>
    </dxf>
    <dxf>
      <font>
        <b val="0"/>
        <i val="0"/>
        <strike val="0"/>
        <condense val="0"/>
        <extend val="0"/>
        <outline val="0"/>
        <shadow val="0"/>
        <u val="none"/>
        <vertAlign val="baseline"/>
        <sz val="11"/>
        <color theme="1"/>
        <name val="Calibri"/>
        <scheme val="none"/>
      </font>
      <fill>
        <patternFill patternType="none">
          <fgColor indexed="64"/>
          <bgColor indexed="65"/>
        </patternFill>
      </fill>
    </dxf>
    <dxf>
      <numFmt numFmtId="1" formatCode="0"/>
    </dxf>
    <dxf>
      <numFmt numFmtId="166" formatCode="_ * #,##0_ ;_ * \-#,##0_ ;_ * &quot;-&quot;??_ ;_ @_ "/>
    </dxf>
    <dxf>
      <numFmt numFmtId="166" formatCode="_ * #,##0_ ;_ * \-#,##0_ ;_ * &quot;-&quot;??_ ;_ @_ "/>
    </dxf>
    <dxf>
      <numFmt numFmtId="165" formatCode="_-[$$-409]* #,##0_ ;_-[$$-409]* \-#,##0\ ;_-[$$-409]* &quot;-&quot;??_ ;_-@_ "/>
    </dxf>
    <dxf>
      <fill>
        <patternFill>
          <bgColor theme="3" tint="0.39997558519241921"/>
        </patternFill>
      </fill>
    </dxf>
    <dxf>
      <fill>
        <patternFill patternType="solid">
          <bgColor theme="0" tint="-0.14999847407452621"/>
        </patternFill>
      </fill>
    </dxf>
    <dxf>
      <fill>
        <patternFill patternType="solid">
          <bgColor theme="0" tint="-0.14999847407452621"/>
        </patternFill>
      </fill>
    </dxf>
    <dxf>
      <numFmt numFmtId="166" formatCode="_ * #,##0_ ;_ * \-#,##0_ ;_ * &quot;-&quot;??_ ;_ @_ "/>
    </dxf>
    <dxf>
      <border>
        <left style="thin">
          <color rgb="FF4F81BD"/>
        </left>
      </border>
    </dxf>
    <dxf>
      <border>
        <left style="thin">
          <color rgb="FF4F81BD"/>
        </left>
      </border>
    </dxf>
    <dxf>
      <border>
        <top style="thin">
          <color rgb="FF4F81BD"/>
        </top>
      </border>
    </dxf>
    <dxf>
      <border>
        <top style="thin">
          <color rgb="FF4F81BD"/>
        </top>
      </border>
    </dxf>
    <dxf>
      <font>
        <b/>
        <color rgb="FF000000"/>
      </font>
    </dxf>
    <dxf>
      <font>
        <b/>
        <color rgb="FF000000"/>
      </font>
    </dxf>
    <dxf>
      <font>
        <b/>
        <color rgb="FF000000"/>
      </font>
      <border>
        <top style="double">
          <color rgb="FF4F81BD"/>
        </top>
      </border>
    </dxf>
    <dxf>
      <font>
        <b/>
        <color rgb="FFFFFFFF"/>
      </font>
      <fill>
        <patternFill patternType="solid">
          <fgColor rgb="FF4F81BD"/>
          <bgColor rgb="FF4F81BD"/>
        </patternFill>
      </fill>
    </dxf>
    <dxf>
      <font>
        <color rgb="FF000000"/>
      </font>
      <border>
        <left style="thin">
          <color rgb="FF4F81BD"/>
        </left>
        <right style="thin">
          <color rgb="FF4F81BD"/>
        </right>
        <top style="thin">
          <color rgb="FF4F81BD"/>
        </top>
        <bottom style="thin">
          <color rgb="FF4F81BD"/>
        </bottom>
      </border>
    </dxf>
  </dxfs>
  <tableStyles count="1" defaultTableStyle="TableStyleMedium2" defaultPivotStyle="PivotStyleLight16">
    <tableStyle name="TableStyleLight9 2" pivot="0" count="9">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mruColors>
      <color rgb="FF003366"/>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final project.xlsx]Analysis!PivotTable6</c:name>
    <c:fmtId val="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dLbl>
          <c:idx val="0"/>
          <c:layout>
            <c:manualLayout>
              <c:x val="-5.7540215143561599E-2"/>
              <c:y val="1.3379597328814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dLbl>
          <c:idx val="0"/>
          <c:layout>
            <c:manualLayout>
              <c:x val="-5.7540215143561599E-2"/>
              <c:y val="1.3379597328814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bg2"/>
            </a:solidFill>
          </a:ln>
          <a:effectLst/>
          <a:sp3d contourW="25400">
            <a:contourClr>
              <a:schemeClr val="bg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a:sp3d/>
        </c:spPr>
        <c:dLbl>
          <c:idx val="0"/>
          <c:layout>
            <c:manualLayout>
              <c:x val="-9.7772600405478471E-2"/>
              <c:y val="0.17554463592251673"/>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a:sp3d/>
        </c:spPr>
        <c:dLbl>
          <c:idx val="0"/>
          <c:layout>
            <c:manualLayout>
              <c:x val="-7.09894831007222E-2"/>
              <c:y val="2.8758736204849353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w="25400">
            <a:noFill/>
          </a:ln>
          <a:effectLst/>
          <a:sp3d/>
        </c:spPr>
        <c:dLbl>
          <c:idx val="0"/>
          <c:layout>
            <c:manualLayout>
              <c:x val="-0.12922405703383161"/>
              <c:y val="-0.2627459089113490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a:sp3d/>
        </c:spPr>
        <c:dLbl>
          <c:idx val="0"/>
          <c:layout>
            <c:manualLayout>
              <c:x val="9.1541752147314095E-2"/>
              <c:y val="1.6081822627450545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a:sp3d/>
        </c:spPr>
        <c:dLbl>
          <c:idx val="0"/>
          <c:layout>
            <c:manualLayout>
              <c:x val="0.10040230173519625"/>
              <c:y val="0.15783198860074615"/>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481785774162203E-2"/>
          <c:y val="0.17134347233408717"/>
          <c:w val="0.59658792650918635"/>
          <c:h val="0.80144571214312499"/>
        </c:manualLayout>
      </c:layout>
      <c:pie3DChart>
        <c:varyColors val="1"/>
        <c:ser>
          <c:idx val="0"/>
          <c:order val="0"/>
          <c:tx>
            <c:strRef>
              <c:f>Analysis!$F$60</c:f>
              <c:strCache>
                <c:ptCount val="1"/>
                <c:pt idx="0">
                  <c:v>Total</c:v>
                </c:pt>
              </c:strCache>
            </c:strRef>
          </c:tx>
          <c:spPr>
            <a:ln>
              <a:solidFill>
                <a:schemeClr val="bg2"/>
              </a:solidFill>
            </a:ln>
          </c:spPr>
          <c:dPt>
            <c:idx val="0"/>
            <c:bubble3D val="0"/>
            <c:spPr>
              <a:solidFill>
                <a:schemeClr val="accent1"/>
              </a:solidFill>
              <a:ln w="25400">
                <a:noFill/>
              </a:ln>
              <a:effectLst/>
              <a:sp3d/>
            </c:spPr>
            <c:extLst>
              <c:ext xmlns:c16="http://schemas.microsoft.com/office/drawing/2014/chart" uri="{C3380CC4-5D6E-409C-BE32-E72D297353CC}">
                <c16:uniqueId val="{00000001-D43E-433F-A5CB-06E08EEF2A40}"/>
              </c:ext>
            </c:extLst>
          </c:dPt>
          <c:dPt>
            <c:idx val="1"/>
            <c:bubble3D val="0"/>
            <c:spPr>
              <a:solidFill>
                <a:schemeClr val="accent2"/>
              </a:solidFill>
              <a:ln w="25400">
                <a:noFill/>
              </a:ln>
              <a:effectLst/>
              <a:sp3d/>
            </c:spPr>
            <c:extLst>
              <c:ext xmlns:c16="http://schemas.microsoft.com/office/drawing/2014/chart" uri="{C3380CC4-5D6E-409C-BE32-E72D297353CC}">
                <c16:uniqueId val="{00000003-D43E-433F-A5CB-06E08EEF2A40}"/>
              </c:ext>
            </c:extLst>
          </c:dPt>
          <c:dPt>
            <c:idx val="2"/>
            <c:bubble3D val="0"/>
            <c:spPr>
              <a:solidFill>
                <a:schemeClr val="accent6">
                  <a:lumMod val="75000"/>
                </a:schemeClr>
              </a:solidFill>
              <a:ln w="25400">
                <a:noFill/>
              </a:ln>
              <a:effectLst/>
              <a:sp3d/>
            </c:spPr>
            <c:extLst>
              <c:ext xmlns:c16="http://schemas.microsoft.com/office/drawing/2014/chart" uri="{C3380CC4-5D6E-409C-BE32-E72D297353CC}">
                <c16:uniqueId val="{00000005-D43E-433F-A5CB-06E08EEF2A40}"/>
              </c:ext>
            </c:extLst>
          </c:dPt>
          <c:dPt>
            <c:idx val="3"/>
            <c:bubble3D val="0"/>
            <c:spPr>
              <a:solidFill>
                <a:schemeClr val="accent4"/>
              </a:solidFill>
              <a:ln w="25400">
                <a:noFill/>
              </a:ln>
              <a:effectLst/>
              <a:sp3d/>
            </c:spPr>
            <c:extLst>
              <c:ext xmlns:c16="http://schemas.microsoft.com/office/drawing/2014/chart" uri="{C3380CC4-5D6E-409C-BE32-E72D297353CC}">
                <c16:uniqueId val="{00000007-D43E-433F-A5CB-06E08EEF2A40}"/>
              </c:ext>
            </c:extLst>
          </c:dPt>
          <c:dPt>
            <c:idx val="4"/>
            <c:bubble3D val="0"/>
            <c:spPr>
              <a:solidFill>
                <a:schemeClr val="accent5"/>
              </a:solidFill>
              <a:ln w="25400">
                <a:noFill/>
              </a:ln>
              <a:effectLst/>
              <a:sp3d/>
            </c:spPr>
            <c:extLst>
              <c:ext xmlns:c16="http://schemas.microsoft.com/office/drawing/2014/chart" uri="{C3380CC4-5D6E-409C-BE32-E72D297353CC}">
                <c16:uniqueId val="{00000009-D43E-433F-A5CB-06E08EEF2A40}"/>
              </c:ext>
            </c:extLst>
          </c:dPt>
          <c:dLbls>
            <c:dLbl>
              <c:idx val="0"/>
              <c:layout>
                <c:manualLayout>
                  <c:x val="-9.7772600405478471E-2"/>
                  <c:y val="0.17554463592251673"/>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3E-433F-A5CB-06E08EEF2A40}"/>
                </c:ext>
              </c:extLst>
            </c:dLbl>
            <c:dLbl>
              <c:idx val="1"/>
              <c:layout>
                <c:manualLayout>
                  <c:x val="-7.09894831007222E-2"/>
                  <c:y val="2.8758736204849353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3E-433F-A5CB-06E08EEF2A40}"/>
                </c:ext>
              </c:extLst>
            </c:dLbl>
            <c:dLbl>
              <c:idx val="2"/>
              <c:layout>
                <c:manualLayout>
                  <c:x val="-0.12922405703383161"/>
                  <c:y val="-0.2627459089113490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43E-433F-A5CB-06E08EEF2A40}"/>
                </c:ext>
              </c:extLst>
            </c:dLbl>
            <c:dLbl>
              <c:idx val="3"/>
              <c:layout>
                <c:manualLayout>
                  <c:x val="9.1541752147314095E-2"/>
                  <c:y val="1.6081822627450545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43E-433F-A5CB-06E08EEF2A40}"/>
                </c:ext>
              </c:extLst>
            </c:dLbl>
            <c:dLbl>
              <c:idx val="4"/>
              <c:layout>
                <c:manualLayout>
                  <c:x val="0.10040230173519625"/>
                  <c:y val="0.15783198860074615"/>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43E-433F-A5CB-06E08EEF2A40}"/>
                </c:ext>
              </c:extLst>
            </c:dLbl>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Analysis!$E$61:$E$66</c:f>
              <c:strCache>
                <c:ptCount val="5"/>
                <c:pt idx="0">
                  <c:v>Channel Partners</c:v>
                </c:pt>
                <c:pt idx="1">
                  <c:v>Enterprise</c:v>
                </c:pt>
                <c:pt idx="2">
                  <c:v>Government</c:v>
                </c:pt>
                <c:pt idx="3">
                  <c:v>Midmarket</c:v>
                </c:pt>
                <c:pt idx="4">
                  <c:v>Small Business</c:v>
                </c:pt>
              </c:strCache>
            </c:strRef>
          </c:cat>
          <c:val>
            <c:numRef>
              <c:f>Analysis!$F$61:$F$66</c:f>
              <c:numCache>
                <c:formatCode>General</c:formatCode>
                <c:ptCount val="5"/>
                <c:pt idx="0">
                  <c:v>50</c:v>
                </c:pt>
                <c:pt idx="1">
                  <c:v>22</c:v>
                </c:pt>
                <c:pt idx="2">
                  <c:v>158</c:v>
                </c:pt>
                <c:pt idx="3">
                  <c:v>52</c:v>
                </c:pt>
                <c:pt idx="4">
                  <c:v>54</c:v>
                </c:pt>
              </c:numCache>
            </c:numRef>
          </c:val>
          <c:extLst>
            <c:ext xmlns:c16="http://schemas.microsoft.com/office/drawing/2014/chart" uri="{C3380CC4-5D6E-409C-BE32-E72D297353CC}">
              <c16:uniqueId val="{0000000A-D43E-433F-A5CB-06E08EEF2A40}"/>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56782524189889039"/>
          <c:y val="8.6000764542641397E-2"/>
          <c:w val="0.42934710589459296"/>
          <c:h val="0.73201322590752815"/>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final project.xlsx]Analysis!PivotTable9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39913972378734"/>
          <c:y val="0.32650286184106503"/>
          <c:w val="0.75045413341391021"/>
          <c:h val="0.32101318660468647"/>
        </c:manualLayout>
      </c:layout>
      <c:barChart>
        <c:barDir val="col"/>
        <c:grouping val="clustered"/>
        <c:varyColors val="0"/>
        <c:ser>
          <c:idx val="0"/>
          <c:order val="0"/>
          <c:tx>
            <c:strRef>
              <c:f>Analysis!$B$91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Analysis!$A$92:$A$97</c:f>
              <c:multiLvlStrCache>
                <c:ptCount val="5"/>
                <c:lvl>
                  <c:pt idx="0">
                    <c:v>Ashley Thomas</c:v>
                  </c:pt>
                  <c:pt idx="1">
                    <c:v>John Terry</c:v>
                  </c:pt>
                  <c:pt idx="2">
                    <c:v>Leo Paul</c:v>
                  </c:pt>
                  <c:pt idx="3">
                    <c:v>Peter Jones</c:v>
                  </c:pt>
                  <c:pt idx="4">
                    <c:v>Shane Bond</c:v>
                  </c:pt>
                </c:lvl>
                <c:lvl>
                  <c:pt idx="0">
                    <c:v>2014</c:v>
                  </c:pt>
                </c:lvl>
              </c:multiLvlStrCache>
            </c:multiLvlStrRef>
          </c:cat>
          <c:val>
            <c:numRef>
              <c:f>Analysis!$B$92:$B$97</c:f>
              <c:numCache>
                <c:formatCode>_ * #,##0_ ;_ * \-#,##0_ ;_ * "-"??_ ;_ @_ </c:formatCode>
                <c:ptCount val="5"/>
                <c:pt idx="0">
                  <c:v>1889990.8</c:v>
                </c:pt>
                <c:pt idx="1">
                  <c:v>1815167.9950000003</c:v>
                </c:pt>
                <c:pt idx="2">
                  <c:v>2123677.2150000008</c:v>
                </c:pt>
                <c:pt idx="3">
                  <c:v>2034092.2149999999</c:v>
                </c:pt>
                <c:pt idx="4">
                  <c:v>1711620.2800000003</c:v>
                </c:pt>
              </c:numCache>
            </c:numRef>
          </c:val>
          <c:extLst>
            <c:ext xmlns:c16="http://schemas.microsoft.com/office/drawing/2014/chart" uri="{C3380CC4-5D6E-409C-BE32-E72D297353CC}">
              <c16:uniqueId val="{00000000-B37C-4F50-9204-36203AA96258}"/>
            </c:ext>
          </c:extLst>
        </c:ser>
        <c:dLbls>
          <c:dLblPos val="outEnd"/>
          <c:showLegendKey val="0"/>
          <c:showVal val="1"/>
          <c:showCatName val="0"/>
          <c:showSerName val="0"/>
          <c:showPercent val="0"/>
          <c:showBubbleSize val="0"/>
        </c:dLbls>
        <c:gapWidth val="219"/>
        <c:overlap val="-27"/>
        <c:axId val="698327736"/>
        <c:axId val="698333496"/>
      </c:barChart>
      <c:catAx>
        <c:axId val="69832773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33496"/>
        <c:crosses val="autoZero"/>
        <c:auto val="1"/>
        <c:lblAlgn val="ctr"/>
        <c:lblOffset val="100"/>
        <c:noMultiLvlLbl val="0"/>
      </c:catAx>
      <c:valAx>
        <c:axId val="698333496"/>
        <c:scaling>
          <c:orientation val="minMax"/>
        </c:scaling>
        <c:delete val="0"/>
        <c:axPos val="l"/>
        <c:numFmt formatCode="_ * #,##0_ ;_ * \-#,##0_ ;_ * &quot;-&quot;??_ ;_ @_ " sourceLinked="1"/>
        <c:majorTickMark val="out"/>
        <c:minorTickMark val="none"/>
        <c:tickLblPos val="nextTo"/>
        <c:spPr>
          <a:noFill/>
          <a:ln>
            <a:noFill/>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98327736"/>
        <c:crosses val="autoZero"/>
        <c:crossBetween val="between"/>
        <c:majorUnit val="100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final project.xlsx]Analysis!PivotTable3</c:name>
    <c:fmtId val="6"/>
  </c:pivotSource>
  <c:chart>
    <c:title>
      <c:tx>
        <c:rich>
          <a:bodyPr rot="0" spcFirstLastPara="1" vertOverflow="ellipsis" vert="horz" wrap="square" anchor="ctr" anchorCtr="1"/>
          <a:lstStyle/>
          <a:p>
            <a:pPr>
              <a:defRPr sz="4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4400"/>
              <a:t>Max. Sales </a:t>
            </a:r>
          </a:p>
        </c:rich>
      </c:tx>
      <c:layout>
        <c:manualLayout>
          <c:xMode val="edge"/>
          <c:yMode val="edge"/>
          <c:x val="0.45343843199841755"/>
          <c:y val="2.3370828996937817E-2"/>
        </c:manualLayout>
      </c:layout>
      <c:overlay val="0"/>
      <c:spPr>
        <a:noFill/>
        <a:ln>
          <a:noFill/>
        </a:ln>
        <a:effectLst/>
      </c:spPr>
      <c:txPr>
        <a:bodyPr rot="0" spcFirstLastPara="1" vertOverflow="ellipsis" vert="horz" wrap="square" anchor="ctr" anchorCtr="1"/>
        <a:lstStyle/>
        <a:p>
          <a:pPr>
            <a:defRPr sz="4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0.17069225721784775"/>
          <c:w val="0.83953018372703414"/>
          <c:h val="0.46399897929425499"/>
        </c:manualLayout>
      </c:layout>
      <c:barChart>
        <c:barDir val="col"/>
        <c:grouping val="clustered"/>
        <c:varyColors val="0"/>
        <c:ser>
          <c:idx val="0"/>
          <c:order val="0"/>
          <c:tx>
            <c:strRef>
              <c:f>Analysis!$C$35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Analysis!$A$36:$B$50</c:f>
              <c:multiLvlStrCache>
                <c:ptCount val="5"/>
                <c:lvl>
                  <c:pt idx="0">
                    <c:v>Ashley Thomas</c:v>
                  </c:pt>
                  <c:pt idx="1">
                    <c:v>Ashley Thomas</c:v>
                  </c:pt>
                  <c:pt idx="2">
                    <c:v>Ashley Thomas</c:v>
                  </c:pt>
                  <c:pt idx="3">
                    <c:v>Ashley Thomas</c:v>
                  </c:pt>
                  <c:pt idx="4">
                    <c:v>Ashley Thomas</c:v>
                  </c:pt>
                </c:lvl>
                <c:lvl>
                  <c:pt idx="0">
                    <c:v>Channel Partners</c:v>
                  </c:pt>
                  <c:pt idx="1">
                    <c:v>Enterprise</c:v>
                  </c:pt>
                  <c:pt idx="2">
                    <c:v>Government</c:v>
                  </c:pt>
                  <c:pt idx="3">
                    <c:v>Midmarket</c:v>
                  </c:pt>
                  <c:pt idx="4">
                    <c:v>Small Business</c:v>
                  </c:pt>
                </c:lvl>
              </c:multiLvlStrCache>
            </c:multiLvlStrRef>
          </c:cat>
          <c:val>
            <c:numRef>
              <c:f>Analysis!$C$36:$C$50</c:f>
              <c:numCache>
                <c:formatCode>General</c:formatCode>
                <c:ptCount val="5"/>
                <c:pt idx="0">
                  <c:v>118879.07999999999</c:v>
                </c:pt>
                <c:pt idx="1">
                  <c:v>708691.25</c:v>
                </c:pt>
                <c:pt idx="2">
                  <c:v>6243898.7200000007</c:v>
                </c:pt>
                <c:pt idx="3">
                  <c:v>341010.75000000006</c:v>
                </c:pt>
                <c:pt idx="4">
                  <c:v>4514802</c:v>
                </c:pt>
              </c:numCache>
            </c:numRef>
          </c:val>
          <c:extLst>
            <c:ext xmlns:c16="http://schemas.microsoft.com/office/drawing/2014/chart" uri="{C3380CC4-5D6E-409C-BE32-E72D297353CC}">
              <c16:uniqueId val="{00000000-E0B7-4371-97AE-007B1AA4F84C}"/>
            </c:ext>
          </c:extLst>
        </c:ser>
        <c:dLbls>
          <c:dLblPos val="outEnd"/>
          <c:showLegendKey val="0"/>
          <c:showVal val="1"/>
          <c:showCatName val="0"/>
          <c:showSerName val="0"/>
          <c:showPercent val="0"/>
          <c:showBubbleSize val="0"/>
        </c:dLbls>
        <c:gapWidth val="100"/>
        <c:overlap val="-24"/>
        <c:axId val="560895608"/>
        <c:axId val="560897848"/>
      </c:barChart>
      <c:catAx>
        <c:axId val="560895608"/>
        <c:scaling>
          <c:orientation val="minMax"/>
        </c:scaling>
        <c:delete val="0"/>
        <c:axPos val="b"/>
        <c:title>
          <c:tx>
            <c:rich>
              <a:bodyPr rot="0" spcFirstLastPara="1" vertOverflow="ellipsis" vert="horz" wrap="square" anchor="ctr" anchorCtr="1"/>
              <a:lstStyle/>
              <a:p>
                <a:pPr>
                  <a:defRPr sz="2400" b="1" i="0" u="none" strike="noStrike" kern="1200" cap="all" baseline="0">
                    <a:solidFill>
                      <a:schemeClr val="lt1">
                        <a:lumMod val="85000"/>
                      </a:schemeClr>
                    </a:solidFill>
                    <a:latin typeface="+mn-lt"/>
                    <a:ea typeface="+mn-ea"/>
                    <a:cs typeface="+mn-cs"/>
                  </a:defRPr>
                </a:pPr>
                <a:r>
                  <a:rPr lang="en-US" sz="2400"/>
                  <a:t>Segments</a:t>
                </a:r>
              </a:p>
            </c:rich>
          </c:tx>
          <c:layout>
            <c:manualLayout>
              <c:xMode val="edge"/>
              <c:yMode val="edge"/>
              <c:x val="0.4809935876484937"/>
              <c:y val="0.89089568236576677"/>
            </c:manualLayout>
          </c:layout>
          <c:overlay val="0"/>
          <c:spPr>
            <a:noFill/>
            <a:ln>
              <a:noFill/>
            </a:ln>
            <a:effectLst/>
          </c:spPr>
          <c:txPr>
            <a:bodyPr rot="0" spcFirstLastPara="1" vertOverflow="ellipsis" vert="horz" wrap="square" anchor="ctr" anchorCtr="1"/>
            <a:lstStyle/>
            <a:p>
              <a:pPr>
                <a:defRPr sz="2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400" b="0" i="0" u="none" strike="noStrike" kern="1200" baseline="0">
                <a:solidFill>
                  <a:schemeClr val="lt1">
                    <a:lumMod val="85000"/>
                  </a:schemeClr>
                </a:solidFill>
                <a:latin typeface="+mn-lt"/>
                <a:ea typeface="+mn-ea"/>
                <a:cs typeface="+mn-cs"/>
              </a:defRPr>
            </a:pPr>
            <a:endParaRPr lang="en-US"/>
          </a:p>
        </c:txPr>
        <c:crossAx val="560897848"/>
        <c:crosses val="autoZero"/>
        <c:auto val="0"/>
        <c:lblAlgn val="ctr"/>
        <c:lblOffset val="100"/>
        <c:noMultiLvlLbl val="0"/>
      </c:catAx>
      <c:valAx>
        <c:axId val="560897848"/>
        <c:scaling>
          <c:orientation val="minMax"/>
        </c:scaling>
        <c:delete val="0"/>
        <c:axPos val="l"/>
        <c:title>
          <c:tx>
            <c:rich>
              <a:bodyPr rot="-5400000" spcFirstLastPara="1" vertOverflow="ellipsis" vert="horz" wrap="square" anchor="ctr" anchorCtr="1"/>
              <a:lstStyle/>
              <a:p>
                <a:pPr>
                  <a:defRPr sz="2800" b="1" i="0" u="none" strike="noStrike" kern="1200" cap="all" baseline="0">
                    <a:solidFill>
                      <a:schemeClr val="lt1">
                        <a:lumMod val="85000"/>
                      </a:schemeClr>
                    </a:solidFill>
                    <a:latin typeface="+mn-lt"/>
                    <a:ea typeface="+mn-ea"/>
                    <a:cs typeface="+mn-cs"/>
                  </a:defRPr>
                </a:pPr>
                <a:r>
                  <a:rPr lang="en-US" sz="2800"/>
                  <a:t>Sales</a:t>
                </a:r>
              </a:p>
            </c:rich>
          </c:tx>
          <c:layout>
            <c:manualLayout>
              <c:xMode val="edge"/>
              <c:yMode val="edge"/>
              <c:x val="5.1629478495593076E-3"/>
              <c:y val="0.34437116013881597"/>
            </c:manualLayout>
          </c:layout>
          <c:overlay val="0"/>
          <c:spPr>
            <a:noFill/>
            <a:ln>
              <a:noFill/>
            </a:ln>
            <a:effectLst/>
          </c:spPr>
          <c:txPr>
            <a:bodyPr rot="-5400000" spcFirstLastPara="1" vertOverflow="ellipsis" vert="horz" wrap="square" anchor="ctr" anchorCtr="1"/>
            <a:lstStyle/>
            <a:p>
              <a:pPr>
                <a:defRPr sz="28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lt1">
                    <a:lumMod val="85000"/>
                  </a:schemeClr>
                </a:solidFill>
                <a:latin typeface="+mn-lt"/>
                <a:ea typeface="+mn-ea"/>
                <a:cs typeface="+mn-cs"/>
              </a:defRPr>
            </a:pPr>
            <a:endParaRPr lang="en-US"/>
          </a:p>
        </c:txPr>
        <c:crossAx val="560895608"/>
        <c:crosses val="autoZero"/>
        <c:crossBetween val="between"/>
        <c:majorUnit val="2000000"/>
        <c:minorUnit val="30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800" b="0" i="0" u="none" strike="noStrike" kern="1200" spc="0" baseline="0">
                <a:solidFill>
                  <a:schemeClr val="tx1">
                    <a:lumMod val="65000"/>
                    <a:lumOff val="35000"/>
                  </a:schemeClr>
                </a:solidFill>
                <a:latin typeface="+mn-lt"/>
                <a:ea typeface="+mn-ea"/>
                <a:cs typeface="+mn-cs"/>
              </a:defRPr>
            </a:pPr>
            <a:r>
              <a:rPr lang="en-IN"/>
              <a:t>Bonus Based On Performance</a:t>
            </a:r>
          </a:p>
        </c:rich>
      </c:tx>
      <c:overlay val="0"/>
      <c:spPr>
        <a:noFill/>
        <a:ln>
          <a:noFill/>
        </a:ln>
        <a:effectLst/>
      </c:spPr>
      <c:txPr>
        <a:bodyPr rot="0" spcFirstLastPara="1" vertOverflow="ellipsis" vert="horz" wrap="square" anchor="ctr" anchorCtr="1"/>
        <a:lstStyle/>
        <a:p>
          <a:pPr>
            <a:defRPr sz="48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149468735561135E-2"/>
          <c:y val="0.20032318152912293"/>
          <c:w val="0.90694441528142311"/>
          <c:h val="0.6704978161909448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02A-427A-B99F-905E3ABEED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02A-427A-B99F-905E3ABEED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02A-427A-B99F-905E3ABEED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02A-427A-B99F-905E3ABEED2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02A-427A-B99F-905E3ABEED25}"/>
              </c:ext>
            </c:extLst>
          </c:dPt>
          <c:dLbls>
            <c:dLbl>
              <c:idx val="0"/>
              <c:tx>
                <c:rich>
                  <a:bodyPr/>
                  <a:lstStyle/>
                  <a:p>
                    <a:fld id="{43D03FD1-B166-443E-9F35-0FAACCD35460}" type="CATEGORYNAME">
                      <a:rPr lang="en-US"/>
                      <a:pPr/>
                      <a:t>[CATEGORY NAME]</a:t>
                    </a:fld>
                    <a:r>
                      <a:rPr lang="en-US" baseline="0"/>
                      <a:t>
6%</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02A-427A-B99F-905E3ABEED25}"/>
                </c:ext>
              </c:extLst>
            </c:dLbl>
            <c:dLbl>
              <c:idx val="1"/>
              <c:tx>
                <c:rich>
                  <a:bodyPr/>
                  <a:lstStyle/>
                  <a:p>
                    <a:fld id="{1E0A37AB-34D6-4DF3-806B-4B3AE9EEAABC}" type="CATEGORYNAME">
                      <a:rPr lang="en-US"/>
                      <a:pPr/>
                      <a:t>[CATEGORY NAME]</a:t>
                    </a:fld>
                    <a:r>
                      <a:rPr lang="en-US" baseline="0"/>
                      <a:t>
</a:t>
                    </a:r>
                    <a:fld id="{FD2F7504-004B-4F9B-BF69-59A44233DCF5}" type="VALUE">
                      <a:rPr lang="en-US" baseline="0"/>
                      <a:pPr/>
                      <a:t>[VALUE]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02A-427A-B99F-905E3ABEED25}"/>
                </c:ext>
              </c:extLst>
            </c:dLbl>
            <c:dLbl>
              <c:idx val="2"/>
              <c:tx>
                <c:rich>
                  <a:bodyPr/>
                  <a:lstStyle/>
                  <a:p>
                    <a:fld id="{38A5D67D-6C8B-4B5D-B156-27692BE58C70}" type="CATEGORYNAME">
                      <a:rPr lang="en-US"/>
                      <a:pPr/>
                      <a:t>[CATEGORY NAME]</a:t>
                    </a:fld>
                    <a:r>
                      <a:rPr lang="en-US" baseline="0"/>
                      <a:t>
</a:t>
                    </a:r>
                    <a:fld id="{ACCCF2A1-5E0D-4E16-835B-7BFDB335CF72}" type="VALUE">
                      <a:rPr lang="en-US" baseline="0"/>
                      <a:pPr/>
                      <a:t>[VALUE]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02A-427A-B99F-905E3ABEED25}"/>
                </c:ext>
              </c:extLst>
            </c:dLbl>
            <c:dLbl>
              <c:idx val="3"/>
              <c:tx>
                <c:rich>
                  <a:bodyPr/>
                  <a:lstStyle/>
                  <a:p>
                    <a:fld id="{4F7D500D-8DFB-42AC-B2A9-B24C1BCF038E}" type="CATEGORYNAME">
                      <a:rPr lang="en-US"/>
                      <a:pPr/>
                      <a:t>[CATEGORY NAME]</a:t>
                    </a:fld>
                    <a:r>
                      <a:rPr lang="en-US" baseline="0"/>
                      <a:t>
</a:t>
                    </a:r>
                    <a:fld id="{7A265E62-F798-4860-A3EE-E5339D0D1EDF}" type="VALUE">
                      <a:rPr lang="en-US" baseline="0"/>
                      <a:pPr/>
                      <a:t>[VALUE]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F02A-427A-B99F-905E3ABEED25}"/>
                </c:ext>
              </c:extLst>
            </c:dLbl>
            <c:dLbl>
              <c:idx val="4"/>
              <c:tx>
                <c:rich>
                  <a:bodyPr/>
                  <a:lstStyle/>
                  <a:p>
                    <a:fld id="{835EC4A5-DBE3-4547-8E6B-6BF2345E21E9}" type="CATEGORYNAME">
                      <a:rPr lang="en-US"/>
                      <a:pPr/>
                      <a:t>[CATEGORY NAME]</a:t>
                    </a:fld>
                    <a:r>
                      <a:rPr lang="en-US" baseline="0"/>
                      <a:t>
</a:t>
                    </a:r>
                    <a:fld id="{3A7173F2-C71A-47E5-8512-1DE147811BD6}" type="VALUE">
                      <a:rPr lang="en-US" baseline="0"/>
                      <a:pPr/>
                      <a:t>[VALUE]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F02A-427A-B99F-905E3ABEED25}"/>
                </c:ext>
              </c:extLst>
            </c:dLbl>
            <c:spPr>
              <a:noFill/>
              <a:ln>
                <a:noFill/>
              </a:ln>
              <a:effectLst/>
            </c:spPr>
            <c:txPr>
              <a:bodyPr rot="0" spcFirstLastPara="1" vertOverflow="ellipsis" vert="horz" wrap="square" anchor="ctr" anchorCtr="1"/>
              <a:lstStyle/>
              <a:p>
                <a:pPr>
                  <a:defRPr sz="4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Analysis!$AX$3:$AX$7</c:f>
              <c:strCache>
                <c:ptCount val="5"/>
                <c:pt idx="0">
                  <c:v>Ashley Thomas</c:v>
                </c:pt>
                <c:pt idx="1">
                  <c:v>John Terry</c:v>
                </c:pt>
                <c:pt idx="2">
                  <c:v>Leo Paul</c:v>
                </c:pt>
                <c:pt idx="3">
                  <c:v>Peter Jones</c:v>
                </c:pt>
                <c:pt idx="4">
                  <c:v>Shane Bond</c:v>
                </c:pt>
              </c:strCache>
            </c:strRef>
          </c:cat>
          <c:val>
            <c:numRef>
              <c:f>Analysis!$AY$3:$AY$7</c:f>
              <c:numCache>
                <c:formatCode>0%</c:formatCode>
                <c:ptCount val="5"/>
                <c:pt idx="0">
                  <c:v>0.06</c:v>
                </c:pt>
                <c:pt idx="1">
                  <c:v>0.05</c:v>
                </c:pt>
                <c:pt idx="2">
                  <c:v>0.11</c:v>
                </c:pt>
                <c:pt idx="3">
                  <c:v>0.14000000000000001</c:v>
                </c:pt>
                <c:pt idx="4">
                  <c:v>0.08</c:v>
                </c:pt>
              </c:numCache>
            </c:numRef>
          </c:val>
          <c:extLst>
            <c:ext xmlns:c16="http://schemas.microsoft.com/office/drawing/2014/chart" uri="{C3380CC4-5D6E-409C-BE32-E72D297353CC}">
              <c16:uniqueId val="{0000000A-F02A-427A-B99F-905E3ABEED25}"/>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F02A-427A-B99F-905E3ABEED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F02A-427A-B99F-905E3ABEED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0-F02A-427A-B99F-905E3ABEED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2-F02A-427A-B99F-905E3ABEED2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4-F02A-427A-B99F-905E3ABEED25}"/>
              </c:ext>
            </c:extLst>
          </c:dPt>
          <c:dLbls>
            <c:spPr>
              <a:noFill/>
              <a:ln>
                <a:noFill/>
              </a:ln>
              <a:effectLst/>
            </c:spPr>
            <c:txPr>
              <a:bodyPr rot="0" spcFirstLastPara="1" vertOverflow="ellipsis" vert="horz" wrap="square" anchor="ctr" anchorCtr="1"/>
              <a:lstStyle/>
              <a:p>
                <a:pPr>
                  <a:defRPr sz="4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Analysis!$AX$3:$AX$7</c:f>
              <c:strCache>
                <c:ptCount val="5"/>
                <c:pt idx="0">
                  <c:v>Ashley Thomas</c:v>
                </c:pt>
                <c:pt idx="1">
                  <c:v>John Terry</c:v>
                </c:pt>
                <c:pt idx="2">
                  <c:v>Leo Paul</c:v>
                </c:pt>
                <c:pt idx="3">
                  <c:v>Peter Jones</c:v>
                </c:pt>
                <c:pt idx="4">
                  <c:v>Shane Bond</c:v>
                </c:pt>
              </c:strCache>
            </c:strRef>
          </c:cat>
          <c:val>
            <c:numRef>
              <c:f>Analysis!$AZ$3:$AZ$7</c:f>
              <c:numCache>
                <c:formatCode>General</c:formatCode>
                <c:ptCount val="5"/>
                <c:pt idx="0">
                  <c:v>198788030</c:v>
                </c:pt>
                <c:pt idx="1">
                  <c:v>211896009.90000001</c:v>
                </c:pt>
                <c:pt idx="2">
                  <c:v>115835356.49999997</c:v>
                </c:pt>
                <c:pt idx="3">
                  <c:v>91542026.535714269</c:v>
                </c:pt>
                <c:pt idx="4">
                  <c:v>135557153.49999994</c:v>
                </c:pt>
              </c:numCache>
            </c:numRef>
          </c:val>
          <c:extLst>
            <c:ext xmlns:c16="http://schemas.microsoft.com/office/drawing/2014/chart" uri="{C3380CC4-5D6E-409C-BE32-E72D297353CC}">
              <c16:uniqueId val="{00000015-F02A-427A-B99F-905E3ABEED25}"/>
            </c:ext>
          </c:extLst>
        </c:ser>
        <c:dLbls>
          <c:dLblPos val="outEnd"/>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sz="40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final project.xlsx]Analysis!PivotTable3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 Sales </a:t>
            </a:r>
          </a:p>
        </c:rich>
      </c:tx>
      <c:layout>
        <c:manualLayout>
          <c:xMode val="edge"/>
          <c:yMode val="edge"/>
          <c:x val="0.38498600174978126"/>
          <c:y val="4.52755905511811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1602537182852143"/>
          <c:y val="0.17069225721784775"/>
          <c:w val="0.83953018372703414"/>
          <c:h val="0.46399897929425499"/>
        </c:manualLayout>
      </c:layout>
      <c:barChart>
        <c:barDir val="col"/>
        <c:grouping val="clustered"/>
        <c:varyColors val="0"/>
        <c:ser>
          <c:idx val="0"/>
          <c:order val="0"/>
          <c:tx>
            <c:strRef>
              <c:f>Analysis!$C$35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Analysis!$A$36:$B$50</c:f>
              <c:multiLvlStrCache>
                <c:ptCount val="5"/>
                <c:lvl>
                  <c:pt idx="0">
                    <c:v>Ashley Thomas</c:v>
                  </c:pt>
                  <c:pt idx="1">
                    <c:v>Ashley Thomas</c:v>
                  </c:pt>
                  <c:pt idx="2">
                    <c:v>Ashley Thomas</c:v>
                  </c:pt>
                  <c:pt idx="3">
                    <c:v>Ashley Thomas</c:v>
                  </c:pt>
                  <c:pt idx="4">
                    <c:v>Ashley Thomas</c:v>
                  </c:pt>
                </c:lvl>
                <c:lvl>
                  <c:pt idx="0">
                    <c:v>Channel Partners</c:v>
                  </c:pt>
                  <c:pt idx="1">
                    <c:v>Enterprise</c:v>
                  </c:pt>
                  <c:pt idx="2">
                    <c:v>Government</c:v>
                  </c:pt>
                  <c:pt idx="3">
                    <c:v>Midmarket</c:v>
                  </c:pt>
                  <c:pt idx="4">
                    <c:v>Small Business</c:v>
                  </c:pt>
                </c:lvl>
              </c:multiLvlStrCache>
            </c:multiLvlStrRef>
          </c:cat>
          <c:val>
            <c:numRef>
              <c:f>Analysis!$C$36:$C$50</c:f>
              <c:numCache>
                <c:formatCode>General</c:formatCode>
                <c:ptCount val="5"/>
                <c:pt idx="0">
                  <c:v>118879.07999999999</c:v>
                </c:pt>
                <c:pt idx="1">
                  <c:v>708691.25</c:v>
                </c:pt>
                <c:pt idx="2">
                  <c:v>6243898.7200000007</c:v>
                </c:pt>
                <c:pt idx="3">
                  <c:v>341010.75000000006</c:v>
                </c:pt>
                <c:pt idx="4">
                  <c:v>4514802</c:v>
                </c:pt>
              </c:numCache>
            </c:numRef>
          </c:val>
          <c:extLst>
            <c:ext xmlns:c16="http://schemas.microsoft.com/office/drawing/2014/chart" uri="{C3380CC4-5D6E-409C-BE32-E72D297353CC}">
              <c16:uniqueId val="{00000000-CE80-48FF-A261-FDAD82230F6E}"/>
            </c:ext>
          </c:extLst>
        </c:ser>
        <c:dLbls>
          <c:showLegendKey val="0"/>
          <c:showVal val="0"/>
          <c:showCatName val="0"/>
          <c:showSerName val="0"/>
          <c:showPercent val="0"/>
          <c:showBubbleSize val="0"/>
        </c:dLbls>
        <c:gapWidth val="100"/>
        <c:overlap val="-24"/>
        <c:axId val="560895608"/>
        <c:axId val="560897848"/>
      </c:barChart>
      <c:catAx>
        <c:axId val="560895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897848"/>
        <c:crosses val="autoZero"/>
        <c:auto val="0"/>
        <c:lblAlgn val="ctr"/>
        <c:lblOffset val="100"/>
        <c:noMultiLvlLbl val="0"/>
      </c:catAx>
      <c:valAx>
        <c:axId val="560897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895608"/>
        <c:crosses val="autoZero"/>
        <c:crossBetween val="between"/>
        <c:majorUnit val="2000000"/>
        <c:minorUnit val="30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final project.xlsx]Analysis!PivotTable6</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dLbl>
          <c:idx val="0"/>
          <c:numFmt formatCode="@"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Analysis!$F$60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D1A-409A-B9D1-6FAD52A9321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058D-4DDD-BCF3-1AB199205D1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D1A-409A-B9D1-6FAD52A9321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D1A-409A-B9D1-6FAD52A9321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D1A-409A-B9D1-6FAD52A9321E}"/>
              </c:ext>
            </c:extLst>
          </c:dPt>
          <c:dLbls>
            <c:dLbl>
              <c:idx val="2"/>
              <c:numFmt formatCode="@"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5-DD1A-409A-B9D1-6FAD52A932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Analysis!$E$61:$E$66</c:f>
              <c:strCache>
                <c:ptCount val="5"/>
                <c:pt idx="0">
                  <c:v>Channel Partners</c:v>
                </c:pt>
                <c:pt idx="1">
                  <c:v>Enterprise</c:v>
                </c:pt>
                <c:pt idx="2">
                  <c:v>Government</c:v>
                </c:pt>
                <c:pt idx="3">
                  <c:v>Midmarket</c:v>
                </c:pt>
                <c:pt idx="4">
                  <c:v>Small Business</c:v>
                </c:pt>
              </c:strCache>
            </c:strRef>
          </c:cat>
          <c:val>
            <c:numRef>
              <c:f>Analysis!$F$61:$F$66</c:f>
              <c:numCache>
                <c:formatCode>General</c:formatCode>
                <c:ptCount val="5"/>
                <c:pt idx="0">
                  <c:v>50</c:v>
                </c:pt>
                <c:pt idx="1">
                  <c:v>22</c:v>
                </c:pt>
                <c:pt idx="2">
                  <c:v>158</c:v>
                </c:pt>
                <c:pt idx="3">
                  <c:v>52</c:v>
                </c:pt>
                <c:pt idx="4">
                  <c:v>54</c:v>
                </c:pt>
              </c:numCache>
            </c:numRef>
          </c:val>
          <c:extLst>
            <c:ext xmlns:c16="http://schemas.microsoft.com/office/drawing/2014/chart" uri="{C3380CC4-5D6E-409C-BE32-E72D297353CC}">
              <c16:uniqueId val="{00000000-058D-4DDD-BCF3-1AB199205D1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final project.xlsx]Analysis!PivotTable9</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Analysis!$B$91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Analysis!$A$92:$A$97</c:f>
              <c:multiLvlStrCache>
                <c:ptCount val="5"/>
                <c:lvl>
                  <c:pt idx="0">
                    <c:v>Ashley Thomas</c:v>
                  </c:pt>
                  <c:pt idx="1">
                    <c:v>John Terry</c:v>
                  </c:pt>
                  <c:pt idx="2">
                    <c:v>Leo Paul</c:v>
                  </c:pt>
                  <c:pt idx="3">
                    <c:v>Peter Jones</c:v>
                  </c:pt>
                  <c:pt idx="4">
                    <c:v>Shane Bond</c:v>
                  </c:pt>
                </c:lvl>
                <c:lvl>
                  <c:pt idx="0">
                    <c:v>2014</c:v>
                  </c:pt>
                </c:lvl>
              </c:multiLvlStrCache>
            </c:multiLvlStrRef>
          </c:cat>
          <c:val>
            <c:numRef>
              <c:f>Analysis!$B$92:$B$97</c:f>
              <c:numCache>
                <c:formatCode>_ * #,##0_ ;_ * \-#,##0_ ;_ * "-"??_ ;_ @_ </c:formatCode>
                <c:ptCount val="5"/>
                <c:pt idx="0">
                  <c:v>1889990.8</c:v>
                </c:pt>
                <c:pt idx="1">
                  <c:v>1815167.9950000003</c:v>
                </c:pt>
                <c:pt idx="2">
                  <c:v>2123677.2150000008</c:v>
                </c:pt>
                <c:pt idx="3">
                  <c:v>2034092.2149999999</c:v>
                </c:pt>
                <c:pt idx="4">
                  <c:v>1711620.2800000003</c:v>
                </c:pt>
              </c:numCache>
            </c:numRef>
          </c:val>
          <c:extLst>
            <c:ext xmlns:c16="http://schemas.microsoft.com/office/drawing/2014/chart" uri="{C3380CC4-5D6E-409C-BE32-E72D297353CC}">
              <c16:uniqueId val="{00000000-74B5-486B-9532-369705B2CA72}"/>
            </c:ext>
          </c:extLst>
        </c:ser>
        <c:dLbls>
          <c:dLblPos val="outEnd"/>
          <c:showLegendKey val="0"/>
          <c:showVal val="1"/>
          <c:showCatName val="0"/>
          <c:showSerName val="0"/>
          <c:showPercent val="0"/>
          <c:showBubbleSize val="0"/>
        </c:dLbls>
        <c:gapWidth val="219"/>
        <c:overlap val="-27"/>
        <c:axId val="698327736"/>
        <c:axId val="698333496"/>
      </c:barChart>
      <c:catAx>
        <c:axId val="69832773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33496"/>
        <c:crosses val="autoZero"/>
        <c:auto val="1"/>
        <c:lblAlgn val="ctr"/>
        <c:lblOffset val="100"/>
        <c:noMultiLvlLbl val="0"/>
      </c:catAx>
      <c:valAx>
        <c:axId val="698333496"/>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27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Bonus</a:t>
            </a:r>
            <a:r>
              <a:rPr lang="en-IN" baseline="0"/>
              <a:t> Based On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055555555555558E-2"/>
          <c:y val="0.26634076990376204"/>
          <c:w val="0.81388888888888888"/>
          <c:h val="0.57479476523767858"/>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4-1F3E-4ED7-9D10-30E65BF196C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5-1F3E-4ED7-9D10-30E65BF196C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6-1F3E-4ED7-9D10-30E65BF196C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F3E-4ED7-9D10-30E65BF196C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1F3E-4ED7-9D10-30E65BF196C1}"/>
              </c:ext>
            </c:extLst>
          </c:dPt>
          <c:dLbls>
            <c:dLbl>
              <c:idx val="0"/>
              <c:tx>
                <c:rich>
                  <a:bodyPr/>
                  <a:lstStyle/>
                  <a:p>
                    <a:fld id="{43D03FD1-B166-443E-9F35-0FAACCD35460}" type="CATEGORYNAME">
                      <a:rPr lang="en-US"/>
                      <a:pPr/>
                      <a:t>[CATEGORY NAME]</a:t>
                    </a:fld>
                    <a:r>
                      <a:rPr lang="en-US" baseline="0"/>
                      <a:t>
6%</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F3E-4ED7-9D10-30E65BF196C1}"/>
                </c:ext>
              </c:extLst>
            </c:dLbl>
            <c:dLbl>
              <c:idx val="1"/>
              <c:tx>
                <c:rich>
                  <a:bodyPr/>
                  <a:lstStyle/>
                  <a:p>
                    <a:fld id="{1E0A37AB-34D6-4DF3-806B-4B3AE9EEAABC}" type="CATEGORYNAME">
                      <a:rPr lang="en-US"/>
                      <a:pPr/>
                      <a:t>[CATEGORY NAME]</a:t>
                    </a:fld>
                    <a:r>
                      <a:rPr lang="en-US" baseline="0"/>
                      <a:t>
</a:t>
                    </a:r>
                    <a:fld id="{FD2F7504-004B-4F9B-BF69-59A44233DCF5}" type="VALUE">
                      <a:rPr lang="en-US" baseline="0"/>
                      <a:pPr/>
                      <a:t>[VALUE]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F3E-4ED7-9D10-30E65BF196C1}"/>
                </c:ext>
              </c:extLst>
            </c:dLbl>
            <c:dLbl>
              <c:idx val="2"/>
              <c:tx>
                <c:rich>
                  <a:bodyPr/>
                  <a:lstStyle/>
                  <a:p>
                    <a:fld id="{38A5D67D-6C8B-4B5D-B156-27692BE58C70}" type="CATEGORYNAME">
                      <a:rPr lang="en-US"/>
                      <a:pPr/>
                      <a:t>[CATEGORY NAME]</a:t>
                    </a:fld>
                    <a:r>
                      <a:rPr lang="en-US" baseline="0"/>
                      <a:t>
</a:t>
                    </a:r>
                    <a:fld id="{ACCCF2A1-5E0D-4E16-835B-7BFDB335CF72}" type="VALUE">
                      <a:rPr lang="en-US" baseline="0"/>
                      <a:pPr/>
                      <a:t>[VALUE]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F3E-4ED7-9D10-30E65BF196C1}"/>
                </c:ext>
              </c:extLst>
            </c:dLbl>
            <c:dLbl>
              <c:idx val="3"/>
              <c:tx>
                <c:rich>
                  <a:bodyPr/>
                  <a:lstStyle/>
                  <a:p>
                    <a:fld id="{4F7D500D-8DFB-42AC-B2A9-B24C1BCF038E}" type="CATEGORYNAME">
                      <a:rPr lang="en-US"/>
                      <a:pPr/>
                      <a:t>[CATEGORY NAME]</a:t>
                    </a:fld>
                    <a:r>
                      <a:rPr lang="en-US" baseline="0"/>
                      <a:t>
</a:t>
                    </a:r>
                    <a:fld id="{7A265E62-F798-4860-A3EE-E5339D0D1EDF}" type="VALUE">
                      <a:rPr lang="en-US" baseline="0"/>
                      <a:pPr/>
                      <a:t>[VALUE]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F3E-4ED7-9D10-30E65BF196C1}"/>
                </c:ext>
              </c:extLst>
            </c:dLbl>
            <c:dLbl>
              <c:idx val="4"/>
              <c:tx>
                <c:rich>
                  <a:bodyPr/>
                  <a:lstStyle/>
                  <a:p>
                    <a:fld id="{835EC4A5-DBE3-4547-8E6B-6BF2345E21E9}" type="CATEGORYNAME">
                      <a:rPr lang="en-US"/>
                      <a:pPr/>
                      <a:t>[CATEGORY NAME]</a:t>
                    </a:fld>
                    <a:r>
                      <a:rPr lang="en-US" baseline="0"/>
                      <a:t>
</a:t>
                    </a:r>
                    <a:fld id="{3A7173F2-C71A-47E5-8512-1DE147811BD6}" type="VALUE">
                      <a:rPr lang="en-US" baseline="0"/>
                      <a:pPr/>
                      <a:t>[VALUE]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F3E-4ED7-9D10-30E65BF196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Analysis!$AX$3:$AX$7</c:f>
              <c:strCache>
                <c:ptCount val="5"/>
                <c:pt idx="0">
                  <c:v>Ashley Thomas</c:v>
                </c:pt>
                <c:pt idx="1">
                  <c:v>John Terry</c:v>
                </c:pt>
                <c:pt idx="2">
                  <c:v>Leo Paul</c:v>
                </c:pt>
                <c:pt idx="3">
                  <c:v>Peter Jones</c:v>
                </c:pt>
                <c:pt idx="4">
                  <c:v>Shane Bond</c:v>
                </c:pt>
              </c:strCache>
            </c:strRef>
          </c:cat>
          <c:val>
            <c:numRef>
              <c:f>Analysis!$AY$3:$AY$7</c:f>
              <c:numCache>
                <c:formatCode>0%</c:formatCode>
                <c:ptCount val="5"/>
                <c:pt idx="0">
                  <c:v>0.06</c:v>
                </c:pt>
                <c:pt idx="1">
                  <c:v>0.05</c:v>
                </c:pt>
                <c:pt idx="2">
                  <c:v>0.11</c:v>
                </c:pt>
                <c:pt idx="3">
                  <c:v>0.14000000000000001</c:v>
                </c:pt>
                <c:pt idx="4">
                  <c:v>0.08</c:v>
                </c:pt>
              </c:numCache>
            </c:numRef>
          </c:val>
          <c:extLst>
            <c:ext xmlns:c16="http://schemas.microsoft.com/office/drawing/2014/chart" uri="{C3380CC4-5D6E-409C-BE32-E72D297353CC}">
              <c16:uniqueId val="{00000000-1F3E-4ED7-9D10-30E65BF196C1}"/>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EBC3-4A81-92DE-7116CB462DA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D-EBC3-4A81-92DE-7116CB462DA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F-EBC3-4A81-92DE-7116CB462DA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1-EBC3-4A81-92DE-7116CB462DA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3-EBC3-4A81-92DE-7116CB462D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Analysis!$AX$3:$AX$7</c:f>
              <c:strCache>
                <c:ptCount val="5"/>
                <c:pt idx="0">
                  <c:v>Ashley Thomas</c:v>
                </c:pt>
                <c:pt idx="1">
                  <c:v>John Terry</c:v>
                </c:pt>
                <c:pt idx="2">
                  <c:v>Leo Paul</c:v>
                </c:pt>
                <c:pt idx="3">
                  <c:v>Peter Jones</c:v>
                </c:pt>
                <c:pt idx="4">
                  <c:v>Shane Bond</c:v>
                </c:pt>
              </c:strCache>
            </c:strRef>
          </c:cat>
          <c:val>
            <c:numRef>
              <c:f>Analysis!$AZ$3:$AZ$7</c:f>
              <c:numCache>
                <c:formatCode>General</c:formatCode>
                <c:ptCount val="5"/>
                <c:pt idx="0">
                  <c:v>198788030</c:v>
                </c:pt>
                <c:pt idx="1">
                  <c:v>211896009.90000001</c:v>
                </c:pt>
                <c:pt idx="2">
                  <c:v>115835356.49999997</c:v>
                </c:pt>
                <c:pt idx="3">
                  <c:v>91542026.535714269</c:v>
                </c:pt>
                <c:pt idx="4">
                  <c:v>135557153.49999994</c:v>
                </c:pt>
              </c:numCache>
            </c:numRef>
          </c:val>
          <c:extLst>
            <c:ext xmlns:c16="http://schemas.microsoft.com/office/drawing/2014/chart" uri="{C3380CC4-5D6E-409C-BE32-E72D297353CC}">
              <c16:uniqueId val="{00000001-1F3E-4ED7-9D10-30E65BF196C1}"/>
            </c:ext>
          </c:extLst>
        </c:ser>
        <c:dLbls>
          <c:dLblPos val="outEnd"/>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26" fmlaLink="Analysis!$H$1" fmlaRange="List!$B$2:$B$6" noThreeD="1" sel="3" val="0"/>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10.png"/><Relationship Id="rId18" Type="http://schemas.openxmlformats.org/officeDocument/2006/relationships/image" Target="../media/image15.png"/><Relationship Id="rId3" Type="http://schemas.openxmlformats.org/officeDocument/2006/relationships/image" Target="../media/image3.emf"/><Relationship Id="rId7" Type="http://schemas.openxmlformats.org/officeDocument/2006/relationships/chart" Target="../charts/chart1.xml"/><Relationship Id="rId12" Type="http://schemas.microsoft.com/office/2007/relationships/hdphoto" Target="../media/hdphoto1.wdp"/><Relationship Id="rId17" Type="http://schemas.openxmlformats.org/officeDocument/2006/relationships/image" Target="../media/image14.png"/><Relationship Id="rId2" Type="http://schemas.openxmlformats.org/officeDocument/2006/relationships/image" Target="../media/image2.emf"/><Relationship Id="rId16" Type="http://schemas.openxmlformats.org/officeDocument/2006/relationships/image" Target="../media/image13.png"/><Relationship Id="rId20" Type="http://schemas.openxmlformats.org/officeDocument/2006/relationships/chart" Target="../charts/chart4.xml"/><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9.png"/><Relationship Id="rId5" Type="http://schemas.openxmlformats.org/officeDocument/2006/relationships/image" Target="../media/image5.emf"/><Relationship Id="rId15" Type="http://schemas.openxmlformats.org/officeDocument/2006/relationships/image" Target="../media/image12.png"/><Relationship Id="rId10" Type="http://schemas.openxmlformats.org/officeDocument/2006/relationships/image" Target="../media/image8.png"/><Relationship Id="rId19" Type="http://schemas.openxmlformats.org/officeDocument/2006/relationships/chart" Target="../charts/chart3.xml"/><Relationship Id="rId4" Type="http://schemas.openxmlformats.org/officeDocument/2006/relationships/image" Target="../media/image4.emf"/><Relationship Id="rId9" Type="http://schemas.openxmlformats.org/officeDocument/2006/relationships/image" Target="../media/image7.emf"/><Relationship Id="rId1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4.svg"/><Relationship Id="rId1" Type="http://schemas.openxmlformats.org/officeDocument/2006/relationships/image" Target="../media/image23.png"/><Relationship Id="rId4" Type="http://schemas.openxmlformats.org/officeDocument/2006/relationships/image" Target="../media/image26.svg"/></Relationships>
</file>

<file path=xl/drawings/_rels/vmlDrawing1.vml.rels><?xml version="1.0" encoding="UTF-8" standalone="yes"?>
<Relationships xmlns="http://schemas.openxmlformats.org/package/2006/relationships"><Relationship Id="rId3" Type="http://schemas.openxmlformats.org/officeDocument/2006/relationships/image" Target="../media/image18.emf"/><Relationship Id="rId7" Type="http://schemas.openxmlformats.org/officeDocument/2006/relationships/image" Target="../media/image22.emf"/><Relationship Id="rId2" Type="http://schemas.openxmlformats.org/officeDocument/2006/relationships/image" Target="../media/image17.emf"/><Relationship Id="rId1" Type="http://schemas.openxmlformats.org/officeDocument/2006/relationships/image" Target="../media/image16.emf"/><Relationship Id="rId6" Type="http://schemas.openxmlformats.org/officeDocument/2006/relationships/image" Target="../media/image21.emf"/><Relationship Id="rId5" Type="http://schemas.openxmlformats.org/officeDocument/2006/relationships/image" Target="../media/image20.emf"/><Relationship Id="rId4" Type="http://schemas.openxmlformats.org/officeDocument/2006/relationships/image" Target="../media/image19.emf"/></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26275</xdr:rowOff>
    </xdr:from>
    <xdr:to>
      <xdr:col>6</xdr:col>
      <xdr:colOff>76200</xdr:colOff>
      <xdr:row>164</xdr:row>
      <xdr:rowOff>152399</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0" y="3337034"/>
          <a:ext cx="3702269" cy="26980055"/>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46653</xdr:colOff>
      <xdr:row>21</xdr:row>
      <xdr:rowOff>46653</xdr:rowOff>
    </xdr:from>
    <xdr:to>
      <xdr:col>35</xdr:col>
      <xdr:colOff>0</xdr:colOff>
      <xdr:row>21</xdr:row>
      <xdr:rowOff>73270</xdr:rowOff>
    </xdr:to>
    <xdr:cxnSp macro="">
      <xdr:nvCxnSpPr>
        <xdr:cNvPr id="4" name="Straight Connector 3">
          <a:extLst>
            <a:ext uri="{FF2B5EF4-FFF2-40B4-BE49-F238E27FC236}">
              <a16:creationId xmlns:a16="http://schemas.microsoft.com/office/drawing/2014/main" id="{00000000-0008-0000-0000-000004000000}"/>
            </a:ext>
          </a:extLst>
        </xdr:cNvPr>
        <xdr:cNvCxnSpPr/>
      </xdr:nvCxnSpPr>
      <xdr:spPr>
        <a:xfrm>
          <a:off x="3685592" y="3965510"/>
          <a:ext cx="17541551" cy="26617"/>
        </a:xfrm>
        <a:prstGeom prst="line">
          <a:avLst/>
        </a:prstGeom>
        <a:ln w="22225" cap="sq" cmpd="sng">
          <a:solidFill>
            <a:schemeClr val="tx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62204</xdr:colOff>
      <xdr:row>25</xdr:row>
      <xdr:rowOff>73269</xdr:rowOff>
    </xdr:from>
    <xdr:to>
      <xdr:col>35</xdr:col>
      <xdr:colOff>29307</xdr:colOff>
      <xdr:row>25</xdr:row>
      <xdr:rowOff>77755</xdr:rowOff>
    </xdr:to>
    <xdr:cxnSp macro="">
      <xdr:nvCxnSpPr>
        <xdr:cNvPr id="10" name="Straight Connector 9">
          <a:extLst>
            <a:ext uri="{FF2B5EF4-FFF2-40B4-BE49-F238E27FC236}">
              <a16:creationId xmlns:a16="http://schemas.microsoft.com/office/drawing/2014/main" id="{00000000-0008-0000-0000-00000A000000}"/>
            </a:ext>
          </a:extLst>
        </xdr:cNvPr>
        <xdr:cNvCxnSpPr/>
      </xdr:nvCxnSpPr>
      <xdr:spPr>
        <a:xfrm flipV="1">
          <a:off x="3701143" y="4738575"/>
          <a:ext cx="17555307" cy="4486"/>
        </a:xfrm>
        <a:prstGeom prst="line">
          <a:avLst/>
        </a:prstGeom>
        <a:ln w="22225">
          <a:solidFill>
            <a:schemeClr val="tx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590939</xdr:colOff>
      <xdr:row>29</xdr:row>
      <xdr:rowOff>52914</xdr:rowOff>
    </xdr:from>
    <xdr:to>
      <xdr:col>20</xdr:col>
      <xdr:colOff>15551</xdr:colOff>
      <xdr:row>44</xdr:row>
      <xdr:rowOff>123936</xdr:rowOff>
    </xdr:to>
    <xdr:sp macro="" textlink="">
      <xdr:nvSpPr>
        <xdr:cNvPr id="16" name="Rectangle 15">
          <a:extLst>
            <a:ext uri="{FF2B5EF4-FFF2-40B4-BE49-F238E27FC236}">
              <a16:creationId xmlns:a16="http://schemas.microsoft.com/office/drawing/2014/main" id="{00000000-0008-0000-0000-000010000000}"/>
            </a:ext>
          </a:extLst>
        </xdr:cNvPr>
        <xdr:cNvSpPr/>
      </xdr:nvSpPr>
      <xdr:spPr>
        <a:xfrm>
          <a:off x="4193121" y="5410005"/>
          <a:ext cx="7829703" cy="2841931"/>
        </a:xfrm>
        <a:prstGeom prst="rect">
          <a:avLst/>
        </a:prstGeom>
        <a:solidFill>
          <a:schemeClr val="tx1">
            <a:lumMod val="65000"/>
            <a:lumOff val="35000"/>
            <a:alpha val="3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590939</xdr:colOff>
      <xdr:row>26</xdr:row>
      <xdr:rowOff>93308</xdr:rowOff>
    </xdr:from>
    <xdr:to>
      <xdr:col>20</xdr:col>
      <xdr:colOff>0</xdr:colOff>
      <xdr:row>29</xdr:row>
      <xdr:rowOff>108857</xdr:rowOff>
    </xdr:to>
    <xdr:sp macro="" textlink="">
      <xdr:nvSpPr>
        <xdr:cNvPr id="17" name="Rectangle 16">
          <a:extLst>
            <a:ext uri="{FF2B5EF4-FFF2-40B4-BE49-F238E27FC236}">
              <a16:creationId xmlns:a16="http://schemas.microsoft.com/office/drawing/2014/main" id="{00000000-0008-0000-0000-000011000000}"/>
            </a:ext>
          </a:extLst>
        </xdr:cNvPr>
        <xdr:cNvSpPr/>
      </xdr:nvSpPr>
      <xdr:spPr>
        <a:xfrm>
          <a:off x="4210439" y="5046308"/>
          <a:ext cx="7854561" cy="587049"/>
        </a:xfrm>
        <a:prstGeom prst="rect">
          <a:avLst/>
        </a:prstGeom>
        <a:solidFill>
          <a:schemeClr val="tx2">
            <a:alpha val="8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546342</xdr:colOff>
      <xdr:row>29</xdr:row>
      <xdr:rowOff>89647</xdr:rowOff>
    </xdr:from>
    <xdr:to>
      <xdr:col>20</xdr:col>
      <xdr:colOff>15551</xdr:colOff>
      <xdr:row>29</xdr:row>
      <xdr:rowOff>108857</xdr:rowOff>
    </xdr:to>
    <xdr:cxnSp macro="">
      <xdr:nvCxnSpPr>
        <xdr:cNvPr id="18" name="Straight Connector 17">
          <a:extLst>
            <a:ext uri="{FF2B5EF4-FFF2-40B4-BE49-F238E27FC236}">
              <a16:creationId xmlns:a16="http://schemas.microsoft.com/office/drawing/2014/main" id="{00000000-0008-0000-0000-000012000000}"/>
            </a:ext>
          </a:extLst>
        </xdr:cNvPr>
        <xdr:cNvCxnSpPr/>
      </xdr:nvCxnSpPr>
      <xdr:spPr>
        <a:xfrm>
          <a:off x="4185281" y="5501402"/>
          <a:ext cx="7960066" cy="19210"/>
        </a:xfrm>
        <a:prstGeom prst="line">
          <a:avLst/>
        </a:prstGeom>
        <a:ln w="22225">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510822</xdr:colOff>
      <xdr:row>26</xdr:row>
      <xdr:rowOff>30266</xdr:rowOff>
    </xdr:from>
    <xdr:to>
      <xdr:col>15</xdr:col>
      <xdr:colOff>369453</xdr:colOff>
      <xdr:row>29</xdr:row>
      <xdr:rowOff>92364</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5313731" y="4833175"/>
          <a:ext cx="4061177" cy="616280"/>
        </a:xfrm>
        <a:prstGeom prst="rect">
          <a:avLst/>
        </a:prstGeom>
        <a:noFill/>
        <a:ln w="158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bg1"/>
              </a:solidFill>
            </a:rPr>
            <a:t>SALES</a:t>
          </a:r>
          <a:r>
            <a:rPr lang="en-IN" sz="3200" b="1">
              <a:solidFill>
                <a:schemeClr val="bg1"/>
              </a:solidFill>
            </a:rPr>
            <a:t> </a:t>
          </a:r>
          <a:r>
            <a:rPr lang="en-IN" sz="2800" b="1">
              <a:solidFill>
                <a:schemeClr val="bg1"/>
              </a:solidFill>
            </a:rPr>
            <a:t>ANALYSIS</a:t>
          </a:r>
          <a:endParaRPr lang="en-IN" sz="3200" b="1">
            <a:solidFill>
              <a:schemeClr val="bg1"/>
            </a:solidFill>
          </a:endParaRPr>
        </a:p>
      </xdr:txBody>
    </xdr:sp>
    <xdr:clientData/>
  </xdr:twoCellAnchor>
  <xdr:twoCellAnchor>
    <xdr:from>
      <xdr:col>8</xdr:col>
      <xdr:colOff>246745</xdr:colOff>
      <xdr:row>31</xdr:row>
      <xdr:rowOff>38568</xdr:rowOff>
    </xdr:from>
    <xdr:to>
      <xdr:col>13</xdr:col>
      <xdr:colOff>450980</xdr:colOff>
      <xdr:row>34</xdr:row>
      <xdr:rowOff>1</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5098663" y="5823548"/>
          <a:ext cx="3236684" cy="521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Total Sales(USD)</a:t>
          </a:r>
        </a:p>
      </xdr:txBody>
    </xdr:sp>
    <xdr:clientData/>
  </xdr:twoCellAnchor>
  <mc:AlternateContent xmlns:mc="http://schemas.openxmlformats.org/markup-compatibility/2006">
    <mc:Choice xmlns:a14="http://schemas.microsoft.com/office/drawing/2010/main" Requires="a14">
      <xdr:twoCellAnchor editAs="oneCell">
        <xdr:from>
          <xdr:col>15</xdr:col>
          <xdr:colOff>155510</xdr:colOff>
          <xdr:row>31</xdr:row>
          <xdr:rowOff>77755</xdr:rowOff>
        </xdr:from>
        <xdr:to>
          <xdr:col>21</xdr:col>
          <xdr:colOff>174104</xdr:colOff>
          <xdr:row>39</xdr:row>
          <xdr:rowOff>77755</xdr:rowOff>
        </xdr:to>
        <xdr:pic>
          <xdr:nvPicPr>
            <xdr:cNvPr id="23" name="Picture 22">
              <a:extLst>
                <a:ext uri="{FF2B5EF4-FFF2-40B4-BE49-F238E27FC236}">
                  <a16:creationId xmlns:a16="http://schemas.microsoft.com/office/drawing/2014/main" id="{00000000-0008-0000-0000-000017000000}"/>
                </a:ext>
              </a:extLst>
            </xdr:cNvPr>
            <xdr:cNvPicPr>
              <a:picLocks noChangeAspect="1" noChangeArrowheads="1"/>
              <a:extLst>
                <a:ext uri="{84589F7E-364E-4C9E-8A38-B11213B215E9}">
                  <a14:cameraTool cellRange="Analysis!$C$8:$D$11" spid="_x0000_s8775"/>
                </a:ext>
              </a:extLst>
            </xdr:cNvPicPr>
          </xdr:nvPicPr>
          <xdr:blipFill>
            <a:blip xmlns:r="http://schemas.openxmlformats.org/officeDocument/2006/relationships" r:embed="rId1"/>
            <a:srcRect/>
            <a:stretch>
              <a:fillRect/>
            </a:stretch>
          </xdr:blipFill>
          <xdr:spPr bwMode="auto">
            <a:xfrm>
              <a:off x="9252857" y="5862735"/>
              <a:ext cx="3657533" cy="149289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29</xdr:row>
          <xdr:rowOff>121920</xdr:rowOff>
        </xdr:from>
        <xdr:to>
          <xdr:col>5</xdr:col>
          <xdr:colOff>518160</xdr:colOff>
          <xdr:row>34</xdr:row>
          <xdr:rowOff>0</xdr:rowOff>
        </xdr:to>
        <xdr:sp macro="" textlink="">
          <xdr:nvSpPr>
            <xdr:cNvPr id="3098" name="Drop Down 26" hidden="1">
              <a:extLst>
                <a:ext uri="{63B3BB69-23CF-44E3-9099-C40C66FF867C}">
                  <a14:compatExt spid="_x0000_s3098"/>
                </a:ext>
                <a:ext uri="{FF2B5EF4-FFF2-40B4-BE49-F238E27FC236}">
                  <a16:creationId xmlns:a16="http://schemas.microsoft.com/office/drawing/2014/main" id="{00000000-0008-0000-0000-00001A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7</xdr:col>
      <xdr:colOff>73401</xdr:colOff>
      <xdr:row>34</xdr:row>
      <xdr:rowOff>118465</xdr:rowOff>
    </xdr:from>
    <xdr:to>
      <xdr:col>13</xdr:col>
      <xdr:colOff>435428</xdr:colOff>
      <xdr:row>47</xdr:row>
      <xdr:rowOff>155509</xdr:rowOff>
    </xdr:to>
    <xdr:sp macro="" textlink="Analysis!B2">
      <xdr:nvSpPr>
        <xdr:cNvPr id="8" name="TextBox 7">
          <a:extLst>
            <a:ext uri="{FF2B5EF4-FFF2-40B4-BE49-F238E27FC236}">
              <a16:creationId xmlns:a16="http://schemas.microsoft.com/office/drawing/2014/main" id="{00000000-0008-0000-0000-000008000000}"/>
            </a:ext>
          </a:extLst>
        </xdr:cNvPr>
        <xdr:cNvSpPr txBox="1"/>
      </xdr:nvSpPr>
      <xdr:spPr>
        <a:xfrm>
          <a:off x="4318830" y="6463281"/>
          <a:ext cx="4000965" cy="2463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053505-067D-461B-B5FF-A0CDC9471D9A}" type="TxLink">
            <a:rPr lang="en-US" sz="5400" b="1" i="0" u="none" strike="noStrike">
              <a:solidFill>
                <a:schemeClr val="accent1"/>
              </a:solidFill>
              <a:latin typeface="Calibri"/>
              <a:cs typeface="Calibri"/>
            </a:rPr>
            <a:pPr/>
            <a:t> 1,27,41,889 </a:t>
          </a:fld>
          <a:endParaRPr lang="en-IN" sz="5400" b="1">
            <a:solidFill>
              <a:schemeClr val="accent1"/>
            </a:solidFill>
          </a:endParaRPr>
        </a:p>
      </xdr:txBody>
    </xdr:sp>
    <xdr:clientData/>
  </xdr:twoCellAnchor>
  <mc:AlternateContent xmlns:mc="http://schemas.openxmlformats.org/markup-compatibility/2006">
    <mc:Choice xmlns:a14="http://schemas.microsoft.com/office/drawing/2010/main" Requires="a14">
      <xdr:twoCellAnchor editAs="oneCell">
        <xdr:from>
          <xdr:col>6</xdr:col>
          <xdr:colOff>139602</xdr:colOff>
          <xdr:row>21</xdr:row>
          <xdr:rowOff>170677</xdr:rowOff>
        </xdr:from>
        <xdr:to>
          <xdr:col>9</xdr:col>
          <xdr:colOff>577645</xdr:colOff>
          <xdr:row>24</xdr:row>
          <xdr:rowOff>99507</xdr:rowOff>
        </xdr:to>
        <xdr:pic>
          <xdr:nvPicPr>
            <xdr:cNvPr id="31" name="Picture 30">
              <a:extLst>
                <a:ext uri="{FF2B5EF4-FFF2-40B4-BE49-F238E27FC236}">
                  <a16:creationId xmlns:a16="http://schemas.microsoft.com/office/drawing/2014/main" id="{00000000-0008-0000-0000-00001F000000}"/>
                </a:ext>
              </a:extLst>
            </xdr:cNvPr>
            <xdr:cNvPicPr>
              <a:picLocks noChangeAspect="1" noChangeArrowheads="1"/>
              <a:extLst>
                <a:ext uri="{84589F7E-364E-4C9E-8A38-B11213B215E9}">
                  <a14:cameraTool cellRange="Analysis!$B$29" spid="_x0000_s8776"/>
                </a:ext>
              </a:extLst>
            </xdr:cNvPicPr>
          </xdr:nvPicPr>
          <xdr:blipFill>
            <a:blip xmlns:r="http://schemas.openxmlformats.org/officeDocument/2006/relationships" r:embed="rId2"/>
            <a:srcRect/>
            <a:stretch>
              <a:fillRect/>
            </a:stretch>
          </xdr:blipFill>
          <xdr:spPr bwMode="auto">
            <a:xfrm>
              <a:off x="3826699" y="4042129"/>
              <a:ext cx="2281591" cy="48189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14</xdr:col>
      <xdr:colOff>24580</xdr:colOff>
      <xdr:row>21</xdr:row>
      <xdr:rowOff>61451</xdr:rowOff>
    </xdr:from>
    <xdr:to>
      <xdr:col>14</xdr:col>
      <xdr:colOff>24580</xdr:colOff>
      <xdr:row>25</xdr:row>
      <xdr:rowOff>73742</xdr:rowOff>
    </xdr:to>
    <xdr:cxnSp macro="">
      <xdr:nvCxnSpPr>
        <xdr:cNvPr id="12" name="Straight Connector 11">
          <a:extLst>
            <a:ext uri="{FF2B5EF4-FFF2-40B4-BE49-F238E27FC236}">
              <a16:creationId xmlns:a16="http://schemas.microsoft.com/office/drawing/2014/main" id="{00000000-0008-0000-0000-00000C000000}"/>
            </a:ext>
          </a:extLst>
        </xdr:cNvPr>
        <xdr:cNvCxnSpPr/>
      </xdr:nvCxnSpPr>
      <xdr:spPr>
        <a:xfrm>
          <a:off x="8627806" y="3932903"/>
          <a:ext cx="0" cy="749710"/>
        </a:xfrm>
        <a:prstGeom prst="line">
          <a:avLst/>
        </a:prstGeom>
        <a:ln w="25400">
          <a:solidFill>
            <a:schemeClr val="tx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421281</xdr:colOff>
      <xdr:row>22</xdr:row>
      <xdr:rowOff>93094</xdr:rowOff>
    </xdr:from>
    <xdr:to>
      <xdr:col>12</xdr:col>
      <xdr:colOff>356419</xdr:colOff>
      <xdr:row>24</xdr:row>
      <xdr:rowOff>159775</xdr:rowOff>
    </xdr:to>
    <xdr:sp macro="" textlink="Analysis!B27">
      <xdr:nvSpPr>
        <xdr:cNvPr id="3074" name="TextBox 3073">
          <a:extLst>
            <a:ext uri="{FF2B5EF4-FFF2-40B4-BE49-F238E27FC236}">
              <a16:creationId xmlns:a16="http://schemas.microsoft.com/office/drawing/2014/main" id="{00000000-0008-0000-0000-0000020C0000}"/>
            </a:ext>
          </a:extLst>
        </xdr:cNvPr>
        <xdr:cNvSpPr txBox="1"/>
      </xdr:nvSpPr>
      <xdr:spPr>
        <a:xfrm>
          <a:off x="5951926" y="4148900"/>
          <a:ext cx="1778687" cy="43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27F52E-AA00-4AFC-9910-1367027DDD3A}" type="TxLink">
            <a:rPr lang="en-US" sz="1600" b="1" i="0" u="none" strike="noStrike">
              <a:solidFill>
                <a:srgbClr val="000000"/>
              </a:solidFill>
              <a:latin typeface="Calibri"/>
              <a:cs typeface="Calibri"/>
            </a:rPr>
            <a:pPr/>
            <a:t> $5,89,24,428 </a:t>
          </a:fld>
          <a:endParaRPr lang="en-IN" sz="1600"/>
        </a:p>
      </xdr:txBody>
    </xdr:sp>
    <xdr:clientData/>
  </xdr:twoCellAnchor>
  <xdr:twoCellAnchor>
    <xdr:from>
      <xdr:col>11</xdr:col>
      <xdr:colOff>385729</xdr:colOff>
      <xdr:row>22</xdr:row>
      <xdr:rowOff>72020</xdr:rowOff>
    </xdr:from>
    <xdr:to>
      <xdr:col>14</xdr:col>
      <xdr:colOff>531091</xdr:colOff>
      <xdr:row>25</xdr:row>
      <xdr:rowOff>46181</xdr:rowOff>
    </xdr:to>
    <xdr:sp macro="" textlink="">
      <xdr:nvSpPr>
        <xdr:cNvPr id="3075" name="TextBox 3074">
          <a:extLst>
            <a:ext uri="{FF2B5EF4-FFF2-40B4-BE49-F238E27FC236}">
              <a16:creationId xmlns:a16="http://schemas.microsoft.com/office/drawing/2014/main" id="{00000000-0008-0000-0000-0000030C0000}"/>
            </a:ext>
          </a:extLst>
        </xdr:cNvPr>
        <xdr:cNvSpPr txBox="1"/>
      </xdr:nvSpPr>
      <xdr:spPr>
        <a:xfrm>
          <a:off x="6989729" y="4136020"/>
          <a:ext cx="1946453" cy="52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Total Sales(USD</a:t>
          </a:r>
          <a:r>
            <a:rPr lang="en-IN" sz="1400"/>
            <a:t>)</a:t>
          </a:r>
        </a:p>
      </xdr:txBody>
    </xdr:sp>
    <xdr:clientData/>
  </xdr:twoCellAnchor>
  <mc:AlternateContent xmlns:mc="http://schemas.openxmlformats.org/markup-compatibility/2006">
    <mc:Choice xmlns:a14="http://schemas.microsoft.com/office/drawing/2010/main" Requires="a14">
      <xdr:twoCellAnchor editAs="oneCell">
        <xdr:from>
          <xdr:col>14</xdr:col>
          <xdr:colOff>278496</xdr:colOff>
          <xdr:row>21</xdr:row>
          <xdr:rowOff>122902</xdr:rowOff>
        </xdr:from>
        <xdr:to>
          <xdr:col>18</xdr:col>
          <xdr:colOff>120069</xdr:colOff>
          <xdr:row>24</xdr:row>
          <xdr:rowOff>92173</xdr:rowOff>
        </xdr:to>
        <xdr:pic>
          <xdr:nvPicPr>
            <xdr:cNvPr id="40" name="Picture 39">
              <a:extLst>
                <a:ext uri="{FF2B5EF4-FFF2-40B4-BE49-F238E27FC236}">
                  <a16:creationId xmlns:a16="http://schemas.microsoft.com/office/drawing/2014/main" id="{00000000-0008-0000-0000-000028000000}"/>
                </a:ext>
              </a:extLst>
            </xdr:cNvPr>
            <xdr:cNvPicPr>
              <a:picLocks noChangeAspect="1" noChangeArrowheads="1"/>
              <a:extLst>
                <a:ext uri="{84589F7E-364E-4C9E-8A38-B11213B215E9}">
                  <a14:cameraTool cellRange="Analysis!$C$29" spid="_x0000_s8777"/>
                </a:ext>
              </a:extLst>
            </xdr:cNvPicPr>
          </xdr:nvPicPr>
          <xdr:blipFill>
            <a:blip xmlns:r="http://schemas.openxmlformats.org/officeDocument/2006/relationships" r:embed="rId3"/>
            <a:srcRect/>
            <a:stretch>
              <a:fillRect/>
            </a:stretch>
          </xdr:blipFill>
          <xdr:spPr bwMode="auto">
            <a:xfrm>
              <a:off x="8881722" y="3994354"/>
              <a:ext cx="2299637" cy="52233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29</xdr:col>
      <xdr:colOff>234461</xdr:colOff>
      <xdr:row>21</xdr:row>
      <xdr:rowOff>49161</xdr:rowOff>
    </xdr:from>
    <xdr:to>
      <xdr:col>29</xdr:col>
      <xdr:colOff>245806</xdr:colOff>
      <xdr:row>25</xdr:row>
      <xdr:rowOff>73269</xdr:rowOff>
    </xdr:to>
    <xdr:cxnSp macro="">
      <xdr:nvCxnSpPr>
        <xdr:cNvPr id="41" name="Straight Connector 40">
          <a:extLst>
            <a:ext uri="{FF2B5EF4-FFF2-40B4-BE49-F238E27FC236}">
              <a16:creationId xmlns:a16="http://schemas.microsoft.com/office/drawing/2014/main" id="{00000000-0008-0000-0000-000029000000}"/>
            </a:ext>
          </a:extLst>
        </xdr:cNvPr>
        <xdr:cNvCxnSpPr/>
      </xdr:nvCxnSpPr>
      <xdr:spPr>
        <a:xfrm flipH="1">
          <a:off x="18055429" y="3920613"/>
          <a:ext cx="11345" cy="761527"/>
        </a:xfrm>
        <a:prstGeom prst="line">
          <a:avLst/>
        </a:prstGeom>
        <a:ln w="25400">
          <a:solidFill>
            <a:schemeClr val="tx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605864</xdr:colOff>
      <xdr:row>22</xdr:row>
      <xdr:rowOff>89189</xdr:rowOff>
    </xdr:from>
    <xdr:to>
      <xdr:col>20</xdr:col>
      <xdr:colOff>184354</xdr:colOff>
      <xdr:row>24</xdr:row>
      <xdr:rowOff>55778</xdr:rowOff>
    </xdr:to>
    <xdr:sp macro="" textlink="Analysis!C27">
      <xdr:nvSpPr>
        <xdr:cNvPr id="3077" name="TextBox 3076">
          <a:extLst>
            <a:ext uri="{FF2B5EF4-FFF2-40B4-BE49-F238E27FC236}">
              <a16:creationId xmlns:a16="http://schemas.microsoft.com/office/drawing/2014/main" id="{00000000-0008-0000-0000-0000050C0000}"/>
            </a:ext>
          </a:extLst>
        </xdr:cNvPr>
        <xdr:cNvSpPr txBox="1"/>
      </xdr:nvSpPr>
      <xdr:spPr>
        <a:xfrm>
          <a:off x="11052638" y="4144995"/>
          <a:ext cx="1422039" cy="335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45061B-C00B-40D0-A7EB-B78CBD1B7E24}" type="TxLink">
            <a:rPr lang="en-US" sz="1600" b="1" i="0" u="none" strike="noStrike">
              <a:solidFill>
                <a:srgbClr val="000000"/>
              </a:solidFill>
              <a:latin typeface="Calibri"/>
              <a:cs typeface="Calibri"/>
            </a:rPr>
            <a:pPr/>
            <a:t> $95,74,549 </a:t>
          </a:fld>
          <a:endParaRPr lang="en-IN" sz="1600"/>
        </a:p>
      </xdr:txBody>
    </xdr:sp>
    <xdr:clientData/>
  </xdr:twoCellAnchor>
  <xdr:twoCellAnchor>
    <xdr:from>
      <xdr:col>19</xdr:col>
      <xdr:colOff>460400</xdr:colOff>
      <xdr:row>22</xdr:row>
      <xdr:rowOff>101406</xdr:rowOff>
    </xdr:from>
    <xdr:to>
      <xdr:col>22</xdr:col>
      <xdr:colOff>368709</xdr:colOff>
      <xdr:row>24</xdr:row>
      <xdr:rowOff>73742</xdr:rowOff>
    </xdr:to>
    <xdr:sp macro="" textlink="">
      <xdr:nvSpPr>
        <xdr:cNvPr id="3078" name="TextBox 3077">
          <a:extLst>
            <a:ext uri="{FF2B5EF4-FFF2-40B4-BE49-F238E27FC236}">
              <a16:creationId xmlns:a16="http://schemas.microsoft.com/office/drawing/2014/main" id="{00000000-0008-0000-0000-0000060C0000}"/>
            </a:ext>
          </a:extLst>
        </xdr:cNvPr>
        <xdr:cNvSpPr txBox="1"/>
      </xdr:nvSpPr>
      <xdr:spPr>
        <a:xfrm>
          <a:off x="12136206" y="4157212"/>
          <a:ext cx="1751858" cy="341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Total Profit(USD)</a:t>
          </a:r>
        </a:p>
      </xdr:txBody>
    </xdr:sp>
    <xdr:clientData/>
  </xdr:twoCellAnchor>
  <mc:AlternateContent xmlns:mc="http://schemas.openxmlformats.org/markup-compatibility/2006">
    <mc:Choice xmlns:a14="http://schemas.microsoft.com/office/drawing/2010/main" Requires="a14">
      <xdr:twoCellAnchor editAs="oneCell">
        <xdr:from>
          <xdr:col>22</xdr:col>
          <xdr:colOff>319074</xdr:colOff>
          <xdr:row>21</xdr:row>
          <xdr:rowOff>115165</xdr:rowOff>
        </xdr:from>
        <xdr:to>
          <xdr:col>25</xdr:col>
          <xdr:colOff>388049</xdr:colOff>
          <xdr:row>24</xdr:row>
          <xdr:rowOff>117230</xdr:rowOff>
        </xdr:to>
        <xdr:pic>
          <xdr:nvPicPr>
            <xdr:cNvPr id="54" name="Picture 53">
              <a:extLst>
                <a:ext uri="{FF2B5EF4-FFF2-40B4-BE49-F238E27FC236}">
                  <a16:creationId xmlns:a16="http://schemas.microsoft.com/office/drawing/2014/main" id="{00000000-0008-0000-0000-000036000000}"/>
                </a:ext>
              </a:extLst>
            </xdr:cNvPr>
            <xdr:cNvPicPr>
              <a:picLocks noChangeAspect="1" noChangeArrowheads="1"/>
              <a:extLst>
                <a:ext uri="{84589F7E-364E-4C9E-8A38-B11213B215E9}">
                  <a14:cameraTool cellRange="Analysis!$D$29" spid="_x0000_s8778"/>
                </a:ext>
              </a:extLst>
            </xdr:cNvPicPr>
          </xdr:nvPicPr>
          <xdr:blipFill>
            <a:blip xmlns:r="http://schemas.openxmlformats.org/officeDocument/2006/relationships" r:embed="rId4"/>
            <a:srcRect/>
            <a:stretch>
              <a:fillRect/>
            </a:stretch>
          </xdr:blipFill>
          <xdr:spPr bwMode="auto">
            <a:xfrm>
              <a:off x="13838429" y="3986617"/>
              <a:ext cx="1912523" cy="55512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22</xdr:col>
      <xdr:colOff>175374</xdr:colOff>
      <xdr:row>21</xdr:row>
      <xdr:rowOff>58616</xdr:rowOff>
    </xdr:from>
    <xdr:to>
      <xdr:col>22</xdr:col>
      <xdr:colOff>175374</xdr:colOff>
      <xdr:row>25</xdr:row>
      <xdr:rowOff>58615</xdr:rowOff>
    </xdr:to>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3694729" y="3930068"/>
          <a:ext cx="0" cy="737418"/>
        </a:xfrm>
        <a:prstGeom prst="line">
          <a:avLst/>
        </a:prstGeom>
        <a:ln w="25400">
          <a:solidFill>
            <a:schemeClr val="tx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288929</xdr:colOff>
      <xdr:row>22</xdr:row>
      <xdr:rowOff>38129</xdr:rowOff>
    </xdr:from>
    <xdr:to>
      <xdr:col>27</xdr:col>
      <xdr:colOff>250534</xdr:colOff>
      <xdr:row>24</xdr:row>
      <xdr:rowOff>51053</xdr:rowOff>
    </xdr:to>
    <xdr:sp macro="" textlink="Analysis!D27">
      <xdr:nvSpPr>
        <xdr:cNvPr id="3088" name="TextBox 3087">
          <a:extLst>
            <a:ext uri="{FF2B5EF4-FFF2-40B4-BE49-F238E27FC236}">
              <a16:creationId xmlns:a16="http://schemas.microsoft.com/office/drawing/2014/main" id="{00000000-0008-0000-0000-0000100C0000}"/>
            </a:ext>
          </a:extLst>
        </xdr:cNvPr>
        <xdr:cNvSpPr txBox="1"/>
      </xdr:nvSpPr>
      <xdr:spPr>
        <a:xfrm>
          <a:off x="15651832" y="4093935"/>
          <a:ext cx="1190637" cy="381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C7A01A-D0A0-4D8A-9761-04218B41DE8E}" type="TxLink">
            <a:rPr lang="en-US" sz="1800" b="1" i="0" u="none" strike="noStrike">
              <a:solidFill>
                <a:srgbClr val="000000"/>
              </a:solidFill>
              <a:latin typeface="Calibri"/>
              <a:cs typeface="Calibri"/>
            </a:rPr>
            <a:pPr/>
            <a:t> $5,56,653 </a:t>
          </a:fld>
          <a:endParaRPr lang="en-IN" sz="1800"/>
        </a:p>
      </xdr:txBody>
    </xdr:sp>
    <xdr:clientData/>
  </xdr:twoCellAnchor>
  <xdr:twoCellAnchor>
    <xdr:from>
      <xdr:col>27</xdr:col>
      <xdr:colOff>110730</xdr:colOff>
      <xdr:row>22</xdr:row>
      <xdr:rowOff>55127</xdr:rowOff>
    </xdr:from>
    <xdr:to>
      <xdr:col>30</xdr:col>
      <xdr:colOff>48215</xdr:colOff>
      <xdr:row>23</xdr:row>
      <xdr:rowOff>184354</xdr:rowOff>
    </xdr:to>
    <xdr:sp macro="" textlink="">
      <xdr:nvSpPr>
        <xdr:cNvPr id="3089" name="TextBox 3088">
          <a:extLst>
            <a:ext uri="{FF2B5EF4-FFF2-40B4-BE49-F238E27FC236}">
              <a16:creationId xmlns:a16="http://schemas.microsoft.com/office/drawing/2014/main" id="{00000000-0008-0000-0000-0000110C0000}"/>
            </a:ext>
          </a:extLst>
        </xdr:cNvPr>
        <xdr:cNvSpPr txBox="1"/>
      </xdr:nvSpPr>
      <xdr:spPr>
        <a:xfrm>
          <a:off x="16702665" y="4110933"/>
          <a:ext cx="1781034" cy="313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Total Unit</a:t>
          </a:r>
          <a:r>
            <a:rPr lang="en-IN" sz="1600" baseline="0"/>
            <a:t> Sold</a:t>
          </a:r>
          <a:endParaRPr lang="en-IN" sz="1600"/>
        </a:p>
      </xdr:txBody>
    </xdr:sp>
    <xdr:clientData/>
  </xdr:twoCellAnchor>
  <mc:AlternateContent xmlns:mc="http://schemas.openxmlformats.org/markup-compatibility/2006">
    <mc:Choice xmlns:a14="http://schemas.microsoft.com/office/drawing/2010/main" Requires="a14">
      <xdr:twoCellAnchor editAs="oneCell">
        <xdr:from>
          <xdr:col>29</xdr:col>
          <xdr:colOff>299873</xdr:colOff>
          <xdr:row>22</xdr:row>
          <xdr:rowOff>6388</xdr:rowOff>
        </xdr:from>
        <xdr:to>
          <xdr:col>32</xdr:col>
          <xdr:colOff>496065</xdr:colOff>
          <xdr:row>24</xdr:row>
          <xdr:rowOff>29307</xdr:rowOff>
        </xdr:to>
        <xdr:pic>
          <xdr:nvPicPr>
            <xdr:cNvPr id="63" name="Picture 62">
              <a:extLst>
                <a:ext uri="{FF2B5EF4-FFF2-40B4-BE49-F238E27FC236}">
                  <a16:creationId xmlns:a16="http://schemas.microsoft.com/office/drawing/2014/main" id="{00000000-0008-0000-0000-00003F000000}"/>
                </a:ext>
              </a:extLst>
            </xdr:cNvPr>
            <xdr:cNvPicPr>
              <a:picLocks noChangeAspect="1" noChangeArrowheads="1"/>
              <a:extLst>
                <a:ext uri="{84589F7E-364E-4C9E-8A38-B11213B215E9}">
                  <a14:cameraTool cellRange="Analysis!$E$29" spid="_x0000_s8779"/>
                </a:ext>
              </a:extLst>
            </xdr:cNvPicPr>
          </xdr:nvPicPr>
          <xdr:blipFill>
            <a:blip xmlns:r="http://schemas.openxmlformats.org/officeDocument/2006/relationships" r:embed="rId5"/>
            <a:srcRect/>
            <a:stretch>
              <a:fillRect/>
            </a:stretch>
          </xdr:blipFill>
          <xdr:spPr bwMode="auto">
            <a:xfrm>
              <a:off x="18148258" y="3875003"/>
              <a:ext cx="2042576" cy="37461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32</xdr:col>
      <xdr:colOff>480081</xdr:colOff>
      <xdr:row>22</xdr:row>
      <xdr:rowOff>23916</xdr:rowOff>
    </xdr:from>
    <xdr:to>
      <xdr:col>34</xdr:col>
      <xdr:colOff>138940</xdr:colOff>
      <xdr:row>23</xdr:row>
      <xdr:rowOff>77256</xdr:rowOff>
    </xdr:to>
    <xdr:sp macro="" textlink="Analysis!E27">
      <xdr:nvSpPr>
        <xdr:cNvPr id="3090" name="TextBox 3089">
          <a:extLst>
            <a:ext uri="{FF2B5EF4-FFF2-40B4-BE49-F238E27FC236}">
              <a16:creationId xmlns:a16="http://schemas.microsoft.com/office/drawing/2014/main" id="{00000000-0008-0000-0000-0000120C0000}"/>
            </a:ext>
          </a:extLst>
        </xdr:cNvPr>
        <xdr:cNvSpPr txBox="1"/>
      </xdr:nvSpPr>
      <xdr:spPr>
        <a:xfrm>
          <a:off x="20174850" y="3892531"/>
          <a:ext cx="889782" cy="229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E525C2-E809-4907-A85C-DA55EE67FA26}" type="TxLink">
            <a:rPr lang="en-US" sz="1600" b="1" i="0" u="none" strike="noStrike">
              <a:solidFill>
                <a:srgbClr val="000000"/>
              </a:solidFill>
              <a:latin typeface="Calibri"/>
              <a:cs typeface="Calibri"/>
            </a:rPr>
            <a:pPr/>
            <a:t>17</a:t>
          </a:fld>
          <a:endParaRPr lang="en-IN" sz="1600"/>
        </a:p>
      </xdr:txBody>
    </xdr:sp>
    <xdr:clientData/>
  </xdr:twoCellAnchor>
  <xdr:twoCellAnchor>
    <xdr:from>
      <xdr:col>33</xdr:col>
      <xdr:colOff>160007</xdr:colOff>
      <xdr:row>22</xdr:row>
      <xdr:rowOff>13973</xdr:rowOff>
    </xdr:from>
    <xdr:to>
      <xdr:col>35</xdr:col>
      <xdr:colOff>99047</xdr:colOff>
      <xdr:row>24</xdr:row>
      <xdr:rowOff>73268</xdr:rowOff>
    </xdr:to>
    <xdr:sp macro="" textlink="">
      <xdr:nvSpPr>
        <xdr:cNvPr id="3091" name="TextBox 3090">
          <a:extLst>
            <a:ext uri="{FF2B5EF4-FFF2-40B4-BE49-F238E27FC236}">
              <a16:creationId xmlns:a16="http://schemas.microsoft.com/office/drawing/2014/main" id="{00000000-0008-0000-0000-0000130C0000}"/>
            </a:ext>
          </a:extLst>
        </xdr:cNvPr>
        <xdr:cNvSpPr txBox="1"/>
      </xdr:nvSpPr>
      <xdr:spPr>
        <a:xfrm>
          <a:off x="20470238" y="3882588"/>
          <a:ext cx="1169963" cy="410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Profit/Unit</a:t>
          </a:r>
        </a:p>
      </xdr:txBody>
    </xdr:sp>
    <xdr:clientData/>
  </xdr:twoCellAnchor>
  <xdr:twoCellAnchor>
    <xdr:from>
      <xdr:col>21</xdr:col>
      <xdr:colOff>162089</xdr:colOff>
      <xdr:row>26</xdr:row>
      <xdr:rowOff>145420</xdr:rowOff>
    </xdr:from>
    <xdr:to>
      <xdr:col>34</xdr:col>
      <xdr:colOff>220704</xdr:colOff>
      <xdr:row>44</xdr:row>
      <xdr:rowOff>67885</xdr:rowOff>
    </xdr:to>
    <xdr:sp macro="" textlink="">
      <xdr:nvSpPr>
        <xdr:cNvPr id="28" name="Rectangle 27">
          <a:extLst>
            <a:ext uri="{FF2B5EF4-FFF2-40B4-BE49-F238E27FC236}">
              <a16:creationId xmlns:a16="http://schemas.microsoft.com/office/drawing/2014/main" id="{00000000-0008-0000-0000-00001C000000}"/>
            </a:ext>
          </a:extLst>
        </xdr:cNvPr>
        <xdr:cNvSpPr/>
      </xdr:nvSpPr>
      <xdr:spPr>
        <a:xfrm>
          <a:off x="12898375" y="4997338"/>
          <a:ext cx="7942982" cy="3281486"/>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117232</xdr:colOff>
      <xdr:row>26</xdr:row>
      <xdr:rowOff>73269</xdr:rowOff>
    </xdr:from>
    <xdr:to>
      <xdr:col>34</xdr:col>
      <xdr:colOff>205154</xdr:colOff>
      <xdr:row>29</xdr:row>
      <xdr:rowOff>117232</xdr:rowOff>
    </xdr:to>
    <xdr:sp macro="" textlink="">
      <xdr:nvSpPr>
        <xdr:cNvPr id="29" name="Rectangle 28">
          <a:extLst>
            <a:ext uri="{FF2B5EF4-FFF2-40B4-BE49-F238E27FC236}">
              <a16:creationId xmlns:a16="http://schemas.microsoft.com/office/drawing/2014/main" id="{00000000-0008-0000-0000-00001D000000}"/>
            </a:ext>
          </a:extLst>
        </xdr:cNvPr>
        <xdr:cNvSpPr/>
      </xdr:nvSpPr>
      <xdr:spPr>
        <a:xfrm>
          <a:off x="13041924" y="4645269"/>
          <a:ext cx="8088922" cy="571501"/>
        </a:xfrm>
        <a:prstGeom prst="rect">
          <a:avLst/>
        </a:prstGeom>
        <a:solidFill>
          <a:schemeClr val="tx2">
            <a:alpha val="8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106888</xdr:colOff>
      <xdr:row>29</xdr:row>
      <xdr:rowOff>126713</xdr:rowOff>
    </xdr:from>
    <xdr:to>
      <xdr:col>34</xdr:col>
      <xdr:colOff>234462</xdr:colOff>
      <xdr:row>29</xdr:row>
      <xdr:rowOff>146539</xdr:rowOff>
    </xdr:to>
    <xdr:cxnSp macro="">
      <xdr:nvCxnSpPr>
        <xdr:cNvPr id="30" name="Straight Connector 29">
          <a:extLst>
            <a:ext uri="{FF2B5EF4-FFF2-40B4-BE49-F238E27FC236}">
              <a16:creationId xmlns:a16="http://schemas.microsoft.com/office/drawing/2014/main" id="{00000000-0008-0000-0000-00001E000000}"/>
            </a:ext>
          </a:extLst>
        </xdr:cNvPr>
        <xdr:cNvCxnSpPr/>
      </xdr:nvCxnSpPr>
      <xdr:spPr>
        <a:xfrm>
          <a:off x="13031580" y="5226251"/>
          <a:ext cx="8128574" cy="19826"/>
        </a:xfrm>
        <a:prstGeom prst="line">
          <a:avLst/>
        </a:prstGeom>
        <a:ln w="22225">
          <a:solidFill>
            <a:schemeClr val="bg1"/>
          </a:solidFill>
        </a:ln>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28</xdr:col>
          <xdr:colOff>380103</xdr:colOff>
          <xdr:row>31</xdr:row>
          <xdr:rowOff>139959</xdr:rowOff>
        </xdr:from>
        <xdr:to>
          <xdr:col>33</xdr:col>
          <xdr:colOff>595695</xdr:colOff>
          <xdr:row>40</xdr:row>
          <xdr:rowOff>62205</xdr:rowOff>
        </xdr:to>
        <xdr:pic>
          <xdr:nvPicPr>
            <xdr:cNvPr id="32" name="Picture 31">
              <a:extLst>
                <a:ext uri="{FF2B5EF4-FFF2-40B4-BE49-F238E27FC236}">
                  <a16:creationId xmlns:a16="http://schemas.microsoft.com/office/drawing/2014/main" id="{00000000-0008-0000-0000-000020000000}"/>
                </a:ext>
              </a:extLst>
            </xdr:cNvPr>
            <xdr:cNvPicPr>
              <a:picLocks noChangeAspect="1" noChangeArrowheads="1"/>
              <a:extLst>
                <a:ext uri="{84589F7E-364E-4C9E-8A38-B11213B215E9}">
                  <a14:cameraTool cellRange="Analysis!$F$8:$G$11" spid="_x0000_s8780"/>
                </a:ext>
              </a:extLst>
            </xdr:cNvPicPr>
          </xdr:nvPicPr>
          <xdr:blipFill>
            <a:blip xmlns:r="http://schemas.openxmlformats.org/officeDocument/2006/relationships" r:embed="rId6"/>
            <a:srcRect/>
            <a:stretch>
              <a:fillRect/>
            </a:stretch>
          </xdr:blipFill>
          <xdr:spPr bwMode="auto">
            <a:xfrm>
              <a:off x="17361817" y="5924939"/>
              <a:ext cx="3248041" cy="160175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21</xdr:col>
      <xdr:colOff>512802</xdr:colOff>
      <xdr:row>33</xdr:row>
      <xdr:rowOff>18757</xdr:rowOff>
    </xdr:from>
    <xdr:to>
      <xdr:col>28</xdr:col>
      <xdr:colOff>136071</xdr:colOff>
      <xdr:row>38</xdr:row>
      <xdr:rowOff>73270</xdr:rowOff>
    </xdr:to>
    <xdr:sp macro="" textlink="Analysis!B3">
      <xdr:nvSpPr>
        <xdr:cNvPr id="3" name="TextBox 2">
          <a:extLst>
            <a:ext uri="{FF2B5EF4-FFF2-40B4-BE49-F238E27FC236}">
              <a16:creationId xmlns:a16="http://schemas.microsoft.com/office/drawing/2014/main" id="{00000000-0008-0000-0000-000003000000}"/>
            </a:ext>
          </a:extLst>
        </xdr:cNvPr>
        <xdr:cNvSpPr txBox="1"/>
      </xdr:nvSpPr>
      <xdr:spPr>
        <a:xfrm>
          <a:off x="13249088" y="6176961"/>
          <a:ext cx="3868697" cy="987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51266C-4CE4-4732-8B1D-A3542F6E6765}" type="TxLink">
            <a:rPr lang="en-US" sz="5400" b="1" i="0" u="none" strike="noStrike">
              <a:solidFill>
                <a:schemeClr val="accent1"/>
              </a:solidFill>
              <a:latin typeface="Calibri"/>
              <a:cs typeface="Calibri"/>
            </a:rPr>
            <a:pPr/>
            <a:t> 21,23,677 </a:t>
          </a:fld>
          <a:endParaRPr lang="en-IN" sz="5400" b="1">
            <a:solidFill>
              <a:schemeClr val="accent1"/>
            </a:solidFill>
          </a:endParaRPr>
        </a:p>
      </xdr:txBody>
    </xdr:sp>
    <xdr:clientData/>
  </xdr:twoCellAnchor>
  <xdr:twoCellAnchor>
    <xdr:from>
      <xdr:col>22</xdr:col>
      <xdr:colOff>373476</xdr:colOff>
      <xdr:row>26</xdr:row>
      <xdr:rowOff>92134</xdr:rowOff>
    </xdr:from>
    <xdr:to>
      <xdr:col>28</xdr:col>
      <xdr:colOff>468923</xdr:colOff>
      <xdr:row>28</xdr:row>
      <xdr:rowOff>161191</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3913630" y="4664134"/>
          <a:ext cx="3788216" cy="420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bg1"/>
              </a:solidFill>
            </a:rPr>
            <a:t>PROFIT ANALYSIS</a:t>
          </a:r>
        </a:p>
      </xdr:txBody>
    </xdr:sp>
    <xdr:clientData/>
  </xdr:twoCellAnchor>
  <xdr:twoCellAnchor>
    <xdr:from>
      <xdr:col>21</xdr:col>
      <xdr:colOff>146537</xdr:colOff>
      <xdr:row>47</xdr:row>
      <xdr:rowOff>122449</xdr:rowOff>
    </xdr:from>
    <xdr:to>
      <xdr:col>34</xdr:col>
      <xdr:colOff>131885</xdr:colOff>
      <xdr:row>66</xdr:row>
      <xdr:rowOff>87924</xdr:rowOff>
    </xdr:to>
    <xdr:graphicFrame macro="">
      <xdr:nvGraphicFramePr>
        <xdr:cNvPr id="34" name="Chart 33">
          <a:extLst>
            <a:ext uri="{FF2B5EF4-FFF2-40B4-BE49-F238E27FC236}">
              <a16:creationId xmlns:a16="http://schemas.microsoft.com/office/drawing/2014/main" id="{00000000-0008-0000-00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175846</xdr:colOff>
      <xdr:row>46</xdr:row>
      <xdr:rowOff>0</xdr:rowOff>
    </xdr:from>
    <xdr:to>
      <xdr:col>34</xdr:col>
      <xdr:colOff>146538</xdr:colOff>
      <xdr:row>49</xdr:row>
      <xdr:rowOff>73270</xdr:rowOff>
    </xdr:to>
    <xdr:sp macro="" textlink="">
      <xdr:nvSpPr>
        <xdr:cNvPr id="35" name="Rectangle 34">
          <a:extLst>
            <a:ext uri="{FF2B5EF4-FFF2-40B4-BE49-F238E27FC236}">
              <a16:creationId xmlns:a16="http://schemas.microsoft.com/office/drawing/2014/main" id="{00000000-0008-0000-0000-000023000000}"/>
            </a:ext>
          </a:extLst>
        </xdr:cNvPr>
        <xdr:cNvSpPr/>
      </xdr:nvSpPr>
      <xdr:spPr>
        <a:xfrm>
          <a:off x="13100538" y="8088923"/>
          <a:ext cx="7971692" cy="600809"/>
        </a:xfrm>
        <a:prstGeom prst="rect">
          <a:avLst/>
        </a:prstGeom>
        <a:solidFill>
          <a:schemeClr val="tx2">
            <a:alpha val="8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361228</xdr:colOff>
      <xdr:row>46</xdr:row>
      <xdr:rowOff>33440</xdr:rowOff>
    </xdr:from>
    <xdr:to>
      <xdr:col>31</xdr:col>
      <xdr:colOff>337038</xdr:colOff>
      <xdr:row>49</xdr:row>
      <xdr:rowOff>58615</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3901382" y="8122363"/>
          <a:ext cx="5514964" cy="552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bg1"/>
              </a:solidFill>
            </a:rPr>
            <a:t>UNITS</a:t>
          </a:r>
          <a:r>
            <a:rPr lang="en-IN" sz="2800" b="1" baseline="0">
              <a:solidFill>
                <a:schemeClr val="bg1"/>
              </a:solidFill>
            </a:rPr>
            <a:t> SOLD IN EACH SEGMENTS</a:t>
          </a:r>
          <a:endParaRPr lang="en-IN" sz="2800" b="1">
            <a:solidFill>
              <a:schemeClr val="bg1"/>
            </a:solidFill>
          </a:endParaRPr>
        </a:p>
      </xdr:txBody>
    </xdr:sp>
    <xdr:clientData/>
  </xdr:twoCellAnchor>
  <xdr:twoCellAnchor>
    <xdr:from>
      <xdr:col>22</xdr:col>
      <xdr:colOff>445578</xdr:colOff>
      <xdr:row>30</xdr:row>
      <xdr:rowOff>84962</xdr:rowOff>
    </xdr:from>
    <xdr:to>
      <xdr:col>28</xdr:col>
      <xdr:colOff>58615</xdr:colOff>
      <xdr:row>33</xdr:row>
      <xdr:rowOff>43961</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13985732" y="5360347"/>
          <a:ext cx="3305806" cy="486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Total Profit(USD)</a:t>
          </a:r>
        </a:p>
      </xdr:txBody>
    </xdr:sp>
    <xdr:clientData/>
  </xdr:twoCellAnchor>
  <xdr:twoCellAnchor>
    <xdr:from>
      <xdr:col>7</xdr:col>
      <xdr:colOff>42295</xdr:colOff>
      <xdr:row>46</xdr:row>
      <xdr:rowOff>30480</xdr:rowOff>
    </xdr:from>
    <xdr:to>
      <xdr:col>20</xdr:col>
      <xdr:colOff>31101</xdr:colOff>
      <xdr:row>66</xdr:row>
      <xdr:rowOff>77755</xdr:rowOff>
    </xdr:to>
    <xdr:graphicFrame macro="">
      <xdr:nvGraphicFramePr>
        <xdr:cNvPr id="38" name="Chart 1">
          <a:extLst>
            <a:ext uri="{FF2B5EF4-FFF2-40B4-BE49-F238E27FC236}">
              <a16:creationId xmlns:a16="http://schemas.microsoft.com/office/drawing/2014/main" id="{00000000-0008-0000-00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51724</xdr:colOff>
      <xdr:row>49</xdr:row>
      <xdr:rowOff>69273</xdr:rowOff>
    </xdr:from>
    <xdr:to>
      <xdr:col>20</xdr:col>
      <xdr:colOff>46182</xdr:colOff>
      <xdr:row>49</xdr:row>
      <xdr:rowOff>75507</xdr:rowOff>
    </xdr:to>
    <xdr:cxnSp macro="">
      <xdr:nvCxnSpPr>
        <xdr:cNvPr id="39" name="Straight Connector 38">
          <a:extLst>
            <a:ext uri="{FF2B5EF4-FFF2-40B4-BE49-F238E27FC236}">
              <a16:creationId xmlns:a16="http://schemas.microsoft.com/office/drawing/2014/main" id="{00000000-0008-0000-0000-000027000000}"/>
            </a:ext>
          </a:extLst>
        </xdr:cNvPr>
        <xdr:cNvCxnSpPr/>
      </xdr:nvCxnSpPr>
      <xdr:spPr>
        <a:xfrm flipV="1">
          <a:off x="4254269" y="9120909"/>
          <a:ext cx="7799186" cy="6234"/>
        </a:xfrm>
        <a:prstGeom prst="line">
          <a:avLst/>
        </a:prstGeom>
        <a:ln w="22225">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157452</xdr:colOff>
      <xdr:row>49</xdr:row>
      <xdr:rowOff>55251</xdr:rowOff>
    </xdr:from>
    <xdr:to>
      <xdr:col>34</xdr:col>
      <xdr:colOff>131885</xdr:colOff>
      <xdr:row>49</xdr:row>
      <xdr:rowOff>87923</xdr:rowOff>
    </xdr:to>
    <xdr:cxnSp macro="">
      <xdr:nvCxnSpPr>
        <xdr:cNvPr id="42" name="Straight Connector 41">
          <a:extLst>
            <a:ext uri="{FF2B5EF4-FFF2-40B4-BE49-F238E27FC236}">
              <a16:creationId xmlns:a16="http://schemas.microsoft.com/office/drawing/2014/main" id="{00000000-0008-0000-0000-00002A000000}"/>
            </a:ext>
          </a:extLst>
        </xdr:cNvPr>
        <xdr:cNvCxnSpPr/>
      </xdr:nvCxnSpPr>
      <xdr:spPr>
        <a:xfrm>
          <a:off x="13082144" y="8671713"/>
          <a:ext cx="7975433" cy="32672"/>
        </a:xfrm>
        <a:prstGeom prst="line">
          <a:avLst/>
        </a:prstGeom>
        <a:ln w="22225">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205046</xdr:colOff>
      <xdr:row>46</xdr:row>
      <xdr:rowOff>45719</xdr:rowOff>
    </xdr:from>
    <xdr:to>
      <xdr:col>19</xdr:col>
      <xdr:colOff>254000</xdr:colOff>
      <xdr:row>53</xdr:row>
      <xdr:rowOff>69273</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007955" y="8543174"/>
          <a:ext cx="6652954" cy="131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bg1"/>
              </a:solidFill>
            </a:rPr>
            <a:t>PROFIT EARN BY EACH EMPLOYEE</a:t>
          </a:r>
        </a:p>
      </xdr:txBody>
    </xdr:sp>
    <xdr:clientData/>
  </xdr:twoCellAnchor>
  <xdr:twoCellAnchor>
    <xdr:from>
      <xdr:col>6</xdr:col>
      <xdr:colOff>147205</xdr:colOff>
      <xdr:row>69</xdr:row>
      <xdr:rowOff>25596</xdr:rowOff>
    </xdr:from>
    <xdr:to>
      <xdr:col>35</xdr:col>
      <xdr:colOff>14655</xdr:colOff>
      <xdr:row>89</xdr:row>
      <xdr:rowOff>53731</xdr:rowOff>
    </xdr:to>
    <xdr:sp macro="" textlink="">
      <xdr:nvSpPr>
        <xdr:cNvPr id="43" name="Rectangle 42">
          <a:extLst>
            <a:ext uri="{FF2B5EF4-FFF2-40B4-BE49-F238E27FC236}">
              <a16:creationId xmlns:a16="http://schemas.microsoft.com/office/drawing/2014/main" id="{00000000-0008-0000-0000-00002B000000}"/>
            </a:ext>
          </a:extLst>
        </xdr:cNvPr>
        <xdr:cNvSpPr/>
      </xdr:nvSpPr>
      <xdr:spPr>
        <a:xfrm>
          <a:off x="3766705" y="13170096"/>
          <a:ext cx="17361700" cy="3838135"/>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8344</xdr:colOff>
      <xdr:row>73</xdr:row>
      <xdr:rowOff>161193</xdr:rowOff>
    </xdr:from>
    <xdr:to>
      <xdr:col>18</xdr:col>
      <xdr:colOff>161192</xdr:colOff>
      <xdr:row>89</xdr:row>
      <xdr:rowOff>43962</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4932036" y="12997962"/>
          <a:ext cx="6307464" cy="2696308"/>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29308</xdr:colOff>
      <xdr:row>73</xdr:row>
      <xdr:rowOff>161192</xdr:rowOff>
    </xdr:from>
    <xdr:to>
      <xdr:col>34</xdr:col>
      <xdr:colOff>84465</xdr:colOff>
      <xdr:row>89</xdr:row>
      <xdr:rowOff>73268</xdr:rowOff>
    </xdr:to>
    <xdr:sp macro="" textlink="">
      <xdr:nvSpPr>
        <xdr:cNvPr id="57" name="Rectangle 56">
          <a:extLst>
            <a:ext uri="{FF2B5EF4-FFF2-40B4-BE49-F238E27FC236}">
              <a16:creationId xmlns:a16="http://schemas.microsoft.com/office/drawing/2014/main" id="{00000000-0008-0000-0000-000039000000}"/>
            </a:ext>
          </a:extLst>
        </xdr:cNvPr>
        <xdr:cNvSpPr/>
      </xdr:nvSpPr>
      <xdr:spPr>
        <a:xfrm>
          <a:off x="14800385" y="12997961"/>
          <a:ext cx="6209772" cy="2725615"/>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0</xdr:colOff>
      <xdr:row>73</xdr:row>
      <xdr:rowOff>43961</xdr:rowOff>
    </xdr:from>
    <xdr:to>
      <xdr:col>18</xdr:col>
      <xdr:colOff>161191</xdr:colOff>
      <xdr:row>77</xdr:row>
      <xdr:rowOff>14653</xdr:rowOff>
    </xdr:to>
    <xdr:sp macro="" textlink="">
      <xdr:nvSpPr>
        <xdr:cNvPr id="58" name="Rectangle 57">
          <a:extLst>
            <a:ext uri="{FF2B5EF4-FFF2-40B4-BE49-F238E27FC236}">
              <a16:creationId xmlns:a16="http://schemas.microsoft.com/office/drawing/2014/main" id="{00000000-0008-0000-0000-00003A000000}"/>
            </a:ext>
          </a:extLst>
        </xdr:cNvPr>
        <xdr:cNvSpPr/>
      </xdr:nvSpPr>
      <xdr:spPr>
        <a:xfrm>
          <a:off x="4923692" y="12880730"/>
          <a:ext cx="6315807" cy="674077"/>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IN" sz="1100"/>
        </a:p>
      </xdr:txBody>
    </xdr:sp>
    <xdr:clientData/>
  </xdr:twoCellAnchor>
  <xdr:twoCellAnchor>
    <xdr:from>
      <xdr:col>24</xdr:col>
      <xdr:colOff>14654</xdr:colOff>
      <xdr:row>73</xdr:row>
      <xdr:rowOff>14655</xdr:rowOff>
    </xdr:from>
    <xdr:to>
      <xdr:col>34</xdr:col>
      <xdr:colOff>102577</xdr:colOff>
      <xdr:row>77</xdr:row>
      <xdr:rowOff>0</xdr:rowOff>
    </xdr:to>
    <xdr:sp macro="" textlink="">
      <xdr:nvSpPr>
        <xdr:cNvPr id="59" name="Rectangle 58">
          <a:extLst>
            <a:ext uri="{FF2B5EF4-FFF2-40B4-BE49-F238E27FC236}">
              <a16:creationId xmlns:a16="http://schemas.microsoft.com/office/drawing/2014/main" id="{00000000-0008-0000-0000-00003B000000}"/>
            </a:ext>
          </a:extLst>
        </xdr:cNvPr>
        <xdr:cNvSpPr/>
      </xdr:nvSpPr>
      <xdr:spPr>
        <a:xfrm>
          <a:off x="14785731" y="12851424"/>
          <a:ext cx="6242538" cy="68873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IN" sz="1100"/>
        </a:p>
      </xdr:txBody>
    </xdr:sp>
    <xdr:clientData/>
  </xdr:twoCellAnchor>
  <xdr:twoCellAnchor>
    <xdr:from>
      <xdr:col>7</xdr:col>
      <xdr:colOff>575991</xdr:colOff>
      <xdr:row>76</xdr:row>
      <xdr:rowOff>177509</xdr:rowOff>
    </xdr:from>
    <xdr:to>
      <xdr:col>18</xdr:col>
      <xdr:colOff>161637</xdr:colOff>
      <xdr:row>77</xdr:row>
      <xdr:rowOff>23091</xdr:rowOff>
    </xdr:to>
    <xdr:cxnSp macro="">
      <xdr:nvCxnSpPr>
        <xdr:cNvPr id="60" name="Straight Connector 59">
          <a:extLst>
            <a:ext uri="{FF2B5EF4-FFF2-40B4-BE49-F238E27FC236}">
              <a16:creationId xmlns:a16="http://schemas.microsoft.com/office/drawing/2014/main" id="{00000000-0008-0000-0000-00003C000000}"/>
            </a:ext>
          </a:extLst>
        </xdr:cNvPr>
        <xdr:cNvCxnSpPr/>
      </xdr:nvCxnSpPr>
      <xdr:spPr>
        <a:xfrm>
          <a:off x="4778536" y="14216782"/>
          <a:ext cx="6189646" cy="30309"/>
        </a:xfrm>
        <a:prstGeom prst="line">
          <a:avLst/>
        </a:prstGeom>
        <a:ln w="22225">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14654</xdr:colOff>
      <xdr:row>77</xdr:row>
      <xdr:rowOff>0</xdr:rowOff>
    </xdr:from>
    <xdr:to>
      <xdr:col>34</xdr:col>
      <xdr:colOff>102577</xdr:colOff>
      <xdr:row>77</xdr:row>
      <xdr:rowOff>12069</xdr:rowOff>
    </xdr:to>
    <xdr:cxnSp macro="">
      <xdr:nvCxnSpPr>
        <xdr:cNvPr id="61" name="Straight Connector 60">
          <a:extLst>
            <a:ext uri="{FF2B5EF4-FFF2-40B4-BE49-F238E27FC236}">
              <a16:creationId xmlns:a16="http://schemas.microsoft.com/office/drawing/2014/main" id="{00000000-0008-0000-0000-00003D000000}"/>
            </a:ext>
          </a:extLst>
        </xdr:cNvPr>
        <xdr:cNvCxnSpPr/>
      </xdr:nvCxnSpPr>
      <xdr:spPr>
        <a:xfrm flipV="1">
          <a:off x="14785731" y="13540154"/>
          <a:ext cx="6242538" cy="12069"/>
        </a:xfrm>
        <a:prstGeom prst="line">
          <a:avLst/>
        </a:prstGeom>
        <a:ln w="22225">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371172</xdr:colOff>
      <xdr:row>73</xdr:row>
      <xdr:rowOff>146055</xdr:rowOff>
    </xdr:from>
    <xdr:to>
      <xdr:col>13</xdr:col>
      <xdr:colOff>366345</xdr:colOff>
      <xdr:row>77</xdr:row>
      <xdr:rowOff>73268</xdr:rowOff>
    </xdr:to>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5294864" y="12982824"/>
          <a:ext cx="3072481" cy="630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0" u="none" strike="noStrike">
              <a:solidFill>
                <a:schemeClr val="bg1"/>
              </a:solidFill>
              <a:effectLst/>
              <a:latin typeface="+mn-lt"/>
              <a:ea typeface="+mn-ea"/>
              <a:cs typeface="+mn-cs"/>
            </a:rPr>
            <a:t>MAX PROFIT PER UNIT</a:t>
          </a:r>
          <a:r>
            <a:rPr lang="en-IN" sz="2400">
              <a:solidFill>
                <a:schemeClr val="bg1"/>
              </a:solidFill>
            </a:rPr>
            <a:t> </a:t>
          </a:r>
        </a:p>
      </xdr:txBody>
    </xdr:sp>
    <xdr:clientData/>
  </xdr:twoCellAnchor>
  <xdr:twoCellAnchor>
    <xdr:from>
      <xdr:col>24</xdr:col>
      <xdr:colOff>512963</xdr:colOff>
      <xdr:row>73</xdr:row>
      <xdr:rowOff>122691</xdr:rowOff>
    </xdr:from>
    <xdr:to>
      <xdr:col>30</xdr:col>
      <xdr:colOff>424962</xdr:colOff>
      <xdr:row>78</xdr:row>
      <xdr:rowOff>58616</xdr:rowOff>
    </xdr:to>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15284040" y="12959460"/>
          <a:ext cx="3604768" cy="815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i="0" u="none" strike="noStrike">
              <a:solidFill>
                <a:schemeClr val="bg1"/>
              </a:solidFill>
              <a:effectLst/>
              <a:latin typeface="+mn-lt"/>
              <a:ea typeface="+mn-ea"/>
              <a:cs typeface="+mn-cs"/>
            </a:rPr>
            <a:t>PROFIBILITY</a:t>
          </a:r>
          <a:r>
            <a:rPr lang="en-IN" sz="2000" b="1" i="0" u="none" strike="noStrike">
              <a:solidFill>
                <a:schemeClr val="bg1"/>
              </a:solidFill>
              <a:effectLst/>
              <a:latin typeface="+mn-lt"/>
              <a:ea typeface="+mn-ea"/>
              <a:cs typeface="+mn-cs"/>
            </a:rPr>
            <a:t> /UNIT</a:t>
          </a:r>
          <a:endParaRPr lang="en-IN" sz="2000">
            <a:solidFill>
              <a:schemeClr val="bg1"/>
            </a:solidFill>
          </a:endParaRPr>
        </a:p>
      </xdr:txBody>
    </xdr:sp>
    <xdr:clientData/>
  </xdr:twoCellAnchor>
  <xdr:twoCellAnchor>
    <xdr:from>
      <xdr:col>26</xdr:col>
      <xdr:colOff>123915</xdr:colOff>
      <xdr:row>79</xdr:row>
      <xdr:rowOff>76638</xdr:rowOff>
    </xdr:from>
    <xdr:to>
      <xdr:col>32</xdr:col>
      <xdr:colOff>263770</xdr:colOff>
      <xdr:row>85</xdr:row>
      <xdr:rowOff>161191</xdr:rowOff>
    </xdr:to>
    <xdr:sp macro="" textlink="Analysis!AH40">
      <xdr:nvSpPr>
        <xdr:cNvPr id="48" name="TextBox 47">
          <a:extLst>
            <a:ext uri="{FF2B5EF4-FFF2-40B4-BE49-F238E27FC236}">
              <a16:creationId xmlns:a16="http://schemas.microsoft.com/office/drawing/2014/main" id="{00000000-0008-0000-0000-000030000000}"/>
            </a:ext>
          </a:extLst>
        </xdr:cNvPr>
        <xdr:cNvSpPr txBox="1"/>
      </xdr:nvSpPr>
      <xdr:spPr>
        <a:xfrm>
          <a:off x="16125915" y="13968484"/>
          <a:ext cx="3832624" cy="1139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93A830-6251-4C8F-8C00-48CAA56CF144}" type="TxLink">
            <a:rPr lang="en-US" sz="4000" b="1" i="0" u="none" strike="noStrike">
              <a:solidFill>
                <a:srgbClr val="002060"/>
              </a:solidFill>
              <a:latin typeface="Calibri"/>
              <a:cs typeface="Calibri"/>
            </a:rPr>
            <a:pPr/>
            <a:t>31 /Unit</a:t>
          </a:fld>
          <a:endParaRPr lang="en-IN" sz="4000" b="1">
            <a:solidFill>
              <a:srgbClr val="002060"/>
            </a:solidFill>
          </a:endParaRPr>
        </a:p>
      </xdr:txBody>
    </xdr:sp>
    <xdr:clientData/>
  </xdr:twoCellAnchor>
  <mc:AlternateContent xmlns:mc="http://schemas.openxmlformats.org/markup-compatibility/2006">
    <mc:Choice xmlns:a14="http://schemas.microsoft.com/office/drawing/2010/main" Requires="a14">
      <xdr:twoCellAnchor editAs="oneCell">
        <xdr:from>
          <xdr:col>29</xdr:col>
          <xdr:colOff>366347</xdr:colOff>
          <xdr:row>77</xdr:row>
          <xdr:rowOff>146538</xdr:rowOff>
        </xdr:from>
        <xdr:to>
          <xdr:col>34</xdr:col>
          <xdr:colOff>58616</xdr:colOff>
          <xdr:row>88</xdr:row>
          <xdr:rowOff>58615</xdr:rowOff>
        </xdr:to>
        <xdr:pic>
          <xdr:nvPicPr>
            <xdr:cNvPr id="69" name="Picture 68">
              <a:extLst>
                <a:ext uri="{FF2B5EF4-FFF2-40B4-BE49-F238E27FC236}">
                  <a16:creationId xmlns:a16="http://schemas.microsoft.com/office/drawing/2014/main" id="{00000000-0008-0000-0000-000045000000}"/>
                </a:ext>
              </a:extLst>
            </xdr:cNvPr>
            <xdr:cNvPicPr>
              <a:picLocks noChangeAspect="1" noChangeArrowheads="1"/>
              <a:extLst>
                <a:ext uri="{84589F7E-364E-4C9E-8A38-B11213B215E9}">
                  <a14:cameraTool cellRange="Analysis!$AN$8:$AO$11" spid="_x0000_s8781"/>
                </a:ext>
              </a:extLst>
            </xdr:cNvPicPr>
          </xdr:nvPicPr>
          <xdr:blipFill>
            <a:blip xmlns:r="http://schemas.openxmlformats.org/officeDocument/2006/relationships" r:embed="rId9"/>
            <a:srcRect/>
            <a:stretch>
              <a:fillRect/>
            </a:stretch>
          </xdr:blipFill>
          <xdr:spPr bwMode="auto">
            <a:xfrm>
              <a:off x="18214732" y="13686692"/>
              <a:ext cx="2769576" cy="184638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19</xdr:col>
      <xdr:colOff>397874</xdr:colOff>
      <xdr:row>75</xdr:row>
      <xdr:rowOff>15983</xdr:rowOff>
    </xdr:from>
    <xdr:to>
      <xdr:col>22</xdr:col>
      <xdr:colOff>498230</xdr:colOff>
      <xdr:row>85</xdr:row>
      <xdr:rowOff>150237</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10"/>
        <a:stretch>
          <a:fillRect/>
        </a:stretch>
      </xdr:blipFill>
      <xdr:spPr>
        <a:xfrm>
          <a:off x="12091643" y="13204445"/>
          <a:ext cx="1946741" cy="1892715"/>
        </a:xfrm>
        <a:prstGeom prst="rect">
          <a:avLst/>
        </a:prstGeom>
      </xdr:spPr>
    </xdr:pic>
    <xdr:clientData/>
  </xdr:twoCellAnchor>
  <xdr:twoCellAnchor>
    <xdr:from>
      <xdr:col>12</xdr:col>
      <xdr:colOff>316378</xdr:colOff>
      <xdr:row>79</xdr:row>
      <xdr:rowOff>137385</xdr:rowOff>
    </xdr:from>
    <xdr:to>
      <xdr:col>16</xdr:col>
      <xdr:colOff>432986</xdr:colOff>
      <xdr:row>85</xdr:row>
      <xdr:rowOff>29655</xdr:rowOff>
    </xdr:to>
    <xdr:sp macro="" textlink="Analysis!AH49">
      <xdr:nvSpPr>
        <xdr:cNvPr id="51" name="TextBox 50">
          <a:extLst>
            <a:ext uri="{FF2B5EF4-FFF2-40B4-BE49-F238E27FC236}">
              <a16:creationId xmlns:a16="http://schemas.microsoft.com/office/drawing/2014/main" id="{00000000-0008-0000-0000-000033000000}"/>
            </a:ext>
          </a:extLst>
        </xdr:cNvPr>
        <xdr:cNvSpPr txBox="1"/>
      </xdr:nvSpPr>
      <xdr:spPr>
        <a:xfrm>
          <a:off x="7568516" y="14667937"/>
          <a:ext cx="2533987" cy="995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981AB7-2EF1-4868-8E0C-AB5D25B2D004}" type="TxLink">
            <a:rPr lang="en-US" sz="4400" b="1" i="0" u="none" strike="noStrike">
              <a:solidFill>
                <a:schemeClr val="accent1">
                  <a:lumMod val="50000"/>
                </a:schemeClr>
              </a:solidFill>
              <a:latin typeface="Calibri"/>
              <a:cs typeface="Calibri"/>
            </a:rPr>
            <a:pPr/>
            <a:t>17 / Unit</a:t>
          </a:fld>
          <a:endParaRPr lang="en-IN" sz="16600" b="1">
            <a:solidFill>
              <a:schemeClr val="accent1">
                <a:lumMod val="50000"/>
              </a:schemeClr>
            </a:solidFill>
          </a:endParaRPr>
        </a:p>
      </xdr:txBody>
    </xdr:sp>
    <xdr:clientData/>
  </xdr:twoCellAnchor>
  <xdr:twoCellAnchor editAs="oneCell">
    <xdr:from>
      <xdr:col>17</xdr:col>
      <xdr:colOff>140231</xdr:colOff>
      <xdr:row>18</xdr:row>
      <xdr:rowOff>121914</xdr:rowOff>
    </xdr:from>
    <xdr:to>
      <xdr:col>17</xdr:col>
      <xdr:colOff>426072</xdr:colOff>
      <xdr:row>20</xdr:row>
      <xdr:rowOff>5890</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saturation sat="200000"/>
                  </a14:imgEffect>
                </a14:imgLayer>
              </a14:imgProps>
            </a:ext>
          </a:extLst>
        </a:blip>
        <a:stretch>
          <a:fillRect/>
        </a:stretch>
      </xdr:blipFill>
      <xdr:spPr>
        <a:xfrm>
          <a:off x="10437000" y="3287145"/>
          <a:ext cx="285841" cy="235668"/>
        </a:xfrm>
        <a:prstGeom prst="rect">
          <a:avLst/>
        </a:prstGeom>
      </xdr:spPr>
    </xdr:pic>
    <xdr:clientData/>
  </xdr:twoCellAnchor>
  <xdr:twoCellAnchor>
    <xdr:from>
      <xdr:col>17</xdr:col>
      <xdr:colOff>474410</xdr:colOff>
      <xdr:row>17</xdr:row>
      <xdr:rowOff>157606</xdr:rowOff>
    </xdr:from>
    <xdr:to>
      <xdr:col>25</xdr:col>
      <xdr:colOff>467147</xdr:colOff>
      <xdr:row>20</xdr:row>
      <xdr:rowOff>72825</xdr:rowOff>
    </xdr:to>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10771179" y="3146991"/>
          <a:ext cx="4838276" cy="442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cap="none" spc="0">
              <a:ln w="76200">
                <a:prstDash val="solid"/>
              </a:ln>
              <a:solidFill>
                <a:srgbClr val="002060"/>
              </a:solidFill>
              <a:effectLst>
                <a:glow rad="101600">
                  <a:schemeClr val="accent1">
                    <a:lumMod val="40000"/>
                    <a:lumOff val="60000"/>
                    <a:alpha val="60000"/>
                  </a:schemeClr>
                </a:glow>
              </a:effectLst>
            </a:rPr>
            <a:t>SALES</a:t>
          </a:r>
          <a:r>
            <a:rPr lang="en-IN" sz="2800" b="1" cap="none" spc="0" baseline="0">
              <a:ln w="76200">
                <a:prstDash val="solid"/>
              </a:ln>
              <a:solidFill>
                <a:srgbClr val="002060"/>
              </a:solidFill>
              <a:effectLst>
                <a:glow rad="101600">
                  <a:schemeClr val="accent1">
                    <a:lumMod val="40000"/>
                    <a:lumOff val="60000"/>
                    <a:alpha val="60000"/>
                  </a:schemeClr>
                </a:glow>
                <a:reflection blurRad="6350" stA="53000" endA="300" endPos="35500" dir="5400000" sy="-90000" algn="bl" rotWithShape="0"/>
              </a:effectLst>
            </a:rPr>
            <a:t> </a:t>
          </a:r>
          <a:r>
            <a:rPr lang="en-IN" sz="2800" b="1" cap="none" spc="0" baseline="0">
              <a:ln w="76200">
                <a:prstDash val="solid"/>
              </a:ln>
              <a:solidFill>
                <a:srgbClr val="002060"/>
              </a:solidFill>
              <a:effectLst>
                <a:glow rad="101600">
                  <a:schemeClr val="accent1">
                    <a:lumMod val="40000"/>
                    <a:lumOff val="60000"/>
                    <a:alpha val="60000"/>
                  </a:schemeClr>
                </a:glow>
              </a:effectLst>
            </a:rPr>
            <a:t>DASHBOARD (2014)</a:t>
          </a:r>
          <a:endParaRPr lang="en-IN" sz="2800" b="1" cap="none" spc="0">
            <a:ln w="76200">
              <a:prstDash val="solid"/>
            </a:ln>
            <a:solidFill>
              <a:srgbClr val="002060"/>
            </a:solidFill>
            <a:effectLst>
              <a:glow rad="101600">
                <a:schemeClr val="accent1">
                  <a:lumMod val="40000"/>
                  <a:lumOff val="60000"/>
                  <a:alpha val="60000"/>
                </a:schemeClr>
              </a:glow>
            </a:effectLst>
          </a:endParaRPr>
        </a:p>
      </xdr:txBody>
    </xdr:sp>
    <xdr:clientData/>
  </xdr:twoCellAnchor>
  <xdr:twoCellAnchor>
    <xdr:from>
      <xdr:col>1</xdr:col>
      <xdr:colOff>305485</xdr:colOff>
      <xdr:row>37</xdr:row>
      <xdr:rowOff>32219</xdr:rowOff>
    </xdr:from>
    <xdr:to>
      <xdr:col>5</xdr:col>
      <xdr:colOff>248093</xdr:colOff>
      <xdr:row>53</xdr:row>
      <xdr:rowOff>35442</xdr:rowOff>
    </xdr:to>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907997" y="6588963"/>
          <a:ext cx="2352654" cy="283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rPr>
            <a:t>-- Sales</a:t>
          </a:r>
          <a:r>
            <a:rPr lang="en-IN" sz="2400" b="1" baseline="0">
              <a:solidFill>
                <a:schemeClr val="bg1"/>
              </a:solidFill>
            </a:rPr>
            <a:t> Team --</a:t>
          </a:r>
          <a:endParaRPr lang="en-IN" sz="2400" b="1">
            <a:solidFill>
              <a:schemeClr val="bg1"/>
            </a:solidFill>
          </a:endParaRPr>
        </a:p>
      </xdr:txBody>
    </xdr:sp>
    <xdr:clientData/>
  </xdr:twoCellAnchor>
  <xdr:twoCellAnchor>
    <xdr:from>
      <xdr:col>2</xdr:col>
      <xdr:colOff>192131</xdr:colOff>
      <xdr:row>42</xdr:row>
      <xdr:rowOff>168225</xdr:rowOff>
    </xdr:from>
    <xdr:to>
      <xdr:col>9</xdr:col>
      <xdr:colOff>434585</xdr:colOff>
      <xdr:row>86</xdr:row>
      <xdr:rowOff>8650</xdr:rowOff>
    </xdr:to>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1416774" y="7597725"/>
          <a:ext cx="4528704" cy="7623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bg2">
                  <a:lumMod val="90000"/>
                </a:schemeClr>
              </a:solidFill>
            </a:rPr>
            <a:t>Ashley Thomas</a:t>
          </a:r>
        </a:p>
        <a:p>
          <a:endParaRPr lang="en-IN" sz="2800" b="1">
            <a:solidFill>
              <a:schemeClr val="bg2">
                <a:lumMod val="90000"/>
              </a:schemeClr>
            </a:solidFill>
          </a:endParaRPr>
        </a:p>
        <a:p>
          <a:r>
            <a:rPr lang="en-IN" sz="2800" b="1">
              <a:solidFill>
                <a:schemeClr val="bg2">
                  <a:lumMod val="90000"/>
                </a:schemeClr>
              </a:solidFill>
            </a:rPr>
            <a:t>John</a:t>
          </a:r>
          <a:r>
            <a:rPr lang="en-IN" sz="2800" b="1" baseline="0">
              <a:solidFill>
                <a:schemeClr val="bg2">
                  <a:lumMod val="90000"/>
                </a:schemeClr>
              </a:solidFill>
            </a:rPr>
            <a:t> Terry</a:t>
          </a:r>
        </a:p>
        <a:p>
          <a:endParaRPr lang="en-IN" sz="2800" b="1" baseline="0">
            <a:solidFill>
              <a:schemeClr val="bg2">
                <a:lumMod val="90000"/>
              </a:schemeClr>
            </a:solidFill>
          </a:endParaRPr>
        </a:p>
        <a:p>
          <a:r>
            <a:rPr lang="en-IN" sz="2800" b="1" baseline="0">
              <a:solidFill>
                <a:schemeClr val="bg2">
                  <a:lumMod val="90000"/>
                </a:schemeClr>
              </a:solidFill>
            </a:rPr>
            <a:t>Leo Paul</a:t>
          </a:r>
        </a:p>
        <a:p>
          <a:endParaRPr lang="en-IN" sz="2800" b="1" baseline="0">
            <a:solidFill>
              <a:schemeClr val="bg2">
                <a:lumMod val="90000"/>
              </a:schemeClr>
            </a:solidFill>
          </a:endParaRPr>
        </a:p>
        <a:p>
          <a:r>
            <a:rPr lang="en-IN" sz="2800" b="1" baseline="0">
              <a:solidFill>
                <a:schemeClr val="bg2">
                  <a:lumMod val="90000"/>
                </a:schemeClr>
              </a:solidFill>
            </a:rPr>
            <a:t>Peter Jones</a:t>
          </a:r>
        </a:p>
        <a:p>
          <a:endParaRPr lang="en-IN" sz="2800" b="1" baseline="0">
            <a:solidFill>
              <a:schemeClr val="bg2">
                <a:lumMod val="90000"/>
              </a:schemeClr>
            </a:solidFill>
          </a:endParaRPr>
        </a:p>
        <a:p>
          <a:r>
            <a:rPr lang="en-IN" sz="2800" b="1" baseline="0">
              <a:solidFill>
                <a:schemeClr val="bg2">
                  <a:lumMod val="90000"/>
                </a:schemeClr>
              </a:solidFill>
            </a:rPr>
            <a:t>Shane Bond</a:t>
          </a:r>
          <a:endParaRPr lang="en-IN" sz="2800" b="1">
            <a:solidFill>
              <a:schemeClr val="bg2">
                <a:lumMod val="90000"/>
              </a:schemeClr>
            </a:solidFill>
          </a:endParaRPr>
        </a:p>
      </xdr:txBody>
    </xdr:sp>
    <xdr:clientData/>
  </xdr:twoCellAnchor>
  <xdr:twoCellAnchor editAs="oneCell">
    <xdr:from>
      <xdr:col>1</xdr:col>
      <xdr:colOff>320384</xdr:colOff>
      <xdr:row>43</xdr:row>
      <xdr:rowOff>86189</xdr:rowOff>
    </xdr:from>
    <xdr:to>
      <xdr:col>2</xdr:col>
      <xdr:colOff>86589</xdr:colOff>
      <xdr:row>45</xdr:row>
      <xdr:rowOff>94847</xdr:rowOff>
    </xdr:to>
    <xdr:pic>
      <xdr:nvPicPr>
        <xdr:cNvPr id="119" name="Picture 118">
          <a:extLst>
            <a:ext uri="{FF2B5EF4-FFF2-40B4-BE49-F238E27FC236}">
              <a16:creationId xmlns:a16="http://schemas.microsoft.com/office/drawing/2014/main" id="{00000000-0008-0000-0000-000077000000}"/>
            </a:ext>
          </a:extLst>
        </xdr:cNvPr>
        <xdr:cNvPicPr>
          <a:picLocks noChangeAspect="1"/>
        </xdr:cNvPicPr>
      </xdr:nvPicPr>
      <xdr:blipFill>
        <a:blip xmlns:r="http://schemas.openxmlformats.org/officeDocument/2006/relationships" r:embed="rId13"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922896" y="7706189"/>
          <a:ext cx="368716" cy="363077"/>
        </a:xfrm>
        <a:prstGeom prst="rect">
          <a:avLst/>
        </a:prstGeom>
        <a:effectLst/>
      </xdr:spPr>
    </xdr:pic>
    <xdr:clientData/>
  </xdr:twoCellAnchor>
  <xdr:twoCellAnchor editAs="oneCell">
    <xdr:from>
      <xdr:col>1</xdr:col>
      <xdr:colOff>312127</xdr:colOff>
      <xdr:row>48</xdr:row>
      <xdr:rowOff>60614</xdr:rowOff>
    </xdr:from>
    <xdr:to>
      <xdr:col>2</xdr:col>
      <xdr:colOff>95649</xdr:colOff>
      <xdr:row>50</xdr:row>
      <xdr:rowOff>86590</xdr:rowOff>
    </xdr:to>
    <xdr:pic>
      <xdr:nvPicPr>
        <xdr:cNvPr id="129" name="Picture 128">
          <a:extLst>
            <a:ext uri="{FF2B5EF4-FFF2-40B4-BE49-F238E27FC236}">
              <a16:creationId xmlns:a16="http://schemas.microsoft.com/office/drawing/2014/main" id="{00000000-0008-0000-0000-000081000000}"/>
            </a:ext>
          </a:extLst>
        </xdr:cNvPr>
        <xdr:cNvPicPr>
          <a:picLocks noChangeAspect="1"/>
        </xdr:cNvPicPr>
      </xdr:nvPicPr>
      <xdr:blipFill>
        <a:blip xmlns:r="http://schemas.openxmlformats.org/officeDocument/2006/relationships" r:embed="rId14"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914639" y="8566661"/>
          <a:ext cx="386033" cy="380394"/>
        </a:xfrm>
        <a:prstGeom prst="rect">
          <a:avLst/>
        </a:prstGeom>
        <a:effectLst/>
      </xdr:spPr>
    </xdr:pic>
    <xdr:clientData/>
  </xdr:twoCellAnchor>
  <xdr:twoCellAnchor editAs="oneCell">
    <xdr:from>
      <xdr:col>1</xdr:col>
      <xdr:colOff>318128</xdr:colOff>
      <xdr:row>58</xdr:row>
      <xdr:rowOff>55137</xdr:rowOff>
    </xdr:from>
    <xdr:to>
      <xdr:col>2</xdr:col>
      <xdr:colOff>87796</xdr:colOff>
      <xdr:row>60</xdr:row>
      <xdr:rowOff>67259</xdr:rowOff>
    </xdr:to>
    <xdr:pic>
      <xdr:nvPicPr>
        <xdr:cNvPr id="130" name="Picture 129">
          <a:extLst>
            <a:ext uri="{FF2B5EF4-FFF2-40B4-BE49-F238E27FC236}">
              <a16:creationId xmlns:a16="http://schemas.microsoft.com/office/drawing/2014/main" id="{00000000-0008-0000-0000-000082000000}"/>
            </a:ext>
          </a:extLst>
        </xdr:cNvPr>
        <xdr:cNvPicPr>
          <a:picLocks noChangeAspect="1"/>
        </xdr:cNvPicPr>
      </xdr:nvPicPr>
      <xdr:blipFill>
        <a:blip xmlns:r="http://schemas.openxmlformats.org/officeDocument/2006/relationships" r:embed="rId15"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920640" y="10333277"/>
          <a:ext cx="372179" cy="366540"/>
        </a:xfrm>
        <a:prstGeom prst="rect">
          <a:avLst/>
        </a:prstGeom>
        <a:effectLst/>
      </xdr:spPr>
    </xdr:pic>
    <xdr:clientData/>
  </xdr:twoCellAnchor>
  <xdr:twoCellAnchor editAs="oneCell">
    <xdr:from>
      <xdr:col>1</xdr:col>
      <xdr:colOff>313333</xdr:colOff>
      <xdr:row>53</xdr:row>
      <xdr:rowOff>34635</xdr:rowOff>
    </xdr:from>
    <xdr:to>
      <xdr:col>2</xdr:col>
      <xdr:colOff>105519</xdr:colOff>
      <xdr:row>55</xdr:row>
      <xdr:rowOff>69274</xdr:rowOff>
    </xdr:to>
    <xdr:pic>
      <xdr:nvPicPr>
        <xdr:cNvPr id="131" name="Picture 130">
          <a:extLst>
            <a:ext uri="{FF2B5EF4-FFF2-40B4-BE49-F238E27FC236}">
              <a16:creationId xmlns:a16="http://schemas.microsoft.com/office/drawing/2014/main" id="{00000000-0008-0000-0000-000083000000}"/>
            </a:ext>
          </a:extLst>
        </xdr:cNvPr>
        <xdr:cNvPicPr>
          <a:picLocks noChangeAspect="1"/>
        </xdr:cNvPicPr>
      </xdr:nvPicPr>
      <xdr:blipFill>
        <a:blip xmlns:r="http://schemas.openxmlformats.org/officeDocument/2006/relationships" r:embed="rId16"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915845" y="9426728"/>
          <a:ext cx="394697" cy="389058"/>
        </a:xfrm>
        <a:prstGeom prst="rect">
          <a:avLst/>
        </a:prstGeom>
        <a:effectLst/>
      </xdr:spPr>
    </xdr:pic>
    <xdr:clientData/>
  </xdr:twoCellAnchor>
  <xdr:twoCellAnchor editAs="oneCell">
    <xdr:from>
      <xdr:col>1</xdr:col>
      <xdr:colOff>321995</xdr:colOff>
      <xdr:row>63</xdr:row>
      <xdr:rowOff>85787</xdr:rowOff>
    </xdr:from>
    <xdr:to>
      <xdr:col>2</xdr:col>
      <xdr:colOff>96863</xdr:colOff>
      <xdr:row>65</xdr:row>
      <xdr:rowOff>103108</xdr:rowOff>
    </xdr:to>
    <xdr:pic>
      <xdr:nvPicPr>
        <xdr:cNvPr id="132" name="Picture 131">
          <a:extLst>
            <a:ext uri="{FF2B5EF4-FFF2-40B4-BE49-F238E27FC236}">
              <a16:creationId xmlns:a16="http://schemas.microsoft.com/office/drawing/2014/main" id="{00000000-0008-0000-0000-000084000000}"/>
            </a:ext>
          </a:extLst>
        </xdr:cNvPr>
        <xdr:cNvPicPr>
          <a:picLocks noChangeAspect="1"/>
        </xdr:cNvPicPr>
      </xdr:nvPicPr>
      <xdr:blipFill>
        <a:blip xmlns:r="http://schemas.openxmlformats.org/officeDocument/2006/relationships" r:embed="rId17"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924507" y="11249973"/>
          <a:ext cx="377379" cy="371740"/>
        </a:xfrm>
        <a:prstGeom prst="rect">
          <a:avLst/>
        </a:prstGeom>
        <a:effectLst/>
      </xdr:spPr>
    </xdr:pic>
    <xdr:clientData/>
  </xdr:twoCellAnchor>
  <xdr:twoCellAnchor editAs="oneCell">
    <xdr:from>
      <xdr:col>1</xdr:col>
      <xdr:colOff>8203</xdr:colOff>
      <xdr:row>21</xdr:row>
      <xdr:rowOff>141907</xdr:rowOff>
    </xdr:from>
    <xdr:to>
      <xdr:col>5</xdr:col>
      <xdr:colOff>108857</xdr:colOff>
      <xdr:row>29</xdr:row>
      <xdr:rowOff>106088</xdr:rowOff>
    </xdr:to>
    <xdr:pic>
      <xdr:nvPicPr>
        <xdr:cNvPr id="121" name="Picture 120">
          <a:extLst>
            <a:ext uri="{FF2B5EF4-FFF2-40B4-BE49-F238E27FC236}">
              <a16:creationId xmlns:a16="http://schemas.microsoft.com/office/drawing/2014/main" id="{00000000-0008-0000-0000-000079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31658" y="3778725"/>
          <a:ext cx="2594472" cy="1349636"/>
        </a:xfrm>
        <a:prstGeom prst="rect">
          <a:avLst/>
        </a:prstGeom>
      </xdr:spPr>
    </xdr:pic>
    <xdr:clientData/>
  </xdr:twoCellAnchor>
  <xdr:twoCellAnchor>
    <xdr:from>
      <xdr:col>6</xdr:col>
      <xdr:colOff>161636</xdr:colOff>
      <xdr:row>90</xdr:row>
      <xdr:rowOff>138547</xdr:rowOff>
    </xdr:from>
    <xdr:to>
      <xdr:col>34</xdr:col>
      <xdr:colOff>577272</xdr:colOff>
      <xdr:row>116</xdr:row>
      <xdr:rowOff>138546</xdr:rowOff>
    </xdr:to>
    <xdr:graphicFrame macro="">
      <xdr:nvGraphicFramePr>
        <xdr:cNvPr id="76" name="Chart 75">
          <a:extLst>
            <a:ext uri="{FF2B5EF4-FFF2-40B4-BE49-F238E27FC236}">
              <a16:creationId xmlns:a16="http://schemas.microsoft.com/office/drawing/2014/main" id="{00000000-0008-0000-0000-00004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0</xdr:colOff>
      <xdr:row>76</xdr:row>
      <xdr:rowOff>46182</xdr:rowOff>
    </xdr:from>
    <xdr:to>
      <xdr:col>6</xdr:col>
      <xdr:colOff>19538</xdr:colOff>
      <xdr:row>107</xdr:row>
      <xdr:rowOff>70182</xdr:rowOff>
    </xdr:to>
    <mc:AlternateContent xmlns:mc="http://schemas.openxmlformats.org/markup-compatibility/2006" xmlns:a14="http://schemas.microsoft.com/office/drawing/2010/main">
      <mc:Choice Requires="a14">
        <xdr:graphicFrame macro="">
          <xdr:nvGraphicFramePr>
            <xdr:cNvPr id="44" name="Employee">
              <a:extLst>
                <a:ext uri="{FF2B5EF4-FFF2-40B4-BE49-F238E27FC236}">
                  <a16:creationId xmlns:a16="http://schemas.microsoft.com/office/drawing/2014/main" id="{00000000-0008-0000-0000-00002C000000}"/>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0" y="13410490"/>
              <a:ext cx="3653692" cy="5475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293079</xdr:colOff>
      <xdr:row>79</xdr:row>
      <xdr:rowOff>14653</xdr:rowOff>
    </xdr:from>
    <xdr:to>
      <xdr:col>25</xdr:col>
      <xdr:colOff>551802</xdr:colOff>
      <xdr:row>83</xdr:row>
      <xdr:rowOff>161191</xdr:rowOff>
    </xdr:to>
    <xdr:pic>
      <xdr:nvPicPr>
        <xdr:cNvPr id="91" name="Picture 90">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10"/>
        <a:stretch>
          <a:fillRect/>
        </a:stretch>
      </xdr:blipFill>
      <xdr:spPr>
        <a:xfrm>
          <a:off x="15064156" y="13906499"/>
          <a:ext cx="874184" cy="849923"/>
        </a:xfrm>
        <a:prstGeom prst="rect">
          <a:avLst/>
        </a:prstGeom>
      </xdr:spPr>
    </xdr:pic>
    <xdr:clientData/>
  </xdr:twoCellAnchor>
  <xdr:twoCellAnchor editAs="oneCell">
    <xdr:from>
      <xdr:col>9</xdr:col>
      <xdr:colOff>301422</xdr:colOff>
      <xdr:row>79</xdr:row>
      <xdr:rowOff>14655</xdr:rowOff>
    </xdr:from>
    <xdr:to>
      <xdr:col>11</xdr:col>
      <xdr:colOff>14655</xdr:colOff>
      <xdr:row>84</xdr:row>
      <xdr:rowOff>53378</xdr:rowOff>
    </xdr:to>
    <xdr:pic>
      <xdr:nvPicPr>
        <xdr:cNvPr id="92" name="Picture 91">
          <a:extLst>
            <a:ext uri="{FF2B5EF4-FFF2-40B4-BE49-F238E27FC236}">
              <a16:creationId xmlns:a16="http://schemas.microsoft.com/office/drawing/2014/main" id="{00000000-0008-0000-0000-00005C000000}"/>
            </a:ext>
          </a:extLst>
        </xdr:cNvPr>
        <xdr:cNvPicPr>
          <a:picLocks noChangeAspect="1"/>
        </xdr:cNvPicPr>
      </xdr:nvPicPr>
      <xdr:blipFill>
        <a:blip xmlns:r="http://schemas.openxmlformats.org/officeDocument/2006/relationships" r:embed="rId10"/>
        <a:stretch>
          <a:fillRect/>
        </a:stretch>
      </xdr:blipFill>
      <xdr:spPr>
        <a:xfrm>
          <a:off x="5840576" y="13906501"/>
          <a:ext cx="944156" cy="917954"/>
        </a:xfrm>
        <a:prstGeom prst="rect">
          <a:avLst/>
        </a:prstGeom>
      </xdr:spPr>
    </xdr:pic>
    <xdr:clientData/>
  </xdr:twoCellAnchor>
  <xdr:twoCellAnchor>
    <xdr:from>
      <xdr:col>6</xdr:col>
      <xdr:colOff>50800</xdr:colOff>
      <xdr:row>117</xdr:row>
      <xdr:rowOff>127000</xdr:rowOff>
    </xdr:from>
    <xdr:to>
      <xdr:col>34</xdr:col>
      <xdr:colOff>584200</xdr:colOff>
      <xdr:row>164</xdr:row>
      <xdr:rowOff>50800</xdr:rowOff>
    </xdr:to>
    <xdr:graphicFrame macro="">
      <xdr:nvGraphicFramePr>
        <xdr:cNvPr id="74" name="Chart 73">
          <a:extLst>
            <a:ext uri="{FF2B5EF4-FFF2-40B4-BE49-F238E27FC236}">
              <a16:creationId xmlns:a16="http://schemas.microsoft.com/office/drawing/2014/main" id="{00000000-0008-0000-00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0.00669</cdr:y>
    </cdr:from>
    <cdr:to>
      <cdr:x>1</cdr:x>
      <cdr:y>0.16064</cdr:y>
    </cdr:to>
    <cdr:sp macro="" textlink="">
      <cdr:nvSpPr>
        <cdr:cNvPr id="2" name="Rectangle 1">
          <a:extLst xmlns:a="http://schemas.openxmlformats.org/drawingml/2006/main">
            <a:ext uri="{FF2B5EF4-FFF2-40B4-BE49-F238E27FC236}">
              <a16:creationId xmlns:a16="http://schemas.microsoft.com/office/drawing/2014/main" id="{39D2B4AD-132D-4761-963B-09983E76BEE3}"/>
            </a:ext>
          </a:extLst>
        </cdr:cNvPr>
        <cdr:cNvSpPr/>
      </cdr:nvSpPr>
      <cdr:spPr>
        <a:xfrm xmlns:a="http://schemas.openxmlformats.org/drawingml/2006/main">
          <a:off x="0" y="12700"/>
          <a:ext cx="3375660" cy="292100"/>
        </a:xfrm>
        <a:prstGeom xmlns:a="http://schemas.openxmlformats.org/drawingml/2006/main" prst="rect">
          <a:avLst/>
        </a:prstGeom>
        <a:solidFill xmlns:a="http://schemas.openxmlformats.org/drawingml/2006/main">
          <a:schemeClr val="tx2">
            <a:alpha val="94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106680</xdr:colOff>
      <xdr:row>33</xdr:row>
      <xdr:rowOff>68580</xdr:rowOff>
    </xdr:from>
    <xdr:to>
      <xdr:col>11</xdr:col>
      <xdr:colOff>76200</xdr:colOff>
      <xdr:row>48</xdr:row>
      <xdr:rowOff>53340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274320</xdr:colOff>
      <xdr:row>58</xdr:row>
      <xdr:rowOff>144780</xdr:rowOff>
    </xdr:from>
    <xdr:to>
      <xdr:col>11</xdr:col>
      <xdr:colOff>495300</xdr:colOff>
      <xdr:row>71</xdr:row>
      <xdr:rowOff>175260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670560</xdr:colOff>
      <xdr:row>85</xdr:row>
      <xdr:rowOff>30480</xdr:rowOff>
    </xdr:from>
    <xdr:to>
      <xdr:col>7</xdr:col>
      <xdr:colOff>22860</xdr:colOff>
      <xdr:row>100</xdr:row>
      <xdr:rowOff>30480</xdr:rowOff>
    </xdr:to>
    <xdr:graphicFrame macro="">
      <xdr:nvGraphicFramePr>
        <xdr:cNvPr id="5" name="Chart 1">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68580</xdr:colOff>
      <xdr:row>8</xdr:row>
      <xdr:rowOff>99060</xdr:rowOff>
    </xdr:from>
    <xdr:to>
      <xdr:col>52</xdr:col>
      <xdr:colOff>350520</xdr:colOff>
      <xdr:row>23</xdr:row>
      <xdr:rowOff>99060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9525</xdr:colOff>
      <xdr:row>4</xdr:row>
      <xdr:rowOff>76201</xdr:rowOff>
    </xdr:from>
    <xdr:to>
      <xdr:col>10</xdr:col>
      <xdr:colOff>409575</xdr:colOff>
      <xdr:row>5</xdr:row>
      <xdr:rowOff>152400</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5495925" y="807721"/>
          <a:ext cx="1009650" cy="259079"/>
        </a:xfrm>
        <a:prstGeom prst="rect">
          <a:avLst/>
        </a:prstGeom>
        <a:solidFill>
          <a:srgbClr val="6B6B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latin typeface="Tahoma" panose="020B0604030504040204" pitchFamily="34" charset="0"/>
              <a:ea typeface="Tahoma" panose="020B0604030504040204" pitchFamily="34" charset="0"/>
              <a:cs typeface="Tahoma" panose="020B0604030504040204" pitchFamily="34" charset="0"/>
            </a:rPr>
            <a:t>Data</a:t>
          </a:r>
        </a:p>
      </xdr:txBody>
    </xdr:sp>
    <xdr:clientData/>
  </xdr:twoCellAnchor>
  <xdr:twoCellAnchor>
    <xdr:from>
      <xdr:col>4</xdr:col>
      <xdr:colOff>133350</xdr:colOff>
      <xdr:row>10</xdr:row>
      <xdr:rowOff>142876</xdr:rowOff>
    </xdr:from>
    <xdr:to>
      <xdr:col>5</xdr:col>
      <xdr:colOff>533400</xdr:colOff>
      <xdr:row>12</xdr:row>
      <xdr:rowOff>28575</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2571750" y="1971676"/>
          <a:ext cx="1009650" cy="251459"/>
        </a:xfrm>
        <a:prstGeom prst="rect">
          <a:avLst/>
        </a:prstGeom>
        <a:solidFill>
          <a:srgbClr val="6B6B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latin typeface="Tahoma" panose="020B0604030504040204" pitchFamily="34" charset="0"/>
              <a:ea typeface="Tahoma" panose="020B0604030504040204" pitchFamily="34" charset="0"/>
              <a:cs typeface="Tahoma" panose="020B0604030504040204" pitchFamily="34" charset="0"/>
            </a:rPr>
            <a:t>List</a:t>
          </a:r>
        </a:p>
      </xdr:txBody>
    </xdr:sp>
    <xdr:clientData/>
  </xdr:twoCellAnchor>
  <xdr:twoCellAnchor>
    <xdr:from>
      <xdr:col>8</xdr:col>
      <xdr:colOff>354589</xdr:colOff>
      <xdr:row>8</xdr:row>
      <xdr:rowOff>63210</xdr:rowOff>
    </xdr:from>
    <xdr:to>
      <xdr:col>10</xdr:col>
      <xdr:colOff>512185</xdr:colOff>
      <xdr:row>14</xdr:row>
      <xdr:rowOff>184438</xdr:rowOff>
    </xdr:to>
    <xdr:sp macro="" textlink="">
      <xdr:nvSpPr>
        <xdr:cNvPr id="6" name="Oval 5">
          <a:extLst>
            <a:ext uri="{FF2B5EF4-FFF2-40B4-BE49-F238E27FC236}">
              <a16:creationId xmlns:a16="http://schemas.microsoft.com/office/drawing/2014/main" id="{00000000-0008-0000-0300-000006000000}"/>
            </a:ext>
          </a:extLst>
        </xdr:cNvPr>
        <xdr:cNvSpPr/>
      </xdr:nvSpPr>
      <xdr:spPr>
        <a:xfrm>
          <a:off x="5231389" y="1526250"/>
          <a:ext cx="1376796" cy="12185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Tahoma" panose="020B0604030504040204" pitchFamily="34" charset="0"/>
              <a:ea typeface="Tahoma" panose="020B0604030504040204" pitchFamily="34" charset="0"/>
              <a:cs typeface="Tahoma" panose="020B0604030504040204" pitchFamily="34" charset="0"/>
            </a:rPr>
            <a:t>Analysis</a:t>
          </a:r>
        </a:p>
      </xdr:txBody>
    </xdr:sp>
    <xdr:clientData/>
  </xdr:twoCellAnchor>
  <xdr:oneCellAnchor>
    <xdr:from>
      <xdr:col>1</xdr:col>
      <xdr:colOff>495300</xdr:colOff>
      <xdr:row>9</xdr:row>
      <xdr:rowOff>38100</xdr:rowOff>
    </xdr:from>
    <xdr:ext cx="714375" cy="691515"/>
    <xdr:pic>
      <xdr:nvPicPr>
        <xdr:cNvPr id="7" name="Graphic 6" descr="Man">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1104900" y="1684020"/>
          <a:ext cx="714375" cy="691515"/>
        </a:xfrm>
        <a:prstGeom prst="rect">
          <a:avLst/>
        </a:prstGeom>
      </xdr:spPr>
    </xdr:pic>
    <xdr:clientData/>
  </xdr:oneCellAnchor>
  <xdr:twoCellAnchor>
    <xdr:from>
      <xdr:col>2</xdr:col>
      <xdr:colOff>504825</xdr:colOff>
      <xdr:row>11</xdr:row>
      <xdr:rowOff>85725</xdr:rowOff>
    </xdr:from>
    <xdr:to>
      <xdr:col>4</xdr:col>
      <xdr:colOff>57150</xdr:colOff>
      <xdr:row>11</xdr:row>
      <xdr:rowOff>95250</xdr:rowOff>
    </xdr:to>
    <xdr:cxnSp macro="">
      <xdr:nvCxnSpPr>
        <xdr:cNvPr id="8" name="Straight Arrow Connector 7">
          <a:extLst>
            <a:ext uri="{FF2B5EF4-FFF2-40B4-BE49-F238E27FC236}">
              <a16:creationId xmlns:a16="http://schemas.microsoft.com/office/drawing/2014/main" id="{00000000-0008-0000-0300-000008000000}"/>
            </a:ext>
          </a:extLst>
        </xdr:cNvPr>
        <xdr:cNvCxnSpPr/>
      </xdr:nvCxnSpPr>
      <xdr:spPr>
        <a:xfrm flipV="1">
          <a:off x="1724025" y="2097405"/>
          <a:ext cx="7715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11</xdr:row>
      <xdr:rowOff>85727</xdr:rowOff>
    </xdr:from>
    <xdr:to>
      <xdr:col>8</xdr:col>
      <xdr:colOff>209550</xdr:colOff>
      <xdr:row>11</xdr:row>
      <xdr:rowOff>95250</xdr:rowOff>
    </xdr:to>
    <xdr:cxnSp macro="">
      <xdr:nvCxnSpPr>
        <xdr:cNvPr id="9" name="Straight Arrow Connector 8">
          <a:extLst>
            <a:ext uri="{FF2B5EF4-FFF2-40B4-BE49-F238E27FC236}">
              <a16:creationId xmlns:a16="http://schemas.microsoft.com/office/drawing/2014/main" id="{00000000-0008-0000-0300-000009000000}"/>
            </a:ext>
          </a:extLst>
        </xdr:cNvPr>
        <xdr:cNvCxnSpPr/>
      </xdr:nvCxnSpPr>
      <xdr:spPr>
        <a:xfrm>
          <a:off x="3667125" y="2097407"/>
          <a:ext cx="1419225" cy="95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38100</xdr:colOff>
      <xdr:row>15</xdr:row>
      <xdr:rowOff>161925</xdr:rowOff>
    </xdr:from>
    <xdr:ext cx="990600" cy="944880"/>
    <xdr:pic>
      <xdr:nvPicPr>
        <xdr:cNvPr id="10" name="Graphic 9" descr="Monitor">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5524500" y="2905125"/>
          <a:ext cx="990600" cy="944880"/>
        </a:xfrm>
        <a:prstGeom prst="rect">
          <a:avLst/>
        </a:prstGeom>
      </xdr:spPr>
    </xdr:pic>
    <xdr:clientData/>
  </xdr:oneCellAnchor>
  <xdr:twoCellAnchor>
    <xdr:from>
      <xdr:col>9</xdr:col>
      <xdr:colOff>457200</xdr:colOff>
      <xdr:row>6</xdr:row>
      <xdr:rowOff>47625</xdr:rowOff>
    </xdr:from>
    <xdr:to>
      <xdr:col>9</xdr:col>
      <xdr:colOff>466725</xdr:colOff>
      <xdr:row>8</xdr:row>
      <xdr:rowOff>9525</xdr:rowOff>
    </xdr:to>
    <xdr:cxnSp macro="">
      <xdr:nvCxnSpPr>
        <xdr:cNvPr id="13" name="Straight Arrow Connector 12">
          <a:extLst>
            <a:ext uri="{FF2B5EF4-FFF2-40B4-BE49-F238E27FC236}">
              <a16:creationId xmlns:a16="http://schemas.microsoft.com/office/drawing/2014/main" id="{00000000-0008-0000-0300-00000D000000}"/>
            </a:ext>
          </a:extLst>
        </xdr:cNvPr>
        <xdr:cNvCxnSpPr/>
      </xdr:nvCxnSpPr>
      <xdr:spPr>
        <a:xfrm>
          <a:off x="5943600" y="1144905"/>
          <a:ext cx="9525" cy="3276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15</xdr:row>
      <xdr:rowOff>35298</xdr:rowOff>
    </xdr:from>
    <xdr:to>
      <xdr:col>9</xdr:col>
      <xdr:colOff>466725</xdr:colOff>
      <xdr:row>16</xdr:row>
      <xdr:rowOff>79003</xdr:rowOff>
    </xdr:to>
    <xdr:cxnSp macro="">
      <xdr:nvCxnSpPr>
        <xdr:cNvPr id="16" name="Straight Arrow Connector 15">
          <a:extLst>
            <a:ext uri="{FF2B5EF4-FFF2-40B4-BE49-F238E27FC236}">
              <a16:creationId xmlns:a16="http://schemas.microsoft.com/office/drawing/2014/main" id="{00000000-0008-0000-0300-000010000000}"/>
            </a:ext>
          </a:extLst>
        </xdr:cNvPr>
        <xdr:cNvCxnSpPr/>
      </xdr:nvCxnSpPr>
      <xdr:spPr>
        <a:xfrm>
          <a:off x="5943600" y="2778498"/>
          <a:ext cx="9525" cy="2265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ikha" refreshedDate="44275.59214375" createdVersion="6" refreshedVersion="6" minRefreshableVersion="3" recordCount="337">
  <cacheSource type="worksheet">
    <worksheetSource ref="A1:Q1048576" sheet="Data"/>
  </cacheSource>
  <cacheFields count="18">
    <cacheField name="Segment" numFmtId="0">
      <sharedItems containsBlank="1" count="6">
        <s v="Government"/>
        <s v="Midmarket"/>
        <s v="Channel Partners"/>
        <s v="Enterprise"/>
        <s v="Small Business"/>
        <m/>
      </sharedItems>
    </cacheField>
    <cacheField name="Employee" numFmtId="0">
      <sharedItems containsBlank="1" count="6">
        <s v="Peter Jones"/>
        <s v="Shane Bond"/>
        <s v="Leo Paul"/>
        <s v="Ashley Thomas"/>
        <s v="John Terry"/>
        <m/>
      </sharedItems>
    </cacheField>
    <cacheField name="Product" numFmtId="0">
      <sharedItems containsBlank="1" count="5">
        <s v="Computer"/>
        <s v="Printer"/>
        <s v="Projector"/>
        <s v="Phone"/>
        <m/>
      </sharedItems>
    </cacheField>
    <cacheField name="Discount Band" numFmtId="0">
      <sharedItems containsBlank="1"/>
    </cacheField>
    <cacheField name="Units Sold" numFmtId="0">
      <sharedItems containsString="0" containsBlank="1" containsNumber="1" minValue="200" maxValue="4492.5"/>
    </cacheField>
    <cacheField name="Manufacturing Price" numFmtId="0">
      <sharedItems containsString="0" containsBlank="1" containsNumber="1" containsInteger="1" minValue="3" maxValue="260"/>
    </cacheField>
    <cacheField name="Sale Price" numFmtId="0">
      <sharedItems containsString="0" containsBlank="1" containsNumber="1" containsInteger="1" minValue="7" maxValue="350"/>
    </cacheField>
    <cacheField name="Gross Sales" numFmtId="0">
      <sharedItems containsString="0" containsBlank="1" containsNumber="1" minValue="1799" maxValue="1207500"/>
    </cacheField>
    <cacheField name="Discounts" numFmtId="0">
      <sharedItems containsString="0" containsBlank="1" containsNumber="1" minValue="0" maxValue="149677.5"/>
    </cacheField>
    <cacheField name=" Sales" numFmtId="0">
      <sharedItems containsString="0" containsBlank="1" containsNumber="1" minValue="1655.08" maxValue="1159200" count="296">
        <n v="32370"/>
        <n v="26420"/>
        <n v="32670"/>
        <n v="13320"/>
        <n v="37050"/>
        <n v="529550"/>
        <n v="13815"/>
        <n v="30216"/>
        <n v="37980"/>
        <n v="18540"/>
        <n v="333187.5"/>
        <n v="287400"/>
        <n v="15022"/>
        <n v="9225"/>
        <n v="5840"/>
        <n v="14610"/>
        <n v="352100"/>
        <n v="4404"/>
        <n v="6181"/>
        <n v="37080"/>
        <n v="8001"/>
        <n v="36340"/>
        <n v="962500"/>
        <n v="23436"/>
        <n v="527437.5"/>
        <n v="11802"/>
        <n v="25692"/>
        <n v="27338.850000000002"/>
        <n v="34095.599999999999"/>
        <n v="7137.9"/>
        <n v="22073.040000000001"/>
        <n v="419265"/>
        <n v="17525.97"/>
        <n v="17166.599999999999"/>
        <n v="31731.48"/>
        <n v="484060.5"/>
        <n v="746707.5"/>
        <n v="32877.9"/>
        <n v="683397"/>
        <n v="27234.899999999998"/>
        <n v="12681.9"/>
        <n v="22482.9"/>
        <n v="31133.024999999998"/>
        <n v="89966.25"/>
        <n v="97391.25"/>
        <n v="225596.25"/>
        <n v="11092.95"/>
        <n v="862785"/>
        <n v="90956.25"/>
        <n v="15229.2"/>
        <n v="978236"/>
        <n v="13429.92"/>
        <n v="30693.599999999999"/>
        <n v="8114.4"/>
        <n v="34736.1"/>
        <n v="269892"/>
        <n v="508032"/>
        <n v="81095"/>
        <n v="563304"/>
        <n v="334302.5"/>
        <n v="12406.8"/>
        <n v="12747.84"/>
        <n v="76146"/>
        <n v="323694"/>
        <n v="278810"/>
        <n v="24225.599999999999"/>
        <n v="18443.599999999999"/>
        <n v="514524.375"/>
        <n v="50052"/>
        <n v="200499"/>
        <n v="22663.08"/>
        <n v="13294.82"/>
        <n v="22127.64"/>
        <n v="3693.76"/>
        <n v="156048.75"/>
        <n v="206852.5"/>
        <n v="708439.5"/>
        <n v="215097.5"/>
        <n v="190362.5"/>
        <n v="15940.98"/>
        <n v="243591.25"/>
        <n v="16121.4"/>
        <n v="29246.400000000001"/>
        <n v="582048"/>
        <n v="92064"/>
        <n v="28324.799999999999"/>
        <n v="535392"/>
        <n v="136560"/>
        <n v="28566.720000000001"/>
        <n v="95400"/>
        <n v="407376"/>
        <n v="840384"/>
        <n v="1159200"/>
        <n v="358560"/>
        <n v="3139.2"/>
        <n v="39820.800000000003"/>
        <n v="20275.2"/>
        <n v="626640"/>
        <n v="128880"/>
        <n v="640752"/>
        <n v="9123.7999999999993"/>
        <n v="17881.849999999999"/>
        <n v="27713.4"/>
        <n v="11191.95"/>
        <n v="12802.2"/>
        <n v="21261"/>
        <n v="12722.4"/>
        <n v="29697"/>
        <n v="282435"/>
        <n v="39771.75"/>
        <n v="3790.5"/>
        <n v="16538.55"/>
        <n v="460346.25"/>
        <n v="26698.799999999999"/>
        <n v="24757"/>
        <n v="457995"/>
        <n v="15474.55"/>
        <n v="200165"/>
        <n v="37335"/>
        <n v="50597"/>
        <n v="448875"/>
        <n v="183540"/>
        <n v="356250"/>
        <n v="53594.100000000006"/>
        <n v="21009"/>
        <n v="40100.400000000001"/>
        <n v="6339.36"/>
        <n v="28623"/>
        <n v="322420"/>
        <n v="480340"/>
        <n v="30715.439999999999"/>
        <n v="492184"/>
        <n v="552391"/>
        <n v="30991.8"/>
        <n v="24576.3"/>
        <n v="16257.3"/>
        <n v="8113.32"/>
        <n v="21025.439999999999"/>
        <n v="26114.400000000001"/>
        <n v="26136.720000000001"/>
        <n v="7388.85"/>
        <n v="573205.5"/>
        <n v="124992"/>
        <n v="608499"/>
        <n v="36753.599999999999"/>
        <n v="474858"/>
        <n v="29308.95"/>
        <n v="28551"/>
        <n v="936138"/>
        <n v="20794.8"/>
        <n v="382788"/>
        <n v="3142.7200000000003"/>
        <n v="23588.799999999999"/>
        <n v="1655.08"/>
        <n v="6762"/>
        <n v="438564"/>
        <n v="34513.800000000003"/>
        <n v="13027.2"/>
        <n v="11868"/>
        <n v="431112"/>
        <n v="9811.7999999999993"/>
        <n v="8107.96"/>
        <n v="7051.8"/>
        <n v="25134.400000000001"/>
        <n v="678960"/>
        <n v="4366.32"/>
        <n v="10291.120000000001"/>
        <n v="35585.599999999999"/>
        <n v="55071.199999999997"/>
        <n v="18721.080000000002"/>
        <n v="27968"/>
        <n v="175260"/>
        <n v="298662"/>
        <n v="1038082.5"/>
        <n v="530621"/>
        <n v="25345.32"/>
        <n v="700245"/>
        <n v="769814.5"/>
        <n v="50163.75"/>
        <n v="16748.55"/>
        <n v="361452"/>
        <n v="659613.5"/>
        <n v="404176.5"/>
        <n v="30830.799999999999"/>
        <n v="12066.6"/>
        <n v="5217.03"/>
        <n v="17253.599999999999"/>
        <n v="3318.77"/>
        <n v="17708.599999999999"/>
        <n v="18891.599999999999"/>
        <n v="2293.1999999999998"/>
        <n v="22256.324999999997"/>
        <n v="14666.4"/>
        <n v="728595"/>
        <n v="27972"/>
        <n v="35172"/>
        <n v="159570"/>
        <n v="4338"/>
        <n v="705600"/>
        <n v="808110"/>
        <n v="38021.399999999994"/>
        <n v="36702"/>
        <n v="27799.200000000001"/>
        <n v="222705"/>
        <n v="230310"/>
        <n v="15774.36"/>
        <n v="42713.324999999997"/>
        <n v="5040.96"/>
        <n v="20687.16"/>
        <n v="246708"/>
        <n v="750537"/>
        <n v="238609"/>
        <n v="28795.95"/>
        <n v="233091"/>
        <n v="19971.599999999999"/>
        <n v="655551.75"/>
        <n v="42997.68"/>
        <n v="25904.340000000004"/>
        <n v="42613.2"/>
        <n v="26486.400000000001"/>
        <n v="364722"/>
        <n v="46796.2"/>
        <n v="272888"/>
        <n v="35494.800000000003"/>
        <n v="8936.4"/>
        <n v="468072"/>
        <n v="14907.2"/>
        <n v="16841.439999999999"/>
        <n v="922680"/>
        <n v="15928"/>
        <n v="490952"/>
        <n v="358776"/>
        <n v="567600"/>
        <n v="368676"/>
        <n v="21700.799999999999"/>
        <n v="83160"/>
        <n v="21076.44"/>
        <n v="44378.399999999994"/>
        <n v="28100.16"/>
        <n v="26945.599999999999"/>
        <n v="33499.35"/>
        <n v="281053.5"/>
        <n v="545055"/>
        <n v="299171.25"/>
        <n v="7904.82"/>
        <n v="6305.76"/>
        <n v="39237"/>
        <n v="21732.6"/>
        <n v="8760.4650000000001"/>
        <n v="210627"/>
        <n v="45953.4"/>
        <n v="47119.199999999997"/>
        <n v="801444"/>
        <n v="5961.24"/>
        <n v="16418.64"/>
        <n v="20423.25"/>
        <n v="108706.5"/>
        <n v="10575.72"/>
        <n v="7247.1"/>
        <n v="4280.3999999999996"/>
        <n v="44358.8"/>
        <n v="29979.599999999999"/>
        <n v="1685.6"/>
        <n v="1763.8600000000001"/>
        <n v="3586.2"/>
        <n v="41761.599999999999"/>
        <n v="22794.3"/>
        <n v="14375.76"/>
        <n v="206658"/>
        <n v="385968"/>
        <n v="260580"/>
        <n v="19517.7"/>
        <n v="29670"/>
        <n v="670477.5"/>
        <n v="360899"/>
        <n v="60200"/>
        <n v="2335.7600000000002"/>
        <n v="4472"/>
        <n v="30072.48"/>
        <n v="10420.619999999999"/>
        <n v="210700"/>
        <n v="354277"/>
        <n v="229104"/>
        <n v="25542"/>
        <n v="139230"/>
        <n v="19686"/>
        <n v="32627.25"/>
        <n v="15083.25"/>
        <n v="848172.5"/>
        <n v="14981.25"/>
        <n v="9322.7999999999993"/>
        <n v="4981"/>
        <n v="631125"/>
        <n v="8139.6"/>
        <n v="4301.8500000000004"/>
        <m/>
      </sharedItems>
    </cacheField>
    <cacheField name="COGS" numFmtId="0">
      <sharedItems containsString="0" containsBlank="1" containsNumber="1" minValue="1101" maxValue="950625"/>
    </cacheField>
    <cacheField name="Profit" numFmtId="0">
      <sharedItems containsString="0" containsBlank="1" containsNumber="1" minValue="0" maxValue="262200"/>
    </cacheField>
    <cacheField name="Date" numFmtId="0">
      <sharedItems containsNonDate="0" containsDate="1" containsString="0" containsBlank="1" minDate="2014-01-01T00:00:00" maxDate="2014-12-02T00:00:00"/>
    </cacheField>
    <cacheField name="Month Number" numFmtId="0">
      <sharedItems containsString="0" containsBlank="1" containsNumber="1" containsInteger="1" minValue="1" maxValue="12"/>
    </cacheField>
    <cacheField name="Month Name" numFmtId="0">
      <sharedItems containsBlank="1" count="13">
        <s v="January"/>
        <s v="June"/>
        <s v="December"/>
        <s v="March"/>
        <s v="July"/>
        <s v="August"/>
        <s v="September"/>
        <s v="February"/>
        <s v="October"/>
        <s v="April"/>
        <s v="May"/>
        <s v="November"/>
        <m/>
      </sharedItems>
    </cacheField>
    <cacheField name="Year" numFmtId="0">
      <sharedItems containsBlank="1"/>
    </cacheField>
    <cacheField name="Profit per Unit" numFmtId="0">
      <sharedItems containsString="0" containsBlank="1" containsNumber="1" minValue="0" maxValue="90"/>
    </cacheField>
    <cacheField name="Field1" numFmtId="0" formula="'Units Sold'" databaseField="0"/>
  </cacheFields>
  <extLst>
    <ext xmlns:x14="http://schemas.microsoft.com/office/spreadsheetml/2009/9/main" uri="{725AE2AE-9491-48be-B2B4-4EB974FC3084}">
      <x14:pivotCacheDefinition pivotCacheId="179140950"/>
    </ext>
  </extLst>
</pivotCacheDefinition>
</file>

<file path=xl/pivotCache/pivotCacheDefinition2.xml><?xml version="1.0" encoding="utf-8"?>
<pivotCacheDefinition xmlns="http://schemas.openxmlformats.org/spreadsheetml/2006/main" xmlns:r="http://schemas.openxmlformats.org/officeDocument/2006/relationships" invalid="1" saveData="0" refreshedBy="Shikha" refreshedDate="44277.534477314817" backgroundQuery="1" createdVersion="6" refreshedVersion="6" minRefreshableVersion="3" recordCount="0" supportSubquery="1" supportAdvancedDrill="1">
  <cacheSource type="external" connectionId="1"/>
  <cacheFields count="3">
    <cacheField name="[Table3].[Year].[Year]" caption="Year" numFmtId="0" hierarchy="21" level="1">
      <sharedItems count="1">
        <s v="2014"/>
      </sharedItems>
    </cacheField>
    <cacheField name="[Table3].[Employee].[Employee]" caption="Employee" numFmtId="0" hierarchy="7" level="1">
      <sharedItems count="5">
        <s v="Ashley Thomas"/>
        <s v="John Terry"/>
        <s v="Leo Paul"/>
        <s v="Peter Jones"/>
        <s v="Shane Bond"/>
      </sharedItems>
    </cacheField>
    <cacheField name="[Measures].[Sum of Profit]" caption="Sum of Profit" numFmtId="0" hierarchy="26" level="32767"/>
  </cacheFields>
  <cacheHierarchies count="27">
    <cacheHierarchy uniqueName="[Range].[month]" caption="month" attribute="1" defaultMemberUniqueName="[Range].[month].[All]" allUniqueName="[Range].[month].[All]" dimensionUniqueName="[Range]" displayFolder="" count="0" memberValueDatatype="130" unbalanced="0"/>
    <cacheHierarchy uniqueName="[Range].[net sale]" caption="net sale" attribute="1" defaultMemberUniqueName="[Range].[net sale].[All]" allUniqueName="[Range].[net sale].[All]" dimensionUniqueName="[Range]" displayFolder="" count="0" memberValueDatatype="5" unbalanced="0"/>
    <cacheHierarchy uniqueName="[Range].[net profit]" caption="net profit" attribute="1" defaultMemberUniqueName="[Range].[net profit].[All]" allUniqueName="[Range].[net profit].[All]" dimensionUniqueName="[Range]" displayFolder="" count="0" memberValueDatatype="5" unbalanced="0"/>
    <cacheHierarchy uniqueName="[Range].[unit sold]" caption="unit sold" attribute="1" defaultMemberUniqueName="[Range].[unit sold].[All]" allUniqueName="[Range].[unit sold].[All]" dimensionUniqueName="[Range]" displayFolder="" count="0" memberValueDatatype="5" unbalanced="0"/>
    <cacheHierarchy uniqueName="[Range].[profit/unit]" caption="profit/unit" attribute="1" defaultMemberUniqueName="[Range].[profit/unit].[All]" allUniqueName="[Range].[profit/unit].[All]" dimensionUniqueName="[Range]" displayFolder="" count="0" memberValueDatatype="5" unbalanced="0"/>
    <cacheHierarchy uniqueName="[Range].[margin]" caption="margin" attribute="1" defaultMemberUniqueName="[Range].[margin].[All]" allUniqueName="[Range].[margin].[All]" dimensionUniqueName="[Range]" displayFolder="" count="0" memberValueDatatype="5" unbalanced="0"/>
    <cacheHierarchy uniqueName="[Table3].[Segment]" caption="Segment" attribute="1" defaultMemberUniqueName="[Table3].[Segment].[All]" allUniqueName="[Table3].[Segment].[All]" dimensionUniqueName="[Table3]" displayFolder="" count="0" memberValueDatatype="130" unbalanced="0"/>
    <cacheHierarchy uniqueName="[Table3].[Employee]" caption="Employee" attribute="1" defaultMemberUniqueName="[Table3].[Employee].[All]" allUniqueName="[Table3].[Employee].[All]" dimensionUniqueName="[Table3]" displayFolder="" count="2" memberValueDatatype="130" unbalanced="0">
      <fieldsUsage count="2">
        <fieldUsage x="-1"/>
        <fieldUsage x="1"/>
      </fieldsUsage>
    </cacheHierarchy>
    <cacheHierarchy uniqueName="[Table3].[Product]" caption="Product" attribute="1" defaultMemberUniqueName="[Table3].[Product].[All]" allUniqueName="[Table3].[Product].[All]" dimensionUniqueName="[Table3]" displayFolder="" count="0" memberValueDatatype="130" unbalanced="0"/>
    <cacheHierarchy uniqueName="[Table3].[Discount Band]" caption="Discount Band" attribute="1" defaultMemberUniqueName="[Table3].[Discount Band].[All]" allUniqueName="[Table3].[Discount Band].[All]" dimensionUniqueName="[Table3]" displayFolder="" count="0" memberValueDatatype="130" unbalanced="0"/>
    <cacheHierarchy uniqueName="[Table3].[Units Sold]" caption="Units Sold" attribute="1" defaultMemberUniqueName="[Table3].[Units Sold].[All]" allUniqueName="[Table3].[Units Sold].[All]" dimensionUniqueName="[Table3]" displayFolder="" count="0" memberValueDatatype="5" unbalanced="0"/>
    <cacheHierarchy uniqueName="[Table3].[Manufacturing Price]" caption="Manufacturing Price" attribute="1" defaultMemberUniqueName="[Table3].[Manufacturing Price].[All]" allUniqueName="[Table3].[Manufacturing Price].[All]" dimensionUniqueName="[Table3]" displayFolder="" count="0" memberValueDatatype="20" unbalanced="0"/>
    <cacheHierarchy uniqueName="[Table3].[Sale Price]" caption="Sale Price" attribute="1" defaultMemberUniqueName="[Table3].[Sale Price].[All]" allUniqueName="[Table3].[Sale Price].[All]" dimensionUniqueName="[Table3]" displayFolder="" count="0" memberValueDatatype="20" unbalanced="0"/>
    <cacheHierarchy uniqueName="[Table3].[Gross Sales]" caption="Gross Sales" attribute="1" defaultMemberUniqueName="[Table3].[Gross Sales].[All]" allUniqueName="[Table3].[Gross Sales].[All]" dimensionUniqueName="[Table3]" displayFolder="" count="0" memberValueDatatype="5" unbalanced="0"/>
    <cacheHierarchy uniqueName="[Table3].[Discounts]" caption="Discounts" attribute="1" defaultMemberUniqueName="[Table3].[Discounts].[All]" allUniqueName="[Table3].[Discounts].[All]" dimensionUniqueName="[Table3]" displayFolder="" count="0" memberValueDatatype="5" unbalanced="0"/>
    <cacheHierarchy uniqueName="[Table3].[Sales]" caption="Sales" attribute="1" defaultMemberUniqueName="[Table3].[Sales].[All]" allUniqueName="[Table3].[Sales].[All]" dimensionUniqueName="[Table3]" displayFolder="" count="0" memberValueDatatype="5" unbalanced="0"/>
    <cacheHierarchy uniqueName="[Table3].[COGS]" caption="COGS" attribute="1" defaultMemberUniqueName="[Table3].[COGS].[All]" allUniqueName="[Table3].[COGS].[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Date]" caption="Date" attribute="1" time="1" defaultMemberUniqueName="[Table3].[Date].[All]" allUniqueName="[Table3].[Date].[All]" dimensionUniqueName="[Table3]" displayFolder="" count="0" memberValueDatatype="7" unbalanced="0"/>
    <cacheHierarchy uniqueName="[Table3].[Month Number]" caption="Month Number" attribute="1" defaultMemberUniqueName="[Table3].[Month Number].[All]" allUniqueName="[Table3].[Month Number].[All]" dimensionUniqueName="[Table3]" displayFolder="" count="0" memberValueDatatype="20" unbalanced="0"/>
    <cacheHierarchy uniqueName="[Table3].[Month Name]" caption="Month Name" attribute="1" defaultMemberUniqueName="[Table3].[Month Name].[All]" allUniqueName="[Table3].[Month Name].[All]" dimensionUniqueName="[Table3]" displayFolder="" count="0" memberValueDatatype="130" unbalanced="0"/>
    <cacheHierarchy uniqueName="[Table3].[Year]" caption="Year" attribute="1" defaultMemberUniqueName="[Table3].[Year].[All]" allUniqueName="[Table3].[Year].[All]" dimensionUniqueName="[Table3]" displayFolder="" count="2" memberValueDatatype="130" unbalanced="0">
      <fieldsUsage count="2">
        <fieldUsage x="-1"/>
        <fieldUsage x="0"/>
      </fieldsUsage>
    </cacheHierarchy>
    <cacheHierarchy uniqueName="[Table3].[Profit per Unit]" caption="Profit per Unit" attribute="1" defaultMemberUniqueName="[Table3].[Profit per Unit].[All]" allUniqueName="[Table3].[Profit per Unit].[All]" dimensionUniqueName="[Table3]"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rofit]" caption="Sum of Profit" measure="1" displayFolder="" measureGroup="Table3"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Range" uniqueName="[Range]" caption="Range"/>
    <dimension name="Table3" uniqueName="[Table3]" caption="Table3"/>
  </dimensions>
  <measureGroups count="2">
    <measureGroup name="Range" caption="Range"/>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7">
  <r>
    <x v="0"/>
    <x v="0"/>
    <x v="0"/>
    <s v="None"/>
    <n v="1618.5"/>
    <n v="3"/>
    <n v="20"/>
    <n v="32370"/>
    <n v="0"/>
    <x v="0"/>
    <n v="16185"/>
    <n v="16185"/>
    <d v="2014-01-01T00:00:00"/>
    <n v="1"/>
    <x v="0"/>
    <s v="2014"/>
    <n v="10"/>
  </r>
  <r>
    <x v="0"/>
    <x v="1"/>
    <x v="0"/>
    <s v="None"/>
    <n v="1321"/>
    <n v="3"/>
    <n v="20"/>
    <n v="26420"/>
    <n v="0"/>
    <x v="1"/>
    <n v="13210"/>
    <n v="13210"/>
    <d v="2014-01-01T00:00:00"/>
    <n v="1"/>
    <x v="0"/>
    <s v="2014"/>
    <n v="10"/>
  </r>
  <r>
    <x v="1"/>
    <x v="2"/>
    <x v="0"/>
    <s v="None"/>
    <n v="2178"/>
    <n v="3"/>
    <n v="15"/>
    <n v="32670"/>
    <n v="0"/>
    <x v="2"/>
    <n v="21780"/>
    <n v="10890"/>
    <d v="2014-06-01T00:00:00"/>
    <n v="6"/>
    <x v="1"/>
    <s v="2014"/>
    <n v="5"/>
  </r>
  <r>
    <x v="1"/>
    <x v="1"/>
    <x v="0"/>
    <s v="None"/>
    <n v="888"/>
    <n v="3"/>
    <n v="15"/>
    <n v="13320"/>
    <n v="0"/>
    <x v="3"/>
    <n v="8880"/>
    <n v="4440"/>
    <d v="2014-06-01T00:00:00"/>
    <n v="6"/>
    <x v="1"/>
    <s v="2014"/>
    <n v="5"/>
  </r>
  <r>
    <x v="1"/>
    <x v="3"/>
    <x v="0"/>
    <s v="None"/>
    <n v="2470"/>
    <n v="3"/>
    <n v="15"/>
    <n v="37050"/>
    <n v="0"/>
    <x v="4"/>
    <n v="24700"/>
    <n v="12350"/>
    <d v="2014-06-01T00:00:00"/>
    <n v="6"/>
    <x v="1"/>
    <s v="2014"/>
    <n v="5"/>
  </r>
  <r>
    <x v="0"/>
    <x v="1"/>
    <x v="0"/>
    <s v="None"/>
    <n v="1513"/>
    <n v="3"/>
    <n v="350"/>
    <n v="529550"/>
    <n v="0"/>
    <x v="5"/>
    <n v="393380"/>
    <n v="136170"/>
    <d v="2014-12-01T00:00:00"/>
    <n v="12"/>
    <x v="2"/>
    <s v="2014"/>
    <n v="90"/>
  </r>
  <r>
    <x v="1"/>
    <x v="1"/>
    <x v="1"/>
    <s v="None"/>
    <n v="921"/>
    <n v="5"/>
    <n v="15"/>
    <n v="13815"/>
    <n v="0"/>
    <x v="6"/>
    <n v="9210"/>
    <n v="4605"/>
    <d v="2014-03-01T00:00:00"/>
    <n v="3"/>
    <x v="3"/>
    <s v="2014"/>
    <n v="5"/>
  </r>
  <r>
    <x v="2"/>
    <x v="0"/>
    <x v="1"/>
    <s v="None"/>
    <n v="2518"/>
    <n v="5"/>
    <n v="12"/>
    <n v="30216"/>
    <n v="0"/>
    <x v="7"/>
    <n v="7554"/>
    <n v="22662"/>
    <d v="2014-06-01T00:00:00"/>
    <n v="6"/>
    <x v="1"/>
    <s v="2014"/>
    <n v="9"/>
  </r>
  <r>
    <x v="0"/>
    <x v="2"/>
    <x v="1"/>
    <s v="None"/>
    <n v="1899"/>
    <n v="5"/>
    <n v="20"/>
    <n v="37980"/>
    <n v="0"/>
    <x v="8"/>
    <n v="18990"/>
    <n v="18990"/>
    <d v="2014-06-01T00:00:00"/>
    <n v="6"/>
    <x v="1"/>
    <s v="2014"/>
    <n v="10"/>
  </r>
  <r>
    <x v="2"/>
    <x v="1"/>
    <x v="1"/>
    <s v="None"/>
    <n v="1545"/>
    <n v="5"/>
    <n v="12"/>
    <n v="18540"/>
    <n v="0"/>
    <x v="9"/>
    <n v="4635"/>
    <n v="13905"/>
    <d v="2014-06-01T00:00:00"/>
    <n v="6"/>
    <x v="1"/>
    <s v="2014"/>
    <n v="9"/>
  </r>
  <r>
    <x v="1"/>
    <x v="3"/>
    <x v="1"/>
    <s v="None"/>
    <n v="2470"/>
    <n v="5"/>
    <n v="15"/>
    <n v="37050"/>
    <n v="0"/>
    <x v="4"/>
    <n v="24700"/>
    <n v="12350"/>
    <d v="2014-06-01T00:00:00"/>
    <n v="6"/>
    <x v="1"/>
    <s v="2014"/>
    <n v="5"/>
  </r>
  <r>
    <x v="3"/>
    <x v="0"/>
    <x v="1"/>
    <s v="None"/>
    <n v="2665.5"/>
    <n v="5"/>
    <n v="125"/>
    <n v="333187.5"/>
    <n v="0"/>
    <x v="10"/>
    <n v="319860"/>
    <n v="13327.5"/>
    <d v="2014-07-01T00:00:00"/>
    <n v="7"/>
    <x v="4"/>
    <s v="2014"/>
    <n v="5"/>
  </r>
  <r>
    <x v="4"/>
    <x v="3"/>
    <x v="1"/>
    <s v="None"/>
    <n v="958"/>
    <n v="5"/>
    <n v="300"/>
    <n v="287400"/>
    <n v="0"/>
    <x v="11"/>
    <n v="239500"/>
    <n v="47900"/>
    <d v="2014-08-01T00:00:00"/>
    <n v="8"/>
    <x v="5"/>
    <s v="2014"/>
    <n v="50"/>
  </r>
  <r>
    <x v="0"/>
    <x v="1"/>
    <x v="1"/>
    <s v="None"/>
    <n v="2146"/>
    <n v="5"/>
    <n v="7"/>
    <n v="15022"/>
    <n v="0"/>
    <x v="12"/>
    <n v="10730"/>
    <n v="4292"/>
    <d v="2014-09-01T00:00:00"/>
    <n v="9"/>
    <x v="6"/>
    <s v="2014"/>
    <n v="2"/>
  </r>
  <r>
    <x v="1"/>
    <x v="4"/>
    <x v="1"/>
    <s v="None"/>
    <n v="615"/>
    <n v="5"/>
    <n v="15"/>
    <n v="9225"/>
    <n v="0"/>
    <x v="13"/>
    <n v="6150"/>
    <n v="3075"/>
    <d v="2014-12-01T00:00:00"/>
    <n v="12"/>
    <x v="2"/>
    <s v="2014"/>
    <n v="5"/>
  </r>
  <r>
    <x v="0"/>
    <x v="0"/>
    <x v="2"/>
    <s v="None"/>
    <n v="292"/>
    <n v="10"/>
    <n v="20"/>
    <n v="5840"/>
    <n v="0"/>
    <x v="14"/>
    <n v="2920"/>
    <n v="2920"/>
    <d v="2014-02-01T00:00:00"/>
    <n v="2"/>
    <x v="7"/>
    <s v="2014"/>
    <n v="10"/>
  </r>
  <r>
    <x v="1"/>
    <x v="3"/>
    <x v="2"/>
    <s v="None"/>
    <n v="974"/>
    <n v="10"/>
    <n v="15"/>
    <n v="14610"/>
    <n v="0"/>
    <x v="15"/>
    <n v="9740"/>
    <n v="4870"/>
    <d v="2014-02-01T00:00:00"/>
    <n v="2"/>
    <x v="7"/>
    <s v="2014"/>
    <n v="5"/>
  </r>
  <r>
    <x v="2"/>
    <x v="0"/>
    <x v="2"/>
    <s v="None"/>
    <n v="2518"/>
    <n v="10"/>
    <n v="12"/>
    <n v="30216"/>
    <n v="0"/>
    <x v="7"/>
    <n v="7554"/>
    <n v="22662"/>
    <d v="2014-06-01T00:00:00"/>
    <n v="6"/>
    <x v="1"/>
    <s v="2014"/>
    <n v="9"/>
  </r>
  <r>
    <x v="0"/>
    <x v="1"/>
    <x v="2"/>
    <s v="None"/>
    <n v="1006"/>
    <n v="10"/>
    <n v="350"/>
    <n v="352100"/>
    <n v="0"/>
    <x v="16"/>
    <n v="261560"/>
    <n v="90540"/>
    <d v="2014-06-01T00:00:00"/>
    <n v="6"/>
    <x v="1"/>
    <s v="2014"/>
    <n v="90"/>
  </r>
  <r>
    <x v="2"/>
    <x v="1"/>
    <x v="2"/>
    <s v="None"/>
    <n v="367"/>
    <n v="10"/>
    <n v="12"/>
    <n v="4404"/>
    <n v="0"/>
    <x v="17"/>
    <n v="1101"/>
    <n v="3303"/>
    <d v="2014-07-01T00:00:00"/>
    <n v="7"/>
    <x v="4"/>
    <s v="2014"/>
    <n v="9"/>
  </r>
  <r>
    <x v="0"/>
    <x v="3"/>
    <x v="2"/>
    <s v="None"/>
    <n v="883"/>
    <n v="10"/>
    <n v="7"/>
    <n v="6181"/>
    <n v="0"/>
    <x v="18"/>
    <n v="4415"/>
    <n v="1766"/>
    <d v="2014-08-01T00:00:00"/>
    <n v="8"/>
    <x v="5"/>
    <s v="2014"/>
    <n v="2"/>
  </r>
  <r>
    <x v="1"/>
    <x v="3"/>
    <x v="2"/>
    <s v="None"/>
    <n v="2472"/>
    <n v="10"/>
    <n v="15"/>
    <n v="37080"/>
    <n v="0"/>
    <x v="19"/>
    <n v="24720"/>
    <n v="12360"/>
    <d v="2014-09-01T00:00:00"/>
    <n v="9"/>
    <x v="6"/>
    <s v="2014"/>
    <n v="5"/>
  </r>
  <r>
    <x v="0"/>
    <x v="4"/>
    <x v="2"/>
    <s v="None"/>
    <n v="1143"/>
    <n v="10"/>
    <n v="7"/>
    <n v="8001"/>
    <n v="0"/>
    <x v="20"/>
    <n v="5715"/>
    <n v="2286"/>
    <d v="2014-10-01T00:00:00"/>
    <n v="10"/>
    <x v="8"/>
    <s v="2014"/>
    <n v="2"/>
  </r>
  <r>
    <x v="0"/>
    <x v="0"/>
    <x v="2"/>
    <s v="None"/>
    <n v="1817"/>
    <n v="10"/>
    <n v="20"/>
    <n v="36340"/>
    <n v="0"/>
    <x v="21"/>
    <n v="18170"/>
    <n v="18170"/>
    <d v="2014-12-01T00:00:00"/>
    <n v="12"/>
    <x v="2"/>
    <s v="2014"/>
    <n v="10"/>
  </r>
  <r>
    <x v="0"/>
    <x v="1"/>
    <x v="2"/>
    <s v="None"/>
    <n v="1513"/>
    <n v="10"/>
    <n v="350"/>
    <n v="529550"/>
    <n v="0"/>
    <x v="5"/>
    <n v="393380"/>
    <n v="136170"/>
    <d v="2014-12-01T00:00:00"/>
    <n v="12"/>
    <x v="2"/>
    <s v="2014"/>
    <n v="90"/>
  </r>
  <r>
    <x v="0"/>
    <x v="2"/>
    <x v="3"/>
    <s v="None"/>
    <n v="2750"/>
    <n v="260"/>
    <n v="350"/>
    <n v="962500"/>
    <n v="0"/>
    <x v="22"/>
    <n v="715000"/>
    <n v="247500"/>
    <d v="2014-02-01T00:00:00"/>
    <n v="2"/>
    <x v="7"/>
    <s v="2014"/>
    <n v="90"/>
  </r>
  <r>
    <x v="2"/>
    <x v="4"/>
    <x v="3"/>
    <s v="None"/>
    <n v="1953"/>
    <n v="260"/>
    <n v="12"/>
    <n v="23436"/>
    <n v="0"/>
    <x v="23"/>
    <n v="5859"/>
    <n v="17577"/>
    <d v="2014-04-01T00:00:00"/>
    <n v="4"/>
    <x v="9"/>
    <s v="2014"/>
    <n v="9"/>
  </r>
  <r>
    <x v="3"/>
    <x v="1"/>
    <x v="3"/>
    <s v="None"/>
    <n v="4219.5"/>
    <n v="260"/>
    <n v="125"/>
    <n v="527437.5"/>
    <n v="0"/>
    <x v="24"/>
    <n v="506340"/>
    <n v="21097.5"/>
    <d v="2014-04-01T00:00:00"/>
    <n v="4"/>
    <x v="9"/>
    <s v="2014"/>
    <n v="5"/>
  </r>
  <r>
    <x v="0"/>
    <x v="2"/>
    <x v="3"/>
    <s v="None"/>
    <n v="1899"/>
    <n v="260"/>
    <n v="20"/>
    <n v="37980"/>
    <n v="0"/>
    <x v="8"/>
    <n v="18990"/>
    <n v="18990"/>
    <d v="2014-06-01T00:00:00"/>
    <n v="6"/>
    <x v="1"/>
    <s v="2014"/>
    <n v="10"/>
  </r>
  <r>
    <x v="0"/>
    <x v="1"/>
    <x v="3"/>
    <s v="None"/>
    <n v="1686"/>
    <n v="260"/>
    <n v="7"/>
    <n v="11802"/>
    <n v="0"/>
    <x v="25"/>
    <n v="8430"/>
    <n v="3372"/>
    <d v="2014-07-01T00:00:00"/>
    <n v="7"/>
    <x v="4"/>
    <s v="2014"/>
    <n v="2"/>
  </r>
  <r>
    <x v="2"/>
    <x v="4"/>
    <x v="3"/>
    <s v="None"/>
    <n v="2141"/>
    <n v="260"/>
    <n v="12"/>
    <n v="25692"/>
    <n v="0"/>
    <x v="26"/>
    <n v="6423"/>
    <n v="19269"/>
    <d v="2014-08-01T00:00:00"/>
    <n v="8"/>
    <x v="5"/>
    <s v="2014"/>
    <n v="9"/>
  </r>
  <r>
    <x v="0"/>
    <x v="4"/>
    <x v="3"/>
    <s v="None"/>
    <n v="1143"/>
    <n v="260"/>
    <n v="7"/>
    <n v="8001"/>
    <n v="0"/>
    <x v="20"/>
    <n v="5715"/>
    <n v="2286"/>
    <d v="2014-10-01T00:00:00"/>
    <n v="10"/>
    <x v="8"/>
    <s v="2014"/>
    <n v="2"/>
  </r>
  <r>
    <x v="1"/>
    <x v="4"/>
    <x v="3"/>
    <s v="None"/>
    <n v="615"/>
    <n v="260"/>
    <n v="15"/>
    <n v="9225"/>
    <n v="0"/>
    <x v="13"/>
    <n v="6150"/>
    <n v="3075"/>
    <d v="2014-12-01T00:00:00"/>
    <n v="12"/>
    <x v="2"/>
    <s v="2014"/>
    <n v="5"/>
  </r>
  <r>
    <x v="0"/>
    <x v="2"/>
    <x v="2"/>
    <s v="Low"/>
    <n v="3945"/>
    <n v="10"/>
    <n v="7"/>
    <n v="27615"/>
    <n v="276.14999999999998"/>
    <x v="27"/>
    <n v="19725"/>
    <n v="7613.8500000000022"/>
    <d v="2014-01-01T00:00:00"/>
    <n v="1"/>
    <x v="0"/>
    <s v="2014"/>
    <n v="1.9300000000000006"/>
  </r>
  <r>
    <x v="1"/>
    <x v="2"/>
    <x v="2"/>
    <s v="Low"/>
    <n v="2296"/>
    <n v="10"/>
    <n v="15"/>
    <n v="34440"/>
    <n v="344.4"/>
    <x v="28"/>
    <n v="22960"/>
    <n v="11135.599999999999"/>
    <d v="2014-02-01T00:00:00"/>
    <n v="2"/>
    <x v="7"/>
    <s v="2014"/>
    <n v="4.8499999999999996"/>
  </r>
  <r>
    <x v="0"/>
    <x v="2"/>
    <x v="2"/>
    <s v="Low"/>
    <n v="1030"/>
    <n v="10"/>
    <n v="7"/>
    <n v="7210"/>
    <n v="72.099999999999994"/>
    <x v="29"/>
    <n v="5150"/>
    <n v="1987.8999999999996"/>
    <d v="2014-05-01T00:00:00"/>
    <n v="5"/>
    <x v="10"/>
    <s v="2014"/>
    <n v="1.9299999999999997"/>
  </r>
  <r>
    <x v="2"/>
    <x v="4"/>
    <x v="0"/>
    <s v="Low"/>
    <n v="1858"/>
    <n v="3"/>
    <n v="12"/>
    <n v="22296"/>
    <n v="222.96"/>
    <x v="30"/>
    <n v="5574"/>
    <n v="16499.04"/>
    <d v="2014-02-01T00:00:00"/>
    <n v="2"/>
    <x v="7"/>
    <s v="2014"/>
    <n v="8.8800000000000008"/>
  </r>
  <r>
    <x v="0"/>
    <x v="3"/>
    <x v="0"/>
    <s v="Low"/>
    <n v="1210"/>
    <n v="3"/>
    <n v="350"/>
    <n v="423500"/>
    <n v="4235"/>
    <x v="31"/>
    <n v="314600"/>
    <n v="104665"/>
    <d v="2014-03-01T00:00:00"/>
    <n v="3"/>
    <x v="3"/>
    <s v="2014"/>
    <n v="86.5"/>
  </r>
  <r>
    <x v="0"/>
    <x v="4"/>
    <x v="0"/>
    <s v="Low"/>
    <n v="2529"/>
    <n v="3"/>
    <n v="7"/>
    <n v="17703"/>
    <n v="177.03"/>
    <x v="32"/>
    <n v="12645"/>
    <n v="4880.9699999999993"/>
    <d v="2014-07-01T00:00:00"/>
    <n v="7"/>
    <x v="4"/>
    <s v="2014"/>
    <n v="1.9299999999999997"/>
  </r>
  <r>
    <x v="2"/>
    <x v="0"/>
    <x v="0"/>
    <s v="Low"/>
    <n v="1445"/>
    <n v="3"/>
    <n v="12"/>
    <n v="17340"/>
    <n v="173.4"/>
    <x v="33"/>
    <n v="4335"/>
    <n v="12831.599999999999"/>
    <d v="2014-09-01T00:00:00"/>
    <n v="9"/>
    <x v="6"/>
    <s v="2014"/>
    <n v="8.879999999999999"/>
  </r>
  <r>
    <x v="2"/>
    <x v="2"/>
    <x v="0"/>
    <s v="Low"/>
    <n v="2671"/>
    <n v="3"/>
    <n v="12"/>
    <n v="32052"/>
    <n v="320.52"/>
    <x v="34"/>
    <n v="8013"/>
    <n v="23718.48"/>
    <d v="2014-09-01T00:00:00"/>
    <n v="9"/>
    <x v="6"/>
    <s v="2014"/>
    <n v="8.879999999999999"/>
  </r>
  <r>
    <x v="0"/>
    <x v="3"/>
    <x v="0"/>
    <s v="Low"/>
    <n v="1397"/>
    <n v="3"/>
    <n v="350"/>
    <n v="488950"/>
    <n v="4889.5"/>
    <x v="35"/>
    <n v="363220"/>
    <n v="120840.5"/>
    <d v="2014-10-01T00:00:00"/>
    <n v="10"/>
    <x v="8"/>
    <s v="2014"/>
    <n v="86.5"/>
  </r>
  <r>
    <x v="0"/>
    <x v="2"/>
    <x v="0"/>
    <s v="Low"/>
    <n v="2155"/>
    <n v="3"/>
    <n v="350"/>
    <n v="754250"/>
    <n v="7542.5"/>
    <x v="36"/>
    <n v="560300"/>
    <n v="186407.5"/>
    <d v="2014-12-01T00:00:00"/>
    <n v="12"/>
    <x v="2"/>
    <s v="2014"/>
    <n v="86.5"/>
  </r>
  <r>
    <x v="1"/>
    <x v="3"/>
    <x v="1"/>
    <s v="Low"/>
    <n v="2214"/>
    <n v="5"/>
    <n v="15"/>
    <n v="33210"/>
    <n v="332.1"/>
    <x v="37"/>
    <n v="22140"/>
    <n v="10737.900000000001"/>
    <d v="2014-03-01T00:00:00"/>
    <n v="3"/>
    <x v="3"/>
    <s v="2014"/>
    <n v="4.8500000000000005"/>
  </r>
  <r>
    <x v="4"/>
    <x v="4"/>
    <x v="1"/>
    <s v="Low"/>
    <n v="2301"/>
    <n v="5"/>
    <n v="300"/>
    <n v="690300"/>
    <n v="6903"/>
    <x v="38"/>
    <n v="575250"/>
    <n v="108147"/>
    <d v="2014-04-01T00:00:00"/>
    <n v="4"/>
    <x v="9"/>
    <s v="2014"/>
    <n v="47"/>
  </r>
  <r>
    <x v="0"/>
    <x v="2"/>
    <x v="1"/>
    <s v="Low"/>
    <n v="1375.5"/>
    <n v="5"/>
    <n v="20"/>
    <n v="27510"/>
    <n v="275.10000000000002"/>
    <x v="39"/>
    <n v="13755"/>
    <n v="13479.899999999998"/>
    <d v="2014-07-01T00:00:00"/>
    <n v="7"/>
    <x v="4"/>
    <s v="2014"/>
    <n v="9.7999999999999989"/>
  </r>
  <r>
    <x v="0"/>
    <x v="0"/>
    <x v="1"/>
    <s v="Low"/>
    <n v="1830"/>
    <n v="5"/>
    <n v="7"/>
    <n v="12810"/>
    <n v="128.1"/>
    <x v="40"/>
    <n v="9150"/>
    <n v="3531.8999999999996"/>
    <d v="2014-08-01T00:00:00"/>
    <n v="8"/>
    <x v="5"/>
    <s v="2014"/>
    <n v="1.9299999999999997"/>
  </r>
  <r>
    <x v="1"/>
    <x v="4"/>
    <x v="2"/>
    <s v="Low"/>
    <n v="1514"/>
    <n v="10"/>
    <n v="15"/>
    <n v="22710"/>
    <n v="227.1"/>
    <x v="41"/>
    <n v="15140"/>
    <n v="7342.9000000000015"/>
    <d v="2014-02-01T00:00:00"/>
    <n v="2"/>
    <x v="7"/>
    <s v="2014"/>
    <n v="4.8500000000000005"/>
  </r>
  <r>
    <x v="0"/>
    <x v="4"/>
    <x v="2"/>
    <s v="Low"/>
    <n v="4492.5"/>
    <n v="10"/>
    <n v="7"/>
    <n v="31447.5"/>
    <n v="314.47500000000002"/>
    <x v="42"/>
    <n v="22462.5"/>
    <n v="8670.5249999999978"/>
    <d v="2014-04-01T00:00:00"/>
    <n v="4"/>
    <x v="9"/>
    <s v="2014"/>
    <n v="1.9299999999999995"/>
  </r>
  <r>
    <x v="3"/>
    <x v="4"/>
    <x v="2"/>
    <s v="Low"/>
    <n v="727"/>
    <n v="10"/>
    <n v="125"/>
    <n v="90875"/>
    <n v="908.75"/>
    <x v="43"/>
    <n v="87240"/>
    <n v="2726.25"/>
    <d v="2014-06-01T00:00:00"/>
    <n v="6"/>
    <x v="1"/>
    <s v="2014"/>
    <n v="3.75"/>
  </r>
  <r>
    <x v="3"/>
    <x v="2"/>
    <x v="2"/>
    <s v="Low"/>
    <n v="787"/>
    <n v="10"/>
    <n v="125"/>
    <n v="98375"/>
    <n v="983.75"/>
    <x v="44"/>
    <n v="94440"/>
    <n v="2951.25"/>
    <d v="2014-06-01T00:00:00"/>
    <n v="6"/>
    <x v="1"/>
    <s v="2014"/>
    <n v="3.75"/>
  </r>
  <r>
    <x v="3"/>
    <x v="3"/>
    <x v="2"/>
    <s v="Low"/>
    <n v="1823"/>
    <n v="10"/>
    <n v="125"/>
    <n v="227875"/>
    <n v="2278.75"/>
    <x v="45"/>
    <n v="218760"/>
    <n v="6836.25"/>
    <d v="2014-07-01T00:00:00"/>
    <n v="7"/>
    <x v="4"/>
    <s v="2014"/>
    <n v="3.75"/>
  </r>
  <r>
    <x v="1"/>
    <x v="1"/>
    <x v="2"/>
    <s v="Low"/>
    <n v="747"/>
    <n v="10"/>
    <n v="15"/>
    <n v="11205"/>
    <n v="112.05"/>
    <x v="46"/>
    <n v="7470"/>
    <n v="3622.9500000000007"/>
    <d v="2014-09-01T00:00:00"/>
    <n v="9"/>
    <x v="6"/>
    <s v="2014"/>
    <n v="4.8500000000000005"/>
  </r>
  <r>
    <x v="4"/>
    <x v="4"/>
    <x v="2"/>
    <s v="Low"/>
    <n v="2905"/>
    <n v="10"/>
    <n v="300"/>
    <n v="871500"/>
    <n v="8715"/>
    <x v="47"/>
    <n v="726250"/>
    <n v="136535"/>
    <d v="2014-11-01T00:00:00"/>
    <n v="11"/>
    <x v="11"/>
    <s v="2014"/>
    <n v="47"/>
  </r>
  <r>
    <x v="0"/>
    <x v="2"/>
    <x v="2"/>
    <s v="Low"/>
    <n v="2155"/>
    <n v="10"/>
    <n v="350"/>
    <n v="754250"/>
    <n v="7542.5"/>
    <x v="36"/>
    <n v="560300"/>
    <n v="186407.5"/>
    <d v="2014-12-01T00:00:00"/>
    <n v="12"/>
    <x v="2"/>
    <s v="2014"/>
    <n v="86.5"/>
  </r>
  <r>
    <x v="3"/>
    <x v="0"/>
    <x v="0"/>
    <s v="Low"/>
    <n v="742.5"/>
    <n v="3"/>
    <n v="125"/>
    <n v="92812.5"/>
    <n v="1856.25"/>
    <x v="48"/>
    <n v="89100"/>
    <n v="1856.25"/>
    <d v="2014-04-01T00:00:00"/>
    <n v="4"/>
    <x v="9"/>
    <s v="2014"/>
    <n v="2.5"/>
  </r>
  <r>
    <x v="2"/>
    <x v="0"/>
    <x v="0"/>
    <s v="Low"/>
    <n v="1295"/>
    <n v="3"/>
    <n v="12"/>
    <n v="15540"/>
    <n v="310.8"/>
    <x v="49"/>
    <n v="3885"/>
    <n v="11344.2"/>
    <d v="2014-10-01T00:00:00"/>
    <n v="10"/>
    <x v="8"/>
    <s v="2014"/>
    <n v="8.76"/>
  </r>
  <r>
    <x v="0"/>
    <x v="0"/>
    <x v="0"/>
    <s v="Low"/>
    <n v="2852"/>
    <n v="3"/>
    <n v="350"/>
    <n v="998200"/>
    <n v="19964"/>
    <x v="50"/>
    <n v="741520"/>
    <n v="236716"/>
    <d v="2014-12-01T00:00:00"/>
    <n v="12"/>
    <x v="2"/>
    <s v="2014"/>
    <n v="83"/>
  </r>
  <r>
    <x v="2"/>
    <x v="4"/>
    <x v="1"/>
    <s v="Low"/>
    <n v="1142"/>
    <n v="5"/>
    <n v="12"/>
    <n v="13704"/>
    <n v="274.08"/>
    <x v="51"/>
    <n v="3426"/>
    <n v="10003.92"/>
    <d v="2014-06-01T00:00:00"/>
    <n v="6"/>
    <x v="1"/>
    <s v="2014"/>
    <n v="8.76"/>
  </r>
  <r>
    <x v="0"/>
    <x v="4"/>
    <x v="1"/>
    <s v="Low"/>
    <n v="1566"/>
    <n v="5"/>
    <n v="20"/>
    <n v="31320"/>
    <n v="626.4"/>
    <x v="52"/>
    <n v="15660"/>
    <n v="15033.599999999999"/>
    <d v="2014-10-01T00:00:00"/>
    <n v="10"/>
    <x v="8"/>
    <s v="2014"/>
    <n v="9.6"/>
  </r>
  <r>
    <x v="2"/>
    <x v="3"/>
    <x v="1"/>
    <s v="Low"/>
    <n v="690"/>
    <n v="5"/>
    <n v="12"/>
    <n v="8280"/>
    <n v="165.6"/>
    <x v="53"/>
    <n v="2070"/>
    <n v="6044.4"/>
    <d v="2014-11-01T00:00:00"/>
    <n v="11"/>
    <x v="11"/>
    <s v="2014"/>
    <n v="8.76"/>
  </r>
  <r>
    <x v="1"/>
    <x v="0"/>
    <x v="2"/>
    <s v="Low"/>
    <n v="2363"/>
    <n v="10"/>
    <n v="15"/>
    <n v="35445"/>
    <n v="708.9"/>
    <x v="54"/>
    <n v="23630"/>
    <n v="11106.099999999999"/>
    <d v="2014-02-01T00:00:00"/>
    <n v="2"/>
    <x v="7"/>
    <s v="2014"/>
    <n v="4.6999999999999993"/>
  </r>
  <r>
    <x v="4"/>
    <x v="2"/>
    <x v="2"/>
    <s v="Low"/>
    <n v="918"/>
    <n v="10"/>
    <n v="300"/>
    <n v="275400"/>
    <n v="5508"/>
    <x v="55"/>
    <n v="229500"/>
    <n v="40392"/>
    <d v="2014-05-01T00:00:00"/>
    <n v="5"/>
    <x v="10"/>
    <s v="2014"/>
    <n v="44"/>
  </r>
  <r>
    <x v="4"/>
    <x v="1"/>
    <x v="2"/>
    <s v="Low"/>
    <n v="1728"/>
    <n v="10"/>
    <n v="300"/>
    <n v="518400"/>
    <n v="10368"/>
    <x v="56"/>
    <n v="432000"/>
    <n v="76032"/>
    <d v="2014-05-01T00:00:00"/>
    <n v="5"/>
    <x v="10"/>
    <s v="2014"/>
    <n v="44"/>
  </r>
  <r>
    <x v="2"/>
    <x v="4"/>
    <x v="2"/>
    <s v="Low"/>
    <n v="1142"/>
    <n v="10"/>
    <n v="12"/>
    <n v="13704"/>
    <n v="274.08"/>
    <x v="51"/>
    <n v="3426"/>
    <n v="10003.92"/>
    <d v="2014-06-01T00:00:00"/>
    <n v="6"/>
    <x v="1"/>
    <s v="2014"/>
    <n v="8.76"/>
  </r>
  <r>
    <x v="3"/>
    <x v="3"/>
    <x v="2"/>
    <s v="Low"/>
    <n v="662"/>
    <n v="10"/>
    <n v="125"/>
    <n v="82750"/>
    <n v="1655"/>
    <x v="57"/>
    <n v="79440"/>
    <n v="1655"/>
    <d v="2014-06-01T00:00:00"/>
    <n v="6"/>
    <x v="1"/>
    <s v="2014"/>
    <n v="2.5"/>
  </r>
  <r>
    <x v="2"/>
    <x v="0"/>
    <x v="2"/>
    <s v="Low"/>
    <n v="1295"/>
    <n v="10"/>
    <n v="12"/>
    <n v="15540"/>
    <n v="310.8"/>
    <x v="49"/>
    <n v="3885"/>
    <n v="11344.2"/>
    <d v="2014-10-01T00:00:00"/>
    <n v="10"/>
    <x v="8"/>
    <s v="2014"/>
    <n v="8.76"/>
  </r>
  <r>
    <x v="4"/>
    <x v="0"/>
    <x v="2"/>
    <s v="Low"/>
    <n v="1916"/>
    <n v="10"/>
    <n v="300"/>
    <n v="574800"/>
    <n v="11496"/>
    <x v="58"/>
    <n v="479000"/>
    <n v="84304"/>
    <d v="2014-12-01T00:00:00"/>
    <n v="12"/>
    <x v="2"/>
    <s v="2014"/>
    <n v="44"/>
  </r>
  <r>
    <x v="0"/>
    <x v="0"/>
    <x v="2"/>
    <s v="Low"/>
    <n v="2852"/>
    <n v="10"/>
    <n v="350"/>
    <n v="998200"/>
    <n v="19964"/>
    <x v="50"/>
    <n v="741520"/>
    <n v="236716"/>
    <d v="2014-12-01T00:00:00"/>
    <n v="12"/>
    <x v="2"/>
    <s v="2014"/>
    <n v="83"/>
  </r>
  <r>
    <x v="3"/>
    <x v="0"/>
    <x v="2"/>
    <s v="Low"/>
    <n v="2729"/>
    <n v="10"/>
    <n v="125"/>
    <n v="341125"/>
    <n v="6822.5"/>
    <x v="59"/>
    <n v="327480"/>
    <n v="6822.5"/>
    <d v="2014-12-01T00:00:00"/>
    <n v="12"/>
    <x v="2"/>
    <s v="2014"/>
    <n v="2.5"/>
  </r>
  <r>
    <x v="2"/>
    <x v="2"/>
    <x v="2"/>
    <s v="Low"/>
    <n v="1055"/>
    <n v="10"/>
    <n v="12"/>
    <n v="12660"/>
    <n v="253.2"/>
    <x v="60"/>
    <n v="3165"/>
    <n v="9241.7999999999993"/>
    <d v="2014-12-01T00:00:00"/>
    <n v="12"/>
    <x v="2"/>
    <s v="2014"/>
    <n v="8.76"/>
  </r>
  <r>
    <x v="2"/>
    <x v="3"/>
    <x v="2"/>
    <s v="Low"/>
    <n v="1084"/>
    <n v="10"/>
    <n v="12"/>
    <n v="13008"/>
    <n v="260.16000000000003"/>
    <x v="61"/>
    <n v="3252"/>
    <n v="9495.84"/>
    <d v="2014-12-01T00:00:00"/>
    <n v="12"/>
    <x v="2"/>
    <s v="2014"/>
    <n v="8.76"/>
  </r>
  <r>
    <x v="4"/>
    <x v="1"/>
    <x v="3"/>
    <s v="Low"/>
    <n v="259"/>
    <n v="260"/>
    <n v="300"/>
    <n v="77700"/>
    <n v="1554"/>
    <x v="62"/>
    <n v="64750"/>
    <n v="11396"/>
    <d v="2014-03-01T00:00:00"/>
    <n v="3"/>
    <x v="3"/>
    <s v="2014"/>
    <n v="44"/>
  </r>
  <r>
    <x v="4"/>
    <x v="3"/>
    <x v="3"/>
    <s v="Low"/>
    <n v="1101"/>
    <n v="260"/>
    <n v="300"/>
    <n v="330300"/>
    <n v="6606"/>
    <x v="63"/>
    <n v="275250"/>
    <n v="48444"/>
    <d v="2014-03-01T00:00:00"/>
    <n v="3"/>
    <x v="3"/>
    <s v="2014"/>
    <n v="44"/>
  </r>
  <r>
    <x v="3"/>
    <x v="1"/>
    <x v="3"/>
    <s v="Low"/>
    <n v="2276"/>
    <n v="260"/>
    <n v="125"/>
    <n v="284500"/>
    <n v="5690"/>
    <x v="64"/>
    <n v="273120"/>
    <n v="5690"/>
    <d v="2014-05-01T00:00:00"/>
    <n v="5"/>
    <x v="10"/>
    <s v="2014"/>
    <n v="2.5"/>
  </r>
  <r>
    <x v="0"/>
    <x v="4"/>
    <x v="3"/>
    <s v="Low"/>
    <n v="1236"/>
    <n v="260"/>
    <n v="20"/>
    <n v="24720"/>
    <n v="494.4"/>
    <x v="65"/>
    <n v="12360"/>
    <n v="11865.599999999999"/>
    <d v="2014-11-01T00:00:00"/>
    <n v="11"/>
    <x v="11"/>
    <s v="2014"/>
    <n v="9.6"/>
  </r>
  <r>
    <x v="0"/>
    <x v="2"/>
    <x v="3"/>
    <s v="Low"/>
    <n v="941"/>
    <n v="260"/>
    <n v="20"/>
    <n v="18820"/>
    <n v="376.4"/>
    <x v="66"/>
    <n v="9410"/>
    <n v="9033.5999999999985"/>
    <d v="2014-11-01T00:00:00"/>
    <n v="11"/>
    <x v="11"/>
    <s v="2014"/>
    <n v="9.5999999999999979"/>
  </r>
  <r>
    <x v="4"/>
    <x v="0"/>
    <x v="3"/>
    <s v="Low"/>
    <n v="1916"/>
    <n v="260"/>
    <n v="300"/>
    <n v="574800"/>
    <n v="11496"/>
    <x v="58"/>
    <n v="479000"/>
    <n v="84304"/>
    <d v="2014-12-01T00:00:00"/>
    <n v="12"/>
    <x v="2"/>
    <s v="2014"/>
    <n v="44"/>
  </r>
  <r>
    <x v="3"/>
    <x v="2"/>
    <x v="0"/>
    <s v="Low"/>
    <n v="4243.5"/>
    <n v="3"/>
    <n v="125"/>
    <n v="530437.5"/>
    <n v="15913.125"/>
    <x v="67"/>
    <n v="509220"/>
    <n v="5304.375"/>
    <d v="2014-04-01T00:00:00"/>
    <n v="4"/>
    <x v="9"/>
    <s v="2014"/>
    <n v="1.25"/>
  </r>
  <r>
    <x v="0"/>
    <x v="1"/>
    <x v="0"/>
    <s v="Low"/>
    <n v="2580"/>
    <n v="3"/>
    <n v="20"/>
    <n v="51600"/>
    <n v="1548"/>
    <x v="68"/>
    <n v="25800"/>
    <n v="24252"/>
    <d v="2014-04-01T00:00:00"/>
    <n v="4"/>
    <x v="9"/>
    <s v="2014"/>
    <n v="9.4"/>
  </r>
  <r>
    <x v="4"/>
    <x v="1"/>
    <x v="0"/>
    <s v="Low"/>
    <n v="689"/>
    <n v="3"/>
    <n v="300"/>
    <n v="206700"/>
    <n v="6201"/>
    <x v="69"/>
    <n v="172250"/>
    <n v="28249"/>
    <d v="2014-06-01T00:00:00"/>
    <n v="6"/>
    <x v="1"/>
    <s v="2014"/>
    <n v="41"/>
  </r>
  <r>
    <x v="2"/>
    <x v="4"/>
    <x v="0"/>
    <s v="Low"/>
    <n v="1947"/>
    <n v="3"/>
    <n v="12"/>
    <n v="23364"/>
    <n v="700.92"/>
    <x v="70"/>
    <n v="5841"/>
    <n v="16822.080000000002"/>
    <d v="2014-09-01T00:00:00"/>
    <n v="9"/>
    <x v="6"/>
    <s v="2014"/>
    <n v="8.64"/>
  </r>
  <r>
    <x v="0"/>
    <x v="1"/>
    <x v="1"/>
    <s v="Low"/>
    <n v="1958"/>
    <n v="5"/>
    <n v="7"/>
    <n v="13706"/>
    <n v="411.18"/>
    <x v="71"/>
    <n v="9790"/>
    <n v="3504.8199999999997"/>
    <d v="2014-02-01T00:00:00"/>
    <n v="2"/>
    <x v="7"/>
    <s v="2014"/>
    <n v="1.7899999999999998"/>
  </r>
  <r>
    <x v="2"/>
    <x v="2"/>
    <x v="1"/>
    <s v="Low"/>
    <n v="1901"/>
    <n v="5"/>
    <n v="12"/>
    <n v="22812"/>
    <n v="684.36"/>
    <x v="72"/>
    <n v="5703"/>
    <n v="16424.64"/>
    <d v="2014-06-01T00:00:00"/>
    <n v="6"/>
    <x v="1"/>
    <s v="2014"/>
    <n v="8.64"/>
  </r>
  <r>
    <x v="0"/>
    <x v="2"/>
    <x v="1"/>
    <s v="Low"/>
    <n v="544"/>
    <n v="5"/>
    <n v="7"/>
    <n v="3808"/>
    <n v="114.24"/>
    <x v="73"/>
    <n v="2720"/>
    <n v="973.76000000000022"/>
    <d v="2014-09-01T00:00:00"/>
    <n v="9"/>
    <x v="6"/>
    <s v="2014"/>
    <n v="1.7900000000000005"/>
  </r>
  <r>
    <x v="3"/>
    <x v="2"/>
    <x v="1"/>
    <s v="Low"/>
    <n v="1287"/>
    <n v="5"/>
    <n v="125"/>
    <n v="160875"/>
    <n v="4826.25"/>
    <x v="74"/>
    <n v="154440"/>
    <n v="1608.75"/>
    <d v="2014-12-01T00:00:00"/>
    <n v="12"/>
    <x v="2"/>
    <s v="2014"/>
    <n v="1.25"/>
  </r>
  <r>
    <x v="3"/>
    <x v="1"/>
    <x v="1"/>
    <s v="Low"/>
    <n v="1706"/>
    <n v="5"/>
    <n v="125"/>
    <n v="213250"/>
    <n v="6397.5"/>
    <x v="75"/>
    <n v="204720"/>
    <n v="2132.5"/>
    <d v="2014-12-01T00:00:00"/>
    <n v="12"/>
    <x v="2"/>
    <s v="2014"/>
    <n v="1.25"/>
  </r>
  <r>
    <x v="4"/>
    <x v="2"/>
    <x v="2"/>
    <s v="Low"/>
    <n v="2434.5"/>
    <n v="10"/>
    <n v="300"/>
    <n v="730350"/>
    <n v="21910.5"/>
    <x v="76"/>
    <n v="608625"/>
    <n v="99814.5"/>
    <d v="2014-01-01T00:00:00"/>
    <n v="1"/>
    <x v="0"/>
    <s v="2014"/>
    <n v="41"/>
  </r>
  <r>
    <x v="3"/>
    <x v="0"/>
    <x v="2"/>
    <s v="Low"/>
    <n v="1774"/>
    <n v="10"/>
    <n v="125"/>
    <n v="221750"/>
    <n v="6652.5"/>
    <x v="77"/>
    <n v="212880"/>
    <n v="2217.5"/>
    <d v="2014-03-01T00:00:00"/>
    <n v="3"/>
    <x v="3"/>
    <s v="2014"/>
    <n v="1.25"/>
  </r>
  <r>
    <x v="2"/>
    <x v="2"/>
    <x v="2"/>
    <s v="Low"/>
    <n v="1901"/>
    <n v="10"/>
    <n v="12"/>
    <n v="22812"/>
    <n v="684.36"/>
    <x v="72"/>
    <n v="5703"/>
    <n v="16424.64"/>
    <d v="2014-06-01T00:00:00"/>
    <n v="6"/>
    <x v="1"/>
    <s v="2014"/>
    <n v="8.64"/>
  </r>
  <r>
    <x v="4"/>
    <x v="1"/>
    <x v="2"/>
    <s v="Low"/>
    <n v="689"/>
    <n v="10"/>
    <n v="300"/>
    <n v="206700"/>
    <n v="6201"/>
    <x v="69"/>
    <n v="172250"/>
    <n v="28249"/>
    <d v="2014-06-01T00:00:00"/>
    <n v="6"/>
    <x v="1"/>
    <s v="2014"/>
    <n v="41"/>
  </r>
  <r>
    <x v="3"/>
    <x v="1"/>
    <x v="2"/>
    <s v="Low"/>
    <n v="1570"/>
    <n v="10"/>
    <n v="125"/>
    <n v="196250"/>
    <n v="5887.5"/>
    <x v="78"/>
    <n v="188400"/>
    <n v="1962.5"/>
    <d v="2014-06-01T00:00:00"/>
    <n v="6"/>
    <x v="1"/>
    <s v="2014"/>
    <n v="1.25"/>
  </r>
  <r>
    <x v="2"/>
    <x v="4"/>
    <x v="2"/>
    <s v="Low"/>
    <n v="1369.5"/>
    <n v="10"/>
    <n v="12"/>
    <n v="16434"/>
    <n v="493.02"/>
    <x v="79"/>
    <n v="4108.5"/>
    <n v="11832.48"/>
    <d v="2014-07-01T00:00:00"/>
    <n v="7"/>
    <x v="4"/>
    <s v="2014"/>
    <n v="8.64"/>
  </r>
  <r>
    <x v="3"/>
    <x v="0"/>
    <x v="2"/>
    <s v="Low"/>
    <n v="2009"/>
    <n v="10"/>
    <n v="125"/>
    <n v="251125"/>
    <n v="7533.75"/>
    <x v="80"/>
    <n v="241080"/>
    <n v="2511.25"/>
    <d v="2014-10-01T00:00:00"/>
    <n v="10"/>
    <x v="8"/>
    <s v="2014"/>
    <n v="1.25"/>
  </r>
  <r>
    <x v="3"/>
    <x v="2"/>
    <x v="2"/>
    <s v="Low"/>
    <n v="1287"/>
    <n v="10"/>
    <n v="125"/>
    <n v="160875"/>
    <n v="4826.25"/>
    <x v="74"/>
    <n v="154440"/>
    <n v="1608.75"/>
    <d v="2014-12-01T00:00:00"/>
    <n v="12"/>
    <x v="2"/>
    <s v="2014"/>
    <n v="1.25"/>
  </r>
  <r>
    <x v="3"/>
    <x v="1"/>
    <x v="2"/>
    <s v="Low"/>
    <n v="1706"/>
    <n v="10"/>
    <n v="125"/>
    <n v="213250"/>
    <n v="6397.5"/>
    <x v="75"/>
    <n v="204720"/>
    <n v="2132.5"/>
    <d v="2014-12-01T00:00:00"/>
    <n v="12"/>
    <x v="2"/>
    <s v="2014"/>
    <n v="1.25"/>
  </r>
  <r>
    <x v="0"/>
    <x v="0"/>
    <x v="0"/>
    <s v="Low"/>
    <n v="831"/>
    <n v="3"/>
    <n v="20"/>
    <n v="16620"/>
    <n v="498.6"/>
    <x v="81"/>
    <n v="8310"/>
    <n v="7811.4"/>
    <d v="2014-05-01T00:00:00"/>
    <n v="5"/>
    <x v="10"/>
    <s v="2014"/>
    <n v="9.4"/>
  </r>
  <r>
    <x v="1"/>
    <x v="3"/>
    <x v="1"/>
    <s v="Low"/>
    <n v="2031"/>
    <n v="5"/>
    <n v="15"/>
    <n v="30465"/>
    <n v="1218.5999999999999"/>
    <x v="82"/>
    <n v="20310"/>
    <n v="8936.4000000000015"/>
    <d v="2014-10-01T00:00:00"/>
    <n v="10"/>
    <x v="8"/>
    <s v="2014"/>
    <n v="4.4000000000000004"/>
  </r>
  <r>
    <x v="1"/>
    <x v="3"/>
    <x v="2"/>
    <s v="Low"/>
    <n v="2031"/>
    <n v="10"/>
    <n v="15"/>
    <n v="30465"/>
    <n v="1218.5999999999999"/>
    <x v="82"/>
    <n v="20310"/>
    <n v="8936.4000000000015"/>
    <d v="2014-10-01T00:00:00"/>
    <n v="10"/>
    <x v="8"/>
    <s v="2014"/>
    <n v="4.4000000000000004"/>
  </r>
  <r>
    <x v="4"/>
    <x v="1"/>
    <x v="0"/>
    <s v="Low"/>
    <n v="2021"/>
    <n v="3"/>
    <n v="300"/>
    <n v="606300"/>
    <n v="24252"/>
    <x v="83"/>
    <n v="505250"/>
    <n v="76798"/>
    <d v="2014-10-01T00:00:00"/>
    <n v="10"/>
    <x v="8"/>
    <s v="2014"/>
    <n v="38"/>
  </r>
  <r>
    <x v="0"/>
    <x v="4"/>
    <x v="0"/>
    <s v="Low"/>
    <n v="274"/>
    <n v="3"/>
    <n v="350"/>
    <n v="95900"/>
    <n v="3836"/>
    <x v="84"/>
    <n v="71240"/>
    <n v="20824"/>
    <d v="2014-12-01T00:00:00"/>
    <n v="12"/>
    <x v="2"/>
    <s v="2014"/>
    <n v="76"/>
  </r>
  <r>
    <x v="1"/>
    <x v="0"/>
    <x v="1"/>
    <s v="Low"/>
    <n v="1967"/>
    <n v="5"/>
    <n v="15"/>
    <n v="29505"/>
    <n v="1180.2"/>
    <x v="85"/>
    <n v="19670"/>
    <n v="8654.7999999999993"/>
    <d v="2014-03-01T00:00:00"/>
    <n v="3"/>
    <x v="3"/>
    <s v="2014"/>
    <n v="4.3999999999999995"/>
  </r>
  <r>
    <x v="4"/>
    <x v="1"/>
    <x v="1"/>
    <s v="Low"/>
    <n v="1859"/>
    <n v="5"/>
    <n v="300"/>
    <n v="557700"/>
    <n v="22308"/>
    <x v="86"/>
    <n v="464750"/>
    <n v="70642"/>
    <d v="2014-08-01T00:00:00"/>
    <n v="8"/>
    <x v="5"/>
    <s v="2014"/>
    <n v="38"/>
  </r>
  <r>
    <x v="4"/>
    <x v="1"/>
    <x v="1"/>
    <s v="Low"/>
    <n v="2021"/>
    <n v="5"/>
    <n v="300"/>
    <n v="606300"/>
    <n v="24252"/>
    <x v="83"/>
    <n v="505250"/>
    <n v="76798"/>
    <d v="2014-10-01T00:00:00"/>
    <n v="10"/>
    <x v="8"/>
    <s v="2014"/>
    <n v="38"/>
  </r>
  <r>
    <x v="3"/>
    <x v="3"/>
    <x v="1"/>
    <s v="Low"/>
    <n v="1138"/>
    <n v="5"/>
    <n v="125"/>
    <n v="142250"/>
    <n v="5690"/>
    <x v="87"/>
    <n v="136560"/>
    <n v="0"/>
    <d v="2014-12-01T00:00:00"/>
    <n v="12"/>
    <x v="2"/>
    <s v="2014"/>
    <n v="0"/>
  </r>
  <r>
    <x v="0"/>
    <x v="0"/>
    <x v="2"/>
    <s v="Low"/>
    <n v="4251"/>
    <n v="10"/>
    <n v="7"/>
    <n v="29757"/>
    <n v="1190.28"/>
    <x v="88"/>
    <n v="21255"/>
    <n v="7311.7199999999993"/>
    <d v="2014-01-01T00:00:00"/>
    <n v="1"/>
    <x v="0"/>
    <s v="2014"/>
    <n v="1.7199999999999998"/>
  </r>
  <r>
    <x v="3"/>
    <x v="1"/>
    <x v="2"/>
    <s v="Low"/>
    <n v="795"/>
    <n v="10"/>
    <n v="125"/>
    <n v="99375"/>
    <n v="3975"/>
    <x v="89"/>
    <n v="95400"/>
    <n v="0"/>
    <d v="2014-03-01T00:00:00"/>
    <n v="3"/>
    <x v="3"/>
    <s v="2014"/>
    <n v="0"/>
  </r>
  <r>
    <x v="4"/>
    <x v="1"/>
    <x v="2"/>
    <s v="Low"/>
    <n v="1414.5"/>
    <n v="10"/>
    <n v="300"/>
    <n v="424350"/>
    <n v="16974"/>
    <x v="90"/>
    <n v="353625"/>
    <n v="53751"/>
    <d v="2014-04-01T00:00:00"/>
    <n v="4"/>
    <x v="9"/>
    <s v="2014"/>
    <n v="38"/>
  </r>
  <r>
    <x v="4"/>
    <x v="4"/>
    <x v="2"/>
    <s v="Low"/>
    <n v="2918"/>
    <n v="10"/>
    <n v="300"/>
    <n v="875400"/>
    <n v="35016"/>
    <x v="91"/>
    <n v="729500"/>
    <n v="110884"/>
    <d v="2014-05-01T00:00:00"/>
    <n v="5"/>
    <x v="10"/>
    <s v="2014"/>
    <n v="38"/>
  </r>
  <r>
    <x v="0"/>
    <x v="4"/>
    <x v="2"/>
    <s v="Low"/>
    <n v="3450"/>
    <n v="10"/>
    <n v="350"/>
    <n v="1207500"/>
    <n v="48300"/>
    <x v="92"/>
    <n v="897000"/>
    <n v="262200"/>
    <d v="2014-07-01T00:00:00"/>
    <n v="7"/>
    <x v="4"/>
    <s v="2014"/>
    <n v="76"/>
  </r>
  <r>
    <x v="3"/>
    <x v="2"/>
    <x v="2"/>
    <s v="Low"/>
    <n v="2988"/>
    <n v="10"/>
    <n v="125"/>
    <n v="373500"/>
    <n v="14940"/>
    <x v="93"/>
    <n v="358560"/>
    <n v="0"/>
    <d v="2014-07-01T00:00:00"/>
    <n v="7"/>
    <x v="4"/>
    <s v="2014"/>
    <n v="0"/>
  </r>
  <r>
    <x v="1"/>
    <x v="0"/>
    <x v="2"/>
    <s v="Low"/>
    <n v="218"/>
    <n v="10"/>
    <n v="15"/>
    <n v="3270"/>
    <n v="130.80000000000001"/>
    <x v="94"/>
    <n v="2180"/>
    <n v="959.19999999999982"/>
    <d v="2014-09-01T00:00:00"/>
    <n v="9"/>
    <x v="6"/>
    <s v="2014"/>
    <n v="4.3999999999999995"/>
  </r>
  <r>
    <x v="0"/>
    <x v="0"/>
    <x v="2"/>
    <s v="Low"/>
    <n v="2074"/>
    <n v="10"/>
    <n v="20"/>
    <n v="41480"/>
    <n v="1659.2"/>
    <x v="95"/>
    <n v="20740"/>
    <n v="19080.800000000003"/>
    <d v="2014-09-01T00:00:00"/>
    <n v="9"/>
    <x v="6"/>
    <s v="2014"/>
    <n v="9.2000000000000011"/>
  </r>
  <r>
    <x v="0"/>
    <x v="4"/>
    <x v="2"/>
    <s v="Low"/>
    <n v="1056"/>
    <n v="10"/>
    <n v="20"/>
    <n v="21120"/>
    <n v="844.8"/>
    <x v="96"/>
    <n v="10560"/>
    <n v="9715.2000000000007"/>
    <d v="2014-09-01T00:00:00"/>
    <n v="9"/>
    <x v="6"/>
    <s v="2014"/>
    <n v="9.2000000000000011"/>
  </r>
  <r>
    <x v="0"/>
    <x v="4"/>
    <x v="2"/>
    <s v="Low"/>
    <n v="274"/>
    <n v="10"/>
    <n v="350"/>
    <n v="95900"/>
    <n v="3836"/>
    <x v="84"/>
    <n v="71240"/>
    <n v="20824"/>
    <d v="2014-12-01T00:00:00"/>
    <n v="12"/>
    <x v="2"/>
    <s v="2014"/>
    <n v="76"/>
  </r>
  <r>
    <x v="3"/>
    <x v="3"/>
    <x v="2"/>
    <s v="Low"/>
    <n v="1138"/>
    <n v="10"/>
    <n v="125"/>
    <n v="142250"/>
    <n v="5690"/>
    <x v="87"/>
    <n v="136560"/>
    <n v="0"/>
    <d v="2014-12-01T00:00:00"/>
    <n v="12"/>
    <x v="2"/>
    <s v="2014"/>
    <n v="0"/>
  </r>
  <r>
    <x v="0"/>
    <x v="3"/>
    <x v="3"/>
    <s v="Low"/>
    <n v="1865"/>
    <n v="260"/>
    <n v="350"/>
    <n v="652750"/>
    <n v="26110"/>
    <x v="97"/>
    <n v="484900"/>
    <n v="141740"/>
    <d v="2014-02-01T00:00:00"/>
    <n v="2"/>
    <x v="7"/>
    <s v="2014"/>
    <n v="76"/>
  </r>
  <r>
    <x v="3"/>
    <x v="3"/>
    <x v="3"/>
    <s v="Low"/>
    <n v="1074"/>
    <n v="260"/>
    <n v="125"/>
    <n v="134250"/>
    <n v="5370"/>
    <x v="98"/>
    <n v="128880"/>
    <n v="0"/>
    <d v="2014-04-01T00:00:00"/>
    <n v="4"/>
    <x v="9"/>
    <s v="2014"/>
    <n v="0"/>
  </r>
  <r>
    <x v="0"/>
    <x v="1"/>
    <x v="3"/>
    <s v="Low"/>
    <n v="1907"/>
    <n v="260"/>
    <n v="350"/>
    <n v="667450"/>
    <n v="26698"/>
    <x v="99"/>
    <n v="495820"/>
    <n v="144932"/>
    <d v="2014-09-01T00:00:00"/>
    <n v="9"/>
    <x v="6"/>
    <s v="2014"/>
    <n v="76"/>
  </r>
  <r>
    <x v="0"/>
    <x v="1"/>
    <x v="2"/>
    <s v="Medium"/>
    <n v="1372"/>
    <n v="10"/>
    <n v="7"/>
    <n v="9604"/>
    <n v="480.2"/>
    <x v="100"/>
    <n v="6860"/>
    <n v="2263.7999999999993"/>
    <d v="2014-01-01T00:00:00"/>
    <n v="1"/>
    <x v="0"/>
    <s v="2014"/>
    <n v="1.6499999999999995"/>
  </r>
  <r>
    <x v="0"/>
    <x v="3"/>
    <x v="2"/>
    <s v="Medium"/>
    <n v="2689"/>
    <n v="10"/>
    <n v="7"/>
    <n v="18823"/>
    <n v="941.15"/>
    <x v="101"/>
    <n v="13445"/>
    <n v="4436.8499999999985"/>
    <d v="2014-10-01T00:00:00"/>
    <n v="10"/>
    <x v="8"/>
    <s v="2014"/>
    <n v="1.6499999999999995"/>
  </r>
  <r>
    <x v="2"/>
    <x v="0"/>
    <x v="2"/>
    <s v="Medium"/>
    <n v="2431"/>
    <n v="10"/>
    <n v="12"/>
    <n v="29172"/>
    <n v="1458.6"/>
    <x v="102"/>
    <n v="7293"/>
    <n v="20420.400000000001"/>
    <d v="2014-12-01T00:00:00"/>
    <n v="12"/>
    <x v="2"/>
    <s v="2014"/>
    <n v="8.4"/>
  </r>
  <r>
    <x v="0"/>
    <x v="3"/>
    <x v="3"/>
    <s v="Medium"/>
    <n v="1683"/>
    <n v="260"/>
    <n v="7"/>
    <n v="11781"/>
    <n v="589.04999999999995"/>
    <x v="103"/>
    <n v="8415"/>
    <n v="2776.9500000000007"/>
    <d v="2014-07-01T00:00:00"/>
    <n v="7"/>
    <x v="4"/>
    <s v="2014"/>
    <n v="1.6500000000000004"/>
  </r>
  <r>
    <x v="2"/>
    <x v="3"/>
    <x v="3"/>
    <s v="Medium"/>
    <n v="1123"/>
    <n v="260"/>
    <n v="12"/>
    <n v="13476"/>
    <n v="673.8"/>
    <x v="104"/>
    <n v="3369"/>
    <n v="9433.2000000000007"/>
    <d v="2014-08-01T00:00:00"/>
    <n v="8"/>
    <x v="5"/>
    <s v="2014"/>
    <n v="8.4"/>
  </r>
  <r>
    <x v="2"/>
    <x v="2"/>
    <x v="0"/>
    <s v="Medium"/>
    <n v="1865"/>
    <n v="3"/>
    <n v="12"/>
    <n v="22380"/>
    <n v="1119"/>
    <x v="105"/>
    <n v="5595"/>
    <n v="15666"/>
    <d v="2014-02-01T00:00:00"/>
    <n v="2"/>
    <x v="7"/>
    <s v="2014"/>
    <n v="8.4"/>
  </r>
  <r>
    <x v="2"/>
    <x v="1"/>
    <x v="0"/>
    <s v="Medium"/>
    <n v="1116"/>
    <n v="3"/>
    <n v="12"/>
    <n v="13392"/>
    <n v="669.6"/>
    <x v="106"/>
    <n v="3348"/>
    <n v="9374.4"/>
    <d v="2014-02-01T00:00:00"/>
    <n v="2"/>
    <x v="7"/>
    <s v="2014"/>
    <n v="8.4"/>
  </r>
  <r>
    <x v="0"/>
    <x v="2"/>
    <x v="0"/>
    <s v="Medium"/>
    <n v="1563"/>
    <n v="3"/>
    <n v="20"/>
    <n v="31260"/>
    <n v="1563"/>
    <x v="107"/>
    <n v="15630"/>
    <n v="14067"/>
    <d v="2014-05-01T00:00:00"/>
    <n v="5"/>
    <x v="10"/>
    <s v="2014"/>
    <n v="9"/>
  </r>
  <r>
    <x v="4"/>
    <x v="4"/>
    <x v="0"/>
    <s v="Medium"/>
    <n v="991"/>
    <n v="3"/>
    <n v="300"/>
    <n v="297300"/>
    <n v="14865"/>
    <x v="108"/>
    <n v="247750"/>
    <n v="34685"/>
    <d v="2014-06-01T00:00:00"/>
    <n v="6"/>
    <x v="1"/>
    <s v="2014"/>
    <n v="35"/>
  </r>
  <r>
    <x v="1"/>
    <x v="3"/>
    <x v="0"/>
    <s v="Medium"/>
    <n v="2791"/>
    <n v="3"/>
    <n v="15"/>
    <n v="41865"/>
    <n v="2093.25"/>
    <x v="109"/>
    <n v="27910"/>
    <n v="11861.75"/>
    <d v="2014-11-01T00:00:00"/>
    <n v="11"/>
    <x v="11"/>
    <s v="2014"/>
    <n v="4.25"/>
  </r>
  <r>
    <x v="0"/>
    <x v="4"/>
    <x v="0"/>
    <s v="Medium"/>
    <n v="570"/>
    <n v="3"/>
    <n v="7"/>
    <n v="3990"/>
    <n v="199.5"/>
    <x v="110"/>
    <n v="2850"/>
    <n v="940.5"/>
    <d v="2014-12-01T00:00:00"/>
    <n v="12"/>
    <x v="2"/>
    <s v="2014"/>
    <n v="1.65"/>
  </r>
  <r>
    <x v="0"/>
    <x v="2"/>
    <x v="0"/>
    <s v="Medium"/>
    <n v="2487"/>
    <n v="3"/>
    <n v="7"/>
    <n v="17409"/>
    <n v="870.45"/>
    <x v="111"/>
    <n v="12435"/>
    <n v="4103.5499999999993"/>
    <d v="2014-12-01T00:00:00"/>
    <n v="12"/>
    <x v="2"/>
    <s v="2014"/>
    <n v="1.6499999999999997"/>
  </r>
  <r>
    <x v="0"/>
    <x v="2"/>
    <x v="1"/>
    <s v="Medium"/>
    <n v="1384.5"/>
    <n v="5"/>
    <n v="350"/>
    <n v="484575"/>
    <n v="24228.75"/>
    <x v="112"/>
    <n v="359970"/>
    <n v="100376.25"/>
    <d v="2014-01-01T00:00:00"/>
    <n v="1"/>
    <x v="0"/>
    <s v="2014"/>
    <n v="72.5"/>
  </r>
  <r>
    <x v="2"/>
    <x v="1"/>
    <x v="1"/>
    <s v="Medium"/>
    <n v="2342"/>
    <n v="5"/>
    <n v="12"/>
    <n v="28104"/>
    <n v="1405.2"/>
    <x v="113"/>
    <n v="7026"/>
    <n v="19672.8"/>
    <d v="2014-11-01T00:00:00"/>
    <n v="11"/>
    <x v="11"/>
    <s v="2014"/>
    <n v="8.4"/>
  </r>
  <r>
    <x v="0"/>
    <x v="2"/>
    <x v="2"/>
    <s v="Medium"/>
    <n v="1303"/>
    <n v="10"/>
    <n v="20"/>
    <n v="26060"/>
    <n v="1303"/>
    <x v="114"/>
    <n v="13030"/>
    <n v="11727"/>
    <d v="2014-02-01T00:00:00"/>
    <n v="2"/>
    <x v="7"/>
    <s v="2014"/>
    <n v="9"/>
  </r>
  <r>
    <x v="4"/>
    <x v="3"/>
    <x v="2"/>
    <s v="Medium"/>
    <n v="1607"/>
    <n v="10"/>
    <n v="300"/>
    <n v="482100"/>
    <n v="24105"/>
    <x v="115"/>
    <n v="401750"/>
    <n v="56245"/>
    <d v="2014-04-01T00:00:00"/>
    <n v="4"/>
    <x v="9"/>
    <s v="2014"/>
    <n v="35"/>
  </r>
  <r>
    <x v="0"/>
    <x v="4"/>
    <x v="2"/>
    <s v="Medium"/>
    <n v="2327"/>
    <n v="10"/>
    <n v="7"/>
    <n v="16289"/>
    <n v="814.45"/>
    <x v="116"/>
    <n v="11635"/>
    <n v="3839.5499999999993"/>
    <d v="2014-05-01T00:00:00"/>
    <n v="5"/>
    <x v="10"/>
    <s v="2014"/>
    <n v="1.6499999999999997"/>
  </r>
  <r>
    <x v="4"/>
    <x v="4"/>
    <x v="2"/>
    <s v="Medium"/>
    <n v="991"/>
    <n v="10"/>
    <n v="300"/>
    <n v="297300"/>
    <n v="14865"/>
    <x v="108"/>
    <n v="247750"/>
    <n v="34685"/>
    <d v="2014-06-01T00:00:00"/>
    <n v="6"/>
    <x v="1"/>
    <s v="2014"/>
    <n v="35"/>
  </r>
  <r>
    <x v="0"/>
    <x v="4"/>
    <x v="2"/>
    <s v="Medium"/>
    <n v="602"/>
    <n v="10"/>
    <n v="350"/>
    <n v="210700"/>
    <n v="10535"/>
    <x v="117"/>
    <n v="156520"/>
    <n v="43645"/>
    <d v="2014-06-01T00:00:00"/>
    <n v="6"/>
    <x v="1"/>
    <s v="2014"/>
    <n v="72.5"/>
  </r>
  <r>
    <x v="1"/>
    <x v="2"/>
    <x v="2"/>
    <s v="Medium"/>
    <n v="2620"/>
    <n v="10"/>
    <n v="15"/>
    <n v="39300"/>
    <n v="1965"/>
    <x v="118"/>
    <n v="26200"/>
    <n v="11135"/>
    <d v="2014-09-01T00:00:00"/>
    <n v="9"/>
    <x v="6"/>
    <s v="2014"/>
    <n v="4.25"/>
  </r>
  <r>
    <x v="0"/>
    <x v="4"/>
    <x v="2"/>
    <s v="Medium"/>
    <n v="2663"/>
    <n v="10"/>
    <n v="20"/>
    <n v="53260"/>
    <n v="2663"/>
    <x v="119"/>
    <n v="26630"/>
    <n v="23967"/>
    <d v="2014-12-01T00:00:00"/>
    <n v="12"/>
    <x v="2"/>
    <s v="2014"/>
    <n v="9"/>
  </r>
  <r>
    <x v="0"/>
    <x v="1"/>
    <x v="3"/>
    <s v="Medium"/>
    <n v="1350"/>
    <n v="260"/>
    <n v="350"/>
    <n v="472500"/>
    <n v="23625"/>
    <x v="120"/>
    <n v="351000"/>
    <n v="97875"/>
    <d v="2014-02-01T00:00:00"/>
    <n v="2"/>
    <x v="7"/>
    <s v="2014"/>
    <n v="72.5"/>
  </r>
  <r>
    <x v="0"/>
    <x v="0"/>
    <x v="3"/>
    <s v="Medium"/>
    <n v="552"/>
    <n v="260"/>
    <n v="350"/>
    <n v="193200"/>
    <n v="9660"/>
    <x v="121"/>
    <n v="143520"/>
    <n v="40020"/>
    <d v="2014-08-01T00:00:00"/>
    <n v="8"/>
    <x v="5"/>
    <s v="2014"/>
    <n v="72.5"/>
  </r>
  <r>
    <x v="4"/>
    <x v="1"/>
    <x v="3"/>
    <s v="Medium"/>
    <n v="1250"/>
    <n v="260"/>
    <n v="300"/>
    <n v="375000"/>
    <n v="18750"/>
    <x v="122"/>
    <n v="312500"/>
    <n v="43750"/>
    <d v="2014-12-01T00:00:00"/>
    <n v="12"/>
    <x v="2"/>
    <s v="2014"/>
    <n v="35"/>
  </r>
  <r>
    <x v="1"/>
    <x v="2"/>
    <x v="2"/>
    <s v="Medium"/>
    <n v="3801"/>
    <n v="10"/>
    <n v="15"/>
    <n v="57015"/>
    <n v="3420.8999999999996"/>
    <x v="123"/>
    <n v="38010"/>
    <n v="15584.100000000002"/>
    <d v="2014-04-01T00:00:00"/>
    <n v="4"/>
    <x v="9"/>
    <s v="2014"/>
    <n v="4.1000000000000005"/>
  </r>
  <r>
    <x v="0"/>
    <x v="4"/>
    <x v="0"/>
    <s v="Medium"/>
    <n v="1117.5"/>
    <n v="3"/>
    <n v="20"/>
    <n v="22350"/>
    <n v="1341"/>
    <x v="124"/>
    <n v="11175"/>
    <n v="9834"/>
    <d v="2014-01-01T00:00:00"/>
    <n v="1"/>
    <x v="0"/>
    <s v="2014"/>
    <n v="8.8000000000000007"/>
  </r>
  <r>
    <x v="1"/>
    <x v="0"/>
    <x v="0"/>
    <s v="Medium"/>
    <n v="2844"/>
    <n v="3"/>
    <n v="15"/>
    <n v="42660"/>
    <n v="2559.6"/>
    <x v="125"/>
    <n v="28440"/>
    <n v="11660.400000000001"/>
    <d v="2014-06-01T00:00:00"/>
    <n v="6"/>
    <x v="1"/>
    <s v="2014"/>
    <n v="4.1000000000000005"/>
  </r>
  <r>
    <x v="2"/>
    <x v="3"/>
    <x v="0"/>
    <s v="Medium"/>
    <n v="562"/>
    <n v="3"/>
    <n v="12"/>
    <n v="6744"/>
    <n v="404.64"/>
    <x v="126"/>
    <n v="1686"/>
    <n v="4653.3599999999997"/>
    <d v="2014-09-01T00:00:00"/>
    <n v="9"/>
    <x v="6"/>
    <s v="2014"/>
    <n v="8.2799999999999994"/>
  </r>
  <r>
    <x v="1"/>
    <x v="4"/>
    <x v="0"/>
    <s v="Medium"/>
    <n v="2030"/>
    <n v="3"/>
    <n v="15"/>
    <n v="30450"/>
    <n v="1827"/>
    <x v="127"/>
    <n v="20300"/>
    <n v="8323"/>
    <d v="2014-11-01T00:00:00"/>
    <n v="11"/>
    <x v="11"/>
    <s v="2014"/>
    <n v="4.0999999999999996"/>
  </r>
  <r>
    <x v="0"/>
    <x v="3"/>
    <x v="1"/>
    <s v="Medium"/>
    <n v="980"/>
    <n v="5"/>
    <n v="350"/>
    <n v="343000"/>
    <n v="20580"/>
    <x v="128"/>
    <n v="254800"/>
    <n v="67620"/>
    <d v="2014-04-01T00:00:00"/>
    <n v="4"/>
    <x v="9"/>
    <s v="2014"/>
    <n v="69"/>
  </r>
  <r>
    <x v="0"/>
    <x v="1"/>
    <x v="1"/>
    <s v="Medium"/>
    <n v="1460"/>
    <n v="5"/>
    <n v="350"/>
    <n v="511000"/>
    <n v="30660"/>
    <x v="129"/>
    <n v="379600"/>
    <n v="100740"/>
    <d v="2014-05-01T00:00:00"/>
    <n v="5"/>
    <x v="10"/>
    <s v="2014"/>
    <n v="69"/>
  </r>
  <r>
    <x v="2"/>
    <x v="4"/>
    <x v="1"/>
    <s v="Medium"/>
    <n v="2723"/>
    <n v="5"/>
    <n v="12"/>
    <n v="32676"/>
    <n v="1960.56"/>
    <x v="130"/>
    <n v="8169"/>
    <n v="22546.44"/>
    <d v="2014-11-01T00:00:00"/>
    <n v="11"/>
    <x v="11"/>
    <s v="2014"/>
    <n v="8.2799999999999994"/>
  </r>
  <r>
    <x v="0"/>
    <x v="2"/>
    <x v="2"/>
    <s v="Medium"/>
    <n v="1496"/>
    <n v="10"/>
    <n v="350"/>
    <n v="523600"/>
    <n v="31416"/>
    <x v="131"/>
    <n v="388960"/>
    <n v="103224"/>
    <d v="2014-06-01T00:00:00"/>
    <n v="6"/>
    <x v="1"/>
    <s v="2014"/>
    <n v="69"/>
  </r>
  <r>
    <x v="0"/>
    <x v="3"/>
    <x v="3"/>
    <s v="Medium"/>
    <n v="1679"/>
    <n v="260"/>
    <n v="350"/>
    <n v="587650"/>
    <n v="35259"/>
    <x v="132"/>
    <n v="436540"/>
    <n v="115851"/>
    <d v="2014-09-01T00:00:00"/>
    <n v="9"/>
    <x v="6"/>
    <s v="2014"/>
    <n v="69"/>
  </r>
  <r>
    <x v="1"/>
    <x v="4"/>
    <x v="2"/>
    <s v="Medium"/>
    <n v="2198"/>
    <n v="10"/>
    <n v="15"/>
    <n v="32970"/>
    <n v="1978.2"/>
    <x v="133"/>
    <n v="21980"/>
    <n v="9011.7999999999993"/>
    <d v="2014-08-01T00:00:00"/>
    <n v="8"/>
    <x v="5"/>
    <s v="2014"/>
    <n v="4.0999999999999996"/>
  </r>
  <r>
    <x v="1"/>
    <x v="1"/>
    <x v="2"/>
    <s v="Medium"/>
    <n v="1743"/>
    <n v="10"/>
    <n v="15"/>
    <n v="26145"/>
    <n v="1568.7"/>
    <x v="134"/>
    <n v="17430"/>
    <n v="7146.2999999999993"/>
    <d v="2014-08-01T00:00:00"/>
    <n v="8"/>
    <x v="5"/>
    <s v="2014"/>
    <n v="4.0999999999999996"/>
  </r>
  <r>
    <x v="1"/>
    <x v="4"/>
    <x v="2"/>
    <s v="Medium"/>
    <n v="1153"/>
    <n v="10"/>
    <n v="15"/>
    <n v="17295"/>
    <n v="1037.7"/>
    <x v="135"/>
    <n v="11530"/>
    <n v="4727.2999999999993"/>
    <d v="2014-10-01T00:00:00"/>
    <n v="10"/>
    <x v="8"/>
    <s v="2014"/>
    <n v="4.0999999999999996"/>
  </r>
  <r>
    <x v="2"/>
    <x v="3"/>
    <x v="0"/>
    <s v="Medium"/>
    <n v="727"/>
    <n v="3"/>
    <n v="12"/>
    <n v="8724"/>
    <n v="610.67999999999995"/>
    <x v="136"/>
    <n v="2181"/>
    <n v="5932.32"/>
    <d v="2014-02-01T00:00:00"/>
    <n v="2"/>
    <x v="7"/>
    <s v="2014"/>
    <n v="8.16"/>
  </r>
  <r>
    <x v="2"/>
    <x v="0"/>
    <x v="0"/>
    <s v="Medium"/>
    <n v="1884"/>
    <n v="3"/>
    <n v="12"/>
    <n v="22608"/>
    <n v="1582.56"/>
    <x v="137"/>
    <n v="5652"/>
    <n v="15373.439999999999"/>
    <d v="2014-08-01T00:00:00"/>
    <n v="8"/>
    <x v="5"/>
    <s v="2014"/>
    <n v="8.16"/>
  </r>
  <r>
    <x v="2"/>
    <x v="3"/>
    <x v="1"/>
    <s v="Medium"/>
    <n v="2340"/>
    <n v="5"/>
    <n v="12"/>
    <n v="28080"/>
    <n v="1965.6"/>
    <x v="138"/>
    <n v="7020"/>
    <n v="19094.400000000001"/>
    <d v="2014-01-01T00:00:00"/>
    <n v="1"/>
    <x v="0"/>
    <s v="2014"/>
    <n v="8.16"/>
  </r>
  <r>
    <x v="2"/>
    <x v="2"/>
    <x v="1"/>
    <s v="Medium"/>
    <n v="2342"/>
    <n v="5"/>
    <n v="12"/>
    <n v="28104"/>
    <n v="1967.28"/>
    <x v="139"/>
    <n v="7026"/>
    <n v="19110.72"/>
    <d v="2014-11-01T00:00:00"/>
    <n v="11"/>
    <x v="11"/>
    <s v="2014"/>
    <n v="8.16"/>
  </r>
  <r>
    <x v="0"/>
    <x v="0"/>
    <x v="3"/>
    <s v="Medium"/>
    <n v="1135"/>
    <n v="260"/>
    <n v="7"/>
    <n v="7945"/>
    <n v="556.15"/>
    <x v="140"/>
    <n v="5675"/>
    <n v="1713.8500000000004"/>
    <d v="2014-06-01T00:00:00"/>
    <n v="6"/>
    <x v="1"/>
    <s v="2014"/>
    <n v="1.5100000000000002"/>
  </r>
  <r>
    <x v="0"/>
    <x v="4"/>
    <x v="0"/>
    <s v="Medium"/>
    <n v="1761"/>
    <n v="3"/>
    <n v="350"/>
    <n v="616350"/>
    <n v="43144.5"/>
    <x v="141"/>
    <n v="457860"/>
    <n v="115345.5"/>
    <d v="2014-03-01T00:00:00"/>
    <n v="3"/>
    <x v="3"/>
    <s v="2014"/>
    <n v="65.5"/>
  </r>
  <r>
    <x v="4"/>
    <x v="2"/>
    <x v="0"/>
    <s v="Medium"/>
    <n v="448"/>
    <n v="3"/>
    <n v="300"/>
    <n v="134400"/>
    <n v="9408"/>
    <x v="142"/>
    <n v="112000"/>
    <n v="12992"/>
    <d v="2014-06-01T00:00:00"/>
    <n v="6"/>
    <x v="1"/>
    <s v="2014"/>
    <n v="29"/>
  </r>
  <r>
    <x v="4"/>
    <x v="2"/>
    <x v="0"/>
    <s v="Medium"/>
    <n v="2181"/>
    <n v="3"/>
    <n v="300"/>
    <n v="654300"/>
    <n v="45801"/>
    <x v="143"/>
    <n v="545250"/>
    <n v="63249"/>
    <d v="2014-10-01T00:00:00"/>
    <n v="10"/>
    <x v="8"/>
    <s v="2014"/>
    <n v="29"/>
  </r>
  <r>
    <x v="0"/>
    <x v="2"/>
    <x v="1"/>
    <s v="Medium"/>
    <n v="1976"/>
    <n v="5"/>
    <n v="20"/>
    <n v="39520"/>
    <n v="2766.4"/>
    <x v="144"/>
    <n v="19760"/>
    <n v="16993.599999999999"/>
    <d v="2014-10-01T00:00:00"/>
    <n v="10"/>
    <x v="8"/>
    <s v="2014"/>
    <n v="8.6"/>
  </r>
  <r>
    <x v="4"/>
    <x v="2"/>
    <x v="1"/>
    <s v="Medium"/>
    <n v="2181"/>
    <n v="5"/>
    <n v="300"/>
    <n v="654300"/>
    <n v="45801"/>
    <x v="143"/>
    <n v="545250"/>
    <n v="63249"/>
    <d v="2014-10-01T00:00:00"/>
    <n v="10"/>
    <x v="8"/>
    <s v="2014"/>
    <n v="29"/>
  </r>
  <r>
    <x v="4"/>
    <x v="0"/>
    <x v="2"/>
    <s v="Medium"/>
    <n v="1702"/>
    <n v="10"/>
    <n v="300"/>
    <n v="510600"/>
    <n v="35742"/>
    <x v="145"/>
    <n v="425500"/>
    <n v="49358"/>
    <d v="2014-05-01T00:00:00"/>
    <n v="5"/>
    <x v="10"/>
    <s v="2014"/>
    <n v="29"/>
  </r>
  <r>
    <x v="4"/>
    <x v="2"/>
    <x v="2"/>
    <s v="Medium"/>
    <n v="448"/>
    <n v="10"/>
    <n v="300"/>
    <n v="134400"/>
    <n v="9408"/>
    <x v="142"/>
    <n v="112000"/>
    <n v="12992"/>
    <d v="2014-06-01T00:00:00"/>
    <n v="6"/>
    <x v="1"/>
    <s v="2014"/>
    <n v="29"/>
  </r>
  <r>
    <x v="1"/>
    <x v="2"/>
    <x v="2"/>
    <s v="Medium"/>
    <n v="2101"/>
    <n v="10"/>
    <n v="15"/>
    <n v="31515"/>
    <n v="2206.0500000000002"/>
    <x v="146"/>
    <n v="21010"/>
    <n v="8298.9500000000007"/>
    <d v="2014-08-01T00:00:00"/>
    <n v="8"/>
    <x v="5"/>
    <s v="2014"/>
    <n v="3.95"/>
  </r>
  <r>
    <x v="0"/>
    <x v="2"/>
    <x v="2"/>
    <s v="Medium"/>
    <n v="1535"/>
    <n v="10"/>
    <n v="20"/>
    <n v="30700"/>
    <n v="2149"/>
    <x v="147"/>
    <n v="15350"/>
    <n v="13201"/>
    <d v="2014-09-01T00:00:00"/>
    <n v="9"/>
    <x v="6"/>
    <s v="2014"/>
    <n v="8.6"/>
  </r>
  <r>
    <x v="0"/>
    <x v="2"/>
    <x v="3"/>
    <s v="Medium"/>
    <n v="2876"/>
    <n v="260"/>
    <n v="350"/>
    <n v="1006600"/>
    <n v="70462"/>
    <x v="148"/>
    <n v="747760"/>
    <n v="188378"/>
    <d v="2014-09-01T00:00:00"/>
    <n v="9"/>
    <x v="6"/>
    <s v="2014"/>
    <n v="65.5"/>
  </r>
  <r>
    <x v="0"/>
    <x v="0"/>
    <x v="3"/>
    <s v="Medium"/>
    <n v="1118"/>
    <n v="260"/>
    <n v="20"/>
    <n v="22360"/>
    <n v="1565.2"/>
    <x v="149"/>
    <n v="11180"/>
    <n v="9614.7999999999993"/>
    <d v="2014-11-01T00:00:00"/>
    <n v="11"/>
    <x v="11"/>
    <s v="2014"/>
    <n v="8.6"/>
  </r>
  <r>
    <x v="4"/>
    <x v="4"/>
    <x v="3"/>
    <s v="Medium"/>
    <n v="1372"/>
    <n v="260"/>
    <n v="300"/>
    <n v="411600"/>
    <n v="28812"/>
    <x v="150"/>
    <n v="343000"/>
    <n v="39788"/>
    <d v="2014-12-01T00:00:00"/>
    <n v="12"/>
    <x v="2"/>
    <s v="2014"/>
    <n v="29"/>
  </r>
  <r>
    <x v="0"/>
    <x v="0"/>
    <x v="1"/>
    <s v="Medium"/>
    <n v="488"/>
    <n v="5"/>
    <n v="7"/>
    <n v="3416"/>
    <n v="273.27999999999997"/>
    <x v="151"/>
    <n v="2440"/>
    <n v="702.72000000000025"/>
    <d v="2014-02-01T00:00:00"/>
    <n v="2"/>
    <x v="7"/>
    <s v="2014"/>
    <n v="1.4400000000000006"/>
  </r>
  <r>
    <x v="0"/>
    <x v="4"/>
    <x v="1"/>
    <s v="Medium"/>
    <n v="1282"/>
    <n v="5"/>
    <n v="20"/>
    <n v="25640"/>
    <n v="2051.1999999999998"/>
    <x v="152"/>
    <n v="12820"/>
    <n v="10768.8"/>
    <d v="2014-06-01T00:00:00"/>
    <n v="6"/>
    <x v="1"/>
    <s v="2014"/>
    <n v="8.3999999999999986"/>
  </r>
  <r>
    <x v="0"/>
    <x v="0"/>
    <x v="2"/>
    <s v="Medium"/>
    <n v="257"/>
    <n v="10"/>
    <n v="7"/>
    <n v="1799"/>
    <n v="143.91999999999999"/>
    <x v="153"/>
    <n v="1285"/>
    <n v="370.07999999999993"/>
    <d v="2014-05-01T00:00:00"/>
    <n v="5"/>
    <x v="10"/>
    <s v="2014"/>
    <n v="1.4399999999999997"/>
  </r>
  <r>
    <x v="0"/>
    <x v="4"/>
    <x v="3"/>
    <s v="Medium"/>
    <n v="1282"/>
    <n v="260"/>
    <n v="20"/>
    <n v="25640"/>
    <n v="2051.1999999999998"/>
    <x v="152"/>
    <n v="12820"/>
    <n v="10768.8"/>
    <d v="2014-06-01T00:00:00"/>
    <n v="6"/>
    <x v="1"/>
    <s v="2014"/>
    <n v="8.3999999999999986"/>
  </r>
  <r>
    <x v="1"/>
    <x v="2"/>
    <x v="0"/>
    <s v="Medium"/>
    <n v="490"/>
    <n v="3"/>
    <n v="15"/>
    <n v="7350"/>
    <n v="588"/>
    <x v="154"/>
    <n v="4900"/>
    <n v="1862"/>
    <d v="2014-11-01T00:00:00"/>
    <n v="11"/>
    <x v="11"/>
    <s v="2014"/>
    <n v="3.8"/>
  </r>
  <r>
    <x v="0"/>
    <x v="3"/>
    <x v="0"/>
    <s v="Medium"/>
    <n v="1362"/>
    <n v="3"/>
    <n v="350"/>
    <n v="476700"/>
    <n v="38136"/>
    <x v="155"/>
    <n v="354120"/>
    <n v="84444"/>
    <d v="2014-12-01T00:00:00"/>
    <n v="12"/>
    <x v="2"/>
    <s v="2014"/>
    <n v="62"/>
  </r>
  <r>
    <x v="1"/>
    <x v="2"/>
    <x v="1"/>
    <s v="Medium"/>
    <n v="2501"/>
    <n v="5"/>
    <n v="15"/>
    <n v="37515"/>
    <n v="3001.2"/>
    <x v="156"/>
    <n v="25010"/>
    <n v="9503.8000000000029"/>
    <d v="2014-03-01T00:00:00"/>
    <n v="3"/>
    <x v="3"/>
    <s v="2014"/>
    <n v="3.8000000000000012"/>
  </r>
  <r>
    <x v="0"/>
    <x v="0"/>
    <x v="1"/>
    <s v="Medium"/>
    <n v="708"/>
    <n v="5"/>
    <n v="20"/>
    <n v="14160"/>
    <n v="1132.8"/>
    <x v="157"/>
    <n v="7080"/>
    <n v="5947.2000000000007"/>
    <d v="2014-06-01T00:00:00"/>
    <n v="6"/>
    <x v="1"/>
    <s v="2014"/>
    <n v="8.4"/>
  </r>
  <r>
    <x v="0"/>
    <x v="1"/>
    <x v="1"/>
    <s v="Medium"/>
    <n v="645"/>
    <n v="5"/>
    <n v="20"/>
    <n v="12900"/>
    <n v="1032"/>
    <x v="158"/>
    <n v="6450"/>
    <n v="5418"/>
    <d v="2014-07-01T00:00:00"/>
    <n v="7"/>
    <x v="4"/>
    <s v="2014"/>
    <n v="8.4"/>
  </r>
  <r>
    <x v="4"/>
    <x v="2"/>
    <x v="1"/>
    <s v="Medium"/>
    <n v="1562"/>
    <n v="5"/>
    <n v="300"/>
    <n v="468600"/>
    <n v="37488"/>
    <x v="159"/>
    <n v="390500"/>
    <n v="40612"/>
    <d v="2014-08-01T00:00:00"/>
    <n v="8"/>
    <x v="5"/>
    <s v="2014"/>
    <n v="26"/>
  </r>
  <r>
    <x v="1"/>
    <x v="1"/>
    <x v="1"/>
    <s v="Medium"/>
    <n v="711"/>
    <n v="5"/>
    <n v="15"/>
    <n v="10665"/>
    <n v="853.2"/>
    <x v="160"/>
    <n v="7110"/>
    <n v="2701.7999999999993"/>
    <d v="2014-12-01T00:00:00"/>
    <n v="12"/>
    <x v="2"/>
    <s v="2014"/>
    <n v="3.7999999999999989"/>
  </r>
  <r>
    <x v="0"/>
    <x v="1"/>
    <x v="2"/>
    <s v="Medium"/>
    <n v="1259"/>
    <n v="10"/>
    <n v="7"/>
    <n v="8813"/>
    <n v="705.04"/>
    <x v="161"/>
    <n v="6295"/>
    <n v="1812.96"/>
    <d v="2014-04-01T00:00:00"/>
    <n v="4"/>
    <x v="9"/>
    <s v="2014"/>
    <n v="1.44"/>
  </r>
  <r>
    <x v="0"/>
    <x v="1"/>
    <x v="2"/>
    <s v="Medium"/>
    <n v="1095"/>
    <n v="10"/>
    <n v="7"/>
    <n v="7665"/>
    <n v="613.20000000000005"/>
    <x v="162"/>
    <n v="5475"/>
    <n v="1576.8000000000002"/>
    <d v="2014-05-01T00:00:00"/>
    <n v="5"/>
    <x v="10"/>
    <s v="2014"/>
    <n v="1.4400000000000002"/>
  </r>
  <r>
    <x v="0"/>
    <x v="1"/>
    <x v="2"/>
    <s v="Medium"/>
    <n v="1366"/>
    <n v="10"/>
    <n v="20"/>
    <n v="27320"/>
    <n v="2185.6"/>
    <x v="163"/>
    <n v="13660"/>
    <n v="11474.400000000001"/>
    <d v="2014-06-01T00:00:00"/>
    <n v="6"/>
    <x v="1"/>
    <s v="2014"/>
    <n v="8.4"/>
  </r>
  <r>
    <x v="4"/>
    <x v="3"/>
    <x v="2"/>
    <s v="Medium"/>
    <n v="2460"/>
    <n v="10"/>
    <n v="300"/>
    <n v="738000"/>
    <n v="59040"/>
    <x v="164"/>
    <n v="615000"/>
    <n v="63960"/>
    <d v="2014-06-01T00:00:00"/>
    <n v="6"/>
    <x v="1"/>
    <s v="2014"/>
    <n v="26"/>
  </r>
  <r>
    <x v="0"/>
    <x v="4"/>
    <x v="2"/>
    <s v="Medium"/>
    <n v="678"/>
    <n v="10"/>
    <n v="7"/>
    <n v="4746"/>
    <n v="379.68"/>
    <x v="165"/>
    <n v="3390"/>
    <n v="976.31999999999971"/>
    <d v="2014-08-01T00:00:00"/>
    <n v="8"/>
    <x v="5"/>
    <s v="2014"/>
    <n v="1.4399999999999995"/>
  </r>
  <r>
    <x v="0"/>
    <x v="1"/>
    <x v="2"/>
    <s v="Medium"/>
    <n v="1598"/>
    <n v="10"/>
    <n v="7"/>
    <n v="11186"/>
    <n v="894.88"/>
    <x v="166"/>
    <n v="7990"/>
    <n v="2301.1200000000008"/>
    <d v="2014-08-01T00:00:00"/>
    <n v="8"/>
    <x v="5"/>
    <s v="2014"/>
    <n v="1.4400000000000004"/>
  </r>
  <r>
    <x v="0"/>
    <x v="1"/>
    <x v="2"/>
    <s v="Medium"/>
    <n v="1934"/>
    <n v="10"/>
    <n v="20"/>
    <n v="38680"/>
    <n v="3094.4"/>
    <x v="167"/>
    <n v="19340"/>
    <n v="16245.599999999999"/>
    <d v="2014-09-01T00:00:00"/>
    <n v="9"/>
    <x v="6"/>
    <s v="2014"/>
    <n v="8.3999999999999986"/>
  </r>
  <r>
    <x v="0"/>
    <x v="3"/>
    <x v="2"/>
    <s v="Medium"/>
    <n v="2993"/>
    <n v="10"/>
    <n v="20"/>
    <n v="59860"/>
    <n v="4788.8"/>
    <x v="168"/>
    <n v="29930"/>
    <n v="25141.199999999997"/>
    <d v="2014-09-01T00:00:00"/>
    <n v="9"/>
    <x v="6"/>
    <s v="2014"/>
    <n v="8.3999999999999986"/>
  </r>
  <r>
    <x v="0"/>
    <x v="3"/>
    <x v="2"/>
    <s v="Medium"/>
    <n v="1362"/>
    <n v="10"/>
    <n v="350"/>
    <n v="476700"/>
    <n v="38136"/>
    <x v="155"/>
    <n v="354120"/>
    <n v="84444"/>
    <d v="2014-12-01T00:00:00"/>
    <n v="12"/>
    <x v="2"/>
    <s v="2014"/>
    <n v="62"/>
  </r>
  <r>
    <x v="0"/>
    <x v="0"/>
    <x v="3"/>
    <s v="Medium"/>
    <n v="708"/>
    <n v="260"/>
    <n v="20"/>
    <n v="14160"/>
    <n v="1132.8"/>
    <x v="157"/>
    <n v="7080"/>
    <n v="5947.2000000000007"/>
    <d v="2014-06-01T00:00:00"/>
    <n v="6"/>
    <x v="1"/>
    <s v="2014"/>
    <n v="8.4"/>
  </r>
  <r>
    <x v="0"/>
    <x v="4"/>
    <x v="3"/>
    <s v="Medium"/>
    <n v="2907"/>
    <n v="260"/>
    <n v="7"/>
    <n v="20349"/>
    <n v="1627.92"/>
    <x v="169"/>
    <n v="14535"/>
    <n v="4186.0800000000017"/>
    <d v="2014-06-01T00:00:00"/>
    <n v="6"/>
    <x v="1"/>
    <s v="2014"/>
    <n v="1.4400000000000006"/>
  </r>
  <r>
    <x v="0"/>
    <x v="1"/>
    <x v="3"/>
    <s v="Medium"/>
    <n v="1366"/>
    <n v="260"/>
    <n v="20"/>
    <n v="27320"/>
    <n v="2185.6"/>
    <x v="163"/>
    <n v="13660"/>
    <n v="11474.400000000001"/>
    <d v="2014-06-01T00:00:00"/>
    <n v="6"/>
    <x v="1"/>
    <s v="2014"/>
    <n v="8.4"/>
  </r>
  <r>
    <x v="4"/>
    <x v="3"/>
    <x v="3"/>
    <s v="Medium"/>
    <n v="2460"/>
    <n v="260"/>
    <n v="300"/>
    <n v="738000"/>
    <n v="59040"/>
    <x v="164"/>
    <n v="615000"/>
    <n v="63960"/>
    <d v="2014-06-01T00:00:00"/>
    <n v="6"/>
    <x v="1"/>
    <s v="2014"/>
    <n v="26"/>
  </r>
  <r>
    <x v="0"/>
    <x v="1"/>
    <x v="3"/>
    <s v="Medium"/>
    <n v="1520"/>
    <n v="260"/>
    <n v="20"/>
    <n v="30400"/>
    <n v="2432"/>
    <x v="170"/>
    <n v="15200"/>
    <n v="12768"/>
    <d v="2014-11-01T00:00:00"/>
    <n v="11"/>
    <x v="11"/>
    <s v="2014"/>
    <n v="8.4"/>
  </r>
  <r>
    <x v="1"/>
    <x v="1"/>
    <x v="3"/>
    <s v="Medium"/>
    <n v="711"/>
    <n v="260"/>
    <n v="15"/>
    <n v="10665"/>
    <n v="853.2"/>
    <x v="160"/>
    <n v="7110"/>
    <n v="2701.7999999999993"/>
    <d v="2014-12-01T00:00:00"/>
    <n v="12"/>
    <x v="2"/>
    <s v="2014"/>
    <n v="3.7999999999999989"/>
  </r>
  <r>
    <x v="4"/>
    <x v="3"/>
    <x v="3"/>
    <s v="Medium"/>
    <n v="635"/>
    <n v="260"/>
    <n v="300"/>
    <n v="190500"/>
    <n v="15240"/>
    <x v="171"/>
    <n v="158750"/>
    <n v="16510"/>
    <d v="2014-12-01T00:00:00"/>
    <n v="12"/>
    <x v="2"/>
    <s v="2014"/>
    <n v="26"/>
  </r>
  <r>
    <x v="4"/>
    <x v="0"/>
    <x v="0"/>
    <s v="Medium"/>
    <n v="1094"/>
    <n v="3"/>
    <n v="300"/>
    <n v="328200"/>
    <n v="29538"/>
    <x v="172"/>
    <n v="273500"/>
    <n v="25162"/>
    <d v="2014-06-01T00:00:00"/>
    <n v="6"/>
    <x v="1"/>
    <s v="2014"/>
    <n v="23"/>
  </r>
  <r>
    <x v="4"/>
    <x v="0"/>
    <x v="1"/>
    <s v="Medium"/>
    <n v="3802.5"/>
    <n v="5"/>
    <n v="300"/>
    <n v="1140750"/>
    <n v="102667.5"/>
    <x v="173"/>
    <n v="950625"/>
    <n v="87457.5"/>
    <d v="2014-04-01T00:00:00"/>
    <n v="4"/>
    <x v="9"/>
    <s v="2014"/>
    <n v="23"/>
  </r>
  <r>
    <x v="0"/>
    <x v="2"/>
    <x v="1"/>
    <s v="Medium"/>
    <n v="1666"/>
    <n v="5"/>
    <n v="350"/>
    <n v="583100"/>
    <n v="52479"/>
    <x v="174"/>
    <n v="433160"/>
    <n v="97461"/>
    <d v="2014-05-01T00:00:00"/>
    <n v="5"/>
    <x v="10"/>
    <s v="2014"/>
    <n v="58.5"/>
  </r>
  <r>
    <x v="2"/>
    <x v="0"/>
    <x v="1"/>
    <s v="Medium"/>
    <n v="2321"/>
    <n v="5"/>
    <n v="12"/>
    <n v="27852"/>
    <n v="2506.6799999999998"/>
    <x v="175"/>
    <n v="6963"/>
    <n v="18382.32"/>
    <d v="2014-11-01T00:00:00"/>
    <n v="11"/>
    <x v="11"/>
    <s v="2014"/>
    <n v="7.92"/>
  </r>
  <r>
    <x v="4"/>
    <x v="3"/>
    <x v="2"/>
    <s v="Medium"/>
    <n v="2565"/>
    <n v="10"/>
    <n v="300"/>
    <n v="769500"/>
    <n v="69255"/>
    <x v="176"/>
    <n v="641250"/>
    <n v="58995"/>
    <d v="2014-01-01T00:00:00"/>
    <n v="1"/>
    <x v="0"/>
    <s v="2014"/>
    <n v="23"/>
  </r>
  <r>
    <x v="0"/>
    <x v="3"/>
    <x v="2"/>
    <s v="Medium"/>
    <n v="2417"/>
    <n v="10"/>
    <n v="350"/>
    <n v="845950"/>
    <n v="76135.5"/>
    <x v="177"/>
    <n v="628420"/>
    <n v="141394.5"/>
    <d v="2014-01-01T00:00:00"/>
    <n v="1"/>
    <x v="0"/>
    <s v="2014"/>
    <n v="58.5"/>
  </r>
  <r>
    <x v="1"/>
    <x v="4"/>
    <x v="2"/>
    <s v="Medium"/>
    <n v="3675"/>
    <n v="10"/>
    <n v="15"/>
    <n v="55125"/>
    <n v="4961.25"/>
    <x v="178"/>
    <n v="36750"/>
    <n v="13413.75"/>
    <d v="2014-04-01T00:00:00"/>
    <n v="4"/>
    <x v="9"/>
    <s v="2014"/>
    <n v="3.65"/>
  </r>
  <r>
    <x v="4"/>
    <x v="0"/>
    <x v="2"/>
    <s v="Medium"/>
    <n v="1094"/>
    <n v="10"/>
    <n v="300"/>
    <n v="328200"/>
    <n v="29538"/>
    <x v="172"/>
    <n v="273500"/>
    <n v="25162"/>
    <d v="2014-06-01T00:00:00"/>
    <n v="6"/>
    <x v="1"/>
    <s v="2014"/>
    <n v="23"/>
  </r>
  <r>
    <x v="1"/>
    <x v="2"/>
    <x v="2"/>
    <s v="Medium"/>
    <n v="1227"/>
    <n v="10"/>
    <n v="15"/>
    <n v="18405"/>
    <n v="1656.45"/>
    <x v="179"/>
    <n v="12270"/>
    <n v="4478.5499999999993"/>
    <d v="2014-10-01T00:00:00"/>
    <n v="10"/>
    <x v="8"/>
    <s v="2014"/>
    <n v="3.6499999999999995"/>
  </r>
  <r>
    <x v="4"/>
    <x v="2"/>
    <x v="2"/>
    <s v="Medium"/>
    <n v="1324"/>
    <n v="10"/>
    <n v="300"/>
    <n v="397200"/>
    <n v="35748"/>
    <x v="180"/>
    <n v="331000"/>
    <n v="30452"/>
    <d v="2014-11-01T00:00:00"/>
    <n v="11"/>
    <x v="11"/>
    <s v="2014"/>
    <n v="23"/>
  </r>
  <r>
    <x v="0"/>
    <x v="4"/>
    <x v="3"/>
    <s v="Medium"/>
    <n v="2071"/>
    <n v="260"/>
    <n v="350"/>
    <n v="724850"/>
    <n v="65236.5"/>
    <x v="181"/>
    <n v="538460"/>
    <n v="121153.5"/>
    <d v="2014-09-01T00:00:00"/>
    <n v="9"/>
    <x v="6"/>
    <s v="2014"/>
    <n v="58.5"/>
  </r>
  <r>
    <x v="0"/>
    <x v="0"/>
    <x v="3"/>
    <s v="Medium"/>
    <n v="1269"/>
    <n v="260"/>
    <n v="350"/>
    <n v="444150"/>
    <n v="39973.5"/>
    <x v="182"/>
    <n v="329940"/>
    <n v="74236.5"/>
    <d v="2014-10-01T00:00:00"/>
    <n v="10"/>
    <x v="8"/>
    <s v="2014"/>
    <n v="58.5"/>
  </r>
  <r>
    <x v="0"/>
    <x v="3"/>
    <x v="3"/>
    <s v="Medium"/>
    <n v="1694"/>
    <n v="260"/>
    <n v="20"/>
    <n v="33880"/>
    <n v="3049.2"/>
    <x v="183"/>
    <n v="16940"/>
    <n v="13890.8"/>
    <d v="2014-11-01T00:00:00"/>
    <n v="11"/>
    <x v="11"/>
    <s v="2014"/>
    <n v="8.1999999999999993"/>
  </r>
  <r>
    <x v="0"/>
    <x v="1"/>
    <x v="0"/>
    <s v="Medium"/>
    <n v="663"/>
    <n v="3"/>
    <n v="20"/>
    <n v="13260"/>
    <n v="1193.4000000000001"/>
    <x v="184"/>
    <n v="6630"/>
    <n v="5436.6"/>
    <d v="2014-05-01T00:00:00"/>
    <n v="5"/>
    <x v="10"/>
    <s v="2014"/>
    <n v="8.2000000000000011"/>
  </r>
  <r>
    <x v="0"/>
    <x v="0"/>
    <x v="0"/>
    <s v="Medium"/>
    <n v="819"/>
    <n v="3"/>
    <n v="7"/>
    <n v="5733"/>
    <n v="515.97"/>
    <x v="185"/>
    <n v="4095"/>
    <n v="1122.03"/>
    <d v="2014-07-01T00:00:00"/>
    <n v="7"/>
    <x v="4"/>
    <s v="2014"/>
    <n v="1.3699999999999999"/>
  </r>
  <r>
    <x v="2"/>
    <x v="1"/>
    <x v="0"/>
    <s v="Medium"/>
    <n v="1580"/>
    <n v="3"/>
    <n v="12"/>
    <n v="18960"/>
    <n v="1706.4"/>
    <x v="186"/>
    <n v="4740"/>
    <n v="12513.599999999999"/>
    <d v="2014-09-01T00:00:00"/>
    <n v="9"/>
    <x v="6"/>
    <s v="2014"/>
    <n v="7.919999999999999"/>
  </r>
  <r>
    <x v="0"/>
    <x v="3"/>
    <x v="0"/>
    <s v="Medium"/>
    <n v="521"/>
    <n v="3"/>
    <n v="7"/>
    <n v="3647"/>
    <n v="328.23"/>
    <x v="187"/>
    <n v="2605"/>
    <n v="713.77"/>
    <d v="2014-12-01T00:00:00"/>
    <n v="12"/>
    <x v="2"/>
    <s v="2014"/>
    <n v="1.3699999999999999"/>
  </r>
  <r>
    <x v="0"/>
    <x v="4"/>
    <x v="2"/>
    <s v="Medium"/>
    <n v="973"/>
    <n v="10"/>
    <n v="20"/>
    <n v="19460"/>
    <n v="1751.4"/>
    <x v="188"/>
    <n v="9730"/>
    <n v="7978.5999999999985"/>
    <d v="2014-03-01T00:00:00"/>
    <n v="3"/>
    <x v="3"/>
    <s v="2014"/>
    <n v="8.1999999999999993"/>
  </r>
  <r>
    <x v="0"/>
    <x v="3"/>
    <x v="2"/>
    <s v="Medium"/>
    <n v="1038"/>
    <n v="10"/>
    <n v="20"/>
    <n v="20760"/>
    <n v="1868.4"/>
    <x v="189"/>
    <n v="10380"/>
    <n v="8511.5999999999985"/>
    <d v="2014-06-01T00:00:00"/>
    <n v="6"/>
    <x v="1"/>
    <s v="2014"/>
    <n v="8.1999999999999993"/>
  </r>
  <r>
    <x v="0"/>
    <x v="1"/>
    <x v="2"/>
    <s v="Medium"/>
    <n v="360"/>
    <n v="10"/>
    <n v="7"/>
    <n v="2520"/>
    <n v="226.8"/>
    <x v="190"/>
    <n v="1800"/>
    <n v="493.19999999999982"/>
    <d v="2014-10-01T00:00:00"/>
    <n v="10"/>
    <x v="8"/>
    <s v="2014"/>
    <n v="1.3699999999999994"/>
  </r>
  <r>
    <x v="0"/>
    <x v="3"/>
    <x v="3"/>
    <s v="Medium"/>
    <n v="1038"/>
    <n v="260"/>
    <n v="20"/>
    <n v="20760"/>
    <n v="1868.4"/>
    <x v="189"/>
    <n v="10380"/>
    <n v="8511.5999999999985"/>
    <d v="2014-06-01T00:00:00"/>
    <n v="6"/>
    <x v="1"/>
    <s v="2014"/>
    <n v="8.1999999999999993"/>
  </r>
  <r>
    <x v="1"/>
    <x v="0"/>
    <x v="3"/>
    <s v="Medium"/>
    <n v="1630.5"/>
    <n v="260"/>
    <n v="15"/>
    <n v="24457.5"/>
    <n v="2201.1750000000002"/>
    <x v="191"/>
    <n v="16305"/>
    <n v="5951.3249999999989"/>
    <d v="2014-07-01T00:00:00"/>
    <n v="7"/>
    <x v="4"/>
    <s v="2014"/>
    <n v="3.6499999999999995"/>
  </r>
  <r>
    <x v="0"/>
    <x v="4"/>
    <x v="1"/>
    <s v="High"/>
    <n v="2328"/>
    <n v="5"/>
    <n v="7"/>
    <n v="16296"/>
    <n v="1629.6"/>
    <x v="192"/>
    <n v="11640"/>
    <n v="3026.3999999999996"/>
    <d v="2014-09-01T00:00:00"/>
    <n v="9"/>
    <x v="6"/>
    <s v="2014"/>
    <n v="1.2999999999999998"/>
  </r>
  <r>
    <x v="0"/>
    <x v="4"/>
    <x v="1"/>
    <s v="High"/>
    <n v="2313"/>
    <n v="5"/>
    <n v="350"/>
    <n v="809550"/>
    <n v="80955"/>
    <x v="193"/>
    <n v="601380"/>
    <n v="127215"/>
    <d v="2014-05-01T00:00:00"/>
    <n v="5"/>
    <x v="10"/>
    <s v="2014"/>
    <n v="55"/>
  </r>
  <r>
    <x v="1"/>
    <x v="2"/>
    <x v="1"/>
    <s v="High"/>
    <n v="2072"/>
    <n v="5"/>
    <n v="15"/>
    <n v="31080"/>
    <n v="3108"/>
    <x v="194"/>
    <n v="20720"/>
    <n v="7252"/>
    <d v="2014-12-01T00:00:00"/>
    <n v="12"/>
    <x v="2"/>
    <s v="2014"/>
    <n v="3.5"/>
  </r>
  <r>
    <x v="0"/>
    <x v="2"/>
    <x v="2"/>
    <s v="High"/>
    <n v="1954"/>
    <n v="10"/>
    <n v="20"/>
    <n v="39080"/>
    <n v="3908"/>
    <x v="195"/>
    <n v="19540"/>
    <n v="15632"/>
    <d v="2014-03-01T00:00:00"/>
    <n v="3"/>
    <x v="3"/>
    <s v="2014"/>
    <n v="8"/>
  </r>
  <r>
    <x v="4"/>
    <x v="3"/>
    <x v="2"/>
    <s v="High"/>
    <n v="591"/>
    <n v="10"/>
    <n v="300"/>
    <n v="177300"/>
    <n v="17730"/>
    <x v="196"/>
    <n v="147750"/>
    <n v="11820"/>
    <d v="2014-05-01T00:00:00"/>
    <n v="5"/>
    <x v="10"/>
    <s v="2014"/>
    <n v="20"/>
  </r>
  <r>
    <x v="0"/>
    <x v="1"/>
    <x v="2"/>
    <s v="High"/>
    <n v="241"/>
    <n v="10"/>
    <n v="20"/>
    <n v="4820"/>
    <n v="482"/>
    <x v="197"/>
    <n v="2410"/>
    <n v="1928"/>
    <d v="2014-10-01T00:00:00"/>
    <n v="10"/>
    <x v="8"/>
    <s v="2014"/>
    <n v="8"/>
  </r>
  <r>
    <x v="0"/>
    <x v="0"/>
    <x v="3"/>
    <s v="High"/>
    <n v="2240"/>
    <n v="260"/>
    <n v="350"/>
    <n v="784000"/>
    <n v="78400"/>
    <x v="198"/>
    <n v="582400"/>
    <n v="123200"/>
    <d v="2014-02-01T00:00:00"/>
    <n v="2"/>
    <x v="7"/>
    <s v="2014"/>
    <n v="55"/>
  </r>
  <r>
    <x v="4"/>
    <x v="4"/>
    <x v="3"/>
    <s v="High"/>
    <n v="2993"/>
    <n v="260"/>
    <n v="300"/>
    <n v="897900"/>
    <n v="89790"/>
    <x v="199"/>
    <n v="748250"/>
    <n v="59860"/>
    <d v="2014-03-01T00:00:00"/>
    <n v="3"/>
    <x v="3"/>
    <s v="2014"/>
    <n v="20"/>
  </r>
  <r>
    <x v="2"/>
    <x v="0"/>
    <x v="3"/>
    <s v="High"/>
    <n v="3520.5"/>
    <n v="260"/>
    <n v="12"/>
    <n v="42246"/>
    <n v="4224.6000000000004"/>
    <x v="200"/>
    <n v="10561.5"/>
    <n v="27459.899999999998"/>
    <d v="2014-04-01T00:00:00"/>
    <n v="4"/>
    <x v="9"/>
    <s v="2014"/>
    <n v="7.8"/>
  </r>
  <r>
    <x v="0"/>
    <x v="3"/>
    <x v="3"/>
    <s v="High"/>
    <n v="2039"/>
    <n v="260"/>
    <n v="20"/>
    <n v="40780"/>
    <n v="4078"/>
    <x v="201"/>
    <n v="20390"/>
    <n v="16312"/>
    <d v="2014-05-01T00:00:00"/>
    <n v="5"/>
    <x v="10"/>
    <s v="2014"/>
    <n v="8"/>
  </r>
  <r>
    <x v="2"/>
    <x v="1"/>
    <x v="3"/>
    <s v="High"/>
    <n v="2574"/>
    <n v="260"/>
    <n v="12"/>
    <n v="30888"/>
    <n v="3088.8"/>
    <x v="202"/>
    <n v="7722"/>
    <n v="20077.2"/>
    <d v="2014-08-01T00:00:00"/>
    <n v="8"/>
    <x v="5"/>
    <s v="2014"/>
    <n v="7.8000000000000007"/>
  </r>
  <r>
    <x v="0"/>
    <x v="0"/>
    <x v="3"/>
    <s v="High"/>
    <n v="707"/>
    <n v="260"/>
    <n v="350"/>
    <n v="247450"/>
    <n v="24745"/>
    <x v="203"/>
    <n v="183820"/>
    <n v="38885"/>
    <d v="2014-09-01T00:00:00"/>
    <n v="9"/>
    <x v="6"/>
    <s v="2014"/>
    <n v="55"/>
  </r>
  <r>
    <x v="1"/>
    <x v="2"/>
    <x v="3"/>
    <s v="High"/>
    <n v="2072"/>
    <n v="260"/>
    <n v="15"/>
    <n v="31080"/>
    <n v="3108"/>
    <x v="194"/>
    <n v="20720"/>
    <n v="7252"/>
    <d v="2014-12-01T00:00:00"/>
    <n v="12"/>
    <x v="2"/>
    <s v="2014"/>
    <n v="3.5"/>
  </r>
  <r>
    <x v="4"/>
    <x v="2"/>
    <x v="3"/>
    <s v="High"/>
    <n v="853"/>
    <n v="260"/>
    <n v="300"/>
    <n v="255900"/>
    <n v="25590"/>
    <x v="204"/>
    <n v="213250"/>
    <n v="17060"/>
    <d v="2014-12-01T00:00:00"/>
    <n v="12"/>
    <x v="2"/>
    <s v="2014"/>
    <n v="20"/>
  </r>
  <r>
    <x v="0"/>
    <x v="2"/>
    <x v="2"/>
    <s v="High"/>
    <n v="2532"/>
    <n v="10"/>
    <n v="7"/>
    <n v="17724"/>
    <n v="1949.6399999999999"/>
    <x v="205"/>
    <n v="12660"/>
    <n v="3114.3599999999997"/>
    <d v="2014-04-01T00:00:00"/>
    <n v="4"/>
    <x v="9"/>
    <s v="2014"/>
    <n v="1.2299999999999998"/>
  </r>
  <r>
    <x v="1"/>
    <x v="4"/>
    <x v="3"/>
    <s v="High"/>
    <n v="3199.5"/>
    <n v="260"/>
    <n v="15"/>
    <n v="47992.5"/>
    <n v="5279.1749999999993"/>
    <x v="206"/>
    <n v="31995"/>
    <n v="10718.324999999999"/>
    <d v="2014-07-01T00:00:00"/>
    <n v="7"/>
    <x v="4"/>
    <s v="2014"/>
    <n v="3.3499999999999996"/>
  </r>
  <r>
    <x v="2"/>
    <x v="1"/>
    <x v="3"/>
    <s v="High"/>
    <n v="472"/>
    <n v="260"/>
    <n v="12"/>
    <n v="5664"/>
    <n v="623.04"/>
    <x v="207"/>
    <n v="1416"/>
    <n v="3624.96"/>
    <d v="2014-10-01T00:00:00"/>
    <n v="10"/>
    <x v="8"/>
    <s v="2014"/>
    <n v="7.68"/>
  </r>
  <r>
    <x v="2"/>
    <x v="0"/>
    <x v="0"/>
    <s v="High"/>
    <n v="1937"/>
    <n v="3"/>
    <n v="12"/>
    <n v="23244"/>
    <n v="2556.84"/>
    <x v="208"/>
    <n v="5811"/>
    <n v="14876.16"/>
    <d v="2014-02-01T00:00:00"/>
    <n v="2"/>
    <x v="7"/>
    <s v="2014"/>
    <n v="7.68"/>
  </r>
  <r>
    <x v="0"/>
    <x v="1"/>
    <x v="0"/>
    <s v="High"/>
    <n v="792"/>
    <n v="3"/>
    <n v="350"/>
    <n v="277200"/>
    <n v="30492"/>
    <x v="209"/>
    <n v="205920"/>
    <n v="40788"/>
    <d v="2014-03-01T00:00:00"/>
    <n v="3"/>
    <x v="3"/>
    <s v="2014"/>
    <n v="51.5"/>
  </r>
  <r>
    <x v="4"/>
    <x v="1"/>
    <x v="0"/>
    <s v="High"/>
    <n v="2811"/>
    <n v="3"/>
    <n v="300"/>
    <n v="843300"/>
    <n v="92763"/>
    <x v="210"/>
    <n v="702750"/>
    <n v="47787"/>
    <d v="2014-07-01T00:00:00"/>
    <n v="7"/>
    <x v="4"/>
    <s v="2014"/>
    <n v="17"/>
  </r>
  <r>
    <x v="0"/>
    <x v="1"/>
    <x v="1"/>
    <s v="High"/>
    <n v="766"/>
    <n v="5"/>
    <n v="350"/>
    <n v="268100"/>
    <n v="29491"/>
    <x v="211"/>
    <n v="199160"/>
    <n v="39449"/>
    <d v="2014-01-01T00:00:00"/>
    <n v="1"/>
    <x v="0"/>
    <s v="2014"/>
    <n v="51.5"/>
  </r>
  <r>
    <x v="1"/>
    <x v="3"/>
    <x v="1"/>
    <s v="High"/>
    <n v="2157"/>
    <n v="5"/>
    <n v="15"/>
    <n v="32355"/>
    <n v="3559.05"/>
    <x v="212"/>
    <n v="21570"/>
    <n v="7225.9500000000007"/>
    <d v="2014-12-01T00:00:00"/>
    <n v="12"/>
    <x v="2"/>
    <s v="2014"/>
    <n v="3.3500000000000005"/>
  </r>
  <r>
    <x v="4"/>
    <x v="0"/>
    <x v="2"/>
    <s v="High"/>
    <n v="873"/>
    <n v="10"/>
    <n v="300"/>
    <n v="261900"/>
    <n v="28809"/>
    <x v="213"/>
    <n v="218250"/>
    <n v="14841"/>
    <d v="2014-01-01T00:00:00"/>
    <n v="1"/>
    <x v="0"/>
    <s v="2014"/>
    <n v="17"/>
  </r>
  <r>
    <x v="0"/>
    <x v="3"/>
    <x v="2"/>
    <s v="High"/>
    <n v="1122"/>
    <n v="10"/>
    <n v="20"/>
    <n v="22440"/>
    <n v="2468.4"/>
    <x v="214"/>
    <n v="11220"/>
    <n v="8751.5999999999985"/>
    <d v="2014-03-01T00:00:00"/>
    <n v="3"/>
    <x v="3"/>
    <s v="2014"/>
    <n v="7.7999999999999989"/>
  </r>
  <r>
    <x v="0"/>
    <x v="0"/>
    <x v="2"/>
    <s v="High"/>
    <n v="2104.5"/>
    <n v="10"/>
    <n v="350"/>
    <n v="736575"/>
    <n v="81023.25"/>
    <x v="215"/>
    <n v="547170"/>
    <n v="108381.75"/>
    <d v="2014-07-01T00:00:00"/>
    <n v="7"/>
    <x v="4"/>
    <s v="2014"/>
    <n v="51.5"/>
  </r>
  <r>
    <x v="2"/>
    <x v="0"/>
    <x v="2"/>
    <s v="High"/>
    <n v="4026"/>
    <n v="10"/>
    <n v="12"/>
    <n v="48312"/>
    <n v="5314.32"/>
    <x v="216"/>
    <n v="12078"/>
    <n v="30919.68"/>
    <d v="2014-07-01T00:00:00"/>
    <n v="7"/>
    <x v="4"/>
    <s v="2014"/>
    <n v="7.68"/>
  </r>
  <r>
    <x v="2"/>
    <x v="2"/>
    <x v="2"/>
    <s v="High"/>
    <n v="2425.5"/>
    <n v="10"/>
    <n v="12"/>
    <n v="29106"/>
    <n v="3201.66"/>
    <x v="217"/>
    <n v="7276.5"/>
    <n v="18627.840000000004"/>
    <d v="2014-07-01T00:00:00"/>
    <n v="7"/>
    <x v="4"/>
    <s v="2014"/>
    <n v="7.6800000000000015"/>
  </r>
  <r>
    <x v="0"/>
    <x v="0"/>
    <x v="2"/>
    <s v="High"/>
    <n v="2394"/>
    <n v="10"/>
    <n v="20"/>
    <n v="47880"/>
    <n v="5266.8"/>
    <x v="218"/>
    <n v="23940"/>
    <n v="18673.199999999997"/>
    <d v="2014-08-01T00:00:00"/>
    <n v="8"/>
    <x v="5"/>
    <s v="2014"/>
    <n v="7.7999999999999989"/>
  </r>
  <r>
    <x v="1"/>
    <x v="3"/>
    <x v="2"/>
    <s v="High"/>
    <n v="1984"/>
    <n v="10"/>
    <n v="15"/>
    <n v="29760"/>
    <n v="3273.6"/>
    <x v="219"/>
    <n v="19840"/>
    <n v="6646.4000000000015"/>
    <d v="2014-08-01T00:00:00"/>
    <n v="8"/>
    <x v="5"/>
    <s v="2014"/>
    <n v="3.3500000000000005"/>
  </r>
  <r>
    <x v="4"/>
    <x v="0"/>
    <x v="2"/>
    <s v="High"/>
    <n v="1366"/>
    <n v="10"/>
    <n v="300"/>
    <n v="409800"/>
    <n v="45078"/>
    <x v="220"/>
    <n v="341500"/>
    <n v="23222"/>
    <d v="2014-11-01T00:00:00"/>
    <n v="11"/>
    <x v="11"/>
    <s v="2014"/>
    <n v="17"/>
  </r>
  <r>
    <x v="0"/>
    <x v="3"/>
    <x v="3"/>
    <s v="High"/>
    <n v="2629"/>
    <n v="260"/>
    <n v="20"/>
    <n v="52580"/>
    <n v="5783.8"/>
    <x v="221"/>
    <n v="26290"/>
    <n v="20506.199999999997"/>
    <d v="2014-01-01T00:00:00"/>
    <n v="1"/>
    <x v="0"/>
    <s v="2014"/>
    <n v="7.7999999999999989"/>
  </r>
  <r>
    <x v="1"/>
    <x v="3"/>
    <x v="3"/>
    <s v="High"/>
    <n v="2157"/>
    <n v="260"/>
    <n v="15"/>
    <n v="32355"/>
    <n v="3559.05"/>
    <x v="212"/>
    <n v="21570"/>
    <n v="7225.9500000000007"/>
    <d v="2014-12-01T00:00:00"/>
    <n v="12"/>
    <x v="2"/>
    <s v="2014"/>
    <n v="3.3500000000000005"/>
  </r>
  <r>
    <x v="0"/>
    <x v="3"/>
    <x v="0"/>
    <s v="High"/>
    <n v="886"/>
    <n v="3"/>
    <n v="350"/>
    <n v="310100"/>
    <n v="37212"/>
    <x v="222"/>
    <n v="230360"/>
    <n v="42528"/>
    <d v="2014-06-01T00:00:00"/>
    <n v="6"/>
    <x v="1"/>
    <s v="2014"/>
    <n v="48"/>
  </r>
  <r>
    <x v="1"/>
    <x v="0"/>
    <x v="0"/>
    <s v="High"/>
    <n v="2689"/>
    <n v="3"/>
    <n v="15"/>
    <n v="40335"/>
    <n v="4840.2"/>
    <x v="223"/>
    <n v="26890"/>
    <n v="8604.8000000000029"/>
    <d v="2014-11-01T00:00:00"/>
    <n v="11"/>
    <x v="11"/>
    <s v="2014"/>
    <n v="3.2000000000000011"/>
  </r>
  <r>
    <x v="1"/>
    <x v="4"/>
    <x v="1"/>
    <s v="High"/>
    <n v="677"/>
    <n v="5"/>
    <n v="15"/>
    <n v="10155"/>
    <n v="1218.5999999999999"/>
    <x v="224"/>
    <n v="6770"/>
    <n v="2166.3999999999996"/>
    <d v="2014-03-01T00:00:00"/>
    <n v="3"/>
    <x v="3"/>
    <s v="2014"/>
    <n v="3.1999999999999993"/>
  </r>
  <r>
    <x v="4"/>
    <x v="2"/>
    <x v="1"/>
    <s v="High"/>
    <n v="1773"/>
    <n v="5"/>
    <n v="300"/>
    <n v="531900"/>
    <n v="63828"/>
    <x v="225"/>
    <n v="443250"/>
    <n v="24822"/>
    <d v="2014-04-01T00:00:00"/>
    <n v="4"/>
    <x v="9"/>
    <s v="2014"/>
    <n v="14"/>
  </r>
  <r>
    <x v="0"/>
    <x v="3"/>
    <x v="1"/>
    <s v="High"/>
    <n v="2420"/>
    <n v="5"/>
    <n v="7"/>
    <n v="16940"/>
    <n v="2032.8"/>
    <x v="226"/>
    <n v="12100"/>
    <n v="2807.2000000000007"/>
    <d v="2014-09-01T00:00:00"/>
    <n v="9"/>
    <x v="6"/>
    <s v="2014"/>
    <n v="1.1600000000000004"/>
  </r>
  <r>
    <x v="0"/>
    <x v="0"/>
    <x v="1"/>
    <s v="High"/>
    <n v="2734"/>
    <n v="5"/>
    <n v="7"/>
    <n v="19138"/>
    <n v="2296.56"/>
    <x v="227"/>
    <n v="13670"/>
    <n v="3171.4399999999987"/>
    <d v="2014-10-01T00:00:00"/>
    <n v="10"/>
    <x v="8"/>
    <s v="2014"/>
    <n v="1.1599999999999995"/>
  </r>
  <r>
    <x v="4"/>
    <x v="4"/>
    <x v="2"/>
    <s v="High"/>
    <n v="3495"/>
    <n v="10"/>
    <n v="300"/>
    <n v="1048500"/>
    <n v="125820"/>
    <x v="228"/>
    <n v="873750"/>
    <n v="48930"/>
    <d v="2014-01-01T00:00:00"/>
    <n v="1"/>
    <x v="0"/>
    <s v="2014"/>
    <n v="14"/>
  </r>
  <r>
    <x v="0"/>
    <x v="3"/>
    <x v="2"/>
    <s v="High"/>
    <n v="886"/>
    <n v="10"/>
    <n v="350"/>
    <n v="310100"/>
    <n v="37212"/>
    <x v="222"/>
    <n v="230360"/>
    <n v="42528"/>
    <d v="2014-06-01T00:00:00"/>
    <n v="6"/>
    <x v="1"/>
    <s v="2014"/>
    <n v="48"/>
  </r>
  <r>
    <x v="0"/>
    <x v="3"/>
    <x v="2"/>
    <s v="High"/>
    <n v="905"/>
    <n v="10"/>
    <n v="20"/>
    <n v="18100"/>
    <n v="2172"/>
    <x v="229"/>
    <n v="9050"/>
    <n v="6878"/>
    <d v="2014-10-01T00:00:00"/>
    <n v="10"/>
    <x v="8"/>
    <s v="2014"/>
    <n v="7.6"/>
  </r>
  <r>
    <x v="0"/>
    <x v="2"/>
    <x v="2"/>
    <s v="High"/>
    <n v="1594"/>
    <n v="10"/>
    <n v="350"/>
    <n v="557900"/>
    <n v="66948"/>
    <x v="230"/>
    <n v="414440"/>
    <n v="76512"/>
    <d v="2014-11-01T00:00:00"/>
    <n v="11"/>
    <x v="11"/>
    <s v="2014"/>
    <n v="48"/>
  </r>
  <r>
    <x v="4"/>
    <x v="1"/>
    <x v="2"/>
    <s v="High"/>
    <n v="1359"/>
    <n v="10"/>
    <n v="300"/>
    <n v="407700"/>
    <n v="48924"/>
    <x v="231"/>
    <n v="339750"/>
    <n v="19026"/>
    <d v="2014-11-01T00:00:00"/>
    <n v="11"/>
    <x v="11"/>
    <s v="2014"/>
    <n v="14"/>
  </r>
  <r>
    <x v="4"/>
    <x v="3"/>
    <x v="2"/>
    <s v="High"/>
    <n v="2150"/>
    <n v="10"/>
    <n v="300"/>
    <n v="645000"/>
    <n v="77400"/>
    <x v="232"/>
    <n v="537500"/>
    <n v="30100"/>
    <d v="2014-11-01T00:00:00"/>
    <n v="11"/>
    <x v="11"/>
    <s v="2014"/>
    <n v="14"/>
  </r>
  <r>
    <x v="0"/>
    <x v="3"/>
    <x v="2"/>
    <s v="High"/>
    <n v="1197"/>
    <n v="10"/>
    <n v="350"/>
    <n v="418950"/>
    <n v="50274"/>
    <x v="233"/>
    <n v="311220"/>
    <n v="57456"/>
    <d v="2014-11-01T00:00:00"/>
    <n v="11"/>
    <x v="11"/>
    <s v="2014"/>
    <n v="48"/>
  </r>
  <r>
    <x v="0"/>
    <x v="3"/>
    <x v="2"/>
    <s v="High"/>
    <n v="1233"/>
    <n v="10"/>
    <n v="20"/>
    <n v="24660"/>
    <n v="2959.2"/>
    <x v="234"/>
    <n v="12330"/>
    <n v="9370.7999999999993"/>
    <d v="2014-12-01T00:00:00"/>
    <n v="12"/>
    <x v="2"/>
    <s v="2014"/>
    <n v="7.6"/>
  </r>
  <r>
    <x v="0"/>
    <x v="4"/>
    <x v="3"/>
    <s v="High"/>
    <n v="270"/>
    <n v="260"/>
    <n v="350"/>
    <n v="94500"/>
    <n v="11340"/>
    <x v="235"/>
    <n v="70200"/>
    <n v="12960"/>
    <d v="2014-02-01T00:00:00"/>
    <n v="2"/>
    <x v="7"/>
    <s v="2014"/>
    <n v="48"/>
  </r>
  <r>
    <x v="0"/>
    <x v="2"/>
    <x v="3"/>
    <s v="High"/>
    <n v="3421.5"/>
    <n v="260"/>
    <n v="7"/>
    <n v="23950.5"/>
    <n v="2874.06"/>
    <x v="236"/>
    <n v="17107.5"/>
    <n v="3968.9399999999987"/>
    <d v="2014-07-01T00:00:00"/>
    <n v="7"/>
    <x v="4"/>
    <s v="2014"/>
    <n v="1.1599999999999997"/>
  </r>
  <r>
    <x v="0"/>
    <x v="0"/>
    <x v="3"/>
    <s v="High"/>
    <n v="2734"/>
    <n v="260"/>
    <n v="7"/>
    <n v="19138"/>
    <n v="2296.56"/>
    <x v="227"/>
    <n v="13670"/>
    <n v="3171.4399999999987"/>
    <d v="2014-10-01T00:00:00"/>
    <n v="10"/>
    <x v="8"/>
    <s v="2014"/>
    <n v="1.1599999999999995"/>
  </r>
  <r>
    <x v="0"/>
    <x v="2"/>
    <x v="0"/>
    <s v="High"/>
    <n v="2521.5"/>
    <n v="3"/>
    <n v="20"/>
    <n v="50430"/>
    <n v="6051.6"/>
    <x v="237"/>
    <n v="25215"/>
    <n v="19163.399999999998"/>
    <d v="2014-01-01T00:00:00"/>
    <n v="1"/>
    <x v="0"/>
    <s v="2014"/>
    <n v="7.5999999999999988"/>
  </r>
  <r>
    <x v="2"/>
    <x v="3"/>
    <x v="1"/>
    <s v="High"/>
    <n v="2661"/>
    <n v="5"/>
    <n v="12"/>
    <n v="31932"/>
    <n v="3831.84"/>
    <x v="238"/>
    <n v="7983"/>
    <n v="20117.16"/>
    <d v="2014-05-01T00:00:00"/>
    <n v="5"/>
    <x v="10"/>
    <s v="2014"/>
    <n v="7.56"/>
  </r>
  <r>
    <x v="0"/>
    <x v="1"/>
    <x v="2"/>
    <s v="High"/>
    <n v="1531"/>
    <n v="10"/>
    <n v="20"/>
    <n v="30620"/>
    <n v="3674.4"/>
    <x v="239"/>
    <n v="15310"/>
    <n v="11635.599999999999"/>
    <d v="2014-12-01T00:00:00"/>
    <n v="12"/>
    <x v="2"/>
    <s v="2014"/>
    <n v="7.5999999999999988"/>
  </r>
  <r>
    <x v="1"/>
    <x v="4"/>
    <x v="0"/>
    <s v="High"/>
    <n v="2567"/>
    <n v="3"/>
    <n v="15"/>
    <n v="38505"/>
    <n v="5005.6499999999996"/>
    <x v="240"/>
    <n v="25670"/>
    <n v="7829.3499999999985"/>
    <d v="2014-06-01T00:00:00"/>
    <n v="6"/>
    <x v="1"/>
    <s v="2014"/>
    <n v="3.0499999999999994"/>
  </r>
  <r>
    <x v="0"/>
    <x v="0"/>
    <x v="0"/>
    <s v="High"/>
    <n v="923"/>
    <n v="3"/>
    <n v="350"/>
    <n v="323050"/>
    <n v="41996.5"/>
    <x v="241"/>
    <n v="239980"/>
    <n v="41073.5"/>
    <d v="2014-03-01T00:00:00"/>
    <n v="3"/>
    <x v="3"/>
    <s v="2014"/>
    <n v="44.5"/>
  </r>
  <r>
    <x v="0"/>
    <x v="2"/>
    <x v="0"/>
    <s v="High"/>
    <n v="1790"/>
    <n v="3"/>
    <n v="350"/>
    <n v="626500"/>
    <n v="81445"/>
    <x v="242"/>
    <n v="465400"/>
    <n v="79655"/>
    <d v="2014-03-01T00:00:00"/>
    <n v="3"/>
    <x v="3"/>
    <s v="2014"/>
    <n v="44.5"/>
  </r>
  <r>
    <x v="0"/>
    <x v="4"/>
    <x v="1"/>
    <s v="High"/>
    <n v="982.5"/>
    <n v="5"/>
    <n v="350"/>
    <n v="343875"/>
    <n v="44703.75"/>
    <x v="243"/>
    <n v="255450"/>
    <n v="43721.25"/>
    <d v="2014-01-01T00:00:00"/>
    <n v="1"/>
    <x v="0"/>
    <s v="2014"/>
    <n v="44.5"/>
  </r>
  <r>
    <x v="0"/>
    <x v="4"/>
    <x v="1"/>
    <s v="High"/>
    <n v="1298"/>
    <n v="5"/>
    <n v="7"/>
    <n v="9086"/>
    <n v="1181.18"/>
    <x v="244"/>
    <n v="6490"/>
    <n v="1414.8199999999997"/>
    <d v="2014-02-01T00:00:00"/>
    <n v="2"/>
    <x v="7"/>
    <s v="2014"/>
    <n v="1.0899999999999999"/>
  </r>
  <r>
    <x v="2"/>
    <x v="3"/>
    <x v="1"/>
    <s v="High"/>
    <n v="604"/>
    <n v="5"/>
    <n v="12"/>
    <n v="7248"/>
    <n v="942.24"/>
    <x v="245"/>
    <n v="1812"/>
    <n v="4493.76"/>
    <d v="2014-06-01T00:00:00"/>
    <n v="6"/>
    <x v="1"/>
    <s v="2014"/>
    <n v="7.44"/>
  </r>
  <r>
    <x v="0"/>
    <x v="3"/>
    <x v="1"/>
    <s v="High"/>
    <n v="2255"/>
    <n v="5"/>
    <n v="20"/>
    <n v="45100"/>
    <n v="5863"/>
    <x v="246"/>
    <n v="22550"/>
    <n v="16687"/>
    <d v="2014-07-01T00:00:00"/>
    <n v="7"/>
    <x v="4"/>
    <s v="2014"/>
    <n v="7.4"/>
  </r>
  <r>
    <x v="0"/>
    <x v="0"/>
    <x v="1"/>
    <s v="High"/>
    <n v="1249"/>
    <n v="5"/>
    <n v="20"/>
    <n v="24980"/>
    <n v="3247.4"/>
    <x v="247"/>
    <n v="12490"/>
    <n v="9242.5999999999985"/>
    <d v="2014-10-01T00:00:00"/>
    <n v="10"/>
    <x v="8"/>
    <s v="2014"/>
    <n v="7.3999999999999986"/>
  </r>
  <r>
    <x v="0"/>
    <x v="4"/>
    <x v="2"/>
    <s v="High"/>
    <n v="1438.5"/>
    <n v="10"/>
    <n v="7"/>
    <n v="10069.5"/>
    <n v="1309.0350000000001"/>
    <x v="248"/>
    <n v="7192.5"/>
    <n v="1567.9649999999992"/>
    <d v="2014-01-01T00:00:00"/>
    <n v="1"/>
    <x v="0"/>
    <s v="2014"/>
    <n v="1.0899999999999994"/>
  </r>
  <r>
    <x v="4"/>
    <x v="1"/>
    <x v="2"/>
    <s v="High"/>
    <n v="807"/>
    <n v="10"/>
    <n v="300"/>
    <n v="242100"/>
    <n v="31473"/>
    <x v="249"/>
    <n v="201750"/>
    <n v="8877"/>
    <d v="2014-01-01T00:00:00"/>
    <n v="1"/>
    <x v="0"/>
    <s v="2014"/>
    <n v="11"/>
  </r>
  <r>
    <x v="0"/>
    <x v="4"/>
    <x v="2"/>
    <s v="High"/>
    <n v="2641"/>
    <n v="10"/>
    <n v="20"/>
    <n v="52820"/>
    <n v="6866.6"/>
    <x v="250"/>
    <n v="26410"/>
    <n v="19543.400000000001"/>
    <d v="2014-02-01T00:00:00"/>
    <n v="2"/>
    <x v="7"/>
    <s v="2014"/>
    <n v="7.4"/>
  </r>
  <r>
    <x v="0"/>
    <x v="1"/>
    <x v="2"/>
    <s v="High"/>
    <n v="2708"/>
    <n v="10"/>
    <n v="20"/>
    <n v="54160"/>
    <n v="7040.8"/>
    <x v="251"/>
    <n v="27080"/>
    <n v="20039.199999999997"/>
    <d v="2014-02-01T00:00:00"/>
    <n v="2"/>
    <x v="7"/>
    <s v="2014"/>
    <n v="7.3999999999999986"/>
  </r>
  <r>
    <x v="0"/>
    <x v="0"/>
    <x v="2"/>
    <s v="High"/>
    <n v="2632"/>
    <n v="10"/>
    <n v="350"/>
    <n v="921200"/>
    <n v="119756"/>
    <x v="252"/>
    <n v="684320"/>
    <n v="117124"/>
    <d v="2014-06-01T00:00:00"/>
    <n v="6"/>
    <x v="1"/>
    <s v="2014"/>
    <n v="44.5"/>
  </r>
  <r>
    <x v="2"/>
    <x v="3"/>
    <x v="2"/>
    <s v="High"/>
    <n v="571"/>
    <n v="10"/>
    <n v="12"/>
    <n v="6852"/>
    <n v="890.76"/>
    <x v="253"/>
    <n v="1713"/>
    <n v="4248.24"/>
    <d v="2014-07-01T00:00:00"/>
    <n v="7"/>
    <x v="4"/>
    <s v="2014"/>
    <n v="7.4399999999999995"/>
  </r>
  <r>
    <x v="0"/>
    <x v="2"/>
    <x v="2"/>
    <s v="High"/>
    <n v="2696"/>
    <n v="10"/>
    <n v="7"/>
    <n v="18872"/>
    <n v="2453.36"/>
    <x v="254"/>
    <n v="13480"/>
    <n v="2938.6399999999994"/>
    <d v="2014-08-01T00:00:00"/>
    <n v="8"/>
    <x v="5"/>
    <s v="2014"/>
    <n v="1.0899999999999999"/>
  </r>
  <r>
    <x v="1"/>
    <x v="0"/>
    <x v="2"/>
    <s v="High"/>
    <n v="1565"/>
    <n v="10"/>
    <n v="15"/>
    <n v="23475"/>
    <n v="3051.75"/>
    <x v="255"/>
    <n v="15650"/>
    <n v="4773.25"/>
    <d v="2014-10-01T00:00:00"/>
    <n v="10"/>
    <x v="8"/>
    <s v="2014"/>
    <n v="3.05"/>
  </r>
  <r>
    <x v="0"/>
    <x v="0"/>
    <x v="2"/>
    <s v="High"/>
    <n v="1249"/>
    <n v="10"/>
    <n v="20"/>
    <n v="24980"/>
    <n v="3247.4"/>
    <x v="247"/>
    <n v="12490"/>
    <n v="9242.5999999999985"/>
    <d v="2014-10-01T00:00:00"/>
    <n v="10"/>
    <x v="8"/>
    <s v="2014"/>
    <n v="7.3999999999999986"/>
  </r>
  <r>
    <x v="0"/>
    <x v="1"/>
    <x v="2"/>
    <s v="High"/>
    <n v="357"/>
    <n v="10"/>
    <n v="350"/>
    <n v="124950"/>
    <n v="16243.5"/>
    <x v="256"/>
    <n v="92820"/>
    <n v="15886.5"/>
    <d v="2014-11-01T00:00:00"/>
    <n v="11"/>
    <x v="11"/>
    <s v="2014"/>
    <n v="44.5"/>
  </r>
  <r>
    <x v="2"/>
    <x v="1"/>
    <x v="2"/>
    <s v="High"/>
    <n v="1013"/>
    <n v="10"/>
    <n v="12"/>
    <n v="12156"/>
    <n v="1580.28"/>
    <x v="257"/>
    <n v="3039"/>
    <n v="7536.7199999999993"/>
    <d v="2014-12-01T00:00:00"/>
    <n v="12"/>
    <x v="2"/>
    <s v="2014"/>
    <n v="7.4399999999999995"/>
  </r>
  <r>
    <x v="0"/>
    <x v="2"/>
    <x v="3"/>
    <s v="High"/>
    <n v="1190"/>
    <n v="260"/>
    <n v="7"/>
    <n v="8330"/>
    <n v="1082.9000000000001"/>
    <x v="258"/>
    <n v="5950"/>
    <n v="1297.1000000000004"/>
    <d v="2014-06-01T00:00:00"/>
    <n v="6"/>
    <x v="1"/>
    <s v="2014"/>
    <n v="1.0900000000000003"/>
  </r>
  <r>
    <x v="2"/>
    <x v="3"/>
    <x v="3"/>
    <s v="High"/>
    <n v="410"/>
    <n v="260"/>
    <n v="12"/>
    <n v="4920"/>
    <n v="639.6"/>
    <x v="259"/>
    <n v="1230"/>
    <n v="3050.3999999999996"/>
    <d v="2014-10-01T00:00:00"/>
    <n v="10"/>
    <x v="8"/>
    <s v="2014"/>
    <n v="7.4399999999999995"/>
  </r>
  <r>
    <x v="0"/>
    <x v="3"/>
    <x v="0"/>
    <s v="High"/>
    <n v="2579"/>
    <n v="3"/>
    <n v="20"/>
    <n v="51580"/>
    <n v="7221.2"/>
    <x v="260"/>
    <n v="25790"/>
    <n v="18568.800000000003"/>
    <d v="2014-04-01T00:00:00"/>
    <n v="4"/>
    <x v="9"/>
    <s v="2014"/>
    <n v="7.2000000000000011"/>
  </r>
  <r>
    <x v="0"/>
    <x v="4"/>
    <x v="0"/>
    <s v="High"/>
    <n v="1743"/>
    <n v="3"/>
    <n v="20"/>
    <n v="34860"/>
    <n v="4880.3999999999996"/>
    <x v="261"/>
    <n v="17430"/>
    <n v="12549.599999999999"/>
    <d v="2014-05-01T00:00:00"/>
    <n v="5"/>
    <x v="10"/>
    <s v="2014"/>
    <n v="7.1999999999999993"/>
  </r>
  <r>
    <x v="0"/>
    <x v="1"/>
    <x v="0"/>
    <s v="High"/>
    <n v="280"/>
    <n v="3"/>
    <n v="7"/>
    <n v="1960"/>
    <n v="274.39999999999998"/>
    <x v="262"/>
    <n v="1400"/>
    <n v="285.59999999999991"/>
    <d v="2014-12-01T00:00:00"/>
    <n v="12"/>
    <x v="2"/>
    <s v="2014"/>
    <n v="1.0199999999999996"/>
  </r>
  <r>
    <x v="0"/>
    <x v="2"/>
    <x v="1"/>
    <s v="High"/>
    <n v="293"/>
    <n v="5"/>
    <n v="7"/>
    <n v="2051"/>
    <n v="287.14"/>
    <x v="263"/>
    <n v="1465"/>
    <n v="298.86000000000013"/>
    <d v="2014-02-01T00:00:00"/>
    <n v="2"/>
    <x v="7"/>
    <s v="2014"/>
    <n v="1.0200000000000005"/>
  </r>
  <r>
    <x v="1"/>
    <x v="1"/>
    <x v="2"/>
    <s v="High"/>
    <n v="278"/>
    <n v="10"/>
    <n v="15"/>
    <n v="4170"/>
    <n v="583.79999999999995"/>
    <x v="264"/>
    <n v="2780"/>
    <n v="806.19999999999982"/>
    <d v="2014-02-01T00:00:00"/>
    <n v="2"/>
    <x v="7"/>
    <s v="2014"/>
    <n v="2.8999999999999995"/>
  </r>
  <r>
    <x v="0"/>
    <x v="0"/>
    <x v="2"/>
    <s v="High"/>
    <n v="2428"/>
    <n v="10"/>
    <n v="20"/>
    <n v="48560"/>
    <n v="6798.4"/>
    <x v="265"/>
    <n v="24280"/>
    <n v="17481.599999999999"/>
    <d v="2014-03-01T00:00:00"/>
    <n v="3"/>
    <x v="3"/>
    <s v="2014"/>
    <n v="7.1999999999999993"/>
  </r>
  <r>
    <x v="1"/>
    <x v="4"/>
    <x v="2"/>
    <s v="High"/>
    <n v="1767"/>
    <n v="10"/>
    <n v="15"/>
    <n v="26505"/>
    <n v="3710.7"/>
    <x v="266"/>
    <n v="17670"/>
    <n v="5124.2999999999993"/>
    <d v="2014-09-01T00:00:00"/>
    <n v="9"/>
    <x v="6"/>
    <s v="2014"/>
    <n v="2.8999999999999995"/>
  </r>
  <r>
    <x v="2"/>
    <x v="2"/>
    <x v="2"/>
    <s v="High"/>
    <n v="1393"/>
    <n v="10"/>
    <n v="12"/>
    <n v="16716"/>
    <n v="2340.2399999999998"/>
    <x v="267"/>
    <n v="4179"/>
    <n v="10196.76"/>
    <d v="2014-10-01T00:00:00"/>
    <n v="10"/>
    <x v="8"/>
    <s v="2014"/>
    <n v="7.32"/>
  </r>
  <r>
    <x v="2"/>
    <x v="2"/>
    <x v="3"/>
    <s v="High"/>
    <n v="1393"/>
    <n v="260"/>
    <n v="12"/>
    <n v="16716"/>
    <n v="2340.2399999999998"/>
    <x v="267"/>
    <n v="4179"/>
    <n v="10196.76"/>
    <d v="2014-10-01T00:00:00"/>
    <n v="10"/>
    <x v="8"/>
    <s v="2014"/>
    <n v="7.32"/>
  </r>
  <r>
    <x v="4"/>
    <x v="3"/>
    <x v="0"/>
    <s v="High"/>
    <n v="801"/>
    <n v="3"/>
    <n v="300"/>
    <n v="240300"/>
    <n v="33642"/>
    <x v="268"/>
    <n v="200250"/>
    <n v="6408"/>
    <d v="2014-07-01T00:00:00"/>
    <n v="7"/>
    <x v="4"/>
    <s v="2014"/>
    <n v="8"/>
  </r>
  <r>
    <x v="4"/>
    <x v="0"/>
    <x v="0"/>
    <s v="High"/>
    <n v="1496"/>
    <n v="3"/>
    <n v="300"/>
    <n v="448800"/>
    <n v="62832"/>
    <x v="269"/>
    <n v="374000"/>
    <n v="11968"/>
    <d v="2014-10-01T00:00:00"/>
    <n v="10"/>
    <x v="8"/>
    <s v="2014"/>
    <n v="8"/>
  </r>
  <r>
    <x v="4"/>
    <x v="4"/>
    <x v="0"/>
    <s v="High"/>
    <n v="1010"/>
    <n v="3"/>
    <n v="300"/>
    <n v="303000"/>
    <n v="42420"/>
    <x v="270"/>
    <n v="252500"/>
    <n v="8080"/>
    <d v="2014-10-01T00:00:00"/>
    <n v="10"/>
    <x v="8"/>
    <s v="2014"/>
    <n v="8"/>
  </r>
  <r>
    <x v="1"/>
    <x v="1"/>
    <x v="0"/>
    <s v="High"/>
    <n v="1513"/>
    <n v="3"/>
    <n v="15"/>
    <n v="22695"/>
    <n v="3177.3"/>
    <x v="271"/>
    <n v="15130"/>
    <n v="4387.7000000000007"/>
    <d v="2014-11-01T00:00:00"/>
    <n v="11"/>
    <x v="11"/>
    <s v="2014"/>
    <n v="2.9000000000000004"/>
  </r>
  <r>
    <x v="1"/>
    <x v="0"/>
    <x v="0"/>
    <s v="High"/>
    <n v="2300"/>
    <n v="3"/>
    <n v="15"/>
    <n v="34500"/>
    <n v="4830"/>
    <x v="272"/>
    <n v="23000"/>
    <n v="6670"/>
    <d v="2014-12-01T00:00:00"/>
    <n v="12"/>
    <x v="2"/>
    <s v="2014"/>
    <n v="2.9"/>
  </r>
  <r>
    <x v="0"/>
    <x v="0"/>
    <x v="1"/>
    <s v="High"/>
    <n v="2227.5"/>
    <n v="5"/>
    <n v="350"/>
    <n v="779625"/>
    <n v="109147.5"/>
    <x v="273"/>
    <n v="579150"/>
    <n v="91327.5"/>
    <d v="2014-01-01T00:00:00"/>
    <n v="1"/>
    <x v="0"/>
    <s v="2014"/>
    <n v="41"/>
  </r>
  <r>
    <x v="0"/>
    <x v="1"/>
    <x v="1"/>
    <s v="High"/>
    <n v="1199"/>
    <n v="5"/>
    <n v="350"/>
    <n v="419650"/>
    <n v="58751"/>
    <x v="274"/>
    <n v="311740"/>
    <n v="49159"/>
    <d v="2014-04-01T00:00:00"/>
    <n v="4"/>
    <x v="9"/>
    <s v="2014"/>
    <n v="41"/>
  </r>
  <r>
    <x v="0"/>
    <x v="0"/>
    <x v="1"/>
    <s v="High"/>
    <n v="200"/>
    <n v="5"/>
    <n v="350"/>
    <n v="70000"/>
    <n v="9800"/>
    <x v="275"/>
    <n v="52000"/>
    <n v="8200"/>
    <d v="2014-05-01T00:00:00"/>
    <n v="5"/>
    <x v="10"/>
    <s v="2014"/>
    <n v="41"/>
  </r>
  <r>
    <x v="0"/>
    <x v="0"/>
    <x v="1"/>
    <s v="High"/>
    <n v="388"/>
    <n v="5"/>
    <n v="7"/>
    <n v="2716"/>
    <n v="380.24"/>
    <x v="276"/>
    <n v="1940"/>
    <n v="395.76000000000022"/>
    <d v="2014-09-01T00:00:00"/>
    <n v="9"/>
    <x v="6"/>
    <s v="2014"/>
    <n v="1.0200000000000005"/>
  </r>
  <r>
    <x v="1"/>
    <x v="0"/>
    <x v="1"/>
    <s v="High"/>
    <n v="2300"/>
    <n v="5"/>
    <n v="15"/>
    <n v="34500"/>
    <n v="4830"/>
    <x v="272"/>
    <n v="23000"/>
    <n v="6670"/>
    <d v="2014-12-01T00:00:00"/>
    <n v="12"/>
    <x v="2"/>
    <s v="2014"/>
    <n v="2.9"/>
  </r>
  <r>
    <x v="0"/>
    <x v="3"/>
    <x v="2"/>
    <s v="High"/>
    <n v="260"/>
    <n v="10"/>
    <n v="20"/>
    <n v="5200"/>
    <n v="728"/>
    <x v="277"/>
    <n v="2600"/>
    <n v="1872"/>
    <d v="2014-02-01T00:00:00"/>
    <n v="2"/>
    <x v="7"/>
    <s v="2014"/>
    <n v="7.2"/>
  </r>
  <r>
    <x v="2"/>
    <x v="4"/>
    <x v="2"/>
    <s v="High"/>
    <n v="2914"/>
    <n v="10"/>
    <n v="12"/>
    <n v="34968"/>
    <n v="4895.5200000000004"/>
    <x v="278"/>
    <n v="8742"/>
    <n v="21330.48"/>
    <d v="2014-10-01T00:00:00"/>
    <n v="10"/>
    <x v="8"/>
    <s v="2014"/>
    <n v="7.32"/>
  </r>
  <r>
    <x v="0"/>
    <x v="2"/>
    <x v="2"/>
    <s v="High"/>
    <n v="1731"/>
    <n v="10"/>
    <n v="7"/>
    <n v="12117"/>
    <n v="1696.38"/>
    <x v="279"/>
    <n v="8655"/>
    <n v="1765.619999999999"/>
    <d v="2014-10-01T00:00:00"/>
    <n v="10"/>
    <x v="8"/>
    <s v="2014"/>
    <n v="1.0199999999999994"/>
  </r>
  <r>
    <x v="0"/>
    <x v="0"/>
    <x v="2"/>
    <s v="High"/>
    <n v="700"/>
    <n v="10"/>
    <n v="350"/>
    <n v="245000"/>
    <n v="34300"/>
    <x v="280"/>
    <n v="182000"/>
    <n v="28700"/>
    <d v="2014-11-01T00:00:00"/>
    <n v="11"/>
    <x v="11"/>
    <s v="2014"/>
    <n v="41"/>
  </r>
  <r>
    <x v="0"/>
    <x v="4"/>
    <x v="2"/>
    <s v="High"/>
    <n v="1177"/>
    <n v="10"/>
    <n v="350"/>
    <n v="411950"/>
    <n v="57673"/>
    <x v="281"/>
    <n v="306020"/>
    <n v="48257"/>
    <d v="2014-11-01T00:00:00"/>
    <n v="11"/>
    <x v="11"/>
    <s v="2014"/>
    <n v="41"/>
  </r>
  <r>
    <x v="4"/>
    <x v="0"/>
    <x v="3"/>
    <s v="High"/>
    <n v="888"/>
    <n v="260"/>
    <n v="300"/>
    <n v="266400"/>
    <n v="37296"/>
    <x v="282"/>
    <n v="222000"/>
    <n v="7104"/>
    <d v="2014-03-01T00:00:00"/>
    <n v="3"/>
    <x v="3"/>
    <s v="2014"/>
    <n v="8"/>
  </r>
  <r>
    <x v="2"/>
    <x v="2"/>
    <x v="3"/>
    <s v="High"/>
    <n v="2475"/>
    <n v="260"/>
    <n v="12"/>
    <n v="29700"/>
    <n v="4158"/>
    <x v="283"/>
    <n v="7425"/>
    <n v="18117"/>
    <d v="2014-08-01T00:00:00"/>
    <n v="8"/>
    <x v="5"/>
    <s v="2014"/>
    <n v="7.32"/>
  </r>
  <r>
    <x v="2"/>
    <x v="4"/>
    <x v="3"/>
    <s v="High"/>
    <n v="2914"/>
    <n v="260"/>
    <n v="12"/>
    <n v="34968"/>
    <n v="4895.5200000000004"/>
    <x v="278"/>
    <n v="8742"/>
    <n v="21330.48"/>
    <d v="2014-10-01T00:00:00"/>
    <n v="10"/>
    <x v="8"/>
    <s v="2014"/>
    <n v="7.32"/>
  </r>
  <r>
    <x v="0"/>
    <x v="2"/>
    <x v="3"/>
    <s v="High"/>
    <n v="1731"/>
    <n v="260"/>
    <n v="7"/>
    <n v="12117"/>
    <n v="1696.38"/>
    <x v="279"/>
    <n v="8655"/>
    <n v="1765.619999999999"/>
    <d v="2014-10-01T00:00:00"/>
    <n v="10"/>
    <x v="8"/>
    <s v="2014"/>
    <n v="1.0199999999999994"/>
  </r>
  <r>
    <x v="4"/>
    <x v="3"/>
    <x v="1"/>
    <s v="High"/>
    <n v="546"/>
    <n v="5"/>
    <n v="300"/>
    <n v="163800"/>
    <n v="24570"/>
    <x v="284"/>
    <n v="136500"/>
    <n v="2730"/>
    <d v="2014-10-01T00:00:00"/>
    <n v="10"/>
    <x v="8"/>
    <s v="2014"/>
    <n v="5"/>
  </r>
  <r>
    <x v="0"/>
    <x v="1"/>
    <x v="2"/>
    <s v="High"/>
    <n v="1158"/>
    <n v="10"/>
    <n v="20"/>
    <n v="23160"/>
    <n v="3474"/>
    <x v="285"/>
    <n v="11580"/>
    <n v="8106"/>
    <d v="2014-03-01T00:00:00"/>
    <n v="3"/>
    <x v="3"/>
    <s v="2014"/>
    <n v="7"/>
  </r>
  <r>
    <x v="1"/>
    <x v="0"/>
    <x v="2"/>
    <s v="High"/>
    <n v="2559"/>
    <n v="10"/>
    <n v="15"/>
    <n v="38385"/>
    <n v="5757.75"/>
    <x v="286"/>
    <n v="25590"/>
    <n v="7037.25"/>
    <d v="2014-04-01T00:00:00"/>
    <n v="4"/>
    <x v="9"/>
    <s v="2014"/>
    <n v="2.75"/>
  </r>
  <r>
    <x v="0"/>
    <x v="3"/>
    <x v="2"/>
    <s v="High"/>
    <n v="2535"/>
    <n v="10"/>
    <n v="7"/>
    <n v="17745"/>
    <n v="2661.75"/>
    <x v="287"/>
    <n v="12675"/>
    <n v="2408.25"/>
    <d v="2014-04-01T00:00:00"/>
    <n v="4"/>
    <x v="9"/>
    <s v="2014"/>
    <n v="0.95"/>
  </r>
  <r>
    <x v="0"/>
    <x v="3"/>
    <x v="2"/>
    <s v="High"/>
    <n v="2851"/>
    <n v="10"/>
    <n v="350"/>
    <n v="997850"/>
    <n v="149677.5"/>
    <x v="288"/>
    <n v="741260"/>
    <n v="106912.5"/>
    <d v="2014-05-01T00:00:00"/>
    <n v="5"/>
    <x v="10"/>
    <s v="2014"/>
    <n v="37.5"/>
  </r>
  <r>
    <x v="1"/>
    <x v="0"/>
    <x v="2"/>
    <s v="High"/>
    <n v="2559"/>
    <n v="10"/>
    <n v="15"/>
    <n v="38385"/>
    <n v="5757.75"/>
    <x v="286"/>
    <n v="25590"/>
    <n v="7037.25"/>
    <d v="2014-08-01T00:00:00"/>
    <n v="8"/>
    <x v="5"/>
    <s v="2014"/>
    <n v="2.75"/>
  </r>
  <r>
    <x v="1"/>
    <x v="1"/>
    <x v="2"/>
    <s v="High"/>
    <n v="1175"/>
    <n v="10"/>
    <n v="15"/>
    <n v="17625"/>
    <n v="2643.75"/>
    <x v="289"/>
    <n v="11750"/>
    <n v="3231.25"/>
    <d v="2014-10-01T00:00:00"/>
    <n v="10"/>
    <x v="8"/>
    <s v="2014"/>
    <n v="2.75"/>
  </r>
  <r>
    <x v="2"/>
    <x v="4"/>
    <x v="2"/>
    <s v="High"/>
    <n v="914"/>
    <n v="10"/>
    <n v="12"/>
    <n v="10968"/>
    <n v="1645.2"/>
    <x v="290"/>
    <n v="2742"/>
    <n v="6580.7999999999993"/>
    <d v="2014-12-01T00:00:00"/>
    <n v="12"/>
    <x v="2"/>
    <s v="2014"/>
    <n v="7.1999999999999993"/>
  </r>
  <r>
    <x v="0"/>
    <x v="2"/>
    <x v="2"/>
    <s v="High"/>
    <n v="293"/>
    <n v="10"/>
    <n v="20"/>
    <n v="5860"/>
    <n v="879"/>
    <x v="291"/>
    <n v="2930"/>
    <n v="2051"/>
    <d v="2014-12-01T00:00:00"/>
    <n v="12"/>
    <x v="2"/>
    <s v="2014"/>
    <n v="7"/>
  </r>
  <r>
    <x v="4"/>
    <x v="2"/>
    <x v="3"/>
    <s v="High"/>
    <n v="2475"/>
    <n v="260"/>
    <n v="300"/>
    <n v="742500"/>
    <n v="111375"/>
    <x v="292"/>
    <n v="618750"/>
    <n v="12375"/>
    <d v="2014-03-01T00:00:00"/>
    <n v="3"/>
    <x v="3"/>
    <s v="2014"/>
    <n v="5"/>
  </r>
  <r>
    <x v="4"/>
    <x v="3"/>
    <x v="3"/>
    <s v="High"/>
    <n v="546"/>
    <n v="260"/>
    <n v="300"/>
    <n v="163800"/>
    <n v="24570"/>
    <x v="284"/>
    <n v="136500"/>
    <n v="2730"/>
    <d v="2014-10-01T00:00:00"/>
    <n v="10"/>
    <x v="8"/>
    <s v="2014"/>
    <n v="5"/>
  </r>
  <r>
    <x v="0"/>
    <x v="3"/>
    <x v="1"/>
    <s v="High"/>
    <n v="1368"/>
    <n v="5"/>
    <n v="7"/>
    <n v="9576"/>
    <n v="1436.4"/>
    <x v="293"/>
    <n v="6840"/>
    <n v="1299.6000000000004"/>
    <d v="2014-02-01T00:00:00"/>
    <n v="2"/>
    <x v="7"/>
    <s v="2014"/>
    <n v="0.95000000000000029"/>
  </r>
  <r>
    <x v="0"/>
    <x v="0"/>
    <x v="2"/>
    <s v="High"/>
    <n v="723"/>
    <n v="10"/>
    <n v="7"/>
    <n v="5061"/>
    <n v="759.15000000000009"/>
    <x v="294"/>
    <n v="3615"/>
    <n v="686.85000000000014"/>
    <d v="2014-04-01T00:00:00"/>
    <n v="4"/>
    <x v="9"/>
    <s v="2014"/>
    <n v="0.95000000000000018"/>
  </r>
  <r>
    <x v="5"/>
    <x v="5"/>
    <x v="4"/>
    <m/>
    <m/>
    <m/>
    <m/>
    <m/>
    <m/>
    <x v="295"/>
    <m/>
    <m/>
    <m/>
    <m/>
    <x v="1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Q2:AR7" firstHeaderRow="1" firstDataRow="1" firstDataCol="1"/>
  <pivotFields count="18">
    <pivotField showAll="0"/>
    <pivotField showAll="0"/>
    <pivotField axis="axisRow" dataField="1" showAll="0">
      <items count="6">
        <item x="0"/>
        <item x="3"/>
        <item x="1"/>
        <item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5">
    <i>
      <x/>
    </i>
    <i>
      <x v="1"/>
    </i>
    <i>
      <x v="2"/>
    </i>
    <i>
      <x v="3"/>
    </i>
    <i t="grand">
      <x/>
    </i>
  </rowItems>
  <colItems count="1">
    <i/>
  </colItems>
  <dataFields count="1">
    <dataField name="Count of Produc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25">
  <location ref="A91:B97" firstHeaderRow="1" firstDataRow="1" firstDataCol="1"/>
  <pivotFields count="3">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2">
    <field x="0"/>
    <field x="1"/>
  </rowFields>
  <rowItems count="6">
    <i>
      <x/>
    </i>
    <i r="1">
      <x/>
    </i>
    <i r="1">
      <x v="1"/>
    </i>
    <i r="1">
      <x v="2"/>
    </i>
    <i r="1">
      <x v="3"/>
    </i>
    <i r="1">
      <x v="4"/>
    </i>
  </rowItems>
  <colItems count="1">
    <i/>
  </colItems>
  <dataFields count="1">
    <dataField name="Sum of Profit" fld="2" baseField="0" baseItem="0"/>
  </dataFields>
  <formats count="1">
    <format dxfId="26">
      <pivotArea collapsedLevelsAreSubtotals="1" fieldPosition="0">
        <references count="2">
          <reference field="0" count="0" selected="0"/>
          <reference field="1" count="0"/>
        </references>
      </pivotArea>
    </format>
  </formats>
  <chartFormats count="2">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P27" firstHeaderRow="0" firstDataRow="1" firstDataCol="1"/>
  <pivotFields count="18">
    <pivotField showAll="0"/>
    <pivotField axis="axisRow" showAll="0">
      <items count="7">
        <item x="3"/>
        <item x="4"/>
        <item x="2"/>
        <item x="0"/>
        <item x="1"/>
        <item h="1" x="5"/>
        <item t="default"/>
      </items>
    </pivotField>
    <pivotField axis="axisRow" showAll="0">
      <items count="6">
        <item x="0"/>
        <item x="3"/>
        <item x="1"/>
        <item x="2"/>
        <item x="4"/>
        <item t="default"/>
      </items>
    </pivotField>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s>
  <rowFields count="2">
    <field x="1"/>
    <field x="2"/>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Fields count="1">
    <field x="-2"/>
  </colFields>
  <colItems count="2">
    <i>
      <x/>
    </i>
    <i i="1">
      <x v="1"/>
    </i>
  </colItems>
  <dataFields count="2">
    <dataField name="Sum of  Sales" fld="9" baseField="0" baseItem="0"/>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E60:F66" firstHeaderRow="1" firstDataRow="1" firstDataCol="1"/>
  <pivotFields count="18">
    <pivotField axis="axisRow" showAll="0">
      <items count="7">
        <item x="2"/>
        <item x="3"/>
        <item x="0"/>
        <item x="1"/>
        <item x="4"/>
        <item h="1" x="5"/>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6">
    <i>
      <x/>
    </i>
    <i>
      <x v="1"/>
    </i>
    <i>
      <x v="2"/>
    </i>
    <i>
      <x v="3"/>
    </i>
    <i>
      <x v="4"/>
    </i>
    <i t="grand">
      <x/>
    </i>
  </rowItems>
  <colItems count="1">
    <i/>
  </colItems>
  <dataFields count="1">
    <dataField name="Count of Units Sold" fld="4"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 chart="2" format="13">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0">
  <location ref="A35:C50" firstHeaderRow="1" firstDataRow="1" firstDataCol="2"/>
  <pivotFields count="18">
    <pivotField axis="axisRow" compact="0" outline="0" showAll="0" insertBlankRow="1" sortType="ascending">
      <items count="7">
        <item x="2"/>
        <item x="3"/>
        <item x="0"/>
        <item x="1"/>
        <item x="4"/>
        <item h="1" x="5"/>
        <item t="default"/>
      </items>
    </pivotField>
    <pivotField axis="axisRow" compact="0" outline="0" showAll="0" insertBlankRow="1" sortType="ascending">
      <items count="7">
        <item x="3"/>
        <item h="1" x="4"/>
        <item h="1" x="2"/>
        <item h="1" x="0"/>
        <item h="1" x="1"/>
        <item h="1" x="5"/>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outline="0" showAll="0" insertBlankRow="1">
      <items count="297">
        <item x="153"/>
        <item x="262"/>
        <item x="263"/>
        <item x="190"/>
        <item x="276"/>
        <item x="94"/>
        <item x="151"/>
        <item x="187"/>
        <item x="264"/>
        <item x="73"/>
        <item x="110"/>
        <item x="259"/>
        <item x="294"/>
        <item x="197"/>
        <item x="165"/>
        <item x="17"/>
        <item x="277"/>
        <item x="291"/>
        <item x="207"/>
        <item x="185"/>
        <item x="14"/>
        <item x="253"/>
        <item x="18"/>
        <item x="245"/>
        <item x="126"/>
        <item x="154"/>
        <item x="162"/>
        <item x="29"/>
        <item x="258"/>
        <item x="140"/>
        <item x="244"/>
        <item x="20"/>
        <item x="161"/>
        <item x="136"/>
        <item x="53"/>
        <item x="293"/>
        <item x="248"/>
        <item x="224"/>
        <item x="100"/>
        <item x="13"/>
        <item x="290"/>
        <item x="160"/>
        <item x="166"/>
        <item x="279"/>
        <item x="257"/>
        <item x="46"/>
        <item x="103"/>
        <item x="25"/>
        <item x="158"/>
        <item x="184"/>
        <item x="60"/>
        <item x="40"/>
        <item x="106"/>
        <item x="61"/>
        <item x="104"/>
        <item x="157"/>
        <item x="71"/>
        <item x="3"/>
        <item x="51"/>
        <item x="6"/>
        <item x="267"/>
        <item x="15"/>
        <item x="192"/>
        <item x="226"/>
        <item x="289"/>
        <item x="12"/>
        <item x="287"/>
        <item x="49"/>
        <item x="116"/>
        <item x="205"/>
        <item x="229"/>
        <item x="79"/>
        <item x="81"/>
        <item x="135"/>
        <item x="254"/>
        <item x="111"/>
        <item x="179"/>
        <item x="227"/>
        <item x="33"/>
        <item x="186"/>
        <item x="32"/>
        <item x="188"/>
        <item x="101"/>
        <item x="66"/>
        <item x="9"/>
        <item x="169"/>
        <item x="189"/>
        <item x="271"/>
        <item x="285"/>
        <item x="214"/>
        <item x="96"/>
        <item x="255"/>
        <item x="208"/>
        <item x="149"/>
        <item x="124"/>
        <item x="137"/>
        <item x="236"/>
        <item x="105"/>
        <item x="234"/>
        <item x="247"/>
        <item x="30"/>
        <item x="72"/>
        <item x="191"/>
        <item x="41"/>
        <item x="70"/>
        <item x="266"/>
        <item x="23"/>
        <item x="152"/>
        <item x="65"/>
        <item x="134"/>
        <item x="114"/>
        <item x="163"/>
        <item x="175"/>
        <item x="283"/>
        <item x="26"/>
        <item x="217"/>
        <item x="138"/>
        <item x="139"/>
        <item x="1"/>
        <item x="219"/>
        <item x="113"/>
        <item x="239"/>
        <item x="39"/>
        <item x="27"/>
        <item x="102"/>
        <item x="202"/>
        <item x="170"/>
        <item x="194"/>
        <item x="238"/>
        <item x="85"/>
        <item x="147"/>
        <item x="88"/>
        <item x="127"/>
        <item x="212"/>
        <item x="82"/>
        <item x="146"/>
        <item x="272"/>
        <item x="107"/>
        <item x="261"/>
        <item x="278"/>
        <item x="7"/>
        <item x="52"/>
        <item x="130"/>
        <item x="183"/>
        <item x="133"/>
        <item x="42"/>
        <item x="34"/>
        <item x="0"/>
        <item x="286"/>
        <item x="2"/>
        <item x="37"/>
        <item x="240"/>
        <item x="28"/>
        <item x="156"/>
        <item x="54"/>
        <item x="195"/>
        <item x="223"/>
        <item x="167"/>
        <item x="21"/>
        <item x="201"/>
        <item x="144"/>
        <item x="4"/>
        <item x="19"/>
        <item x="118"/>
        <item x="8"/>
        <item x="200"/>
        <item x="246"/>
        <item x="109"/>
        <item x="95"/>
        <item x="125"/>
        <item x="265"/>
        <item x="218"/>
        <item x="206"/>
        <item x="216"/>
        <item x="260"/>
        <item x="237"/>
        <item x="250"/>
        <item x="221"/>
        <item x="251"/>
        <item x="68"/>
        <item x="178"/>
        <item x="119"/>
        <item x="123"/>
        <item x="168"/>
        <item x="275"/>
        <item x="62"/>
        <item x="57"/>
        <item x="235"/>
        <item x="43"/>
        <item x="48"/>
        <item x="84"/>
        <item x="89"/>
        <item x="44"/>
        <item x="256"/>
        <item x="142"/>
        <item x="98"/>
        <item x="87"/>
        <item x="284"/>
        <item x="74"/>
        <item x="196"/>
        <item x="171"/>
        <item x="121"/>
        <item x="78"/>
        <item x="117"/>
        <item x="69"/>
        <item x="268"/>
        <item x="75"/>
        <item x="249"/>
        <item x="280"/>
        <item x="77"/>
        <item x="203"/>
        <item x="45"/>
        <item x="282"/>
        <item x="204"/>
        <item x="213"/>
        <item x="211"/>
        <item x="80"/>
        <item x="209"/>
        <item x="270"/>
        <item x="55"/>
        <item x="222"/>
        <item x="64"/>
        <item x="241"/>
        <item x="108"/>
        <item x="11"/>
        <item x="172"/>
        <item x="243"/>
        <item x="128"/>
        <item x="63"/>
        <item x="10"/>
        <item x="59"/>
        <item x="16"/>
        <item x="281"/>
        <item x="122"/>
        <item x="93"/>
        <item x="231"/>
        <item x="274"/>
        <item x="180"/>
        <item x="220"/>
        <item x="233"/>
        <item x="150"/>
        <item x="269"/>
        <item x="182"/>
        <item x="90"/>
        <item x="31"/>
        <item x="159"/>
        <item x="155"/>
        <item x="120"/>
        <item x="115"/>
        <item x="112"/>
        <item x="225"/>
        <item x="145"/>
        <item x="129"/>
        <item x="35"/>
        <item x="230"/>
        <item x="131"/>
        <item x="56"/>
        <item x="67"/>
        <item x="24"/>
        <item x="5"/>
        <item x="174"/>
        <item x="86"/>
        <item x="242"/>
        <item x="132"/>
        <item x="58"/>
        <item x="232"/>
        <item x="141"/>
        <item x="83"/>
        <item x="143"/>
        <item x="97"/>
        <item x="292"/>
        <item x="99"/>
        <item x="215"/>
        <item x="181"/>
        <item x="273"/>
        <item x="164"/>
        <item x="38"/>
        <item x="176"/>
        <item x="198"/>
        <item x="76"/>
        <item x="193"/>
        <item x="36"/>
        <item x="210"/>
        <item x="177"/>
        <item x="252"/>
        <item x="199"/>
        <item x="91"/>
        <item x="288"/>
        <item x="47"/>
        <item x="228"/>
        <item x="148"/>
        <item x="22"/>
        <item x="50"/>
        <item x="173"/>
        <item x="92"/>
        <item x="295"/>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dragToRow="0" dragToCol="0" dragToPage="0" showAll="0" insertBlankRow="1" defaultSubtotal="0"/>
  </pivotFields>
  <rowFields count="2">
    <field x="0"/>
    <field x="1"/>
  </rowFields>
  <rowItems count="15">
    <i>
      <x/>
      <x/>
    </i>
    <i t="default">
      <x/>
    </i>
    <i t="blank">
      <x/>
    </i>
    <i>
      <x v="1"/>
      <x/>
    </i>
    <i t="default">
      <x v="1"/>
    </i>
    <i t="blank">
      <x v="1"/>
    </i>
    <i>
      <x v="2"/>
      <x/>
    </i>
    <i t="default">
      <x v="2"/>
    </i>
    <i t="blank">
      <x v="2"/>
    </i>
    <i>
      <x v="3"/>
      <x/>
    </i>
    <i t="default">
      <x v="3"/>
    </i>
    <i t="blank">
      <x v="3"/>
    </i>
    <i>
      <x v="4"/>
      <x/>
    </i>
    <i t="default">
      <x v="4"/>
    </i>
    <i t="blank">
      <x v="4"/>
    </i>
  </rowItems>
  <colItems count="1">
    <i/>
  </colItems>
  <dataFields count="1">
    <dataField name="Sum of  Sales" fld="9"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T2:AU8" firstHeaderRow="1" firstDataRow="1" firstDataCol="1"/>
  <pivotFields count="18">
    <pivotField showAll="0"/>
    <pivotField axis="axisRow" showAll="0">
      <items count="7">
        <item x="3"/>
        <item x="4"/>
        <item x="2"/>
        <item x="0"/>
        <item x="1"/>
        <item h="1" x="5"/>
        <item t="default"/>
      </items>
    </pivotField>
    <pivotField showAll="0"/>
    <pivotField showAll="0"/>
    <pivotField showAll="0"/>
    <pivotField showAll="0"/>
    <pivotField showAll="0"/>
    <pivotField showAll="0"/>
    <pivotField showAll="0"/>
    <pivotField dataField="1" showAll="0">
      <items count="297">
        <item x="153"/>
        <item x="262"/>
        <item x="263"/>
        <item x="190"/>
        <item x="276"/>
        <item x="94"/>
        <item x="151"/>
        <item x="187"/>
        <item x="264"/>
        <item x="73"/>
        <item x="110"/>
        <item x="259"/>
        <item x="294"/>
        <item x="197"/>
        <item x="165"/>
        <item x="17"/>
        <item x="277"/>
        <item x="291"/>
        <item x="207"/>
        <item x="185"/>
        <item x="14"/>
        <item x="253"/>
        <item x="18"/>
        <item x="245"/>
        <item x="126"/>
        <item x="154"/>
        <item x="162"/>
        <item x="29"/>
        <item x="258"/>
        <item x="140"/>
        <item x="244"/>
        <item x="20"/>
        <item x="161"/>
        <item x="136"/>
        <item x="53"/>
        <item x="293"/>
        <item x="248"/>
        <item x="224"/>
        <item x="100"/>
        <item x="13"/>
        <item x="290"/>
        <item x="160"/>
        <item x="166"/>
        <item x="279"/>
        <item x="257"/>
        <item x="46"/>
        <item x="103"/>
        <item x="25"/>
        <item x="158"/>
        <item x="184"/>
        <item x="60"/>
        <item x="40"/>
        <item x="106"/>
        <item x="61"/>
        <item x="104"/>
        <item x="157"/>
        <item x="71"/>
        <item x="3"/>
        <item x="51"/>
        <item x="6"/>
        <item x="267"/>
        <item x="15"/>
        <item x="192"/>
        <item x="226"/>
        <item x="289"/>
        <item x="12"/>
        <item x="287"/>
        <item x="49"/>
        <item x="116"/>
        <item x="205"/>
        <item x="229"/>
        <item x="79"/>
        <item x="81"/>
        <item x="135"/>
        <item x="254"/>
        <item x="111"/>
        <item x="179"/>
        <item x="227"/>
        <item x="33"/>
        <item x="186"/>
        <item x="32"/>
        <item x="188"/>
        <item x="101"/>
        <item x="66"/>
        <item x="9"/>
        <item x="169"/>
        <item x="189"/>
        <item x="271"/>
        <item x="285"/>
        <item x="214"/>
        <item x="96"/>
        <item x="255"/>
        <item x="208"/>
        <item x="149"/>
        <item x="124"/>
        <item x="137"/>
        <item x="236"/>
        <item x="105"/>
        <item x="234"/>
        <item x="247"/>
        <item x="30"/>
        <item x="72"/>
        <item x="191"/>
        <item x="41"/>
        <item x="70"/>
        <item x="266"/>
        <item x="23"/>
        <item x="152"/>
        <item x="65"/>
        <item x="134"/>
        <item x="114"/>
        <item x="163"/>
        <item x="175"/>
        <item x="283"/>
        <item x="26"/>
        <item x="217"/>
        <item x="138"/>
        <item x="139"/>
        <item x="1"/>
        <item x="219"/>
        <item x="113"/>
        <item x="239"/>
        <item x="39"/>
        <item x="27"/>
        <item x="102"/>
        <item x="202"/>
        <item x="170"/>
        <item x="194"/>
        <item x="238"/>
        <item x="85"/>
        <item x="147"/>
        <item x="88"/>
        <item x="127"/>
        <item x="212"/>
        <item x="82"/>
        <item x="146"/>
        <item x="272"/>
        <item x="107"/>
        <item x="261"/>
        <item x="278"/>
        <item x="7"/>
        <item x="52"/>
        <item x="130"/>
        <item x="183"/>
        <item x="133"/>
        <item x="42"/>
        <item x="34"/>
        <item x="0"/>
        <item x="286"/>
        <item x="2"/>
        <item x="37"/>
        <item x="240"/>
        <item x="28"/>
        <item x="156"/>
        <item x="54"/>
        <item x="195"/>
        <item x="223"/>
        <item x="167"/>
        <item x="21"/>
        <item x="201"/>
        <item x="144"/>
        <item x="4"/>
        <item x="19"/>
        <item x="118"/>
        <item x="8"/>
        <item x="200"/>
        <item x="246"/>
        <item x="109"/>
        <item x="95"/>
        <item x="125"/>
        <item x="265"/>
        <item x="218"/>
        <item x="206"/>
        <item x="216"/>
        <item x="260"/>
        <item x="237"/>
        <item x="250"/>
        <item x="221"/>
        <item x="251"/>
        <item x="68"/>
        <item x="178"/>
        <item x="119"/>
        <item x="123"/>
        <item x="168"/>
        <item x="275"/>
        <item x="62"/>
        <item x="57"/>
        <item x="235"/>
        <item x="43"/>
        <item x="48"/>
        <item x="84"/>
        <item x="89"/>
        <item x="44"/>
        <item x="256"/>
        <item x="142"/>
        <item x="98"/>
        <item x="87"/>
        <item x="284"/>
        <item x="74"/>
        <item x="196"/>
        <item x="171"/>
        <item x="121"/>
        <item x="78"/>
        <item x="117"/>
        <item x="69"/>
        <item x="268"/>
        <item x="75"/>
        <item x="249"/>
        <item x="280"/>
        <item x="77"/>
        <item x="203"/>
        <item x="45"/>
        <item x="282"/>
        <item x="204"/>
        <item x="213"/>
        <item x="211"/>
        <item x="80"/>
        <item x="209"/>
        <item x="270"/>
        <item x="55"/>
        <item x="222"/>
        <item x="64"/>
        <item x="241"/>
        <item x="108"/>
        <item x="11"/>
        <item x="172"/>
        <item x="243"/>
        <item x="128"/>
        <item x="63"/>
        <item x="10"/>
        <item x="59"/>
        <item x="16"/>
        <item x="281"/>
        <item x="122"/>
        <item x="93"/>
        <item x="231"/>
        <item x="274"/>
        <item x="180"/>
        <item x="220"/>
        <item x="233"/>
        <item x="150"/>
        <item x="269"/>
        <item x="182"/>
        <item x="90"/>
        <item x="31"/>
        <item x="159"/>
        <item x="155"/>
        <item x="120"/>
        <item x="115"/>
        <item x="112"/>
        <item x="225"/>
        <item x="145"/>
        <item x="129"/>
        <item x="35"/>
        <item x="230"/>
        <item x="131"/>
        <item x="56"/>
        <item x="67"/>
        <item x="24"/>
        <item x="5"/>
        <item x="174"/>
        <item x="86"/>
        <item x="242"/>
        <item x="132"/>
        <item x="58"/>
        <item x="232"/>
        <item x="141"/>
        <item x="83"/>
        <item x="143"/>
        <item x="97"/>
        <item x="292"/>
        <item x="99"/>
        <item x="215"/>
        <item x="181"/>
        <item x="273"/>
        <item x="164"/>
        <item x="38"/>
        <item x="176"/>
        <item x="198"/>
        <item x="76"/>
        <item x="193"/>
        <item x="36"/>
        <item x="210"/>
        <item x="177"/>
        <item x="252"/>
        <item x="199"/>
        <item x="91"/>
        <item x="288"/>
        <item x="47"/>
        <item x="228"/>
        <item x="148"/>
        <item x="22"/>
        <item x="50"/>
        <item x="173"/>
        <item x="92"/>
        <item x="295"/>
        <item t="default"/>
      </items>
    </pivotField>
    <pivotField showAll="0"/>
    <pivotField showAll="0"/>
    <pivotField showAll="0"/>
    <pivotField showAll="0"/>
    <pivotField showAll="0"/>
    <pivotField showAll="0"/>
    <pivotField showAll="0"/>
    <pivotField dragToRow="0" dragToCol="0" dragToPage="0" showAll="0" defaultSubtotal="0"/>
  </pivotFields>
  <rowFields count="1">
    <field x="1"/>
  </rowFields>
  <rowItems count="6">
    <i>
      <x/>
    </i>
    <i>
      <x v="1"/>
    </i>
    <i>
      <x v="2"/>
    </i>
    <i>
      <x v="3"/>
    </i>
    <i>
      <x v="4"/>
    </i>
    <i t="grand">
      <x/>
    </i>
  </rowItems>
  <colItems count="1">
    <i/>
  </colItems>
  <dataFields count="1">
    <dataField name="Sum of  Sales" fld="9" baseField="0" baseItem="0"/>
  </dataFields>
  <formats count="1">
    <format dxfId="19">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I4:AL17" firstHeaderRow="1" firstDataRow="1" firstDataCol="3"/>
  <pivotFields count="18">
    <pivotField compact="0" outline="0" subtotalTop="0" showAll="0"/>
    <pivotField axis="axisRow" compact="0" outline="0" subtotalTop="0" showAll="0">
      <items count="7">
        <item h="1" x="3"/>
        <item h="1" x="4"/>
        <item h="1" x="2"/>
        <item x="0"/>
        <item h="1" x="1"/>
        <item h="1" x="5"/>
        <item t="default"/>
      </items>
    </pivotField>
    <pivotField axis="axisRow" compact="0" outline="0" subtotalTop="0" showAll="0">
      <items count="6">
        <item x="0"/>
        <item x="3"/>
        <item x="1"/>
        <item x="2"/>
        <item x="4"/>
        <item t="default"/>
      </items>
    </pivotField>
    <pivotField compact="0" outline="0" subtotalTop="0" showAll="0"/>
    <pivotField dataField="1"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items count="14">
        <item h="1" x="0"/>
        <item h="1" x="7"/>
        <item h="1" x="3"/>
        <item h="1" x="9"/>
        <item h="1" x="10"/>
        <item h="1" x="1"/>
        <item h="1" x="4"/>
        <item h="1" x="5"/>
        <item h="1" x="6"/>
        <item h="1" x="8"/>
        <item x="11"/>
        <item x="2"/>
        <item h="1" x="12"/>
        <item t="default"/>
      </items>
    </pivotField>
    <pivotField compact="0" outline="0" subtotalTop="0" showAll="0"/>
    <pivotField compact="0" outline="0" subtotalTop="0" showAll="0"/>
    <pivotField compact="0" outline="0" subtotalTop="0" dragToRow="0" dragToCol="0" dragToPage="0" showAll="0" defaultSubtotal="0"/>
  </pivotFields>
  <rowFields count="3">
    <field x="1"/>
    <field x="2"/>
    <field x="14"/>
  </rowFields>
  <rowItems count="13">
    <i>
      <x v="3"/>
      <x/>
      <x v="10"/>
    </i>
    <i r="2">
      <x v="11"/>
    </i>
    <i t="default" r="1">
      <x/>
    </i>
    <i r="1">
      <x v="1"/>
      <x v="10"/>
    </i>
    <i r="2">
      <x v="11"/>
    </i>
    <i t="default" r="1">
      <x v="1"/>
    </i>
    <i r="1">
      <x v="2"/>
      <x v="10"/>
    </i>
    <i r="2">
      <x v="11"/>
    </i>
    <i t="default" r="1">
      <x v="2"/>
    </i>
    <i r="1">
      <x v="3"/>
      <x v="10"/>
    </i>
    <i r="2">
      <x v="11"/>
    </i>
    <i t="default" r="1">
      <x v="3"/>
    </i>
    <i t="default">
      <x v="3"/>
    </i>
  </rowItems>
  <colItems count="1">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B1:AG21" firstHeaderRow="0" firstDataRow="1" firstDataCol="4"/>
  <pivotFields count="18">
    <pivotField axis="axisRow" compact="0" outline="0" showAll="0" defaultSubtotal="0">
      <items count="6">
        <item x="2"/>
        <item x="3"/>
        <item x="0"/>
        <item x="1"/>
        <item x="4"/>
        <item x="5"/>
      </items>
      <extLst>
        <ext xmlns:x14="http://schemas.microsoft.com/office/spreadsheetml/2009/9/main" uri="{2946ED86-A175-432a-8AC1-64E0C546D7DE}">
          <x14:pivotField fillDownLabels="1"/>
        </ext>
      </extLst>
    </pivotField>
    <pivotField axis="axisRow" compact="0" outline="0" showAll="0" sortType="ascending" defaultSubtotal="0">
      <items count="6">
        <item x="3"/>
        <item x="4"/>
        <item x="2"/>
        <item x="0"/>
        <item x="1"/>
        <item x="5"/>
      </items>
      <extLst>
        <ext xmlns:x14="http://schemas.microsoft.com/office/spreadsheetml/2009/9/main" uri="{2946ED86-A175-432a-8AC1-64E0C546D7DE}">
          <x14:pivotField fillDownLabels="1"/>
        </ext>
      </extLst>
    </pivotField>
    <pivotField axis="axisRow" compact="0" outline="0" showAll="0" defaultSubtotal="0">
      <items count="5">
        <item x="0"/>
        <item x="3"/>
        <item x="1"/>
        <item x="2"/>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13">
        <item x="0"/>
        <item h="1" x="7"/>
        <item h="1" x="3"/>
        <item h="1" x="9"/>
        <item h="1" x="10"/>
        <item h="1" x="1"/>
        <item h="1" x="4"/>
        <item h="1" x="5"/>
        <item h="1" x="6"/>
        <item h="1" x="8"/>
        <item h="1" x="11"/>
        <item h="1" x="2"/>
        <item h="1" x="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4">
    <field x="0"/>
    <field x="1"/>
    <field x="14"/>
    <field x="2"/>
  </rowFields>
  <rowItems count="20">
    <i>
      <x/>
      <x/>
      <x/>
      <x v="2"/>
    </i>
    <i>
      <x v="2"/>
      <x/>
      <x/>
      <x v="1"/>
    </i>
    <i r="3">
      <x v="3"/>
    </i>
    <i r="1">
      <x v="1"/>
      <x/>
      <x/>
    </i>
    <i r="3">
      <x v="2"/>
    </i>
    <i r="3">
      <x v="3"/>
    </i>
    <i r="1">
      <x v="2"/>
      <x/>
      <x/>
    </i>
    <i r="3">
      <x v="2"/>
    </i>
    <i r="3">
      <x v="3"/>
    </i>
    <i r="1">
      <x v="3"/>
      <x/>
      <x/>
    </i>
    <i r="3">
      <x v="2"/>
    </i>
    <i r="3">
      <x v="3"/>
    </i>
    <i r="1">
      <x v="4"/>
      <x/>
      <x/>
    </i>
    <i r="3">
      <x v="2"/>
    </i>
    <i r="3">
      <x v="3"/>
    </i>
    <i>
      <x v="4"/>
      <x/>
      <x/>
      <x v="3"/>
    </i>
    <i r="1">
      <x v="1"/>
      <x/>
      <x v="3"/>
    </i>
    <i r="1">
      <x v="2"/>
      <x/>
      <x v="3"/>
    </i>
    <i r="1">
      <x v="3"/>
      <x/>
      <x v="3"/>
    </i>
    <i r="1">
      <x v="4"/>
      <x/>
      <x v="3"/>
    </i>
  </rowItems>
  <colFields count="1">
    <field x="-2"/>
  </colFields>
  <colItems count="2">
    <i>
      <x/>
    </i>
    <i i="1">
      <x v="1"/>
    </i>
  </colItems>
  <dataFields count="2">
    <dataField name="Sum of Units Sold" fld="4" baseField="0" baseItem="0"/>
    <dataField name="Average of Profit per Unit" fld="16" subtotal="average" baseField="2"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X1:Z63" firstHeaderRow="1" firstDataRow="1" firstDataCol="2"/>
  <pivotFields count="18">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6">
        <item x="3"/>
        <item x="4"/>
        <item x="2"/>
        <item x="0"/>
        <item x="1"/>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13">
        <item x="0"/>
        <item x="7"/>
        <item x="3"/>
        <item x="9"/>
        <item x="10"/>
        <item x="1"/>
        <item x="4"/>
        <item x="5"/>
        <item x="6"/>
        <item x="8"/>
        <item x="11"/>
        <item x="2"/>
        <item x="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2">
    <field x="1"/>
    <field x="14"/>
  </rowFields>
  <rowItems count="62">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1"/>
    </i>
    <i r="1">
      <x v="2"/>
    </i>
    <i r="1">
      <x v="3"/>
    </i>
    <i r="1">
      <x v="4"/>
    </i>
    <i r="1">
      <x v="5"/>
    </i>
    <i r="1">
      <x v="6"/>
    </i>
    <i r="1">
      <x v="7"/>
    </i>
    <i r="1">
      <x v="8"/>
    </i>
    <i r="1">
      <x v="9"/>
    </i>
    <i r="1">
      <x v="10"/>
    </i>
    <i r="1">
      <x v="11"/>
    </i>
    <i>
      <x v="5"/>
      <x v="12"/>
    </i>
    <i t="grand">
      <x/>
    </i>
  </rowItems>
  <colItems count="1">
    <i/>
  </colItems>
  <dataFields count="1">
    <dataField name="Average of Profit per Unit" fld="16" subtotal="average"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R4:W8" firstHeaderRow="0" firstDataRow="1" firstDataCol="3"/>
  <pivotFields count="18">
    <pivotField compact="0" outline="0" showAll="0" defaultSubtotal="0">
      <items count="6">
        <item h="1" x="2"/>
        <item h="1" x="3"/>
        <item x="0"/>
        <item h="1" x="1"/>
        <item h="1" x="4"/>
        <item h="1" x="5"/>
      </items>
    </pivotField>
    <pivotField axis="axisRow" compact="0" outline="0" showAll="0" defaultSubtotal="0">
      <items count="6">
        <item x="3"/>
        <item h="1" x="4"/>
        <item h="1" x="2"/>
        <item h="1" x="0"/>
        <item h="1" x="1"/>
        <item h="1" x="5"/>
      </items>
    </pivotField>
    <pivotField axis="axisRow" compact="0" outline="0" showAll="0" defaultSubtotal="0">
      <items count="5">
        <item x="0"/>
        <item x="3"/>
        <item x="1"/>
        <item x="2"/>
        <item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axis="axisRow" compact="0" outline="0" showAll="0" defaultSubtotal="0">
      <items count="13">
        <item h="1" x="0"/>
        <item h="1" x="7"/>
        <item x="3"/>
        <item h="1" x="9"/>
        <item h="1" x="10"/>
        <item h="1" x="1"/>
        <item h="1" x="4"/>
        <item h="1" x="5"/>
        <item h="1" x="6"/>
        <item h="1" x="8"/>
        <item h="1" x="11"/>
        <item h="1" x="2"/>
        <item h="1" x="12"/>
      </items>
    </pivotField>
    <pivotField compact="0" outline="0" showAll="0" defaultSubtotal="0"/>
    <pivotField dataField="1" compact="0" outline="0" showAll="0" defaultSubtotal="0"/>
    <pivotField compact="0" outline="0" dragToRow="0" dragToCol="0" dragToPage="0" showAll="0" defaultSubtotal="0"/>
  </pivotFields>
  <rowFields count="3">
    <field x="1"/>
    <field x="2"/>
    <field x="14"/>
  </rowFields>
  <rowItems count="4">
    <i>
      <x/>
      <x/>
      <x v="2"/>
    </i>
    <i r="1">
      <x v="1"/>
      <x v="2"/>
    </i>
    <i r="1">
      <x v="2"/>
      <x v="2"/>
    </i>
    <i r="1">
      <x v="3"/>
      <x v="2"/>
    </i>
  </rowItems>
  <colFields count="1">
    <field x="-2"/>
  </colFields>
  <colItems count="3">
    <i>
      <x/>
    </i>
    <i i="1">
      <x v="1"/>
    </i>
    <i i="2">
      <x v="2"/>
    </i>
  </colItems>
  <dataFields count="3">
    <dataField name="Sum of  Sales" fld="9" baseField="14" baseItem="2" numFmtId="166"/>
    <dataField name="Sum of Profit" fld="11" baseField="0" baseItem="0" numFmtId="166"/>
    <dataField name="Sum of Profit per Unit" fld="16" baseField="0" baseItem="0" numFmtId="165"/>
  </dataFields>
  <formats count="6">
    <format dxfId="25">
      <pivotArea outline="0" fieldPosition="0">
        <references count="4">
          <reference field="4294967294" count="1" selected="0">
            <x v="1"/>
          </reference>
          <reference field="1" count="0" selected="0"/>
          <reference field="2" count="1" selected="0">
            <x v="0"/>
          </reference>
          <reference field="14" count="0" selected="0"/>
        </references>
      </pivotArea>
    </format>
    <format dxfId="24">
      <pivotArea outline="0" fieldPosition="0">
        <references count="4">
          <reference field="4294967294" count="1" selected="0">
            <x v="2"/>
          </reference>
          <reference field="1" count="0" selected="0"/>
          <reference field="2" count="1" selected="0">
            <x v="0"/>
          </reference>
          <reference field="14" count="0" selected="0"/>
        </references>
      </pivotArea>
    </format>
    <format dxfId="23">
      <pivotArea outline="0" fieldPosition="0">
        <references count="4">
          <reference field="4294967294" count="1" selected="0">
            <x v="2"/>
          </reference>
          <reference field="1" count="0" selected="0"/>
          <reference field="2" count="1" selected="0">
            <x v="0"/>
          </reference>
          <reference field="14" count="0" selected="0"/>
        </references>
      </pivotArea>
    </format>
    <format dxfId="22">
      <pivotArea outline="0" fieldPosition="0">
        <references count="1">
          <reference field="4294967294" count="1" selected="0">
            <x v="2"/>
          </reference>
        </references>
      </pivotArea>
    </format>
    <format dxfId="21">
      <pivotArea outline="0" fieldPosition="0">
        <references count="1">
          <reference field="4294967294" count="1" selected="0">
            <x v="1"/>
          </reference>
        </references>
      </pivotArea>
    </format>
    <format dxfId="20">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1:M8" firstHeaderRow="0" firstDataRow="1" firstDataCol="1"/>
  <pivotFields count="18">
    <pivotField showAll="0"/>
    <pivotField axis="axisRow" showAll="0">
      <items count="7">
        <item x="3"/>
        <item x="4"/>
        <item x="2"/>
        <item x="0"/>
        <item x="1"/>
        <item x="5"/>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dragToRow="0" dragToCol="0" dragToPage="0" showAll="0" defaultSubtotal="0"/>
  </pivotFields>
  <rowFields count="1">
    <field x="1"/>
  </rowFields>
  <rowItems count="7">
    <i>
      <x/>
    </i>
    <i>
      <x v="1"/>
    </i>
    <i>
      <x v="2"/>
    </i>
    <i>
      <x v="3"/>
    </i>
    <i>
      <x v="4"/>
    </i>
    <i>
      <x v="5"/>
    </i>
    <i t="grand">
      <x/>
    </i>
  </rowItems>
  <colFields count="1">
    <field x="-2"/>
  </colFields>
  <colItems count="2">
    <i>
      <x/>
    </i>
    <i i="1">
      <x v="1"/>
    </i>
  </colItems>
  <dataFields count="2">
    <dataField name="Sum of  Sales" fld="9" baseField="0" baseItem="0"/>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 sourceName="Employee">
  <pivotTables>
    <pivotTable tabId="8" name="PivotTable3"/>
  </pivotTables>
  <data>
    <tabular pivotCacheId="179140950">
      <items count="6">
        <i x="3" s="1"/>
        <i x="4"/>
        <i x="2"/>
        <i x="0"/>
        <i x="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cache="Slicer_Employee" caption="Employee" rowHeight="936000"/>
</slicers>
</file>

<file path=xl/tables/table1.xml><?xml version="1.0" encoding="utf-8"?>
<table xmlns="http://schemas.openxmlformats.org/spreadsheetml/2006/main" id="3" name="Table3" displayName="Table3" ref="A1:Q337" totalsRowShown="0" dataDxfId="18" tableBorderDxfId="17" dataCellStyle="Currency">
  <autoFilter ref="A1:Q337">
    <filterColumn colId="14">
      <filters>
        <filter val="December"/>
      </filters>
    </filterColumn>
  </autoFilter>
  <tableColumns count="17">
    <tableColumn id="1" name="Segment" dataDxfId="16"/>
    <tableColumn id="2" name="Employee" dataDxfId="15"/>
    <tableColumn id="3" name="Product" dataDxfId="14" dataCellStyle="Currency"/>
    <tableColumn id="4" name="Discount Band" dataDxfId="13" dataCellStyle="Currency"/>
    <tableColumn id="5" name="Units Sold" dataDxfId="12"/>
    <tableColumn id="6" name="Manufacturing Price" dataDxfId="11" dataCellStyle="Currency"/>
    <tableColumn id="7" name="Sale Price" dataDxfId="10" dataCellStyle="Currency"/>
    <tableColumn id="8" name="Gross Sales" dataDxfId="9" dataCellStyle="Currency"/>
    <tableColumn id="9" name="Discounts" dataDxfId="8" dataCellStyle="Currency"/>
    <tableColumn id="10" name=" Sales" dataDxfId="7" dataCellStyle="Currency"/>
    <tableColumn id="11" name="COGS" dataDxfId="6" dataCellStyle="Currency"/>
    <tableColumn id="12" name="Profit" dataDxfId="5" dataCellStyle="Currency"/>
    <tableColumn id="13" name="Date" dataDxfId="4" dataCellStyle="Currency"/>
    <tableColumn id="14" name="Month Number" dataDxfId="3" dataCellStyle="Currency"/>
    <tableColumn id="15" name="Month Name" dataDxfId="2" dataCellStyle="Currency"/>
    <tableColumn id="16" name="Year" dataDxfId="1" dataCellStyle="Currency"/>
    <tableColumn id="17" name="Profit per Unit" dataDxfId="0" dataCellStyle="Currency"/>
  </tableColumns>
  <tableStyleInfo name="TableStyleLight9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pjones@companyx.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9:AP119"/>
  <sheetViews>
    <sheetView showGridLines="0" topLeftCell="A46" zoomScale="56" zoomScaleNormal="56" zoomScalePageLayoutView="14" workbookViewId="0">
      <selection activeCell="I69" sqref="I69:AI90"/>
    </sheetView>
  </sheetViews>
  <sheetFormatPr defaultRowHeight="14.4" x14ac:dyDescent="0.3"/>
  <cols>
    <col min="20" max="20" width="8.88671875" customWidth="1"/>
    <col min="36" max="36" width="8.88671875" customWidth="1"/>
  </cols>
  <sheetData>
    <row r="19" spans="1:35" x14ac:dyDescent="0.3">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35"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spans="1:35"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x14ac:dyDescent="0.3">
      <c r="A29" s="6"/>
      <c r="B29" s="6"/>
      <c r="C29" s="6"/>
      <c r="D29" s="6"/>
      <c r="E29" s="6"/>
      <c r="F29" s="7"/>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row>
    <row r="30" spans="1:35"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spans="1:35"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row>
    <row r="32" spans="1:35"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spans="1:35"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row>
    <row r="36" spans="1:35"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row>
    <row r="37" spans="1:35"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row>
    <row r="38" spans="1:35"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row>
    <row r="39" spans="1:35"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row>
    <row r="40" spans="1:35"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row>
    <row r="41" spans="1:35"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row>
    <row r="42" spans="1:35"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row>
    <row r="43" spans="1:35"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row>
    <row r="44" spans="1:35"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row>
    <row r="45" spans="1:35"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row>
    <row r="46" spans="1:35"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row>
    <row r="47" spans="1:35"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row>
    <row r="48" spans="1:35" x14ac:dyDescent="0.3">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row>
    <row r="49" spans="4:42" x14ac:dyDescent="0.3">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row>
    <row r="50" spans="4:42" x14ac:dyDescent="0.3">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row>
    <row r="51" spans="4:42" x14ac:dyDescent="0.3">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row>
    <row r="52" spans="4:42" x14ac:dyDescent="0.3">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row>
    <row r="53" spans="4:42" x14ac:dyDescent="0.3">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row>
    <row r="54" spans="4:42" x14ac:dyDescent="0.3">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row>
    <row r="55" spans="4:42" x14ac:dyDescent="0.3">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row>
    <row r="56" spans="4:42" x14ac:dyDescent="0.3">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row>
    <row r="57" spans="4:42" x14ac:dyDescent="0.3">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row>
    <row r="58" spans="4:42" x14ac:dyDescent="0.3">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row>
    <row r="59" spans="4:42" x14ac:dyDescent="0.3">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row>
    <row r="60" spans="4:42" x14ac:dyDescent="0.3">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row>
    <row r="61" spans="4:42" x14ac:dyDescent="0.3">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row>
    <row r="62" spans="4:42" x14ac:dyDescent="0.3">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row>
    <row r="63" spans="4:42" x14ac:dyDescent="0.3">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P63" t="s">
        <v>100</v>
      </c>
    </row>
    <row r="64" spans="4:42" x14ac:dyDescent="0.3">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row>
    <row r="65" spans="4:35" x14ac:dyDescent="0.3">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row>
    <row r="66" spans="4:35" x14ac:dyDescent="0.3">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row>
    <row r="67" spans="4:35" x14ac:dyDescent="0.3">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row>
    <row r="68" spans="4:35" x14ac:dyDescent="0.3">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row>
    <row r="69" spans="4:35" x14ac:dyDescent="0.3">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row>
    <row r="70" spans="4:35" x14ac:dyDescent="0.3">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row>
    <row r="71" spans="4:35" x14ac:dyDescent="0.3">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row>
    <row r="72" spans="4:35" x14ac:dyDescent="0.3">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row>
    <row r="73" spans="4:35" x14ac:dyDescent="0.3">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row>
    <row r="74" spans="4:35" x14ac:dyDescent="0.3">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row>
    <row r="75" spans="4:35" x14ac:dyDescent="0.3">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row>
    <row r="76" spans="4:35" x14ac:dyDescent="0.3">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row>
    <row r="77" spans="4:35" x14ac:dyDescent="0.3">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row>
    <row r="78" spans="4:35" x14ac:dyDescent="0.3">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row>
    <row r="79" spans="4:35" x14ac:dyDescent="0.3">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row>
    <row r="80" spans="4:35" x14ac:dyDescent="0.3">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row>
    <row r="81" spans="4:35" x14ac:dyDescent="0.3">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row>
    <row r="82" spans="4:35" x14ac:dyDescent="0.3">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row>
    <row r="83" spans="4:35" x14ac:dyDescent="0.3">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row>
    <row r="84" spans="4:35" x14ac:dyDescent="0.3">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row>
    <row r="85" spans="4:35" x14ac:dyDescent="0.3">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row>
    <row r="86" spans="4:35" x14ac:dyDescent="0.3">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row>
    <row r="87" spans="4:35" x14ac:dyDescent="0.3">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row>
    <row r="88" spans="4:35" x14ac:dyDescent="0.3">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row>
    <row r="89" spans="4:35" x14ac:dyDescent="0.3">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row>
    <row r="90" spans="4:35" x14ac:dyDescent="0.3">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row>
    <row r="91" spans="4:35" x14ac:dyDescent="0.3">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row>
    <row r="92" spans="4:35" x14ac:dyDescent="0.3">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row>
    <row r="93" spans="4:35" x14ac:dyDescent="0.3">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row>
    <row r="94" spans="4:35" x14ac:dyDescent="0.3">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row>
    <row r="95" spans="4:35" x14ac:dyDescent="0.3">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row>
    <row r="96" spans="4:35" x14ac:dyDescent="0.3">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row>
    <row r="97" spans="4:35" x14ac:dyDescent="0.3">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row>
    <row r="98" spans="4:35" x14ac:dyDescent="0.3">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row>
    <row r="99" spans="4:35" x14ac:dyDescent="0.3">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row>
    <row r="100" spans="4:35" x14ac:dyDescent="0.3">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row>
    <row r="101" spans="4:35" x14ac:dyDescent="0.3">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row>
    <row r="102" spans="4:35" x14ac:dyDescent="0.3">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row>
    <row r="103" spans="4:35" x14ac:dyDescent="0.3">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row>
    <row r="104" spans="4:35" x14ac:dyDescent="0.3">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row>
    <row r="105" spans="4:35" x14ac:dyDescent="0.3">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row>
    <row r="106" spans="4:35" x14ac:dyDescent="0.3">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row>
    <row r="107" spans="4:35" x14ac:dyDescent="0.3">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row>
    <row r="108" spans="4:35" x14ac:dyDescent="0.3">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row>
    <row r="109" spans="4:35" x14ac:dyDescent="0.3">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row>
    <row r="110" spans="4:35" x14ac:dyDescent="0.3">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row>
    <row r="111" spans="4:35" x14ac:dyDescent="0.3">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row>
    <row r="112" spans="4:35" x14ac:dyDescent="0.3">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row>
    <row r="113" spans="4:35" x14ac:dyDescent="0.3">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row>
    <row r="114" spans="4:35" x14ac:dyDescent="0.3">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row>
    <row r="115" spans="4:35" x14ac:dyDescent="0.3">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row>
    <row r="116" spans="4:35" x14ac:dyDescent="0.3">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row>
    <row r="117" spans="4:35" x14ac:dyDescent="0.3">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row>
    <row r="118" spans="4:35" x14ac:dyDescent="0.3">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row>
    <row r="119" spans="4:35" x14ac:dyDescent="0.3">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row>
  </sheetData>
  <pageMargins left="0.7" right="0.7" top="0.75" bottom="0.75" header="0.3" footer="0.3"/>
  <pageSetup paperSize="9" scale="27" fitToWidth="0"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98" r:id="rId4" name="Drop Down 26">
              <controlPr defaultSize="0" autoLine="0" autoPict="0">
                <anchor moveWithCells="1">
                  <from>
                    <xdr:col>0</xdr:col>
                    <xdr:colOff>228600</xdr:colOff>
                    <xdr:row>29</xdr:row>
                    <xdr:rowOff>121920</xdr:rowOff>
                  </from>
                  <to>
                    <xdr:col>5</xdr:col>
                    <xdr:colOff>518160</xdr:colOff>
                    <xdr:row>34</xdr:row>
                    <xdr:rowOff>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97"/>
  <sheetViews>
    <sheetView showGridLines="0" topLeftCell="AE1" workbookViewId="0">
      <selection activeCell="AT18" sqref="AT18"/>
    </sheetView>
  </sheetViews>
  <sheetFormatPr defaultRowHeight="14.4" x14ac:dyDescent="0.3"/>
  <cols>
    <col min="1" max="1" width="12.5546875" bestFit="1" customWidth="1"/>
    <col min="2" max="2" width="13.21875" bestFit="1" customWidth="1"/>
    <col min="3" max="3" width="12.109375" bestFit="1" customWidth="1"/>
    <col min="4" max="4" width="16.109375" bestFit="1" customWidth="1"/>
    <col min="5" max="5" width="19.6640625" customWidth="1"/>
    <col min="6" max="6" width="13.77734375" customWidth="1"/>
    <col min="7" max="7" width="12" customWidth="1"/>
    <col min="11" max="11" width="13.21875" bestFit="1" customWidth="1"/>
    <col min="12" max="13" width="12.109375" bestFit="1" customWidth="1"/>
    <col min="14" max="14" width="15.77734375" bestFit="1" customWidth="1"/>
    <col min="15" max="15" width="12.109375" bestFit="1" customWidth="1"/>
    <col min="16" max="16" width="16" bestFit="1" customWidth="1"/>
    <col min="18" max="18" width="21" bestFit="1" customWidth="1"/>
    <col min="19" max="19" width="13.88671875" bestFit="1" customWidth="1"/>
    <col min="20" max="20" width="14.44140625" bestFit="1" customWidth="1"/>
    <col min="21" max="22" width="12.109375" bestFit="1" customWidth="1"/>
    <col min="23" max="23" width="19.5546875" bestFit="1" customWidth="1"/>
    <col min="24" max="24" width="13.21875" bestFit="1" customWidth="1"/>
    <col min="25" max="25" width="14.44140625" bestFit="1" customWidth="1"/>
    <col min="26" max="26" width="22.77734375" bestFit="1" customWidth="1"/>
    <col min="27" max="27" width="16" bestFit="1" customWidth="1"/>
    <col min="28" max="28" width="17.77734375" bestFit="1" customWidth="1"/>
    <col min="29" max="29" width="16" bestFit="1" customWidth="1"/>
    <col min="30" max="30" width="14.44140625" bestFit="1" customWidth="1"/>
    <col min="31" max="31" width="9.88671875" bestFit="1" customWidth="1"/>
    <col min="32" max="32" width="16" bestFit="1" customWidth="1"/>
    <col min="33" max="33" width="22.77734375" bestFit="1" customWidth="1"/>
    <col min="35" max="35" width="15.77734375" bestFit="1" customWidth="1"/>
    <col min="36" max="36" width="9.88671875" bestFit="1" customWidth="1"/>
    <col min="37" max="37" width="14.44140625" bestFit="1" customWidth="1"/>
    <col min="38" max="38" width="16" bestFit="1" customWidth="1"/>
    <col min="43" max="43" width="40.88671875" bestFit="1" customWidth="1"/>
    <col min="44" max="44" width="15.5546875" bestFit="1" customWidth="1"/>
    <col min="46" max="46" width="13.21875" bestFit="1" customWidth="1"/>
    <col min="47" max="47" width="12.109375" bestFit="1" customWidth="1"/>
    <col min="48" max="48" width="7" bestFit="1" customWidth="1"/>
    <col min="49" max="49" width="9.33203125" bestFit="1" customWidth="1"/>
    <col min="50" max="50" width="33.44140625" bestFit="1" customWidth="1"/>
    <col min="51" max="51" width="13.109375" bestFit="1" customWidth="1"/>
    <col min="52" max="52" width="10" bestFit="1" customWidth="1"/>
    <col min="53" max="53" width="12" bestFit="1" customWidth="1"/>
    <col min="54" max="54" width="8" bestFit="1" customWidth="1"/>
    <col min="55" max="55" width="7" bestFit="1" customWidth="1"/>
    <col min="56" max="56" width="8" bestFit="1" customWidth="1"/>
    <col min="57" max="58" width="7" bestFit="1" customWidth="1"/>
    <col min="59" max="59" width="8" bestFit="1" customWidth="1"/>
    <col min="60" max="60" width="5" bestFit="1" customWidth="1"/>
    <col min="61" max="61" width="8" bestFit="1" customWidth="1"/>
    <col min="62" max="64" width="5" bestFit="1" customWidth="1"/>
    <col min="65" max="66" width="8" bestFit="1" customWidth="1"/>
    <col min="67" max="67" width="5" bestFit="1" customWidth="1"/>
    <col min="68" max="68" width="8" bestFit="1" customWidth="1"/>
    <col min="69" max="69" width="5" bestFit="1" customWidth="1"/>
    <col min="70" max="71" width="8" bestFit="1" customWidth="1"/>
    <col min="72" max="72" width="5" bestFit="1" customWidth="1"/>
    <col min="73" max="75" width="7" bestFit="1" customWidth="1"/>
    <col min="76" max="77" width="8" bestFit="1" customWidth="1"/>
    <col min="78" max="78" width="5" bestFit="1" customWidth="1"/>
    <col min="79" max="80" width="8" bestFit="1" customWidth="1"/>
    <col min="81" max="82" width="7" bestFit="1" customWidth="1"/>
    <col min="83" max="83" width="9" bestFit="1" customWidth="1"/>
    <col min="84" max="85" width="7" bestFit="1" customWidth="1"/>
    <col min="86" max="86" width="5" bestFit="1" customWidth="1"/>
    <col min="87" max="88" width="7" bestFit="1" customWidth="1"/>
    <col min="89" max="93" width="9" bestFit="1" customWidth="1"/>
    <col min="94" max="95" width="6" bestFit="1" customWidth="1"/>
    <col min="96" max="99" width="8" bestFit="1" customWidth="1"/>
    <col min="100" max="100" width="9" bestFit="1" customWidth="1"/>
    <col min="101" max="102" width="8" bestFit="1" customWidth="1"/>
    <col min="103" max="103" width="9" bestFit="1" customWidth="1"/>
    <col min="104" max="104" width="6" bestFit="1" customWidth="1"/>
    <col min="105" max="105" width="9" bestFit="1" customWidth="1"/>
    <col min="106" max="106" width="6" bestFit="1" customWidth="1"/>
    <col min="107" max="107" width="9" bestFit="1" customWidth="1"/>
    <col min="108" max="108" width="6" bestFit="1" customWidth="1"/>
    <col min="109" max="110" width="8" bestFit="1" customWidth="1"/>
    <col min="111" max="111" width="9" bestFit="1" customWidth="1"/>
    <col min="112" max="112" width="6" bestFit="1" customWidth="1"/>
    <col min="113" max="113" width="9" bestFit="1" customWidth="1"/>
    <col min="114" max="114" width="8" bestFit="1" customWidth="1"/>
    <col min="115" max="116" width="9" bestFit="1" customWidth="1"/>
    <col min="117" max="117" width="6" bestFit="1" customWidth="1"/>
    <col min="118" max="118" width="9" bestFit="1" customWidth="1"/>
    <col min="119" max="120" width="8" bestFit="1" customWidth="1"/>
    <col min="121" max="124" width="9" bestFit="1" customWidth="1"/>
    <col min="125" max="126" width="8" bestFit="1" customWidth="1"/>
    <col min="127" max="127" width="9" bestFit="1" customWidth="1"/>
    <col min="128" max="128" width="8" bestFit="1" customWidth="1"/>
    <col min="129" max="129" width="9" bestFit="1" customWidth="1"/>
    <col min="130" max="130" width="8" bestFit="1" customWidth="1"/>
    <col min="131" max="131" width="6" bestFit="1" customWidth="1"/>
    <col min="132" max="132" width="9" bestFit="1" customWidth="1"/>
    <col min="133" max="134" width="8" bestFit="1" customWidth="1"/>
    <col min="135" max="135" width="6" bestFit="1" customWidth="1"/>
    <col min="136" max="137" width="8" bestFit="1" customWidth="1"/>
    <col min="138" max="139" width="9" bestFit="1" customWidth="1"/>
    <col min="140" max="140" width="8" bestFit="1" customWidth="1"/>
    <col min="141" max="141" width="6" bestFit="1" customWidth="1"/>
    <col min="142" max="143" width="9" bestFit="1" customWidth="1"/>
    <col min="144" max="144" width="6" bestFit="1" customWidth="1"/>
    <col min="145" max="146" width="8" bestFit="1" customWidth="1"/>
    <col min="147" max="148" width="9" bestFit="1" customWidth="1"/>
    <col min="149" max="149" width="10" bestFit="1" customWidth="1"/>
    <col min="150" max="150" width="8" bestFit="1" customWidth="1"/>
    <col min="151" max="151" width="9" bestFit="1" customWidth="1"/>
    <col min="152" max="152" width="8" bestFit="1" customWidth="1"/>
    <col min="153" max="153" width="6" bestFit="1" customWidth="1"/>
    <col min="154" max="156" width="8" bestFit="1" customWidth="1"/>
    <col min="157" max="157" width="6" bestFit="1" customWidth="1"/>
    <col min="158" max="158" width="8" bestFit="1" customWidth="1"/>
    <col min="159" max="159" width="9" bestFit="1" customWidth="1"/>
    <col min="160" max="161" width="6" bestFit="1" customWidth="1"/>
    <col min="162" max="162" width="9" bestFit="1" customWidth="1"/>
    <col min="163" max="163" width="8" bestFit="1" customWidth="1"/>
    <col min="164" max="164" width="9" bestFit="1" customWidth="1"/>
    <col min="165" max="165" width="6" bestFit="1" customWidth="1"/>
    <col min="166" max="169" width="8" bestFit="1" customWidth="1"/>
    <col min="170" max="170" width="9" bestFit="1" customWidth="1"/>
    <col min="171" max="172" width="8" bestFit="1" customWidth="1"/>
    <col min="173" max="174" width="6" bestFit="1" customWidth="1"/>
    <col min="175" max="175" width="9" bestFit="1" customWidth="1"/>
    <col min="176" max="176" width="8" bestFit="1" customWidth="1"/>
    <col min="177" max="177" width="6" bestFit="1" customWidth="1"/>
    <col min="178" max="178" width="9" bestFit="1" customWidth="1"/>
    <col min="179" max="179" width="6" bestFit="1" customWidth="1"/>
    <col min="180" max="180" width="9" bestFit="1" customWidth="1"/>
    <col min="181" max="181" width="8" bestFit="1" customWidth="1"/>
    <col min="182" max="182" width="9" bestFit="1" customWidth="1"/>
    <col min="183" max="184" width="6" bestFit="1" customWidth="1"/>
    <col min="185" max="185" width="8" bestFit="1" customWidth="1"/>
    <col min="186" max="186" width="9" bestFit="1" customWidth="1"/>
    <col min="187" max="187" width="6" bestFit="1" customWidth="1"/>
    <col min="188" max="188" width="8" bestFit="1" customWidth="1"/>
    <col min="189" max="189" width="9" bestFit="1" customWidth="1"/>
    <col min="190" max="191" width="8" bestFit="1" customWidth="1"/>
    <col min="192" max="192" width="10" bestFit="1" customWidth="1"/>
    <col min="193" max="193" width="9" bestFit="1" customWidth="1"/>
    <col min="194" max="194" width="6" bestFit="1" customWidth="1"/>
    <col min="195" max="195" width="9" bestFit="1" customWidth="1"/>
    <col min="196" max="196" width="6" bestFit="1" customWidth="1"/>
    <col min="197" max="197" width="8" bestFit="1" customWidth="1"/>
    <col min="198" max="198" width="9" bestFit="1" customWidth="1"/>
    <col min="199" max="201" width="8" bestFit="1" customWidth="1"/>
    <col min="202" max="202" width="6" bestFit="1" customWidth="1"/>
    <col min="203" max="204" width="8" bestFit="1" customWidth="1"/>
    <col min="205" max="206" width="6" bestFit="1" customWidth="1"/>
    <col min="207" max="207" width="8" bestFit="1" customWidth="1"/>
    <col min="208" max="211" width="6" bestFit="1" customWidth="1"/>
    <col min="212" max="212" width="8" bestFit="1" customWidth="1"/>
    <col min="213" max="213" width="6" bestFit="1" customWidth="1"/>
    <col min="214" max="214" width="9" bestFit="1" customWidth="1"/>
    <col min="215" max="218" width="8" bestFit="1" customWidth="1"/>
    <col min="219" max="219" width="10" bestFit="1" customWidth="1"/>
    <col min="220" max="220" width="9" bestFit="1" customWidth="1"/>
    <col min="221" max="225" width="8" bestFit="1" customWidth="1"/>
    <col min="226" max="226" width="6" bestFit="1" customWidth="1"/>
    <col min="227" max="227" width="9" bestFit="1" customWidth="1"/>
    <col min="228" max="228" width="6" bestFit="1" customWidth="1"/>
    <col min="229" max="230" width="8" bestFit="1" customWidth="1"/>
    <col min="231" max="234" width="6" bestFit="1" customWidth="1"/>
    <col min="235" max="236" width="9" bestFit="1" customWidth="1"/>
    <col min="237" max="238" width="6" bestFit="1" customWidth="1"/>
    <col min="239" max="240" width="9" bestFit="1" customWidth="1"/>
    <col min="241" max="244" width="7" bestFit="1" customWidth="1"/>
    <col min="245" max="245" width="10" bestFit="1" customWidth="1"/>
    <col min="246" max="248" width="7" bestFit="1" customWidth="1"/>
    <col min="249" max="249" width="9" bestFit="1" customWidth="1"/>
    <col min="250" max="252" width="7" bestFit="1" customWidth="1"/>
    <col min="253" max="253" width="9" bestFit="1" customWidth="1"/>
    <col min="254" max="255" width="7" bestFit="1" customWidth="1"/>
    <col min="256" max="256" width="9" bestFit="1" customWidth="1"/>
    <col min="257" max="257" width="7" bestFit="1" customWidth="1"/>
    <col min="258" max="258" width="10" bestFit="1" customWidth="1"/>
    <col min="259" max="262" width="7" bestFit="1" customWidth="1"/>
    <col min="263" max="263" width="10" bestFit="1" customWidth="1"/>
    <col min="264" max="268" width="7" bestFit="1" customWidth="1"/>
    <col min="269" max="269" width="9" bestFit="1" customWidth="1"/>
    <col min="270" max="272" width="7" bestFit="1" customWidth="1"/>
    <col min="273" max="273" width="10" bestFit="1" customWidth="1"/>
    <col min="274" max="275" width="7" bestFit="1" customWidth="1"/>
    <col min="276" max="277" width="9" bestFit="1" customWidth="1"/>
    <col min="278" max="288" width="7" bestFit="1" customWidth="1"/>
    <col min="289" max="289" width="9" bestFit="1" customWidth="1"/>
    <col min="290" max="295" width="7" bestFit="1" customWidth="1"/>
    <col min="296" max="296" width="10" bestFit="1" customWidth="1"/>
    <col min="297" max="299" width="7" bestFit="1" customWidth="1"/>
    <col min="300" max="300" width="9" bestFit="1" customWidth="1"/>
    <col min="301" max="303" width="7" bestFit="1" customWidth="1"/>
    <col min="304" max="304" width="11" bestFit="1" customWidth="1"/>
    <col min="305" max="305" width="9" bestFit="1" customWidth="1"/>
    <col min="306" max="312" width="7" bestFit="1" customWidth="1"/>
    <col min="313" max="313" width="9" bestFit="1" customWidth="1"/>
    <col min="314" max="318" width="7" bestFit="1" customWidth="1"/>
    <col min="319" max="319" width="10" bestFit="1" customWidth="1"/>
    <col min="320" max="321" width="9" bestFit="1" customWidth="1"/>
    <col min="322" max="325" width="7" bestFit="1" customWidth="1"/>
    <col min="326" max="326" width="9" bestFit="1" customWidth="1"/>
    <col min="327" max="327" width="7" bestFit="1" customWidth="1"/>
    <col min="328" max="328" width="9" bestFit="1" customWidth="1"/>
    <col min="329" max="329" width="7" bestFit="1" customWidth="1"/>
    <col min="330" max="330" width="9" bestFit="1" customWidth="1"/>
    <col min="331" max="333" width="7" bestFit="1" customWidth="1"/>
    <col min="334" max="334" width="9" bestFit="1" customWidth="1"/>
    <col min="335" max="339" width="7" bestFit="1" customWidth="1"/>
    <col min="340" max="340" width="10" bestFit="1" customWidth="1"/>
    <col min="341" max="341" width="8" bestFit="1" customWidth="1"/>
    <col min="342" max="342" width="7" bestFit="1" customWidth="1"/>
    <col min="343" max="343" width="10.77734375" bestFit="1" customWidth="1"/>
  </cols>
  <sheetData>
    <row r="1" spans="1:53" x14ac:dyDescent="0.3">
      <c r="G1" s="30" t="str">
        <f>VLOOKUP(H1,List!A1:B6,2,FALSE)</f>
        <v>Leo Paul</v>
      </c>
      <c r="H1">
        <v>3</v>
      </c>
      <c r="I1" s="8" t="str">
        <f>VLOOKUP(H1,List!A1:B6,2,FALSE)</f>
        <v>Leo Paul</v>
      </c>
      <c r="K1" s="14" t="s">
        <v>48</v>
      </c>
      <c r="L1" t="s">
        <v>50</v>
      </c>
      <c r="M1" t="s">
        <v>51</v>
      </c>
      <c r="N1" s="14" t="s">
        <v>48</v>
      </c>
      <c r="O1" t="s">
        <v>50</v>
      </c>
      <c r="P1" t="s">
        <v>66</v>
      </c>
      <c r="X1" s="14" t="s">
        <v>1</v>
      </c>
      <c r="Y1" s="14" t="s">
        <v>14</v>
      </c>
      <c r="Z1" t="s">
        <v>86</v>
      </c>
      <c r="AB1" s="14" t="s">
        <v>0</v>
      </c>
      <c r="AC1" s="14" t="s">
        <v>1</v>
      </c>
      <c r="AD1" s="14" t="s">
        <v>14</v>
      </c>
      <c r="AE1" s="14" t="s">
        <v>2</v>
      </c>
      <c r="AF1" t="s">
        <v>66</v>
      </c>
      <c r="AG1" t="s">
        <v>86</v>
      </c>
      <c r="AQ1" s="22" t="s">
        <v>111</v>
      </c>
    </row>
    <row r="2" spans="1:53" x14ac:dyDescent="0.3">
      <c r="A2" t="s">
        <v>52</v>
      </c>
      <c r="B2" s="34">
        <f>VLOOKUP(I1,K:M,2,FALSE)</f>
        <v>12741889.214999996</v>
      </c>
      <c r="C2" s="44" t="s">
        <v>120</v>
      </c>
      <c r="K2" s="15" t="s">
        <v>27</v>
      </c>
      <c r="L2" s="16">
        <v>11927281.799999999</v>
      </c>
      <c r="M2" s="16">
        <v>1889990.8</v>
      </c>
      <c r="N2" s="15" t="s">
        <v>27</v>
      </c>
      <c r="O2" s="16">
        <v>11927281.800000001</v>
      </c>
      <c r="P2" s="16">
        <v>106754</v>
      </c>
      <c r="R2" s="22" t="s">
        <v>84</v>
      </c>
      <c r="X2" t="s">
        <v>27</v>
      </c>
      <c r="Y2" t="s">
        <v>21</v>
      </c>
      <c r="Z2" s="16">
        <v>24.364999999999998</v>
      </c>
      <c r="AB2" t="s">
        <v>31</v>
      </c>
      <c r="AC2" t="s">
        <v>27</v>
      </c>
      <c r="AD2" t="s">
        <v>21</v>
      </c>
      <c r="AE2" t="s">
        <v>29</v>
      </c>
      <c r="AF2" s="16">
        <v>2340</v>
      </c>
      <c r="AG2" s="16">
        <v>8.16</v>
      </c>
      <c r="AI2" s="22" t="s">
        <v>95</v>
      </c>
      <c r="AQ2" s="14" t="s">
        <v>48</v>
      </c>
      <c r="AR2" t="s">
        <v>96</v>
      </c>
      <c r="AT2" s="14" t="s">
        <v>48</v>
      </c>
      <c r="AU2" t="s">
        <v>50</v>
      </c>
      <c r="AW2" s="43" t="s">
        <v>115</v>
      </c>
      <c r="AX2" s="22" t="s">
        <v>99</v>
      </c>
      <c r="AY2" t="s">
        <v>97</v>
      </c>
      <c r="AZ2" t="s">
        <v>98</v>
      </c>
    </row>
    <row r="3" spans="1:53" x14ac:dyDescent="0.3">
      <c r="A3" t="s">
        <v>53</v>
      </c>
      <c r="B3" s="34">
        <f>VLOOKUP(I1,K:M,3,FALSE)</f>
        <v>2123677.2150000008</v>
      </c>
      <c r="K3" s="15" t="s">
        <v>37</v>
      </c>
      <c r="L3" s="16">
        <v>10594800.495000001</v>
      </c>
      <c r="M3" s="16">
        <v>1815167.9950000003</v>
      </c>
      <c r="N3" s="17" t="s">
        <v>19</v>
      </c>
      <c r="O3" s="16">
        <v>1960387.5</v>
      </c>
      <c r="P3" s="16">
        <v>15306</v>
      </c>
      <c r="S3" s="42" t="s">
        <v>108</v>
      </c>
      <c r="T3" s="44" t="s">
        <v>118</v>
      </c>
      <c r="X3" t="s">
        <v>27</v>
      </c>
      <c r="Y3" t="s">
        <v>39</v>
      </c>
      <c r="Z3" s="16">
        <v>19.462</v>
      </c>
      <c r="AB3" t="s">
        <v>17</v>
      </c>
      <c r="AC3" t="s">
        <v>27</v>
      </c>
      <c r="AD3" t="s">
        <v>21</v>
      </c>
      <c r="AE3" t="s">
        <v>41</v>
      </c>
      <c r="AF3" s="16">
        <v>2629</v>
      </c>
      <c r="AG3" s="16">
        <v>7.7999999999999989</v>
      </c>
      <c r="AQ3" s="15" t="s">
        <v>19</v>
      </c>
      <c r="AR3" s="16">
        <v>63</v>
      </c>
      <c r="AT3" s="15" t="s">
        <v>27</v>
      </c>
      <c r="AU3" s="27">
        <v>11927281.799999999</v>
      </c>
      <c r="AX3" s="15" t="s">
        <v>27</v>
      </c>
      <c r="AY3" s="31">
        <v>0.06</v>
      </c>
      <c r="AZ3">
        <f>GETPIVOTDATA(" Sales",$AT$2,"Employee","Ashley Thomas")/AY3</f>
        <v>198788030</v>
      </c>
    </row>
    <row r="4" spans="1:53" x14ac:dyDescent="0.3">
      <c r="K4" s="15" t="s">
        <v>25</v>
      </c>
      <c r="L4" s="16">
        <v>12741889.214999996</v>
      </c>
      <c r="M4" s="16">
        <v>2123677.2150000008</v>
      </c>
      <c r="N4" s="17" t="s">
        <v>41</v>
      </c>
      <c r="O4" s="16">
        <v>2815346.1</v>
      </c>
      <c r="P4" s="16">
        <v>22133</v>
      </c>
      <c r="R4" s="14" t="s">
        <v>1</v>
      </c>
      <c r="S4" s="14" t="s">
        <v>2</v>
      </c>
      <c r="T4" s="14" t="s">
        <v>14</v>
      </c>
      <c r="U4" t="s">
        <v>50</v>
      </c>
      <c r="V4" t="s">
        <v>51</v>
      </c>
      <c r="W4" t="s">
        <v>68</v>
      </c>
      <c r="X4" t="s">
        <v>27</v>
      </c>
      <c r="Y4" t="s">
        <v>30</v>
      </c>
      <c r="Z4" s="16">
        <v>35.787500000000001</v>
      </c>
      <c r="AB4" t="s">
        <v>17</v>
      </c>
      <c r="AC4" t="s">
        <v>27</v>
      </c>
      <c r="AD4" t="s">
        <v>21</v>
      </c>
      <c r="AE4" t="s">
        <v>38</v>
      </c>
      <c r="AF4" s="16">
        <v>2417</v>
      </c>
      <c r="AG4" s="16">
        <v>58.5</v>
      </c>
      <c r="AI4" s="14" t="s">
        <v>1</v>
      </c>
      <c r="AJ4" s="14" t="s">
        <v>2</v>
      </c>
      <c r="AK4" s="14" t="s">
        <v>14</v>
      </c>
      <c r="AL4" t="s">
        <v>66</v>
      </c>
      <c r="AQ4" s="15" t="s">
        <v>41</v>
      </c>
      <c r="AR4" s="16">
        <v>64</v>
      </c>
      <c r="AT4" s="15" t="s">
        <v>37</v>
      </c>
      <c r="AU4" s="27">
        <v>10594800.495000001</v>
      </c>
      <c r="AX4" s="15" t="s">
        <v>37</v>
      </c>
      <c r="AY4" s="31">
        <v>0.05</v>
      </c>
      <c r="AZ4">
        <f>GETPIVOTDATA(" Sales",$AT$2,"Employee","John Terry")/AY4</f>
        <v>211896009.90000001</v>
      </c>
      <c r="BA4" s="27"/>
    </row>
    <row r="5" spans="1:53" x14ac:dyDescent="0.3">
      <c r="K5" s="15" t="s">
        <v>18</v>
      </c>
      <c r="L5" s="16">
        <v>12815883.714999998</v>
      </c>
      <c r="M5" s="16">
        <v>2034092.2149999999</v>
      </c>
      <c r="N5" s="17" t="s">
        <v>29</v>
      </c>
      <c r="O5" s="16">
        <v>1144498.77</v>
      </c>
      <c r="P5" s="16">
        <v>24832</v>
      </c>
      <c r="R5" t="s">
        <v>27</v>
      </c>
      <c r="S5" t="s">
        <v>19</v>
      </c>
      <c r="T5" t="s">
        <v>30</v>
      </c>
      <c r="U5" s="35">
        <v>419265</v>
      </c>
      <c r="V5" s="37">
        <v>104665</v>
      </c>
      <c r="W5" s="36">
        <v>86.5</v>
      </c>
      <c r="X5" t="s">
        <v>27</v>
      </c>
      <c r="Y5" t="s">
        <v>42</v>
      </c>
      <c r="Z5" s="16">
        <v>22.43</v>
      </c>
      <c r="AB5" t="s">
        <v>17</v>
      </c>
      <c r="AC5" t="s">
        <v>37</v>
      </c>
      <c r="AD5" t="s">
        <v>21</v>
      </c>
      <c r="AE5" t="s">
        <v>19</v>
      </c>
      <c r="AF5" s="16">
        <v>1117.5</v>
      </c>
      <c r="AG5" s="16">
        <v>8.8000000000000007</v>
      </c>
      <c r="AI5" t="s">
        <v>18</v>
      </c>
      <c r="AJ5" t="s">
        <v>19</v>
      </c>
      <c r="AK5" t="s">
        <v>45</v>
      </c>
      <c r="AL5" s="16">
        <v>2689</v>
      </c>
      <c r="AQ5" s="15" t="s">
        <v>29</v>
      </c>
      <c r="AR5" s="16">
        <v>68</v>
      </c>
      <c r="AT5" s="15" t="s">
        <v>25</v>
      </c>
      <c r="AU5" s="27">
        <v>12741889.214999996</v>
      </c>
      <c r="AX5" s="15" t="s">
        <v>25</v>
      </c>
      <c r="AY5" s="31">
        <v>0.11</v>
      </c>
      <c r="AZ5">
        <f>GETPIVOTDATA(" Sales",$AT$2,"Employee","Leo Paul")/AY5</f>
        <v>115835356.49999997</v>
      </c>
    </row>
    <row r="6" spans="1:53" x14ac:dyDescent="0.3">
      <c r="J6" s="42" t="s">
        <v>101</v>
      </c>
      <c r="K6" s="15" t="s">
        <v>23</v>
      </c>
      <c r="L6" s="16">
        <v>10844572.279999996</v>
      </c>
      <c r="M6" s="16">
        <v>1711620.2800000003</v>
      </c>
      <c r="N6" s="17" t="s">
        <v>38</v>
      </c>
      <c r="O6" s="16">
        <v>6007049.4300000006</v>
      </c>
      <c r="P6" s="16">
        <v>44483</v>
      </c>
      <c r="S6" t="s">
        <v>41</v>
      </c>
      <c r="T6" t="s">
        <v>30</v>
      </c>
      <c r="U6" s="35">
        <v>323694</v>
      </c>
      <c r="V6" s="35">
        <v>48444</v>
      </c>
      <c r="W6" s="33">
        <v>44</v>
      </c>
      <c r="X6" t="s">
        <v>27</v>
      </c>
      <c r="Y6" t="s">
        <v>44</v>
      </c>
      <c r="Z6" s="16">
        <v>18.265000000000001</v>
      </c>
      <c r="AB6" t="s">
        <v>17</v>
      </c>
      <c r="AC6" t="s">
        <v>37</v>
      </c>
      <c r="AD6" t="s">
        <v>21</v>
      </c>
      <c r="AE6" t="s">
        <v>29</v>
      </c>
      <c r="AF6" s="16">
        <v>982.5</v>
      </c>
      <c r="AG6" s="16">
        <v>44.5</v>
      </c>
      <c r="AK6" t="s">
        <v>28</v>
      </c>
      <c r="AL6" s="16">
        <v>5152</v>
      </c>
      <c r="AM6" s="22" t="s">
        <v>89</v>
      </c>
      <c r="AQ6" s="15" t="s">
        <v>38</v>
      </c>
      <c r="AR6" s="16">
        <v>141</v>
      </c>
      <c r="AT6" s="15" t="s">
        <v>18</v>
      </c>
      <c r="AU6" s="27">
        <v>12815883.714999998</v>
      </c>
      <c r="AX6" s="15" t="s">
        <v>18</v>
      </c>
      <c r="AY6" s="31">
        <v>0.14000000000000001</v>
      </c>
      <c r="AZ6">
        <f>GETPIVOTDATA(" Sales",$AT$2,"Employee","Peter Jones")/AY6</f>
        <v>91542026.535714269</v>
      </c>
    </row>
    <row r="7" spans="1:53" x14ac:dyDescent="0.3">
      <c r="A7" t="s">
        <v>54</v>
      </c>
      <c r="C7">
        <f>MATCH(I1,N:N,0)</f>
        <v>12</v>
      </c>
      <c r="F7">
        <f>MATCH(G1,N:N,0)</f>
        <v>12</v>
      </c>
      <c r="K7" s="15" t="s">
        <v>67</v>
      </c>
      <c r="L7" s="16"/>
      <c r="M7" s="16"/>
      <c r="N7" s="15" t="s">
        <v>37</v>
      </c>
      <c r="O7" s="16">
        <v>10594800.495000001</v>
      </c>
      <c r="P7" s="16">
        <v>110319</v>
      </c>
      <c r="S7" t="s">
        <v>29</v>
      </c>
      <c r="T7" t="s">
        <v>30</v>
      </c>
      <c r="U7" s="35">
        <v>32877.9</v>
      </c>
      <c r="V7" s="35">
        <v>10737.900000000001</v>
      </c>
      <c r="W7" s="33">
        <v>4.8500000000000005</v>
      </c>
      <c r="X7" t="s">
        <v>27</v>
      </c>
      <c r="Y7" t="s">
        <v>26</v>
      </c>
      <c r="Z7" s="16">
        <v>18.434000000000001</v>
      </c>
      <c r="AB7" t="s">
        <v>17</v>
      </c>
      <c r="AC7" t="s">
        <v>37</v>
      </c>
      <c r="AD7" t="s">
        <v>21</v>
      </c>
      <c r="AE7" t="s">
        <v>38</v>
      </c>
      <c r="AF7" s="16">
        <v>1438.5</v>
      </c>
      <c r="AG7" s="16">
        <v>1.0899999999999994</v>
      </c>
      <c r="AJ7" t="s">
        <v>91</v>
      </c>
      <c r="AL7" s="16">
        <v>7841</v>
      </c>
      <c r="AQ7" s="15" t="s">
        <v>49</v>
      </c>
      <c r="AR7" s="16">
        <v>336</v>
      </c>
      <c r="AT7" s="15" t="s">
        <v>23</v>
      </c>
      <c r="AU7" s="27">
        <v>10844572.279999996</v>
      </c>
      <c r="AX7" s="15" t="s">
        <v>23</v>
      </c>
      <c r="AY7" s="31">
        <v>0.08</v>
      </c>
      <c r="AZ7">
        <f>GETPIVOTDATA(" Sales",$AT$2,"Employee","Shane Bond")/AY7</f>
        <v>135557153.49999994</v>
      </c>
    </row>
    <row r="8" spans="1:53" x14ac:dyDescent="0.3">
      <c r="B8">
        <v>0</v>
      </c>
      <c r="C8" t="str">
        <f ca="1">OFFSET($N$1,$C$7+B8,0)</f>
        <v>Computer</v>
      </c>
      <c r="D8" s="39" t="str">
        <f ca="1">ROUND(OFFSET($O$1,$C$7+B8,0)/1000000,1)&amp;" M"</f>
        <v>2.7 M</v>
      </c>
      <c r="E8">
        <v>0</v>
      </c>
      <c r="F8" s="25" t="str">
        <f ca="1">OFFSET($N$1,$F$7+E8,0)</f>
        <v>Computer</v>
      </c>
      <c r="G8" s="40">
        <f ca="1">OFFSET($P$1,$F$7+E8,0)</f>
        <v>24593</v>
      </c>
      <c r="K8" s="15" t="s">
        <v>49</v>
      </c>
      <c r="L8" s="16">
        <v>58924427.504999988</v>
      </c>
      <c r="M8" s="16">
        <v>9574548.5050000027</v>
      </c>
      <c r="N8" s="17" t="s">
        <v>19</v>
      </c>
      <c r="O8" s="16">
        <v>1387448.04</v>
      </c>
      <c r="P8" s="16">
        <v>18397.5</v>
      </c>
      <c r="S8" t="s">
        <v>38</v>
      </c>
      <c r="T8" t="s">
        <v>30</v>
      </c>
      <c r="U8" s="35">
        <v>19971.599999999999</v>
      </c>
      <c r="V8" s="35">
        <v>8751.5999999999985</v>
      </c>
      <c r="W8" s="33">
        <v>7.7999999999999989</v>
      </c>
      <c r="X8" t="s">
        <v>27</v>
      </c>
      <c r="Y8" t="s">
        <v>33</v>
      </c>
      <c r="Z8" s="16">
        <v>5.6480000000000006</v>
      </c>
      <c r="AB8" t="s">
        <v>17</v>
      </c>
      <c r="AC8" t="s">
        <v>25</v>
      </c>
      <c r="AD8" t="s">
        <v>21</v>
      </c>
      <c r="AE8" t="s">
        <v>19</v>
      </c>
      <c r="AF8" s="16">
        <v>2521.5</v>
      </c>
      <c r="AG8" s="16">
        <v>7.5999999999999988</v>
      </c>
      <c r="AJ8" t="s">
        <v>41</v>
      </c>
      <c r="AK8" t="s">
        <v>45</v>
      </c>
      <c r="AL8" s="16">
        <v>1118</v>
      </c>
      <c r="AM8">
        <v>0</v>
      </c>
      <c r="AN8" t="str">
        <f ca="1">OFFSET($AE$1,MATCH($I$1,AC:AC,0)-1+AM8,0)</f>
        <v>Computer</v>
      </c>
      <c r="AO8" s="39" t="str">
        <f ca="1">ROUND(OFFSET($AG$1,MATCH($I$1,AC:AC,0)-1+AM8,0),0)&amp;" /Unit"</f>
        <v>8 /Unit</v>
      </c>
      <c r="AQ8" s="42" t="s">
        <v>112</v>
      </c>
      <c r="AR8" s="44" t="s">
        <v>113</v>
      </c>
      <c r="AT8" s="15" t="s">
        <v>49</v>
      </c>
      <c r="AU8" s="16">
        <v>58924427.504999988</v>
      </c>
    </row>
    <row r="9" spans="1:53" x14ac:dyDescent="0.3">
      <c r="B9">
        <v>1</v>
      </c>
      <c r="C9" t="str">
        <f ca="1">OFFSET($N$1,$C$7+B9,0)</f>
        <v>Phone</v>
      </c>
      <c r="D9" s="39" t="str">
        <f ca="1">ROUND(OFFSET($O$1,$C$7+B9,0)/1000000,1)&amp;" M"</f>
        <v>2.9 M</v>
      </c>
      <c r="E9">
        <v>1</v>
      </c>
      <c r="F9" s="25" t="str">
        <f ca="1">OFFSET($N$1,$F$7+E9,0)</f>
        <v>Phone</v>
      </c>
      <c r="G9" s="40">
        <f ca="1">OFFSET($P$1,$F$7+E9,0)</f>
        <v>24076.5</v>
      </c>
      <c r="H9" s="44" t="s">
        <v>121</v>
      </c>
      <c r="N9" s="17" t="s">
        <v>41</v>
      </c>
      <c r="O9" s="16">
        <v>2139346.7849999997</v>
      </c>
      <c r="P9" s="16">
        <v>24096.5</v>
      </c>
      <c r="X9" t="s">
        <v>27</v>
      </c>
      <c r="Y9" t="s">
        <v>35</v>
      </c>
      <c r="Z9" s="16">
        <v>15.9375</v>
      </c>
      <c r="AB9" t="s">
        <v>17</v>
      </c>
      <c r="AC9" t="s">
        <v>25</v>
      </c>
      <c r="AD9" t="s">
        <v>21</v>
      </c>
      <c r="AE9" t="s">
        <v>29</v>
      </c>
      <c r="AF9" s="16">
        <v>1384.5</v>
      </c>
      <c r="AG9" s="16">
        <v>72.5</v>
      </c>
      <c r="AK9" t="s">
        <v>28</v>
      </c>
      <c r="AL9" s="16">
        <v>1916</v>
      </c>
      <c r="AM9">
        <v>1</v>
      </c>
      <c r="AN9" t="str">
        <f ca="1">OFFSET($AE$1,MATCH($I$1,AC:AC,0)-1+AM9,0)</f>
        <v>Printer</v>
      </c>
      <c r="AO9" s="39" t="str">
        <f ca="1">ROUND(OFFSET($AG$1,MATCH($I$1,AC:AC,0)-1+AM9,0),0)&amp;" /Unit"</f>
        <v>73 /Unit</v>
      </c>
      <c r="AU9" s="42" t="s">
        <v>114</v>
      </c>
    </row>
    <row r="10" spans="1:53" x14ac:dyDescent="0.3">
      <c r="B10">
        <v>2</v>
      </c>
      <c r="C10" t="str">
        <f ca="1">OFFSET($N$1,$C$7+B10,0)</f>
        <v>Printer</v>
      </c>
      <c r="D10" s="39" t="str">
        <f ca="1">ROUND(OFFSET($O$1,$C$7+B10,0)/1000000,1)&amp;" M"</f>
        <v>2.9 M</v>
      </c>
      <c r="E10">
        <v>2</v>
      </c>
      <c r="F10" s="25" t="str">
        <f ca="1">OFFSET($N$1,$F$7+E10,0)</f>
        <v>Printer</v>
      </c>
      <c r="G10" s="40">
        <f ca="1">OFFSET($P$1,$F$7+E10,0)</f>
        <v>24757</v>
      </c>
      <c r="N10" s="17" t="s">
        <v>29</v>
      </c>
      <c r="O10" s="16">
        <v>1850323.6300000001</v>
      </c>
      <c r="P10" s="16">
        <v>17227.5</v>
      </c>
      <c r="X10" t="s">
        <v>27</v>
      </c>
      <c r="Y10" t="s">
        <v>36</v>
      </c>
      <c r="Z10" s="16">
        <v>18.368000000000002</v>
      </c>
      <c r="AB10" t="s">
        <v>17</v>
      </c>
      <c r="AC10" t="s">
        <v>25</v>
      </c>
      <c r="AD10" t="s">
        <v>21</v>
      </c>
      <c r="AE10" t="s">
        <v>38</v>
      </c>
      <c r="AF10" s="16">
        <v>3945</v>
      </c>
      <c r="AG10" s="16">
        <v>1.9300000000000006</v>
      </c>
      <c r="AJ10" t="s">
        <v>92</v>
      </c>
      <c r="AL10" s="16">
        <v>3034</v>
      </c>
      <c r="AM10">
        <v>2</v>
      </c>
      <c r="AN10" t="str">
        <f ca="1">OFFSET($AE$1,MATCH($I$1,AC:AC,0)-1+AM10,0)</f>
        <v>Projector</v>
      </c>
      <c r="AO10" s="39" t="str">
        <f ca="1">ROUND(OFFSET($AG$1,MATCH($I$1,AC:AC,0)-1+AM10,0),0)&amp;" /Unit"</f>
        <v>2 /Unit</v>
      </c>
    </row>
    <row r="11" spans="1:53" x14ac:dyDescent="0.3">
      <c r="B11">
        <v>3</v>
      </c>
      <c r="C11" t="str">
        <f ca="1">OFFSET($N$1,$C$7+B11,0)</f>
        <v>Projector</v>
      </c>
      <c r="D11" s="39" t="str">
        <f ca="1">ROUND(OFFSET($O$1,$C$7+B11,0)/1000000,1)&amp;" M"</f>
        <v>4.2 M</v>
      </c>
      <c r="E11">
        <v>3</v>
      </c>
      <c r="F11" s="25" t="str">
        <f ca="1">OFFSET($N$1,$F$7+E11,0)</f>
        <v>Projector</v>
      </c>
      <c r="G11" s="40">
        <f ca="1">OFFSET($P$1,$F$7+E11,0)</f>
        <v>51270</v>
      </c>
      <c r="N11" s="17" t="s">
        <v>38</v>
      </c>
      <c r="O11" s="16">
        <v>5217682.04</v>
      </c>
      <c r="P11" s="16">
        <v>50597.5</v>
      </c>
      <c r="R11" s="22" t="s">
        <v>85</v>
      </c>
      <c r="X11" t="s">
        <v>27</v>
      </c>
      <c r="Y11" t="s">
        <v>40</v>
      </c>
      <c r="Z11" s="16">
        <v>15.248750000000001</v>
      </c>
      <c r="AB11" t="s">
        <v>17</v>
      </c>
      <c r="AC11" t="s">
        <v>18</v>
      </c>
      <c r="AD11" t="s">
        <v>21</v>
      </c>
      <c r="AE11" t="s">
        <v>19</v>
      </c>
      <c r="AF11" s="16">
        <v>1618.5</v>
      </c>
      <c r="AG11" s="16">
        <v>10</v>
      </c>
      <c r="AJ11" t="s">
        <v>29</v>
      </c>
      <c r="AK11" t="s">
        <v>45</v>
      </c>
      <c r="AL11" s="16">
        <v>2321</v>
      </c>
      <c r="AM11">
        <v>3</v>
      </c>
      <c r="AN11" t="str">
        <f ca="1">OFFSET($AE$1,MATCH($I$1,AC:AC,0)-1+AM11,0)</f>
        <v>Computer</v>
      </c>
      <c r="AO11" s="39" t="str">
        <f ca="1">ROUND(OFFSET($AG$1,MATCH($I$1,AC:AC,0)-1+AM11,0),0)&amp;" /Unit"</f>
        <v>10 /Unit</v>
      </c>
    </row>
    <row r="12" spans="1:53" x14ac:dyDescent="0.3">
      <c r="N12" s="15" t="s">
        <v>25</v>
      </c>
      <c r="O12" s="16">
        <v>12741889.215</v>
      </c>
      <c r="P12" s="16">
        <v>124696.5</v>
      </c>
      <c r="X12" t="s">
        <v>27</v>
      </c>
      <c r="Y12" t="s">
        <v>45</v>
      </c>
      <c r="Z12" s="16">
        <v>16.642000000000003</v>
      </c>
      <c r="AB12" t="s">
        <v>17</v>
      </c>
      <c r="AC12" t="s">
        <v>18</v>
      </c>
      <c r="AD12" t="s">
        <v>21</v>
      </c>
      <c r="AE12" t="s">
        <v>29</v>
      </c>
      <c r="AF12" s="16">
        <v>2227.5</v>
      </c>
      <c r="AG12" s="16">
        <v>41</v>
      </c>
      <c r="AK12" t="s">
        <v>28</v>
      </c>
      <c r="AL12" s="16">
        <v>2300</v>
      </c>
    </row>
    <row r="13" spans="1:53" x14ac:dyDescent="0.3">
      <c r="N13" s="17" t="s">
        <v>19</v>
      </c>
      <c r="O13" s="16">
        <v>2722816.3050000002</v>
      </c>
      <c r="P13" s="16">
        <v>24593</v>
      </c>
      <c r="X13" t="s">
        <v>27</v>
      </c>
      <c r="Y13" t="s">
        <v>28</v>
      </c>
      <c r="Z13" s="16">
        <v>17.442999999999998</v>
      </c>
      <c r="AB13" t="s">
        <v>17</v>
      </c>
      <c r="AC13" t="s">
        <v>18</v>
      </c>
      <c r="AD13" t="s">
        <v>21</v>
      </c>
      <c r="AE13" t="s">
        <v>38</v>
      </c>
      <c r="AF13" s="16">
        <v>4251</v>
      </c>
      <c r="AG13" s="16">
        <v>1.7199999999999998</v>
      </c>
      <c r="AJ13" t="s">
        <v>93</v>
      </c>
      <c r="AL13" s="16">
        <v>4621</v>
      </c>
      <c r="AN13" s="44" t="s">
        <v>117</v>
      </c>
    </row>
    <row r="14" spans="1:53" x14ac:dyDescent="0.3">
      <c r="A14" t="s">
        <v>69</v>
      </c>
      <c r="B14" t="s">
        <v>70</v>
      </c>
      <c r="C14" t="s">
        <v>71</v>
      </c>
      <c r="D14" t="s">
        <v>78</v>
      </c>
      <c r="E14" t="s">
        <v>79</v>
      </c>
      <c r="F14" t="s">
        <v>80</v>
      </c>
      <c r="N14" s="17" t="s">
        <v>41</v>
      </c>
      <c r="O14" s="16">
        <v>2923130.52</v>
      </c>
      <c r="P14" s="16">
        <v>24076.5</v>
      </c>
      <c r="X14" t="s">
        <v>37</v>
      </c>
      <c r="Y14" t="s">
        <v>21</v>
      </c>
      <c r="Z14" s="16">
        <v>17.0975</v>
      </c>
      <c r="AB14" t="s">
        <v>17</v>
      </c>
      <c r="AC14" t="s">
        <v>23</v>
      </c>
      <c r="AD14" t="s">
        <v>21</v>
      </c>
      <c r="AE14" t="s">
        <v>19</v>
      </c>
      <c r="AF14" s="16">
        <v>1321</v>
      </c>
      <c r="AG14" s="16">
        <v>10</v>
      </c>
      <c r="AJ14" t="s">
        <v>38</v>
      </c>
      <c r="AK14" t="s">
        <v>45</v>
      </c>
      <c r="AL14" s="16">
        <v>2066</v>
      </c>
    </row>
    <row r="15" spans="1:53" x14ac:dyDescent="0.3">
      <c r="A15" s="15" t="s">
        <v>21</v>
      </c>
      <c r="B15" s="16">
        <v>5484378.8350000009</v>
      </c>
      <c r="C15" s="16">
        <v>764476.33499999996</v>
      </c>
      <c r="D15" s="16">
        <f>SUMIF(Data!O:O,Analysis!A15,Data!E:E)</f>
        <v>40506</v>
      </c>
      <c r="E15" s="27">
        <f>IFERROR((C15/D15),"")</f>
        <v>18.873162864760776</v>
      </c>
      <c r="F15" s="31">
        <f>IFERROR((C15/B15),"")</f>
        <v>0.13939159893939015</v>
      </c>
      <c r="N15" s="17" t="s">
        <v>29</v>
      </c>
      <c r="O15" s="16">
        <v>2872875.28</v>
      </c>
      <c r="P15" s="16">
        <v>24757</v>
      </c>
      <c r="X15" t="s">
        <v>37</v>
      </c>
      <c r="Y15" t="s">
        <v>39</v>
      </c>
      <c r="Z15" s="16">
        <v>14.044000000000002</v>
      </c>
      <c r="AB15" t="s">
        <v>17</v>
      </c>
      <c r="AC15" t="s">
        <v>23</v>
      </c>
      <c r="AD15" t="s">
        <v>21</v>
      </c>
      <c r="AE15" t="s">
        <v>29</v>
      </c>
      <c r="AF15" s="16">
        <v>766</v>
      </c>
      <c r="AG15" s="16">
        <v>51.5</v>
      </c>
      <c r="AK15" t="s">
        <v>28</v>
      </c>
      <c r="AL15" s="16">
        <v>11745</v>
      </c>
    </row>
    <row r="16" spans="1:53" x14ac:dyDescent="0.3">
      <c r="A16" s="15" t="s">
        <v>39</v>
      </c>
      <c r="B16" s="16">
        <v>3183530.1400000006</v>
      </c>
      <c r="C16" s="16">
        <v>784206.13999999978</v>
      </c>
      <c r="D16" s="16">
        <f>SUMIF(Data!O:O,Analysis!A16,Data!E:E)</f>
        <v>36012</v>
      </c>
      <c r="E16" s="27">
        <f t="shared" ref="E16:E27" si="0">IFERROR((C16/D16),"")</f>
        <v>21.776245140508713</v>
      </c>
      <c r="F16" s="31">
        <f t="shared" ref="F16:F26" si="1">IFERROR((C16/B16),"")</f>
        <v>0.24633224926841737</v>
      </c>
      <c r="M16" s="42" t="s">
        <v>102</v>
      </c>
      <c r="N16" s="17" t="s">
        <v>38</v>
      </c>
      <c r="O16" s="16">
        <v>4223067.1100000003</v>
      </c>
      <c r="P16" s="16">
        <v>51270</v>
      </c>
      <c r="X16" t="s">
        <v>37</v>
      </c>
      <c r="Y16" t="s">
        <v>30</v>
      </c>
      <c r="Z16" s="16">
        <v>24.225000000000001</v>
      </c>
      <c r="AB16" t="s">
        <v>17</v>
      </c>
      <c r="AC16" t="s">
        <v>23</v>
      </c>
      <c r="AD16" t="s">
        <v>21</v>
      </c>
      <c r="AE16" t="s">
        <v>38</v>
      </c>
      <c r="AF16" s="16">
        <v>1372</v>
      </c>
      <c r="AG16" s="16">
        <v>1.6499999999999995</v>
      </c>
      <c r="AJ16" t="s">
        <v>94</v>
      </c>
      <c r="AL16" s="16">
        <v>13811</v>
      </c>
    </row>
    <row r="17" spans="1:38" x14ac:dyDescent="0.3">
      <c r="A17" s="15" t="s">
        <v>30</v>
      </c>
      <c r="B17" s="16">
        <v>4696731.2</v>
      </c>
      <c r="C17" s="16">
        <v>616541.19999999984</v>
      </c>
      <c r="D17" s="16">
        <f>SUMIF(Data!O:O,Analysis!A17,Data!E:E)</f>
        <v>32676</v>
      </c>
      <c r="E17" s="27">
        <f t="shared" si="0"/>
        <v>18.868319255722849</v>
      </c>
      <c r="F17" s="31">
        <f t="shared" si="1"/>
        <v>0.1312702758037334</v>
      </c>
      <c r="N17" s="15" t="s">
        <v>18</v>
      </c>
      <c r="O17" s="16">
        <v>12815883.715</v>
      </c>
      <c r="P17" s="16">
        <v>125357</v>
      </c>
      <c r="X17" t="s">
        <v>37</v>
      </c>
      <c r="Y17" t="s">
        <v>42</v>
      </c>
      <c r="Z17" s="16">
        <v>15.395</v>
      </c>
      <c r="AB17" t="s">
        <v>34</v>
      </c>
      <c r="AC17" t="s">
        <v>27</v>
      </c>
      <c r="AD17" t="s">
        <v>21</v>
      </c>
      <c r="AE17" t="s">
        <v>38</v>
      </c>
      <c r="AF17" s="16">
        <v>2565</v>
      </c>
      <c r="AG17" s="16">
        <v>23</v>
      </c>
      <c r="AI17" t="s">
        <v>90</v>
      </c>
      <c r="AL17" s="16">
        <v>29307</v>
      </c>
    </row>
    <row r="18" spans="1:38" x14ac:dyDescent="0.3">
      <c r="A18" s="15" t="s">
        <v>42</v>
      </c>
      <c r="B18" s="16">
        <v>5366693.37</v>
      </c>
      <c r="C18" s="16">
        <v>616045.37</v>
      </c>
      <c r="D18" s="16">
        <f>SUMIF(Data!O:O,Analysis!A18,Data!E:E)</f>
        <v>55565.5</v>
      </c>
      <c r="E18" s="27">
        <f t="shared" si="0"/>
        <v>11.086832117051047</v>
      </c>
      <c r="F18" s="31">
        <f t="shared" si="1"/>
        <v>0.11479049156110069</v>
      </c>
      <c r="N18" s="17" t="s">
        <v>19</v>
      </c>
      <c r="O18" s="16">
        <v>2267957.7799999998</v>
      </c>
      <c r="P18" s="16">
        <v>24770</v>
      </c>
      <c r="X18" t="s">
        <v>37</v>
      </c>
      <c r="Y18" t="s">
        <v>44</v>
      </c>
      <c r="Z18" s="16">
        <v>25.462500000000002</v>
      </c>
      <c r="AB18" t="s">
        <v>34</v>
      </c>
      <c r="AC18" t="s">
        <v>37</v>
      </c>
      <c r="AD18" t="s">
        <v>21</v>
      </c>
      <c r="AE18" t="s">
        <v>38</v>
      </c>
      <c r="AF18" s="16">
        <v>3495</v>
      </c>
      <c r="AG18" s="16">
        <v>14</v>
      </c>
      <c r="AK18" s="42" t="s">
        <v>110</v>
      </c>
      <c r="AL18" s="44" t="s">
        <v>116</v>
      </c>
    </row>
    <row r="19" spans="1:38" x14ac:dyDescent="0.3">
      <c r="A19" s="15" t="s">
        <v>44</v>
      </c>
      <c r="B19" s="16">
        <v>5363460.59</v>
      </c>
      <c r="C19" s="16">
        <v>818772.59</v>
      </c>
      <c r="D19" s="16">
        <f>SUMIF(Data!O:O,Analysis!A19,Data!E:E)</f>
        <v>32832</v>
      </c>
      <c r="E19" s="27">
        <f t="shared" si="0"/>
        <v>24.93824896442495</v>
      </c>
      <c r="F19" s="31">
        <f t="shared" si="1"/>
        <v>0.15265751957357068</v>
      </c>
      <c r="N19" s="17" t="s">
        <v>41</v>
      </c>
      <c r="O19" s="16">
        <v>2426759.5150000001</v>
      </c>
      <c r="P19" s="16">
        <v>18418</v>
      </c>
      <c r="X19" t="s">
        <v>37</v>
      </c>
      <c r="Y19" t="s">
        <v>26</v>
      </c>
      <c r="Z19" s="16">
        <v>18.506</v>
      </c>
      <c r="AB19" t="s">
        <v>34</v>
      </c>
      <c r="AC19" t="s">
        <v>25</v>
      </c>
      <c r="AD19" t="s">
        <v>21</v>
      </c>
      <c r="AE19" t="s">
        <v>38</v>
      </c>
      <c r="AF19" s="16">
        <v>2434.5</v>
      </c>
      <c r="AG19" s="16">
        <v>41</v>
      </c>
    </row>
    <row r="20" spans="1:38" x14ac:dyDescent="0.3">
      <c r="A20" s="15" t="s">
        <v>26</v>
      </c>
      <c r="B20" s="16">
        <v>6642263.6599999983</v>
      </c>
      <c r="C20" s="16">
        <v>1073660.6600000001</v>
      </c>
      <c r="D20" s="16">
        <f>SUMIF(Data!O:O,Analysis!A20,Data!E:E)</f>
        <v>67124</v>
      </c>
      <c r="E20" s="27">
        <f t="shared" si="0"/>
        <v>15.995182944997321</v>
      </c>
      <c r="F20" s="31">
        <f t="shared" si="1"/>
        <v>0.16164077714433883</v>
      </c>
      <c r="N20" s="17" t="s">
        <v>29</v>
      </c>
      <c r="O20" s="16">
        <v>2285265.2400000002</v>
      </c>
      <c r="P20" s="16">
        <v>25398.5</v>
      </c>
      <c r="X20" t="s">
        <v>37</v>
      </c>
      <c r="Y20" t="s">
        <v>33</v>
      </c>
      <c r="Z20" s="16">
        <v>22.479999999999997</v>
      </c>
      <c r="AB20" t="s">
        <v>34</v>
      </c>
      <c r="AC20" t="s">
        <v>18</v>
      </c>
      <c r="AD20" t="s">
        <v>21</v>
      </c>
      <c r="AE20" t="s">
        <v>38</v>
      </c>
      <c r="AF20" s="16">
        <v>873</v>
      </c>
      <c r="AG20" s="16">
        <v>17</v>
      </c>
    </row>
    <row r="21" spans="1:38" x14ac:dyDescent="0.3">
      <c r="A21" s="15" t="s">
        <v>33</v>
      </c>
      <c r="B21" s="16">
        <v>3994621.6800000006</v>
      </c>
      <c r="C21" s="16">
        <v>582247.17999999993</v>
      </c>
      <c r="D21" s="16">
        <f>SUMIF(Data!O:O,Analysis!A21,Data!E:E)</f>
        <v>44646</v>
      </c>
      <c r="E21" s="27">
        <f t="shared" si="0"/>
        <v>13.041418716122383</v>
      </c>
      <c r="F21" s="31">
        <f t="shared" si="1"/>
        <v>0.14575777799313397</v>
      </c>
      <c r="G21" s="42" t="s">
        <v>103</v>
      </c>
      <c r="N21" s="17" t="s">
        <v>38</v>
      </c>
      <c r="O21" s="16">
        <v>5835901.1799999988</v>
      </c>
      <c r="P21" s="16">
        <v>56770.5</v>
      </c>
      <c r="X21" t="s">
        <v>37</v>
      </c>
      <c r="Y21" t="s">
        <v>35</v>
      </c>
      <c r="Z21" s="16">
        <v>4.8466666666666667</v>
      </c>
      <c r="AB21" t="s">
        <v>34</v>
      </c>
      <c r="AC21" t="s">
        <v>23</v>
      </c>
      <c r="AD21" t="s">
        <v>21</v>
      </c>
      <c r="AE21" t="s">
        <v>38</v>
      </c>
      <c r="AF21" s="16">
        <v>807</v>
      </c>
      <c r="AG21" s="16">
        <v>11</v>
      </c>
    </row>
    <row r="22" spans="1:38" x14ac:dyDescent="0.3">
      <c r="A22" s="15" t="s">
        <v>35</v>
      </c>
      <c r="B22" s="16">
        <v>1786847.72</v>
      </c>
      <c r="C22" s="16">
        <v>349771.72000000003</v>
      </c>
      <c r="D22" s="16">
        <f>SUMIF(Data!O:O,Analysis!A22,Data!E:E)</f>
        <v>35792</v>
      </c>
      <c r="E22" s="27">
        <f t="shared" si="0"/>
        <v>9.7723435404559691</v>
      </c>
      <c r="F22" s="31">
        <f t="shared" si="1"/>
        <v>0.19574791745543937</v>
      </c>
      <c r="N22" s="15" t="s">
        <v>23</v>
      </c>
      <c r="O22" s="16">
        <v>10844572.280000001</v>
      </c>
      <c r="P22" s="16">
        <v>89526</v>
      </c>
      <c r="X22" t="s">
        <v>37</v>
      </c>
      <c r="Y22" t="s">
        <v>36</v>
      </c>
      <c r="Z22" s="16">
        <v>16.108000000000001</v>
      </c>
      <c r="AD22" s="42" t="s">
        <v>109</v>
      </c>
    </row>
    <row r="23" spans="1:38" x14ac:dyDescent="0.3">
      <c r="A23" s="15" t="s">
        <v>36</v>
      </c>
      <c r="B23" s="16">
        <v>3448123.99</v>
      </c>
      <c r="C23" s="16">
        <v>807818.98999999987</v>
      </c>
      <c r="D23" s="16">
        <f>SUMIF(Data!O:O,Analysis!A23,Data!E:E)</f>
        <v>42687</v>
      </c>
      <c r="E23" s="27">
        <f t="shared" si="0"/>
        <v>18.924238995478714</v>
      </c>
      <c r="F23" s="31">
        <f t="shared" si="1"/>
        <v>0.23427782537483516</v>
      </c>
      <c r="N23" s="17" t="s">
        <v>19</v>
      </c>
      <c r="O23" s="16">
        <v>2462379.9000000004</v>
      </c>
      <c r="P23" s="16">
        <v>17767</v>
      </c>
      <c r="X23" t="s">
        <v>37</v>
      </c>
      <c r="Y23" t="s">
        <v>40</v>
      </c>
      <c r="Z23" s="16">
        <v>5.7628571428571425</v>
      </c>
    </row>
    <row r="24" spans="1:38" x14ac:dyDescent="0.3">
      <c r="A24" s="15" t="s">
        <v>40</v>
      </c>
      <c r="B24" s="16">
        <v>4915389.2100000009</v>
      </c>
      <c r="C24" s="16">
        <v>709386.20999999973</v>
      </c>
      <c r="D24" s="16">
        <f>SUMIF(Data!O:O,Analysis!A24,Data!E:E)</f>
        <v>59396</v>
      </c>
      <c r="E24" s="27">
        <f t="shared" si="0"/>
        <v>11.94333305273082</v>
      </c>
      <c r="F24" s="31">
        <f t="shared" si="1"/>
        <v>0.14431943833802727</v>
      </c>
      <c r="N24" s="17" t="s">
        <v>41</v>
      </c>
      <c r="O24" s="16">
        <v>2435826.86</v>
      </c>
      <c r="P24" s="16">
        <v>19590.5</v>
      </c>
      <c r="X24" t="s">
        <v>37</v>
      </c>
      <c r="Y24" t="s">
        <v>45</v>
      </c>
      <c r="Z24" s="16">
        <v>21.996000000000002</v>
      </c>
    </row>
    <row r="25" spans="1:38" x14ac:dyDescent="0.3">
      <c r="A25" s="15" t="s">
        <v>45</v>
      </c>
      <c r="B25" s="16">
        <v>4418089.2300000004</v>
      </c>
      <c r="C25" s="16">
        <v>644115.23</v>
      </c>
      <c r="D25" s="16">
        <f>SUMIF(Data!O:O,Analysis!A25,Data!E:E)</f>
        <v>40569</v>
      </c>
      <c r="E25" s="27">
        <f t="shared" si="0"/>
        <v>15.877029998274544</v>
      </c>
      <c r="F25" s="31">
        <f t="shared" si="1"/>
        <v>0.14579045294655579</v>
      </c>
      <c r="N25" s="17" t="s">
        <v>29</v>
      </c>
      <c r="O25" s="16">
        <v>2513190.92</v>
      </c>
      <c r="P25" s="16">
        <v>19279</v>
      </c>
      <c r="X25" t="s">
        <v>37</v>
      </c>
      <c r="Y25" t="s">
        <v>28</v>
      </c>
      <c r="Z25" s="16">
        <v>26.106249999999999</v>
      </c>
    </row>
    <row r="26" spans="1:38" x14ac:dyDescent="0.3">
      <c r="A26" s="15" t="s">
        <v>28</v>
      </c>
      <c r="B26" s="16">
        <v>9624297.8800000008</v>
      </c>
      <c r="C26" s="16">
        <v>1807506.8800000004</v>
      </c>
      <c r="D26" s="16">
        <f>SUMIF(Data!O:O,Analysis!A26,Data!E:E)</f>
        <v>68847</v>
      </c>
      <c r="E26" s="27">
        <f t="shared" si="0"/>
        <v>26.253967202637739</v>
      </c>
      <c r="F26" s="31">
        <f t="shared" si="1"/>
        <v>0.18780662262710432</v>
      </c>
      <c r="N26" s="17" t="s">
        <v>38</v>
      </c>
      <c r="O26" s="16">
        <v>3433174.6000000006</v>
      </c>
      <c r="P26" s="16">
        <v>32889.5</v>
      </c>
      <c r="X26" t="s">
        <v>25</v>
      </c>
      <c r="Y26" t="s">
        <v>21</v>
      </c>
      <c r="Z26" s="16">
        <v>30.7575</v>
      </c>
    </row>
    <row r="27" spans="1:38" x14ac:dyDescent="0.3">
      <c r="A27" s="15" t="s">
        <v>72</v>
      </c>
      <c r="B27" s="26">
        <v>58924427.505000003</v>
      </c>
      <c r="C27" s="26">
        <v>9574548.5050000008</v>
      </c>
      <c r="D27" s="28">
        <f>SUM(D15:D26)</f>
        <v>556652.5</v>
      </c>
      <c r="E27" s="29">
        <f t="shared" si="0"/>
        <v>17.200225463821685</v>
      </c>
      <c r="F27" s="32">
        <f>IFERROR((C27/B27),"")</f>
        <v>0.16248861313395971</v>
      </c>
      <c r="N27" s="15" t="s">
        <v>49</v>
      </c>
      <c r="O27" s="16">
        <v>58924427.505000003</v>
      </c>
      <c r="P27" s="16">
        <v>556652.5</v>
      </c>
      <c r="X27" t="s">
        <v>25</v>
      </c>
      <c r="Y27" t="s">
        <v>39</v>
      </c>
      <c r="Z27" s="16">
        <v>22.654</v>
      </c>
      <c r="AA27" s="42" t="s">
        <v>125</v>
      </c>
    </row>
    <row r="28" spans="1:38" x14ac:dyDescent="0.3">
      <c r="X28" t="s">
        <v>25</v>
      </c>
      <c r="Y28" t="s">
        <v>30</v>
      </c>
      <c r="Z28" s="16">
        <v>15.324999999999999</v>
      </c>
    </row>
    <row r="29" spans="1:38" x14ac:dyDescent="0.3">
      <c r="F29" s="44" t="s">
        <v>119</v>
      </c>
      <c r="X29" t="s">
        <v>25</v>
      </c>
      <c r="Y29" t="s">
        <v>42</v>
      </c>
      <c r="Z29" s="16">
        <v>5.1449999999999996</v>
      </c>
    </row>
    <row r="30" spans="1:38" x14ac:dyDescent="0.3">
      <c r="X30" t="s">
        <v>25</v>
      </c>
      <c r="Y30" t="s">
        <v>44</v>
      </c>
      <c r="Z30" s="16">
        <v>28.357500000000002</v>
      </c>
    </row>
    <row r="31" spans="1:38" x14ac:dyDescent="0.3">
      <c r="X31" t="s">
        <v>25</v>
      </c>
      <c r="Y31" t="s">
        <v>26</v>
      </c>
      <c r="Z31" s="16">
        <v>17.411999999999999</v>
      </c>
    </row>
    <row r="32" spans="1:38" x14ac:dyDescent="0.3">
      <c r="X32" t="s">
        <v>25</v>
      </c>
      <c r="Y32" t="s">
        <v>33</v>
      </c>
      <c r="Z32" s="16">
        <v>4.66</v>
      </c>
    </row>
    <row r="33" spans="1:34" x14ac:dyDescent="0.3">
      <c r="A33" t="s">
        <v>81</v>
      </c>
      <c r="E33" s="44" t="s">
        <v>122</v>
      </c>
      <c r="X33" t="s">
        <v>25</v>
      </c>
      <c r="Y33" t="s">
        <v>35</v>
      </c>
      <c r="Z33" s="16">
        <v>9.59</v>
      </c>
    </row>
    <row r="34" spans="1:34" x14ac:dyDescent="0.3">
      <c r="X34" t="s">
        <v>25</v>
      </c>
      <c r="Y34" t="s">
        <v>36</v>
      </c>
      <c r="Z34" s="16">
        <v>17.803999999999998</v>
      </c>
    </row>
    <row r="35" spans="1:34" x14ac:dyDescent="0.3">
      <c r="A35" s="14" t="s">
        <v>0</v>
      </c>
      <c r="B35" s="14" t="s">
        <v>1</v>
      </c>
      <c r="C35" t="s">
        <v>50</v>
      </c>
      <c r="X35" t="s">
        <v>25</v>
      </c>
      <c r="Y35" t="s">
        <v>40</v>
      </c>
      <c r="Z35" s="16">
        <v>10.866249999999997</v>
      </c>
    </row>
    <row r="36" spans="1:34" x14ac:dyDescent="0.3">
      <c r="A36" t="s">
        <v>31</v>
      </c>
      <c r="B36" t="s">
        <v>27</v>
      </c>
      <c r="C36" s="16">
        <v>118879.07999999999</v>
      </c>
      <c r="E36" t="str">
        <f>IFERROR((#REF!/#REF!),"")</f>
        <v/>
      </c>
      <c r="X36" t="s">
        <v>25</v>
      </c>
      <c r="Y36" t="s">
        <v>45</v>
      </c>
      <c r="Z36" s="16">
        <v>18.512</v>
      </c>
    </row>
    <row r="37" spans="1:34" x14ac:dyDescent="0.3">
      <c r="A37" t="s">
        <v>73</v>
      </c>
      <c r="C37" s="16">
        <v>118879.07999999999</v>
      </c>
      <c r="E37" t="str">
        <f>IFERROR((#REF!/#REF!),"")</f>
        <v/>
      </c>
      <c r="X37" t="s">
        <v>25</v>
      </c>
      <c r="Y37" t="s">
        <v>28</v>
      </c>
      <c r="Z37" s="16">
        <v>21.991</v>
      </c>
      <c r="AG37" s="44" t="s">
        <v>126</v>
      </c>
    </row>
    <row r="38" spans="1:34" ht="15.6" x14ac:dyDescent="0.3">
      <c r="C38" s="16"/>
      <c r="E38" t="str">
        <f>IFERROR((#REF!/#REF!),"")</f>
        <v/>
      </c>
      <c r="X38" t="s">
        <v>18</v>
      </c>
      <c r="Y38" t="s">
        <v>21</v>
      </c>
      <c r="Z38" s="16">
        <v>17.43</v>
      </c>
      <c r="AG38" s="38" t="s">
        <v>87</v>
      </c>
    </row>
    <row r="39" spans="1:34" x14ac:dyDescent="0.3">
      <c r="A39" t="s">
        <v>32</v>
      </c>
      <c r="B39" t="s">
        <v>27</v>
      </c>
      <c r="C39" s="16">
        <v>708691.25</v>
      </c>
      <c r="E39" t="str">
        <f>IFERROR((#REF!/#REF!),"")</f>
        <v/>
      </c>
      <c r="X39" t="s">
        <v>18</v>
      </c>
      <c r="Y39" t="s">
        <v>39</v>
      </c>
      <c r="Z39" s="16">
        <v>15.763999999999999</v>
      </c>
    </row>
    <row r="40" spans="1:34" x14ac:dyDescent="0.3">
      <c r="A40" t="s">
        <v>77</v>
      </c>
      <c r="C40" s="16">
        <v>708691.25</v>
      </c>
      <c r="E40" t="str">
        <f>IFERROR((#REF!/#REF!),"")</f>
        <v/>
      </c>
      <c r="X40" t="s">
        <v>18</v>
      </c>
      <c r="Y40" t="s">
        <v>30</v>
      </c>
      <c r="Z40" s="16">
        <v>13.069999999999999</v>
      </c>
      <c r="AG40" t="str">
        <f>VLOOKUP($I$1,$X:$Z,2,FALSE)</f>
        <v>January</v>
      </c>
      <c r="AH40" t="str">
        <f>ROUND(VLOOKUP(I1,X:Z,3,FALSE),0)&amp;" /Unit"</f>
        <v>31 /Unit</v>
      </c>
    </row>
    <row r="41" spans="1:34" x14ac:dyDescent="0.3">
      <c r="C41" s="16"/>
      <c r="D41" s="42" t="s">
        <v>104</v>
      </c>
      <c r="E41" t="str">
        <f>IFERROR((#REF!/#REF!),"")</f>
        <v/>
      </c>
      <c r="X41" t="s">
        <v>18</v>
      </c>
      <c r="Y41" t="s">
        <v>42</v>
      </c>
      <c r="Z41" s="16">
        <v>7.4</v>
      </c>
    </row>
    <row r="42" spans="1:34" ht="15.6" x14ac:dyDescent="0.3">
      <c r="A42" t="s">
        <v>17</v>
      </c>
      <c r="B42" t="s">
        <v>27</v>
      </c>
      <c r="C42" s="16">
        <v>6243898.7200000007</v>
      </c>
      <c r="E42" t="str">
        <f>IFERROR((#REF!/#REF!),"")</f>
        <v/>
      </c>
      <c r="X42" t="s">
        <v>18</v>
      </c>
      <c r="Y42" t="s">
        <v>44</v>
      </c>
      <c r="Z42" s="16">
        <v>20.21</v>
      </c>
      <c r="AG42" s="38"/>
    </row>
    <row r="43" spans="1:34" x14ac:dyDescent="0.3">
      <c r="A43" t="s">
        <v>74</v>
      </c>
      <c r="C43" s="16">
        <v>6243898.7200000007</v>
      </c>
      <c r="E43" t="str">
        <f>IFERROR((#REF!/#REF!),"")</f>
        <v/>
      </c>
      <c r="X43" t="s">
        <v>18</v>
      </c>
      <c r="Y43" t="s">
        <v>26</v>
      </c>
      <c r="Z43" s="16">
        <v>14.545555555555556</v>
      </c>
    </row>
    <row r="44" spans="1:34" x14ac:dyDescent="0.3">
      <c r="C44" s="16"/>
      <c r="E44" t="str">
        <f>IFERROR((#REF!/#REF!),"")</f>
        <v/>
      </c>
      <c r="X44" t="s">
        <v>18</v>
      </c>
      <c r="Y44" t="s">
        <v>33</v>
      </c>
      <c r="Z44" s="16">
        <v>13.839999999999998</v>
      </c>
    </row>
    <row r="45" spans="1:34" x14ac:dyDescent="0.3">
      <c r="A45" t="s">
        <v>24</v>
      </c>
      <c r="B45" t="s">
        <v>27</v>
      </c>
      <c r="C45" s="16">
        <v>341010.75000000006</v>
      </c>
      <c r="E45" t="str">
        <f>IFERROR((#REF!/#REF!),"")</f>
        <v/>
      </c>
      <c r="X45" t="s">
        <v>18</v>
      </c>
      <c r="Y45" t="s">
        <v>35</v>
      </c>
      <c r="Z45" s="16">
        <v>18.628</v>
      </c>
    </row>
    <row r="46" spans="1:34" x14ac:dyDescent="0.3">
      <c r="A46" t="s">
        <v>75</v>
      </c>
      <c r="C46" s="16">
        <v>341010.75000000006</v>
      </c>
      <c r="E46" t="str">
        <f>IFERROR((#REF!/#REF!),"")</f>
        <v/>
      </c>
      <c r="X46" t="s">
        <v>18</v>
      </c>
      <c r="Y46" t="s">
        <v>36</v>
      </c>
      <c r="Z46" s="16">
        <v>15.699999999999998</v>
      </c>
    </row>
    <row r="47" spans="1:34" ht="15.6" x14ac:dyDescent="0.3">
      <c r="C47" s="16"/>
      <c r="E47" t="str">
        <f>IFERROR((#REF!/#REF!),"")</f>
        <v/>
      </c>
      <c r="X47" t="s">
        <v>18</v>
      </c>
      <c r="Y47" t="s">
        <v>40</v>
      </c>
      <c r="Z47" s="16">
        <v>10.543999999999997</v>
      </c>
      <c r="AG47" s="38" t="s">
        <v>88</v>
      </c>
    </row>
    <row r="48" spans="1:34" x14ac:dyDescent="0.3">
      <c r="A48" t="s">
        <v>34</v>
      </c>
      <c r="B48" t="s">
        <v>27</v>
      </c>
      <c r="C48" s="16">
        <v>4514802</v>
      </c>
      <c r="E48" s="22" t="str">
        <f>IFERROR((#REF!/#REF!),"")</f>
        <v/>
      </c>
      <c r="X48" t="s">
        <v>18</v>
      </c>
      <c r="Y48" t="s">
        <v>45</v>
      </c>
      <c r="Z48" s="16">
        <v>15.544</v>
      </c>
    </row>
    <row r="49" spans="1:34" x14ac:dyDescent="0.3">
      <c r="A49" t="s">
        <v>76</v>
      </c>
      <c r="C49" s="16">
        <v>4514802</v>
      </c>
      <c r="X49" t="s">
        <v>18</v>
      </c>
      <c r="Y49" t="s">
        <v>28</v>
      </c>
      <c r="Z49" s="16">
        <v>31.188888888888883</v>
      </c>
      <c r="AG49" s="27">
        <f>AVERAGE(E15:E26)</f>
        <v>17.279193566097153</v>
      </c>
      <c r="AH49" t="str">
        <f>ROUND(AG49,0)&amp;" /"&amp;" Unit"</f>
        <v>17 / Unit</v>
      </c>
    </row>
    <row r="50" spans="1:34" x14ac:dyDescent="0.3">
      <c r="C50" s="16"/>
      <c r="X50" t="s">
        <v>23</v>
      </c>
      <c r="Y50" t="s">
        <v>21</v>
      </c>
      <c r="Z50" s="16">
        <v>18.537500000000001</v>
      </c>
    </row>
    <row r="51" spans="1:34" x14ac:dyDescent="0.3">
      <c r="X51" t="s">
        <v>23</v>
      </c>
      <c r="Y51" t="s">
        <v>39</v>
      </c>
      <c r="Z51" s="16">
        <v>18.598000000000003</v>
      </c>
    </row>
    <row r="52" spans="1:34" x14ac:dyDescent="0.3">
      <c r="X52" t="s">
        <v>23</v>
      </c>
      <c r="Y52" t="s">
        <v>30</v>
      </c>
      <c r="Z52" s="16">
        <v>21.5</v>
      </c>
    </row>
    <row r="53" spans="1:34" x14ac:dyDescent="0.3">
      <c r="X53" t="s">
        <v>23</v>
      </c>
      <c r="Y53" t="s">
        <v>42</v>
      </c>
      <c r="Z53" s="16">
        <v>18.968</v>
      </c>
    </row>
    <row r="54" spans="1:34" x14ac:dyDescent="0.3">
      <c r="X54" t="s">
        <v>23</v>
      </c>
      <c r="Y54" t="s">
        <v>44</v>
      </c>
      <c r="Z54" s="16">
        <v>25.027999999999999</v>
      </c>
    </row>
    <row r="55" spans="1:34" x14ac:dyDescent="0.3">
      <c r="X55" t="s">
        <v>23</v>
      </c>
      <c r="Y55" t="s">
        <v>26</v>
      </c>
      <c r="Z55" s="16">
        <v>25.506250000000001</v>
      </c>
    </row>
    <row r="56" spans="1:34" x14ac:dyDescent="0.3">
      <c r="X56" t="s">
        <v>23</v>
      </c>
      <c r="Y56" t="s">
        <v>33</v>
      </c>
      <c r="Z56" s="16">
        <v>9.1</v>
      </c>
    </row>
    <row r="57" spans="1:34" x14ac:dyDescent="0.3">
      <c r="X57" t="s">
        <v>23</v>
      </c>
      <c r="Y57" t="s">
        <v>35</v>
      </c>
      <c r="Z57" s="16">
        <v>12.835000000000001</v>
      </c>
    </row>
    <row r="58" spans="1:34" x14ac:dyDescent="0.3">
      <c r="E58" s="22" t="s">
        <v>83</v>
      </c>
      <c r="I58" s="44" t="s">
        <v>123</v>
      </c>
      <c r="X58" t="s">
        <v>23</v>
      </c>
      <c r="Y58" t="s">
        <v>36</v>
      </c>
      <c r="Z58" s="16">
        <v>19.834</v>
      </c>
    </row>
    <row r="59" spans="1:34" x14ac:dyDescent="0.3">
      <c r="X59" t="s">
        <v>23</v>
      </c>
      <c r="Y59" t="s">
        <v>40</v>
      </c>
      <c r="Z59" s="16">
        <v>15.966666666666669</v>
      </c>
    </row>
    <row r="60" spans="1:34" x14ac:dyDescent="0.3">
      <c r="E60" s="14" t="s">
        <v>48</v>
      </c>
      <c r="F60" t="s">
        <v>82</v>
      </c>
      <c r="X60" t="s">
        <v>23</v>
      </c>
      <c r="Y60" t="s">
        <v>45</v>
      </c>
      <c r="Z60" s="16">
        <v>15.64</v>
      </c>
    </row>
    <row r="61" spans="1:34" x14ac:dyDescent="0.3">
      <c r="E61" s="15" t="s">
        <v>31</v>
      </c>
      <c r="F61" s="16">
        <v>50</v>
      </c>
      <c r="X61" t="s">
        <v>23</v>
      </c>
      <c r="Y61" t="s">
        <v>28</v>
      </c>
      <c r="Z61" s="16">
        <v>24.116000000000003</v>
      </c>
    </row>
    <row r="62" spans="1:34" x14ac:dyDescent="0.3">
      <c r="E62" s="15" t="s">
        <v>32</v>
      </c>
      <c r="F62" s="16">
        <v>22</v>
      </c>
      <c r="X62" t="s">
        <v>67</v>
      </c>
      <c r="Y62" t="s">
        <v>67</v>
      </c>
      <c r="Z62" s="16"/>
    </row>
    <row r="63" spans="1:34" x14ac:dyDescent="0.3">
      <c r="D63" s="42" t="s">
        <v>105</v>
      </c>
      <c r="E63" s="15" t="s">
        <v>17</v>
      </c>
      <c r="F63" s="16">
        <v>158</v>
      </c>
      <c r="X63" t="s">
        <v>49</v>
      </c>
      <c r="Z63" s="16">
        <v>17.911696428571414</v>
      </c>
    </row>
    <row r="64" spans="1:34" x14ac:dyDescent="0.3">
      <c r="E64" s="15" t="s">
        <v>24</v>
      </c>
      <c r="F64" s="16">
        <v>52</v>
      </c>
    </row>
    <row r="65" spans="5:6" x14ac:dyDescent="0.3">
      <c r="E65" s="15" t="s">
        <v>34</v>
      </c>
      <c r="F65" s="16">
        <v>54</v>
      </c>
    </row>
    <row r="66" spans="5:6" x14ac:dyDescent="0.3">
      <c r="E66" s="15" t="s">
        <v>49</v>
      </c>
      <c r="F66" s="16">
        <v>336</v>
      </c>
    </row>
    <row r="84" spans="1:5" x14ac:dyDescent="0.3">
      <c r="B84" s="22" t="s">
        <v>106</v>
      </c>
    </row>
    <row r="85" spans="1:5" x14ac:dyDescent="0.3">
      <c r="E85" s="44" t="s">
        <v>124</v>
      </c>
    </row>
    <row r="91" spans="1:5" x14ac:dyDescent="0.3">
      <c r="A91" s="14" t="s">
        <v>48</v>
      </c>
      <c r="B91" t="s">
        <v>51</v>
      </c>
    </row>
    <row r="92" spans="1:5" x14ac:dyDescent="0.3">
      <c r="A92" s="15" t="s">
        <v>22</v>
      </c>
      <c r="B92" s="16"/>
    </row>
    <row r="93" spans="1:5" x14ac:dyDescent="0.3">
      <c r="A93" s="17" t="s">
        <v>27</v>
      </c>
      <c r="B93" s="35">
        <v>1889990.8</v>
      </c>
    </row>
    <row r="94" spans="1:5" x14ac:dyDescent="0.3">
      <c r="A94" s="17" t="s">
        <v>37</v>
      </c>
      <c r="B94" s="35">
        <v>1815167.9950000003</v>
      </c>
      <c r="C94" s="42" t="s">
        <v>107</v>
      </c>
    </row>
    <row r="95" spans="1:5" x14ac:dyDescent="0.3">
      <c r="A95" s="17" t="s">
        <v>25</v>
      </c>
      <c r="B95" s="35">
        <v>2123677.2150000008</v>
      </c>
    </row>
    <row r="96" spans="1:5" x14ac:dyDescent="0.3">
      <c r="A96" s="17" t="s">
        <v>18</v>
      </c>
      <c r="B96" s="35">
        <v>2034092.2149999999</v>
      </c>
    </row>
    <row r="97" spans="1:2" x14ac:dyDescent="0.3">
      <c r="A97" s="17" t="s">
        <v>23</v>
      </c>
      <c r="B97" s="35">
        <v>1711620.2800000003</v>
      </c>
    </row>
  </sheetData>
  <pageMargins left="0.7" right="0.7" top="0.75" bottom="0.75" header="0.3" footer="0.3"/>
  <pageSetup orientation="portrait" r:id="rId12"/>
  <ignoredErrors>
    <ignoredError sqref="AG40:AH40" evalError="1"/>
  </ignoredErrors>
  <drawing r:id="rId13"/>
  <extLst>
    <ext xmlns:x14="http://schemas.microsoft.com/office/spreadsheetml/2009/9/main" uri="{05C60535-1F16-4fd2-B633-F4F36F0B64E0}">
      <x14:sparklineGroups xmlns:xm="http://schemas.microsoft.com/office/excel/2006/main">
        <x14:sparklineGroup manualMax="0" manualMin="0" type="column" displayEmptyCellsAs="gap">
          <x14:colorSeries rgb="FF376092"/>
          <x14:colorNegative rgb="FFD00000"/>
          <x14:colorAxis rgb="FF000000"/>
          <x14:colorMarkers rgb="FFD00000"/>
          <x14:colorFirst rgb="FFD00000"/>
          <x14:colorLast rgb="FFD00000"/>
          <x14:colorHigh rgb="FFD00000"/>
          <x14:colorLow rgb="FFD00000"/>
          <x14:sparklines>
            <x14:sparkline>
              <xm:f>Analysis!D15:D26</xm:f>
              <xm:sqref>D29</xm:sqref>
            </x14:sparkline>
          </x14:sparklines>
        </x14:sparklineGroup>
        <x14:sparklineGroup manualMax="0" manualMin="0" displayEmptyCellsAs="gap">
          <x14:colorSeries rgb="FF376092"/>
          <x14:colorNegative rgb="FFD00000"/>
          <x14:colorAxis rgb="FF000000"/>
          <x14:colorMarkers rgb="FFD00000"/>
          <x14:colorFirst rgb="FFD00000"/>
          <x14:colorLast rgb="FFD00000"/>
          <x14:colorHigh rgb="FFD00000"/>
          <x14:colorLow rgb="FFD00000"/>
          <x14:sparklines>
            <x14:sparkline>
              <xm:f>Analysis!E15:E26</xm:f>
              <xm:sqref>E29</xm:sqref>
            </x14:sparkline>
          </x14:sparklines>
        </x14:sparklineGroup>
        <x14:sparklineGroup manualMax="0" manualMin="0" type="column" displayEmptyCellsAs="gap">
          <x14:colorSeries rgb="FF376092"/>
          <x14:colorNegative rgb="FFD00000"/>
          <x14:colorAxis rgb="FF000000"/>
          <x14:colorMarkers rgb="FFD00000"/>
          <x14:colorFirst rgb="FFD00000"/>
          <x14:colorLast rgb="FFD00000"/>
          <x14:colorHigh rgb="FFD00000"/>
          <x14:colorLow rgb="FFD00000"/>
          <x14:sparklines>
            <x14:sparkline>
              <xm:f>Analysis!C15:C26</xm:f>
              <xm:sqref>C29</xm:sqref>
            </x14:sparkline>
          </x14:sparklines>
        </x14:sparklineGroup>
        <x14:sparklineGroup manualMax="0" manualMin="0" type="column" displayEmptyCellsAs="gap">
          <x14:colorSeries rgb="FF376092"/>
          <x14:colorNegative rgb="FFD00000"/>
          <x14:colorAxis rgb="FF000000"/>
          <x14:colorMarkers rgb="FFD00000"/>
          <x14:colorFirst rgb="FFD00000"/>
          <x14:colorLast rgb="FFD00000"/>
          <x14:colorHigh rgb="FFD00000"/>
          <x14:colorLow rgb="FFD00000"/>
          <x14:sparklines>
            <x14:sparkline>
              <xm:f>Analysis!B15:B26</xm:f>
              <xm:sqref>B29</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7"/>
  <sheetViews>
    <sheetView showGridLines="0" workbookViewId="0">
      <selection activeCell="I13" sqref="I13"/>
    </sheetView>
  </sheetViews>
  <sheetFormatPr defaultRowHeight="14.4" x14ac:dyDescent="0.3"/>
  <cols>
    <col min="2" max="2" width="13.21875" bestFit="1" customWidth="1"/>
    <col min="4" max="4" width="17.33203125" bestFit="1" customWidth="1"/>
    <col min="5" max="5" width="22.77734375" bestFit="1" customWidth="1"/>
  </cols>
  <sheetData>
    <row r="1" spans="1:10" x14ac:dyDescent="0.3">
      <c r="A1" s="18"/>
      <c r="B1" s="19" t="s">
        <v>55</v>
      </c>
      <c r="C1" s="19" t="s">
        <v>56</v>
      </c>
      <c r="D1" s="19" t="s">
        <v>57</v>
      </c>
      <c r="E1" s="20" t="s">
        <v>58</v>
      </c>
      <c r="F1" s="21">
        <f>MAX(A:A)</f>
        <v>5</v>
      </c>
      <c r="I1" s="22" t="s">
        <v>59</v>
      </c>
      <c r="J1" s="8">
        <f>MAX(A:A)</f>
        <v>5</v>
      </c>
    </row>
    <row r="2" spans="1:10" ht="18" x14ac:dyDescent="0.35">
      <c r="A2">
        <v>1</v>
      </c>
      <c r="B2" s="41" t="s">
        <v>18</v>
      </c>
      <c r="C2" t="s">
        <v>19</v>
      </c>
      <c r="D2" t="s">
        <v>17</v>
      </c>
      <c r="E2" s="23" t="s">
        <v>60</v>
      </c>
      <c r="I2" s="22" t="s">
        <v>61</v>
      </c>
      <c r="J2" s="24" t="s">
        <v>37</v>
      </c>
    </row>
    <row r="3" spans="1:10" ht="18" x14ac:dyDescent="0.35">
      <c r="A3">
        <v>2</v>
      </c>
      <c r="B3" s="41" t="s">
        <v>23</v>
      </c>
      <c r="C3" t="s">
        <v>29</v>
      </c>
      <c r="D3" t="s">
        <v>24</v>
      </c>
      <c r="E3" t="s">
        <v>62</v>
      </c>
    </row>
    <row r="4" spans="1:10" ht="18" x14ac:dyDescent="0.35">
      <c r="A4">
        <v>3</v>
      </c>
      <c r="B4" s="41" t="s">
        <v>25</v>
      </c>
      <c r="C4" t="s">
        <v>38</v>
      </c>
      <c r="D4" t="s">
        <v>31</v>
      </c>
      <c r="E4" t="s">
        <v>63</v>
      </c>
    </row>
    <row r="5" spans="1:10" ht="18" x14ac:dyDescent="0.35">
      <c r="A5">
        <v>4</v>
      </c>
      <c r="B5" s="41" t="s">
        <v>27</v>
      </c>
      <c r="C5" t="s">
        <v>41</v>
      </c>
      <c r="D5" t="s">
        <v>32</v>
      </c>
      <c r="E5" t="s">
        <v>64</v>
      </c>
    </row>
    <row r="6" spans="1:10" ht="18" x14ac:dyDescent="0.35">
      <c r="A6">
        <v>5</v>
      </c>
      <c r="B6" s="41" t="s">
        <v>37</v>
      </c>
      <c r="D6" t="s">
        <v>34</v>
      </c>
      <c r="E6" t="s">
        <v>65</v>
      </c>
    </row>
    <row r="7" spans="1:10" x14ac:dyDescent="0.3">
      <c r="B7" s="25"/>
    </row>
  </sheetData>
  <hyperlinks>
    <hyperlink ref="E2"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showGridLines="0" tabSelected="1" workbookViewId="0">
      <selection activeCell="O14" sqref="O14"/>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337"/>
  <sheetViews>
    <sheetView topLeftCell="J1" workbookViewId="0">
      <selection activeCell="AR26" sqref="AR26"/>
    </sheetView>
  </sheetViews>
  <sheetFormatPr defaultRowHeight="14.4" x14ac:dyDescent="0.3"/>
  <cols>
    <col min="1" max="1" width="10.33203125" customWidth="1"/>
    <col min="2" max="2" width="11.21875" customWidth="1"/>
    <col min="3" max="3" width="10.88671875" customWidth="1"/>
    <col min="4" max="4" width="16.33203125" customWidth="1"/>
    <col min="5" max="5" width="11.33203125" customWidth="1"/>
    <col min="6" max="6" width="21.33203125" customWidth="1"/>
    <col min="7" max="7" width="12.21875" customWidth="1"/>
    <col min="8" max="8" width="13.6640625" bestFit="1" customWidth="1"/>
    <col min="9" max="9" width="12.5546875" bestFit="1" customWidth="1"/>
    <col min="10" max="10" width="13.6640625" bestFit="1" customWidth="1"/>
    <col min="11" max="12" width="12.5546875" bestFit="1" customWidth="1"/>
    <col min="13" max="13" width="10.33203125" bestFit="1" customWidth="1"/>
    <col min="14" max="14" width="16" customWidth="1"/>
    <col min="15" max="15" width="15.44140625" customWidth="1"/>
    <col min="17" max="17" width="16.109375" customWidth="1"/>
  </cols>
  <sheetData>
    <row r="1" spans="1:17" x14ac:dyDescent="0.3">
      <c r="A1" s="9" t="s">
        <v>0</v>
      </c>
      <c r="B1" s="9" t="s">
        <v>1</v>
      </c>
      <c r="C1" s="10" t="s">
        <v>2</v>
      </c>
      <c r="D1" s="10" t="s">
        <v>3</v>
      </c>
      <c r="E1" s="9" t="s">
        <v>4</v>
      </c>
      <c r="F1" s="10" t="s">
        <v>5</v>
      </c>
      <c r="G1" s="10" t="s">
        <v>6</v>
      </c>
      <c r="H1" s="10" t="s">
        <v>7</v>
      </c>
      <c r="I1" s="10" t="s">
        <v>8</v>
      </c>
      <c r="J1" s="10" t="s">
        <v>9</v>
      </c>
      <c r="K1" s="10" t="s">
        <v>10</v>
      </c>
      <c r="L1" s="10" t="s">
        <v>11</v>
      </c>
      <c r="M1" s="11" t="s">
        <v>12</v>
      </c>
      <c r="N1" s="12" t="s">
        <v>13</v>
      </c>
      <c r="O1" s="10" t="s">
        <v>14</v>
      </c>
      <c r="P1" s="13" t="s">
        <v>15</v>
      </c>
      <c r="Q1" s="10" t="s">
        <v>16</v>
      </c>
    </row>
    <row r="2" spans="1:17" hidden="1" x14ac:dyDescent="0.3">
      <c r="A2" s="1" t="s">
        <v>17</v>
      </c>
      <c r="B2" s="1" t="s">
        <v>18</v>
      </c>
      <c r="C2" s="2" t="s">
        <v>19</v>
      </c>
      <c r="D2" s="2" t="s">
        <v>20</v>
      </c>
      <c r="E2" s="1">
        <v>1618.5</v>
      </c>
      <c r="F2" s="2">
        <v>3</v>
      </c>
      <c r="G2" s="2">
        <v>20</v>
      </c>
      <c r="H2" s="2">
        <v>32370</v>
      </c>
      <c r="I2" s="2">
        <v>0</v>
      </c>
      <c r="J2" s="2">
        <v>32370</v>
      </c>
      <c r="K2" s="2">
        <v>16185</v>
      </c>
      <c r="L2" s="2">
        <v>16185</v>
      </c>
      <c r="M2" s="3">
        <v>41640</v>
      </c>
      <c r="N2" s="4">
        <v>1</v>
      </c>
      <c r="O2" s="2" t="s">
        <v>21</v>
      </c>
      <c r="P2" s="5" t="s">
        <v>22</v>
      </c>
      <c r="Q2" s="2">
        <v>10</v>
      </c>
    </row>
    <row r="3" spans="1:17" hidden="1" x14ac:dyDescent="0.3">
      <c r="A3" s="1" t="s">
        <v>17</v>
      </c>
      <c r="B3" s="1" t="s">
        <v>23</v>
      </c>
      <c r="C3" s="2" t="s">
        <v>19</v>
      </c>
      <c r="D3" s="2" t="s">
        <v>20</v>
      </c>
      <c r="E3" s="1">
        <v>1321</v>
      </c>
      <c r="F3" s="2">
        <v>3</v>
      </c>
      <c r="G3" s="2">
        <v>20</v>
      </c>
      <c r="H3" s="2">
        <v>26420</v>
      </c>
      <c r="I3" s="2">
        <v>0</v>
      </c>
      <c r="J3" s="2">
        <v>26420</v>
      </c>
      <c r="K3" s="2">
        <v>13210</v>
      </c>
      <c r="L3" s="2">
        <v>13210</v>
      </c>
      <c r="M3" s="3">
        <v>41640</v>
      </c>
      <c r="N3" s="4">
        <v>1</v>
      </c>
      <c r="O3" s="2" t="s">
        <v>21</v>
      </c>
      <c r="P3" s="5" t="s">
        <v>22</v>
      </c>
      <c r="Q3" s="2">
        <v>10</v>
      </c>
    </row>
    <row r="4" spans="1:17" hidden="1" x14ac:dyDescent="0.3">
      <c r="A4" s="1" t="s">
        <v>24</v>
      </c>
      <c r="B4" s="1" t="s">
        <v>25</v>
      </c>
      <c r="C4" s="2" t="s">
        <v>19</v>
      </c>
      <c r="D4" s="2" t="s">
        <v>20</v>
      </c>
      <c r="E4" s="1">
        <v>2178</v>
      </c>
      <c r="F4" s="2">
        <v>3</v>
      </c>
      <c r="G4" s="2">
        <v>15</v>
      </c>
      <c r="H4" s="2">
        <v>32670</v>
      </c>
      <c r="I4" s="2">
        <v>0</v>
      </c>
      <c r="J4" s="2">
        <v>32670</v>
      </c>
      <c r="K4" s="2">
        <v>21780</v>
      </c>
      <c r="L4" s="2">
        <v>10890</v>
      </c>
      <c r="M4" s="3">
        <v>41791</v>
      </c>
      <c r="N4" s="4">
        <v>6</v>
      </c>
      <c r="O4" s="2" t="s">
        <v>26</v>
      </c>
      <c r="P4" s="5" t="s">
        <v>22</v>
      </c>
      <c r="Q4" s="2">
        <v>5</v>
      </c>
    </row>
    <row r="5" spans="1:17" hidden="1" x14ac:dyDescent="0.3">
      <c r="A5" s="1" t="s">
        <v>24</v>
      </c>
      <c r="B5" s="1" t="s">
        <v>23</v>
      </c>
      <c r="C5" s="2" t="s">
        <v>19</v>
      </c>
      <c r="D5" s="2" t="s">
        <v>20</v>
      </c>
      <c r="E5" s="1">
        <v>888</v>
      </c>
      <c r="F5" s="2">
        <v>3</v>
      </c>
      <c r="G5" s="2">
        <v>15</v>
      </c>
      <c r="H5" s="2">
        <v>13320</v>
      </c>
      <c r="I5" s="2">
        <v>0</v>
      </c>
      <c r="J5" s="2">
        <v>13320</v>
      </c>
      <c r="K5" s="2">
        <v>8880</v>
      </c>
      <c r="L5" s="2">
        <v>4440</v>
      </c>
      <c r="M5" s="3">
        <v>41791</v>
      </c>
      <c r="N5" s="4">
        <v>6</v>
      </c>
      <c r="O5" s="2" t="s">
        <v>26</v>
      </c>
      <c r="P5" s="5" t="s">
        <v>22</v>
      </c>
      <c r="Q5" s="2">
        <v>5</v>
      </c>
    </row>
    <row r="6" spans="1:17" hidden="1" x14ac:dyDescent="0.3">
      <c r="A6" s="1" t="s">
        <v>24</v>
      </c>
      <c r="B6" s="1" t="s">
        <v>27</v>
      </c>
      <c r="C6" s="2" t="s">
        <v>19</v>
      </c>
      <c r="D6" s="2" t="s">
        <v>20</v>
      </c>
      <c r="E6" s="1">
        <v>2470</v>
      </c>
      <c r="F6" s="2">
        <v>3</v>
      </c>
      <c r="G6" s="2">
        <v>15</v>
      </c>
      <c r="H6" s="2">
        <v>37050</v>
      </c>
      <c r="I6" s="2">
        <v>0</v>
      </c>
      <c r="J6" s="2">
        <v>37050</v>
      </c>
      <c r="K6" s="2">
        <v>24700</v>
      </c>
      <c r="L6" s="2">
        <v>12350</v>
      </c>
      <c r="M6" s="3">
        <v>41791</v>
      </c>
      <c r="N6" s="4">
        <v>6</v>
      </c>
      <c r="O6" s="2" t="s">
        <v>26</v>
      </c>
      <c r="P6" s="5" t="s">
        <v>22</v>
      </c>
      <c r="Q6" s="2">
        <v>5</v>
      </c>
    </row>
    <row r="7" spans="1:17" x14ac:dyDescent="0.3">
      <c r="A7" s="1" t="s">
        <v>17</v>
      </c>
      <c r="B7" s="1" t="s">
        <v>23</v>
      </c>
      <c r="C7" s="2" t="s">
        <v>19</v>
      </c>
      <c r="D7" s="2" t="s">
        <v>20</v>
      </c>
      <c r="E7" s="1">
        <v>1513</v>
      </c>
      <c r="F7" s="2">
        <v>3</v>
      </c>
      <c r="G7" s="2">
        <v>350</v>
      </c>
      <c r="H7" s="2">
        <v>529550</v>
      </c>
      <c r="I7" s="2">
        <v>0</v>
      </c>
      <c r="J7" s="2">
        <v>529550</v>
      </c>
      <c r="K7" s="2">
        <v>393380</v>
      </c>
      <c r="L7" s="2">
        <v>136170</v>
      </c>
      <c r="M7" s="3">
        <v>41974</v>
      </c>
      <c r="N7" s="4">
        <v>12</v>
      </c>
      <c r="O7" s="2" t="s">
        <v>28</v>
      </c>
      <c r="P7" s="5" t="s">
        <v>22</v>
      </c>
      <c r="Q7" s="2">
        <v>90</v>
      </c>
    </row>
    <row r="8" spans="1:17" hidden="1" x14ac:dyDescent="0.3">
      <c r="A8" s="1" t="s">
        <v>24</v>
      </c>
      <c r="B8" s="1" t="s">
        <v>23</v>
      </c>
      <c r="C8" s="2" t="s">
        <v>29</v>
      </c>
      <c r="D8" s="2" t="s">
        <v>20</v>
      </c>
      <c r="E8" s="1">
        <v>921</v>
      </c>
      <c r="F8" s="2">
        <v>5</v>
      </c>
      <c r="G8" s="2">
        <v>15</v>
      </c>
      <c r="H8" s="2">
        <v>13815</v>
      </c>
      <c r="I8" s="2">
        <v>0</v>
      </c>
      <c r="J8" s="2">
        <v>13815</v>
      </c>
      <c r="K8" s="2">
        <v>9210</v>
      </c>
      <c r="L8" s="2">
        <v>4605</v>
      </c>
      <c r="M8" s="3">
        <v>41699</v>
      </c>
      <c r="N8" s="4">
        <v>3</v>
      </c>
      <c r="O8" s="2" t="s">
        <v>30</v>
      </c>
      <c r="P8" s="5" t="s">
        <v>22</v>
      </c>
      <c r="Q8" s="2">
        <v>5</v>
      </c>
    </row>
    <row r="9" spans="1:17" hidden="1" x14ac:dyDescent="0.3">
      <c r="A9" s="1" t="s">
        <v>31</v>
      </c>
      <c r="B9" s="1" t="s">
        <v>18</v>
      </c>
      <c r="C9" s="2" t="s">
        <v>29</v>
      </c>
      <c r="D9" s="2" t="s">
        <v>20</v>
      </c>
      <c r="E9" s="1">
        <v>2518</v>
      </c>
      <c r="F9" s="2">
        <v>5</v>
      </c>
      <c r="G9" s="2">
        <v>12</v>
      </c>
      <c r="H9" s="2">
        <v>30216</v>
      </c>
      <c r="I9" s="2">
        <v>0</v>
      </c>
      <c r="J9" s="2">
        <v>30216</v>
      </c>
      <c r="K9" s="2">
        <v>7554</v>
      </c>
      <c r="L9" s="2">
        <v>22662</v>
      </c>
      <c r="M9" s="3">
        <v>41791</v>
      </c>
      <c r="N9" s="4">
        <v>6</v>
      </c>
      <c r="O9" s="2" t="s">
        <v>26</v>
      </c>
      <c r="P9" s="5" t="s">
        <v>22</v>
      </c>
      <c r="Q9" s="2">
        <v>9</v>
      </c>
    </row>
    <row r="10" spans="1:17" hidden="1" x14ac:dyDescent="0.3">
      <c r="A10" s="1" t="s">
        <v>17</v>
      </c>
      <c r="B10" s="1" t="s">
        <v>25</v>
      </c>
      <c r="C10" s="2" t="s">
        <v>29</v>
      </c>
      <c r="D10" s="2" t="s">
        <v>20</v>
      </c>
      <c r="E10" s="1">
        <v>1899</v>
      </c>
      <c r="F10" s="2">
        <v>5</v>
      </c>
      <c r="G10" s="2">
        <v>20</v>
      </c>
      <c r="H10" s="2">
        <v>37980</v>
      </c>
      <c r="I10" s="2">
        <v>0</v>
      </c>
      <c r="J10" s="2">
        <v>37980</v>
      </c>
      <c r="K10" s="2">
        <v>18990</v>
      </c>
      <c r="L10" s="2">
        <v>18990</v>
      </c>
      <c r="M10" s="3">
        <v>41791</v>
      </c>
      <c r="N10" s="4">
        <v>6</v>
      </c>
      <c r="O10" s="2" t="s">
        <v>26</v>
      </c>
      <c r="P10" s="5" t="s">
        <v>22</v>
      </c>
      <c r="Q10" s="2">
        <v>10</v>
      </c>
    </row>
    <row r="11" spans="1:17" hidden="1" x14ac:dyDescent="0.3">
      <c r="A11" s="1" t="s">
        <v>31</v>
      </c>
      <c r="B11" s="1" t="s">
        <v>23</v>
      </c>
      <c r="C11" s="2" t="s">
        <v>29</v>
      </c>
      <c r="D11" s="2" t="s">
        <v>20</v>
      </c>
      <c r="E11" s="1">
        <v>1545</v>
      </c>
      <c r="F11" s="2">
        <v>5</v>
      </c>
      <c r="G11" s="2">
        <v>12</v>
      </c>
      <c r="H11" s="2">
        <v>18540</v>
      </c>
      <c r="I11" s="2">
        <v>0</v>
      </c>
      <c r="J11" s="2">
        <v>18540</v>
      </c>
      <c r="K11" s="2">
        <v>4635</v>
      </c>
      <c r="L11" s="2">
        <v>13905</v>
      </c>
      <c r="M11" s="3">
        <v>41791</v>
      </c>
      <c r="N11" s="4">
        <v>6</v>
      </c>
      <c r="O11" s="2" t="s">
        <v>26</v>
      </c>
      <c r="P11" s="5" t="s">
        <v>22</v>
      </c>
      <c r="Q11" s="2">
        <v>9</v>
      </c>
    </row>
    <row r="12" spans="1:17" hidden="1" x14ac:dyDescent="0.3">
      <c r="A12" s="1" t="s">
        <v>24</v>
      </c>
      <c r="B12" s="1" t="s">
        <v>27</v>
      </c>
      <c r="C12" s="2" t="s">
        <v>29</v>
      </c>
      <c r="D12" s="2" t="s">
        <v>20</v>
      </c>
      <c r="E12" s="1">
        <v>2470</v>
      </c>
      <c r="F12" s="2">
        <v>5</v>
      </c>
      <c r="G12" s="2">
        <v>15</v>
      </c>
      <c r="H12" s="2">
        <v>37050</v>
      </c>
      <c r="I12" s="2">
        <v>0</v>
      </c>
      <c r="J12" s="2">
        <v>37050</v>
      </c>
      <c r="K12" s="2">
        <v>24700</v>
      </c>
      <c r="L12" s="2">
        <v>12350</v>
      </c>
      <c r="M12" s="3">
        <v>41791</v>
      </c>
      <c r="N12" s="4">
        <v>6</v>
      </c>
      <c r="O12" s="2" t="s">
        <v>26</v>
      </c>
      <c r="P12" s="5" t="s">
        <v>22</v>
      </c>
      <c r="Q12" s="2">
        <v>5</v>
      </c>
    </row>
    <row r="13" spans="1:17" hidden="1" x14ac:dyDescent="0.3">
      <c r="A13" s="1" t="s">
        <v>32</v>
      </c>
      <c r="B13" s="1" t="s">
        <v>18</v>
      </c>
      <c r="C13" s="2" t="s">
        <v>29</v>
      </c>
      <c r="D13" s="2" t="s">
        <v>20</v>
      </c>
      <c r="E13" s="1">
        <v>2665.5</v>
      </c>
      <c r="F13" s="2">
        <v>5</v>
      </c>
      <c r="G13" s="2">
        <v>125</v>
      </c>
      <c r="H13" s="2">
        <v>333187.5</v>
      </c>
      <c r="I13" s="2">
        <v>0</v>
      </c>
      <c r="J13" s="2">
        <v>333187.5</v>
      </c>
      <c r="K13" s="2">
        <v>319860</v>
      </c>
      <c r="L13" s="2">
        <v>13327.5</v>
      </c>
      <c r="M13" s="3">
        <v>41821</v>
      </c>
      <c r="N13" s="4">
        <v>7</v>
      </c>
      <c r="O13" s="2" t="s">
        <v>33</v>
      </c>
      <c r="P13" s="5" t="s">
        <v>22</v>
      </c>
      <c r="Q13" s="2">
        <v>5</v>
      </c>
    </row>
    <row r="14" spans="1:17" hidden="1" x14ac:dyDescent="0.3">
      <c r="A14" s="1" t="s">
        <v>34</v>
      </c>
      <c r="B14" s="1" t="s">
        <v>27</v>
      </c>
      <c r="C14" s="2" t="s">
        <v>29</v>
      </c>
      <c r="D14" s="2" t="s">
        <v>20</v>
      </c>
      <c r="E14" s="1">
        <v>958</v>
      </c>
      <c r="F14" s="2">
        <v>5</v>
      </c>
      <c r="G14" s="2">
        <v>300</v>
      </c>
      <c r="H14" s="2">
        <v>287400</v>
      </c>
      <c r="I14" s="2">
        <v>0</v>
      </c>
      <c r="J14" s="2">
        <v>287400</v>
      </c>
      <c r="K14" s="2">
        <v>239500</v>
      </c>
      <c r="L14" s="2">
        <v>47900</v>
      </c>
      <c r="M14" s="3">
        <v>41852</v>
      </c>
      <c r="N14" s="4">
        <v>8</v>
      </c>
      <c r="O14" s="2" t="s">
        <v>35</v>
      </c>
      <c r="P14" s="5" t="s">
        <v>22</v>
      </c>
      <c r="Q14" s="2">
        <v>50</v>
      </c>
    </row>
    <row r="15" spans="1:17" hidden="1" x14ac:dyDescent="0.3">
      <c r="A15" s="1" t="s">
        <v>17</v>
      </c>
      <c r="B15" s="1" t="s">
        <v>23</v>
      </c>
      <c r="C15" s="2" t="s">
        <v>29</v>
      </c>
      <c r="D15" s="2" t="s">
        <v>20</v>
      </c>
      <c r="E15" s="1">
        <v>2146</v>
      </c>
      <c r="F15" s="2">
        <v>5</v>
      </c>
      <c r="G15" s="2">
        <v>7</v>
      </c>
      <c r="H15" s="2">
        <v>15022</v>
      </c>
      <c r="I15" s="2">
        <v>0</v>
      </c>
      <c r="J15" s="2">
        <v>15022</v>
      </c>
      <c r="K15" s="2">
        <v>10730</v>
      </c>
      <c r="L15" s="2">
        <v>4292</v>
      </c>
      <c r="M15" s="3">
        <v>41883</v>
      </c>
      <c r="N15" s="4">
        <v>9</v>
      </c>
      <c r="O15" s="2" t="s">
        <v>36</v>
      </c>
      <c r="P15" s="5" t="s">
        <v>22</v>
      </c>
      <c r="Q15" s="2">
        <v>2</v>
      </c>
    </row>
    <row r="16" spans="1:17" x14ac:dyDescent="0.3">
      <c r="A16" s="1" t="s">
        <v>24</v>
      </c>
      <c r="B16" s="1" t="s">
        <v>37</v>
      </c>
      <c r="C16" s="2" t="s">
        <v>29</v>
      </c>
      <c r="D16" s="2" t="s">
        <v>20</v>
      </c>
      <c r="E16" s="1">
        <v>615</v>
      </c>
      <c r="F16" s="2">
        <v>5</v>
      </c>
      <c r="G16" s="2">
        <v>15</v>
      </c>
      <c r="H16" s="2">
        <v>9225</v>
      </c>
      <c r="I16" s="2">
        <v>0</v>
      </c>
      <c r="J16" s="2">
        <v>9225</v>
      </c>
      <c r="K16" s="2">
        <v>6150</v>
      </c>
      <c r="L16" s="2">
        <v>3075</v>
      </c>
      <c r="M16" s="3">
        <v>41974</v>
      </c>
      <c r="N16" s="4">
        <v>12</v>
      </c>
      <c r="O16" s="2" t="s">
        <v>28</v>
      </c>
      <c r="P16" s="5" t="s">
        <v>22</v>
      </c>
      <c r="Q16" s="2">
        <v>5</v>
      </c>
    </row>
    <row r="17" spans="1:17" hidden="1" x14ac:dyDescent="0.3">
      <c r="A17" s="1" t="s">
        <v>17</v>
      </c>
      <c r="B17" s="1" t="s">
        <v>18</v>
      </c>
      <c r="C17" s="2" t="s">
        <v>38</v>
      </c>
      <c r="D17" s="2" t="s">
        <v>20</v>
      </c>
      <c r="E17" s="1">
        <v>292</v>
      </c>
      <c r="F17" s="2">
        <v>10</v>
      </c>
      <c r="G17" s="2">
        <v>20</v>
      </c>
      <c r="H17" s="2">
        <v>5840</v>
      </c>
      <c r="I17" s="2">
        <v>0</v>
      </c>
      <c r="J17" s="2">
        <v>5840</v>
      </c>
      <c r="K17" s="2">
        <v>2920</v>
      </c>
      <c r="L17" s="2">
        <v>2920</v>
      </c>
      <c r="M17" s="3">
        <v>41671</v>
      </c>
      <c r="N17" s="4">
        <v>2</v>
      </c>
      <c r="O17" s="2" t="s">
        <v>39</v>
      </c>
      <c r="P17" s="5" t="s">
        <v>22</v>
      </c>
      <c r="Q17" s="2">
        <v>10</v>
      </c>
    </row>
    <row r="18" spans="1:17" hidden="1" x14ac:dyDescent="0.3">
      <c r="A18" s="1" t="s">
        <v>24</v>
      </c>
      <c r="B18" s="1" t="s">
        <v>27</v>
      </c>
      <c r="C18" s="2" t="s">
        <v>38</v>
      </c>
      <c r="D18" s="2" t="s">
        <v>20</v>
      </c>
      <c r="E18" s="1">
        <v>974</v>
      </c>
      <c r="F18" s="2">
        <v>10</v>
      </c>
      <c r="G18" s="2">
        <v>15</v>
      </c>
      <c r="H18" s="2">
        <v>14610</v>
      </c>
      <c r="I18" s="2">
        <v>0</v>
      </c>
      <c r="J18" s="2">
        <v>14610</v>
      </c>
      <c r="K18" s="2">
        <v>9740</v>
      </c>
      <c r="L18" s="2">
        <v>4870</v>
      </c>
      <c r="M18" s="3">
        <v>41671</v>
      </c>
      <c r="N18" s="4">
        <v>2</v>
      </c>
      <c r="O18" s="2" t="s">
        <v>39</v>
      </c>
      <c r="P18" s="5" t="s">
        <v>22</v>
      </c>
      <c r="Q18" s="2">
        <v>5</v>
      </c>
    </row>
    <row r="19" spans="1:17" hidden="1" x14ac:dyDescent="0.3">
      <c r="A19" s="1" t="s">
        <v>31</v>
      </c>
      <c r="B19" s="1" t="s">
        <v>18</v>
      </c>
      <c r="C19" s="2" t="s">
        <v>38</v>
      </c>
      <c r="D19" s="2" t="s">
        <v>20</v>
      </c>
      <c r="E19" s="1">
        <v>2518</v>
      </c>
      <c r="F19" s="2">
        <v>10</v>
      </c>
      <c r="G19" s="2">
        <v>12</v>
      </c>
      <c r="H19" s="2">
        <v>30216</v>
      </c>
      <c r="I19" s="2">
        <v>0</v>
      </c>
      <c r="J19" s="2">
        <v>30216</v>
      </c>
      <c r="K19" s="2">
        <v>7554</v>
      </c>
      <c r="L19" s="2">
        <v>22662</v>
      </c>
      <c r="M19" s="3">
        <v>41791</v>
      </c>
      <c r="N19" s="4">
        <v>6</v>
      </c>
      <c r="O19" s="2" t="s">
        <v>26</v>
      </c>
      <c r="P19" s="5" t="s">
        <v>22</v>
      </c>
      <c r="Q19" s="2">
        <v>9</v>
      </c>
    </row>
    <row r="20" spans="1:17" hidden="1" x14ac:dyDescent="0.3">
      <c r="A20" s="1" t="s">
        <v>17</v>
      </c>
      <c r="B20" s="1" t="s">
        <v>23</v>
      </c>
      <c r="C20" s="2" t="s">
        <v>38</v>
      </c>
      <c r="D20" s="2" t="s">
        <v>20</v>
      </c>
      <c r="E20" s="1">
        <v>1006</v>
      </c>
      <c r="F20" s="2">
        <v>10</v>
      </c>
      <c r="G20" s="2">
        <v>350</v>
      </c>
      <c r="H20" s="2">
        <v>352100</v>
      </c>
      <c r="I20" s="2">
        <v>0</v>
      </c>
      <c r="J20" s="2">
        <v>352100</v>
      </c>
      <c r="K20" s="2">
        <v>261560</v>
      </c>
      <c r="L20" s="2">
        <v>90540</v>
      </c>
      <c r="M20" s="3">
        <v>41791</v>
      </c>
      <c r="N20" s="4">
        <v>6</v>
      </c>
      <c r="O20" s="2" t="s">
        <v>26</v>
      </c>
      <c r="P20" s="5" t="s">
        <v>22</v>
      </c>
      <c r="Q20" s="2">
        <v>90</v>
      </c>
    </row>
    <row r="21" spans="1:17" hidden="1" x14ac:dyDescent="0.3">
      <c r="A21" s="1" t="s">
        <v>31</v>
      </c>
      <c r="B21" s="1" t="s">
        <v>23</v>
      </c>
      <c r="C21" s="2" t="s">
        <v>38</v>
      </c>
      <c r="D21" s="2" t="s">
        <v>20</v>
      </c>
      <c r="E21" s="1">
        <v>367</v>
      </c>
      <c r="F21" s="2">
        <v>10</v>
      </c>
      <c r="G21" s="2">
        <v>12</v>
      </c>
      <c r="H21" s="2">
        <v>4404</v>
      </c>
      <c r="I21" s="2">
        <v>0</v>
      </c>
      <c r="J21" s="2">
        <v>4404</v>
      </c>
      <c r="K21" s="2">
        <v>1101</v>
      </c>
      <c r="L21" s="2">
        <v>3303</v>
      </c>
      <c r="M21" s="3">
        <v>41821</v>
      </c>
      <c r="N21" s="4">
        <v>7</v>
      </c>
      <c r="O21" s="2" t="s">
        <v>33</v>
      </c>
      <c r="P21" s="5" t="s">
        <v>22</v>
      </c>
      <c r="Q21" s="2">
        <v>9</v>
      </c>
    </row>
    <row r="22" spans="1:17" hidden="1" x14ac:dyDescent="0.3">
      <c r="A22" s="1" t="s">
        <v>17</v>
      </c>
      <c r="B22" s="1" t="s">
        <v>27</v>
      </c>
      <c r="C22" s="2" t="s">
        <v>38</v>
      </c>
      <c r="D22" s="2" t="s">
        <v>20</v>
      </c>
      <c r="E22" s="1">
        <v>883</v>
      </c>
      <c r="F22" s="2">
        <v>10</v>
      </c>
      <c r="G22" s="2">
        <v>7</v>
      </c>
      <c r="H22" s="2">
        <v>6181</v>
      </c>
      <c r="I22" s="2">
        <v>0</v>
      </c>
      <c r="J22" s="2">
        <v>6181</v>
      </c>
      <c r="K22" s="2">
        <v>4415</v>
      </c>
      <c r="L22" s="2">
        <v>1766</v>
      </c>
      <c r="M22" s="3">
        <v>41852</v>
      </c>
      <c r="N22" s="4">
        <v>8</v>
      </c>
      <c r="O22" s="2" t="s">
        <v>35</v>
      </c>
      <c r="P22" s="5" t="s">
        <v>22</v>
      </c>
      <c r="Q22" s="2">
        <v>2</v>
      </c>
    </row>
    <row r="23" spans="1:17" hidden="1" x14ac:dyDescent="0.3">
      <c r="A23" s="1" t="s">
        <v>24</v>
      </c>
      <c r="B23" s="1" t="s">
        <v>27</v>
      </c>
      <c r="C23" s="2" t="s">
        <v>38</v>
      </c>
      <c r="D23" s="2" t="s">
        <v>20</v>
      </c>
      <c r="E23" s="1">
        <v>2472</v>
      </c>
      <c r="F23" s="2">
        <v>10</v>
      </c>
      <c r="G23" s="2">
        <v>15</v>
      </c>
      <c r="H23" s="2">
        <v>37080</v>
      </c>
      <c r="I23" s="2">
        <v>0</v>
      </c>
      <c r="J23" s="2">
        <v>37080</v>
      </c>
      <c r="K23" s="2">
        <v>24720</v>
      </c>
      <c r="L23" s="2">
        <v>12360</v>
      </c>
      <c r="M23" s="3">
        <v>41883</v>
      </c>
      <c r="N23" s="4">
        <v>9</v>
      </c>
      <c r="O23" s="2" t="s">
        <v>36</v>
      </c>
      <c r="P23" s="5" t="s">
        <v>22</v>
      </c>
      <c r="Q23" s="2">
        <v>5</v>
      </c>
    </row>
    <row r="24" spans="1:17" hidden="1" x14ac:dyDescent="0.3">
      <c r="A24" s="1" t="s">
        <v>17</v>
      </c>
      <c r="B24" s="1" t="s">
        <v>37</v>
      </c>
      <c r="C24" s="2" t="s">
        <v>38</v>
      </c>
      <c r="D24" s="2" t="s">
        <v>20</v>
      </c>
      <c r="E24" s="1">
        <v>1143</v>
      </c>
      <c r="F24" s="2">
        <v>10</v>
      </c>
      <c r="G24" s="2">
        <v>7</v>
      </c>
      <c r="H24" s="2">
        <v>8001</v>
      </c>
      <c r="I24" s="2">
        <v>0</v>
      </c>
      <c r="J24" s="2">
        <v>8001</v>
      </c>
      <c r="K24" s="2">
        <v>5715</v>
      </c>
      <c r="L24" s="2">
        <v>2286</v>
      </c>
      <c r="M24" s="3">
        <v>41913</v>
      </c>
      <c r="N24" s="4">
        <v>10</v>
      </c>
      <c r="O24" s="2" t="s">
        <v>40</v>
      </c>
      <c r="P24" s="5" t="s">
        <v>22</v>
      </c>
      <c r="Q24" s="2">
        <v>2</v>
      </c>
    </row>
    <row r="25" spans="1:17" x14ac:dyDescent="0.3">
      <c r="A25" s="1" t="s">
        <v>17</v>
      </c>
      <c r="B25" s="1" t="s">
        <v>18</v>
      </c>
      <c r="C25" s="2" t="s">
        <v>38</v>
      </c>
      <c r="D25" s="2" t="s">
        <v>20</v>
      </c>
      <c r="E25" s="1">
        <v>1817</v>
      </c>
      <c r="F25" s="2">
        <v>10</v>
      </c>
      <c r="G25" s="2">
        <v>20</v>
      </c>
      <c r="H25" s="2">
        <v>36340</v>
      </c>
      <c r="I25" s="2">
        <v>0</v>
      </c>
      <c r="J25" s="2">
        <v>36340</v>
      </c>
      <c r="K25" s="2">
        <v>18170</v>
      </c>
      <c r="L25" s="2">
        <v>18170</v>
      </c>
      <c r="M25" s="3">
        <v>41974</v>
      </c>
      <c r="N25" s="4">
        <v>12</v>
      </c>
      <c r="O25" s="2" t="s">
        <v>28</v>
      </c>
      <c r="P25" s="5" t="s">
        <v>22</v>
      </c>
      <c r="Q25" s="2">
        <v>10</v>
      </c>
    </row>
    <row r="26" spans="1:17" x14ac:dyDescent="0.3">
      <c r="A26" s="1" t="s">
        <v>17</v>
      </c>
      <c r="B26" s="1" t="s">
        <v>23</v>
      </c>
      <c r="C26" s="2" t="s">
        <v>38</v>
      </c>
      <c r="D26" s="2" t="s">
        <v>20</v>
      </c>
      <c r="E26" s="1">
        <v>1513</v>
      </c>
      <c r="F26" s="2">
        <v>10</v>
      </c>
      <c r="G26" s="2">
        <v>350</v>
      </c>
      <c r="H26" s="2">
        <v>529550</v>
      </c>
      <c r="I26" s="2">
        <v>0</v>
      </c>
      <c r="J26" s="2">
        <v>529550</v>
      </c>
      <c r="K26" s="2">
        <v>393380</v>
      </c>
      <c r="L26" s="2">
        <v>136170</v>
      </c>
      <c r="M26" s="3">
        <v>41974</v>
      </c>
      <c r="N26" s="4">
        <v>12</v>
      </c>
      <c r="O26" s="2" t="s">
        <v>28</v>
      </c>
      <c r="P26" s="5" t="s">
        <v>22</v>
      </c>
      <c r="Q26" s="2">
        <v>90</v>
      </c>
    </row>
    <row r="27" spans="1:17" hidden="1" x14ac:dyDescent="0.3">
      <c r="A27" s="1" t="s">
        <v>17</v>
      </c>
      <c r="B27" s="1" t="s">
        <v>25</v>
      </c>
      <c r="C27" s="2" t="s">
        <v>41</v>
      </c>
      <c r="D27" s="2" t="s">
        <v>20</v>
      </c>
      <c r="E27" s="1">
        <v>2750</v>
      </c>
      <c r="F27" s="2">
        <v>260</v>
      </c>
      <c r="G27" s="2">
        <v>350</v>
      </c>
      <c r="H27" s="2">
        <v>962500</v>
      </c>
      <c r="I27" s="2">
        <v>0</v>
      </c>
      <c r="J27" s="2">
        <v>962500</v>
      </c>
      <c r="K27" s="2">
        <v>715000</v>
      </c>
      <c r="L27" s="2">
        <v>247500</v>
      </c>
      <c r="M27" s="3">
        <v>41671</v>
      </c>
      <c r="N27" s="4">
        <v>2</v>
      </c>
      <c r="O27" s="2" t="s">
        <v>39</v>
      </c>
      <c r="P27" s="5" t="s">
        <v>22</v>
      </c>
      <c r="Q27" s="2">
        <v>90</v>
      </c>
    </row>
    <row r="28" spans="1:17" hidden="1" x14ac:dyDescent="0.3">
      <c r="A28" s="1" t="s">
        <v>31</v>
      </c>
      <c r="B28" s="1" t="s">
        <v>37</v>
      </c>
      <c r="C28" s="2" t="s">
        <v>41</v>
      </c>
      <c r="D28" s="2" t="s">
        <v>20</v>
      </c>
      <c r="E28" s="1">
        <v>1953</v>
      </c>
      <c r="F28" s="2">
        <v>260</v>
      </c>
      <c r="G28" s="2">
        <v>12</v>
      </c>
      <c r="H28" s="2">
        <v>23436</v>
      </c>
      <c r="I28" s="2">
        <v>0</v>
      </c>
      <c r="J28" s="2">
        <v>23436</v>
      </c>
      <c r="K28" s="2">
        <v>5859</v>
      </c>
      <c r="L28" s="2">
        <v>17577</v>
      </c>
      <c r="M28" s="3">
        <v>41730</v>
      </c>
      <c r="N28" s="4">
        <v>4</v>
      </c>
      <c r="O28" s="2" t="s">
        <v>42</v>
      </c>
      <c r="P28" s="5" t="s">
        <v>22</v>
      </c>
      <c r="Q28" s="2">
        <v>9</v>
      </c>
    </row>
    <row r="29" spans="1:17" hidden="1" x14ac:dyDescent="0.3">
      <c r="A29" s="1" t="s">
        <v>32</v>
      </c>
      <c r="B29" s="1" t="s">
        <v>23</v>
      </c>
      <c r="C29" s="2" t="s">
        <v>41</v>
      </c>
      <c r="D29" s="2" t="s">
        <v>20</v>
      </c>
      <c r="E29" s="1">
        <v>4219.5</v>
      </c>
      <c r="F29" s="2">
        <v>260</v>
      </c>
      <c r="G29" s="2">
        <v>125</v>
      </c>
      <c r="H29" s="2">
        <v>527437.5</v>
      </c>
      <c r="I29" s="2">
        <v>0</v>
      </c>
      <c r="J29" s="2">
        <v>527437.5</v>
      </c>
      <c r="K29" s="2">
        <v>506340</v>
      </c>
      <c r="L29" s="2">
        <v>21097.5</v>
      </c>
      <c r="M29" s="3">
        <v>41730</v>
      </c>
      <c r="N29" s="4">
        <v>4</v>
      </c>
      <c r="O29" s="2" t="s">
        <v>42</v>
      </c>
      <c r="P29" s="5" t="s">
        <v>22</v>
      </c>
      <c r="Q29" s="2">
        <v>5</v>
      </c>
    </row>
    <row r="30" spans="1:17" hidden="1" x14ac:dyDescent="0.3">
      <c r="A30" s="1" t="s">
        <v>17</v>
      </c>
      <c r="B30" s="1" t="s">
        <v>25</v>
      </c>
      <c r="C30" s="2" t="s">
        <v>41</v>
      </c>
      <c r="D30" s="2" t="s">
        <v>20</v>
      </c>
      <c r="E30" s="1">
        <v>1899</v>
      </c>
      <c r="F30" s="2">
        <v>260</v>
      </c>
      <c r="G30" s="2">
        <v>20</v>
      </c>
      <c r="H30" s="2">
        <v>37980</v>
      </c>
      <c r="I30" s="2">
        <v>0</v>
      </c>
      <c r="J30" s="2">
        <v>37980</v>
      </c>
      <c r="K30" s="2">
        <v>18990</v>
      </c>
      <c r="L30" s="2">
        <v>18990</v>
      </c>
      <c r="M30" s="3">
        <v>41791</v>
      </c>
      <c r="N30" s="4">
        <v>6</v>
      </c>
      <c r="O30" s="2" t="s">
        <v>26</v>
      </c>
      <c r="P30" s="5" t="s">
        <v>22</v>
      </c>
      <c r="Q30" s="2">
        <v>10</v>
      </c>
    </row>
    <row r="31" spans="1:17" hidden="1" x14ac:dyDescent="0.3">
      <c r="A31" s="1" t="s">
        <v>17</v>
      </c>
      <c r="B31" s="1" t="s">
        <v>23</v>
      </c>
      <c r="C31" s="2" t="s">
        <v>41</v>
      </c>
      <c r="D31" s="2" t="s">
        <v>20</v>
      </c>
      <c r="E31" s="1">
        <v>1686</v>
      </c>
      <c r="F31" s="2">
        <v>260</v>
      </c>
      <c r="G31" s="2">
        <v>7</v>
      </c>
      <c r="H31" s="2">
        <v>11802</v>
      </c>
      <c r="I31" s="2">
        <v>0</v>
      </c>
      <c r="J31" s="2">
        <v>11802</v>
      </c>
      <c r="K31" s="2">
        <v>8430</v>
      </c>
      <c r="L31" s="2">
        <v>3372</v>
      </c>
      <c r="M31" s="3">
        <v>41821</v>
      </c>
      <c r="N31" s="4">
        <v>7</v>
      </c>
      <c r="O31" s="2" t="s">
        <v>33</v>
      </c>
      <c r="P31" s="5" t="s">
        <v>22</v>
      </c>
      <c r="Q31" s="2">
        <v>2</v>
      </c>
    </row>
    <row r="32" spans="1:17" hidden="1" x14ac:dyDescent="0.3">
      <c r="A32" s="1" t="s">
        <v>31</v>
      </c>
      <c r="B32" s="1" t="s">
        <v>37</v>
      </c>
      <c r="C32" s="2" t="s">
        <v>41</v>
      </c>
      <c r="D32" s="2" t="s">
        <v>20</v>
      </c>
      <c r="E32" s="1">
        <v>2141</v>
      </c>
      <c r="F32" s="2">
        <v>260</v>
      </c>
      <c r="G32" s="2">
        <v>12</v>
      </c>
      <c r="H32" s="2">
        <v>25692</v>
      </c>
      <c r="I32" s="2">
        <v>0</v>
      </c>
      <c r="J32" s="2">
        <v>25692</v>
      </c>
      <c r="K32" s="2">
        <v>6423</v>
      </c>
      <c r="L32" s="2">
        <v>19269</v>
      </c>
      <c r="M32" s="3">
        <v>41852</v>
      </c>
      <c r="N32" s="4">
        <v>8</v>
      </c>
      <c r="O32" s="2" t="s">
        <v>35</v>
      </c>
      <c r="P32" s="5" t="s">
        <v>22</v>
      </c>
      <c r="Q32" s="2">
        <v>9</v>
      </c>
    </row>
    <row r="33" spans="1:17" hidden="1" x14ac:dyDescent="0.3">
      <c r="A33" s="1" t="s">
        <v>17</v>
      </c>
      <c r="B33" s="1" t="s">
        <v>37</v>
      </c>
      <c r="C33" s="2" t="s">
        <v>41</v>
      </c>
      <c r="D33" s="2" t="s">
        <v>20</v>
      </c>
      <c r="E33" s="1">
        <v>1143</v>
      </c>
      <c r="F33" s="2">
        <v>260</v>
      </c>
      <c r="G33" s="2">
        <v>7</v>
      </c>
      <c r="H33" s="2">
        <v>8001</v>
      </c>
      <c r="I33" s="2">
        <v>0</v>
      </c>
      <c r="J33" s="2">
        <v>8001</v>
      </c>
      <c r="K33" s="2">
        <v>5715</v>
      </c>
      <c r="L33" s="2">
        <v>2286</v>
      </c>
      <c r="M33" s="3">
        <v>41913</v>
      </c>
      <c r="N33" s="4">
        <v>10</v>
      </c>
      <c r="O33" s="2" t="s">
        <v>40</v>
      </c>
      <c r="P33" s="5" t="s">
        <v>22</v>
      </c>
      <c r="Q33" s="2">
        <v>2</v>
      </c>
    </row>
    <row r="34" spans="1:17" x14ac:dyDescent="0.3">
      <c r="A34" s="1" t="s">
        <v>24</v>
      </c>
      <c r="B34" s="1" t="s">
        <v>37</v>
      </c>
      <c r="C34" s="2" t="s">
        <v>41</v>
      </c>
      <c r="D34" s="2" t="s">
        <v>20</v>
      </c>
      <c r="E34" s="1">
        <v>615</v>
      </c>
      <c r="F34" s="2">
        <v>260</v>
      </c>
      <c r="G34" s="2">
        <v>15</v>
      </c>
      <c r="H34" s="2">
        <v>9225</v>
      </c>
      <c r="I34" s="2">
        <v>0</v>
      </c>
      <c r="J34" s="2">
        <v>9225</v>
      </c>
      <c r="K34" s="2">
        <v>6150</v>
      </c>
      <c r="L34" s="2">
        <v>3075</v>
      </c>
      <c r="M34" s="3">
        <v>41974</v>
      </c>
      <c r="N34" s="4">
        <v>12</v>
      </c>
      <c r="O34" s="2" t="s">
        <v>28</v>
      </c>
      <c r="P34" s="5" t="s">
        <v>22</v>
      </c>
      <c r="Q34" s="2">
        <v>5</v>
      </c>
    </row>
    <row r="35" spans="1:17" hidden="1" x14ac:dyDescent="0.3">
      <c r="A35" s="1" t="s">
        <v>17</v>
      </c>
      <c r="B35" s="1" t="s">
        <v>25</v>
      </c>
      <c r="C35" s="2" t="s">
        <v>38</v>
      </c>
      <c r="D35" s="2" t="s">
        <v>43</v>
      </c>
      <c r="E35" s="1">
        <v>3945</v>
      </c>
      <c r="F35" s="2">
        <v>10</v>
      </c>
      <c r="G35" s="2">
        <v>7</v>
      </c>
      <c r="H35" s="2">
        <v>27615</v>
      </c>
      <c r="I35" s="2">
        <v>276.14999999999998</v>
      </c>
      <c r="J35" s="2">
        <v>27338.850000000002</v>
      </c>
      <c r="K35" s="2">
        <v>19725</v>
      </c>
      <c r="L35" s="2">
        <v>7613.8500000000022</v>
      </c>
      <c r="M35" s="3">
        <v>41640</v>
      </c>
      <c r="N35" s="4">
        <v>1</v>
      </c>
      <c r="O35" s="2" t="s">
        <v>21</v>
      </c>
      <c r="P35" s="5" t="s">
        <v>22</v>
      </c>
      <c r="Q35" s="2">
        <v>1.9300000000000006</v>
      </c>
    </row>
    <row r="36" spans="1:17" hidden="1" x14ac:dyDescent="0.3">
      <c r="A36" s="1" t="s">
        <v>24</v>
      </c>
      <c r="B36" s="1" t="s">
        <v>25</v>
      </c>
      <c r="C36" s="2" t="s">
        <v>38</v>
      </c>
      <c r="D36" s="2" t="s">
        <v>43</v>
      </c>
      <c r="E36" s="1">
        <v>2296</v>
      </c>
      <c r="F36" s="2">
        <v>10</v>
      </c>
      <c r="G36" s="2">
        <v>15</v>
      </c>
      <c r="H36" s="2">
        <v>34440</v>
      </c>
      <c r="I36" s="2">
        <v>344.4</v>
      </c>
      <c r="J36" s="2">
        <v>34095.599999999999</v>
      </c>
      <c r="K36" s="2">
        <v>22960</v>
      </c>
      <c r="L36" s="2">
        <v>11135.599999999999</v>
      </c>
      <c r="M36" s="3">
        <v>41671</v>
      </c>
      <c r="N36" s="4">
        <v>2</v>
      </c>
      <c r="O36" s="2" t="s">
        <v>39</v>
      </c>
      <c r="P36" s="5" t="s">
        <v>22</v>
      </c>
      <c r="Q36" s="2">
        <v>4.8499999999999996</v>
      </c>
    </row>
    <row r="37" spans="1:17" hidden="1" x14ac:dyDescent="0.3">
      <c r="A37" s="1" t="s">
        <v>17</v>
      </c>
      <c r="B37" s="1" t="s">
        <v>25</v>
      </c>
      <c r="C37" s="2" t="s">
        <v>38</v>
      </c>
      <c r="D37" s="2" t="s">
        <v>43</v>
      </c>
      <c r="E37" s="1">
        <v>1030</v>
      </c>
      <c r="F37" s="2">
        <v>10</v>
      </c>
      <c r="G37" s="2">
        <v>7</v>
      </c>
      <c r="H37" s="2">
        <v>7210</v>
      </c>
      <c r="I37" s="2">
        <v>72.099999999999994</v>
      </c>
      <c r="J37" s="2">
        <v>7137.9</v>
      </c>
      <c r="K37" s="2">
        <v>5150</v>
      </c>
      <c r="L37" s="2">
        <v>1987.8999999999996</v>
      </c>
      <c r="M37" s="3">
        <v>41760</v>
      </c>
      <c r="N37" s="4">
        <v>5</v>
      </c>
      <c r="O37" s="2" t="s">
        <v>44</v>
      </c>
      <c r="P37" s="5" t="s">
        <v>22</v>
      </c>
      <c r="Q37" s="2">
        <v>1.9299999999999997</v>
      </c>
    </row>
    <row r="38" spans="1:17" hidden="1" x14ac:dyDescent="0.3">
      <c r="A38" s="1" t="s">
        <v>31</v>
      </c>
      <c r="B38" s="1" t="s">
        <v>37</v>
      </c>
      <c r="C38" s="2" t="s">
        <v>19</v>
      </c>
      <c r="D38" s="2" t="s">
        <v>43</v>
      </c>
      <c r="E38" s="1">
        <v>1858</v>
      </c>
      <c r="F38" s="2">
        <v>3</v>
      </c>
      <c r="G38" s="2">
        <v>12</v>
      </c>
      <c r="H38" s="2">
        <v>22296</v>
      </c>
      <c r="I38" s="2">
        <v>222.96</v>
      </c>
      <c r="J38" s="2">
        <v>22073.040000000001</v>
      </c>
      <c r="K38" s="2">
        <v>5574</v>
      </c>
      <c r="L38" s="2">
        <v>16499.04</v>
      </c>
      <c r="M38" s="3">
        <v>41671</v>
      </c>
      <c r="N38" s="4">
        <v>2</v>
      </c>
      <c r="O38" s="2" t="s">
        <v>39</v>
      </c>
      <c r="P38" s="5" t="s">
        <v>22</v>
      </c>
      <c r="Q38" s="2">
        <v>8.8800000000000008</v>
      </c>
    </row>
    <row r="39" spans="1:17" hidden="1" x14ac:dyDescent="0.3">
      <c r="A39" s="1" t="s">
        <v>17</v>
      </c>
      <c r="B39" s="1" t="s">
        <v>27</v>
      </c>
      <c r="C39" s="2" t="s">
        <v>19</v>
      </c>
      <c r="D39" s="2" t="s">
        <v>43</v>
      </c>
      <c r="E39" s="1">
        <v>1210</v>
      </c>
      <c r="F39" s="2">
        <v>3</v>
      </c>
      <c r="G39" s="2">
        <v>350</v>
      </c>
      <c r="H39" s="2">
        <v>423500</v>
      </c>
      <c r="I39" s="2">
        <v>4235</v>
      </c>
      <c r="J39" s="2">
        <v>419265</v>
      </c>
      <c r="K39" s="2">
        <v>314600</v>
      </c>
      <c r="L39" s="2">
        <v>104665</v>
      </c>
      <c r="M39" s="3">
        <v>41699</v>
      </c>
      <c r="N39" s="4">
        <v>3</v>
      </c>
      <c r="O39" s="2" t="s">
        <v>30</v>
      </c>
      <c r="P39" s="5" t="s">
        <v>22</v>
      </c>
      <c r="Q39" s="2">
        <v>86.5</v>
      </c>
    </row>
    <row r="40" spans="1:17" hidden="1" x14ac:dyDescent="0.3">
      <c r="A40" s="1" t="s">
        <v>17</v>
      </c>
      <c r="B40" s="1" t="s">
        <v>37</v>
      </c>
      <c r="C40" s="2" t="s">
        <v>19</v>
      </c>
      <c r="D40" s="2" t="s">
        <v>43</v>
      </c>
      <c r="E40" s="1">
        <v>2529</v>
      </c>
      <c r="F40" s="2">
        <v>3</v>
      </c>
      <c r="G40" s="2">
        <v>7</v>
      </c>
      <c r="H40" s="2">
        <v>17703</v>
      </c>
      <c r="I40" s="2">
        <v>177.03</v>
      </c>
      <c r="J40" s="2">
        <v>17525.97</v>
      </c>
      <c r="K40" s="2">
        <v>12645</v>
      </c>
      <c r="L40" s="2">
        <v>4880.9699999999993</v>
      </c>
      <c r="M40" s="3">
        <v>41821</v>
      </c>
      <c r="N40" s="4">
        <v>7</v>
      </c>
      <c r="O40" s="2" t="s">
        <v>33</v>
      </c>
      <c r="P40" s="5" t="s">
        <v>22</v>
      </c>
      <c r="Q40" s="2">
        <v>1.9299999999999997</v>
      </c>
    </row>
    <row r="41" spans="1:17" hidden="1" x14ac:dyDescent="0.3">
      <c r="A41" s="1" t="s">
        <v>31</v>
      </c>
      <c r="B41" s="1" t="s">
        <v>18</v>
      </c>
      <c r="C41" s="2" t="s">
        <v>19</v>
      </c>
      <c r="D41" s="2" t="s">
        <v>43</v>
      </c>
      <c r="E41" s="1">
        <v>1445</v>
      </c>
      <c r="F41" s="2">
        <v>3</v>
      </c>
      <c r="G41" s="2">
        <v>12</v>
      </c>
      <c r="H41" s="2">
        <v>17340</v>
      </c>
      <c r="I41" s="2">
        <v>173.4</v>
      </c>
      <c r="J41" s="2">
        <v>17166.599999999999</v>
      </c>
      <c r="K41" s="2">
        <v>4335</v>
      </c>
      <c r="L41" s="2">
        <v>12831.599999999999</v>
      </c>
      <c r="M41" s="3">
        <v>41883</v>
      </c>
      <c r="N41" s="4">
        <v>9</v>
      </c>
      <c r="O41" s="2" t="s">
        <v>36</v>
      </c>
      <c r="P41" s="5" t="s">
        <v>22</v>
      </c>
      <c r="Q41" s="2">
        <v>8.879999999999999</v>
      </c>
    </row>
    <row r="42" spans="1:17" hidden="1" x14ac:dyDescent="0.3">
      <c r="A42" s="1" t="s">
        <v>31</v>
      </c>
      <c r="B42" s="1" t="s">
        <v>25</v>
      </c>
      <c r="C42" s="2" t="s">
        <v>19</v>
      </c>
      <c r="D42" s="2" t="s">
        <v>43</v>
      </c>
      <c r="E42" s="1">
        <v>2671</v>
      </c>
      <c r="F42" s="2">
        <v>3</v>
      </c>
      <c r="G42" s="2">
        <v>12</v>
      </c>
      <c r="H42" s="2">
        <v>32052</v>
      </c>
      <c r="I42" s="2">
        <v>320.52</v>
      </c>
      <c r="J42" s="2">
        <v>31731.48</v>
      </c>
      <c r="K42" s="2">
        <v>8013</v>
      </c>
      <c r="L42" s="2">
        <v>23718.48</v>
      </c>
      <c r="M42" s="3">
        <v>41883</v>
      </c>
      <c r="N42" s="4">
        <v>9</v>
      </c>
      <c r="O42" s="2" t="s">
        <v>36</v>
      </c>
      <c r="P42" s="5" t="s">
        <v>22</v>
      </c>
      <c r="Q42" s="2">
        <v>8.879999999999999</v>
      </c>
    </row>
    <row r="43" spans="1:17" hidden="1" x14ac:dyDescent="0.3">
      <c r="A43" s="1" t="s">
        <v>17</v>
      </c>
      <c r="B43" s="1" t="s">
        <v>27</v>
      </c>
      <c r="C43" s="2" t="s">
        <v>19</v>
      </c>
      <c r="D43" s="2" t="s">
        <v>43</v>
      </c>
      <c r="E43" s="1">
        <v>1397</v>
      </c>
      <c r="F43" s="2">
        <v>3</v>
      </c>
      <c r="G43" s="2">
        <v>350</v>
      </c>
      <c r="H43" s="2">
        <v>488950</v>
      </c>
      <c r="I43" s="2">
        <v>4889.5</v>
      </c>
      <c r="J43" s="2">
        <v>484060.5</v>
      </c>
      <c r="K43" s="2">
        <v>363220</v>
      </c>
      <c r="L43" s="2">
        <v>120840.5</v>
      </c>
      <c r="M43" s="3">
        <v>41913</v>
      </c>
      <c r="N43" s="4">
        <v>10</v>
      </c>
      <c r="O43" s="2" t="s">
        <v>40</v>
      </c>
      <c r="P43" s="5" t="s">
        <v>22</v>
      </c>
      <c r="Q43" s="2">
        <v>86.5</v>
      </c>
    </row>
    <row r="44" spans="1:17" x14ac:dyDescent="0.3">
      <c r="A44" s="1" t="s">
        <v>17</v>
      </c>
      <c r="B44" s="1" t="s">
        <v>25</v>
      </c>
      <c r="C44" s="2" t="s">
        <v>19</v>
      </c>
      <c r="D44" s="2" t="s">
        <v>43</v>
      </c>
      <c r="E44" s="1">
        <v>2155</v>
      </c>
      <c r="F44" s="2">
        <v>3</v>
      </c>
      <c r="G44" s="2">
        <v>350</v>
      </c>
      <c r="H44" s="2">
        <v>754250</v>
      </c>
      <c r="I44" s="2">
        <v>7542.5</v>
      </c>
      <c r="J44" s="2">
        <v>746707.5</v>
      </c>
      <c r="K44" s="2">
        <v>560300</v>
      </c>
      <c r="L44" s="2">
        <v>186407.5</v>
      </c>
      <c r="M44" s="3">
        <v>41974</v>
      </c>
      <c r="N44" s="4">
        <v>12</v>
      </c>
      <c r="O44" s="2" t="s">
        <v>28</v>
      </c>
      <c r="P44" s="5" t="s">
        <v>22</v>
      </c>
      <c r="Q44" s="2">
        <v>86.5</v>
      </c>
    </row>
    <row r="45" spans="1:17" hidden="1" x14ac:dyDescent="0.3">
      <c r="A45" s="1" t="s">
        <v>24</v>
      </c>
      <c r="B45" s="1" t="s">
        <v>27</v>
      </c>
      <c r="C45" s="2" t="s">
        <v>29</v>
      </c>
      <c r="D45" s="2" t="s">
        <v>43</v>
      </c>
      <c r="E45" s="1">
        <v>2214</v>
      </c>
      <c r="F45" s="2">
        <v>5</v>
      </c>
      <c r="G45" s="2">
        <v>15</v>
      </c>
      <c r="H45" s="2">
        <v>33210</v>
      </c>
      <c r="I45" s="2">
        <v>332.1</v>
      </c>
      <c r="J45" s="2">
        <v>32877.9</v>
      </c>
      <c r="K45" s="2">
        <v>22140</v>
      </c>
      <c r="L45" s="2">
        <v>10737.900000000001</v>
      </c>
      <c r="M45" s="3">
        <v>41699</v>
      </c>
      <c r="N45" s="4">
        <v>3</v>
      </c>
      <c r="O45" s="2" t="s">
        <v>30</v>
      </c>
      <c r="P45" s="5" t="s">
        <v>22</v>
      </c>
      <c r="Q45" s="2">
        <v>4.8500000000000005</v>
      </c>
    </row>
    <row r="46" spans="1:17" hidden="1" x14ac:dyDescent="0.3">
      <c r="A46" s="1" t="s">
        <v>34</v>
      </c>
      <c r="B46" s="1" t="s">
        <v>37</v>
      </c>
      <c r="C46" s="2" t="s">
        <v>29</v>
      </c>
      <c r="D46" s="2" t="s">
        <v>43</v>
      </c>
      <c r="E46" s="1">
        <v>2301</v>
      </c>
      <c r="F46" s="2">
        <v>5</v>
      </c>
      <c r="G46" s="2">
        <v>300</v>
      </c>
      <c r="H46" s="2">
        <v>690300</v>
      </c>
      <c r="I46" s="2">
        <v>6903</v>
      </c>
      <c r="J46" s="2">
        <v>683397</v>
      </c>
      <c r="K46" s="2">
        <v>575250</v>
      </c>
      <c r="L46" s="2">
        <v>108147</v>
      </c>
      <c r="M46" s="3">
        <v>41730</v>
      </c>
      <c r="N46" s="4">
        <v>4</v>
      </c>
      <c r="O46" s="2" t="s">
        <v>42</v>
      </c>
      <c r="P46" s="5" t="s">
        <v>22</v>
      </c>
      <c r="Q46" s="2">
        <v>47</v>
      </c>
    </row>
    <row r="47" spans="1:17" hidden="1" x14ac:dyDescent="0.3">
      <c r="A47" s="1" t="s">
        <v>17</v>
      </c>
      <c r="B47" s="1" t="s">
        <v>25</v>
      </c>
      <c r="C47" s="2" t="s">
        <v>29</v>
      </c>
      <c r="D47" s="2" t="s">
        <v>43</v>
      </c>
      <c r="E47" s="1">
        <v>1375.5</v>
      </c>
      <c r="F47" s="2">
        <v>5</v>
      </c>
      <c r="G47" s="2">
        <v>20</v>
      </c>
      <c r="H47" s="2">
        <v>27510</v>
      </c>
      <c r="I47" s="2">
        <v>275.10000000000002</v>
      </c>
      <c r="J47" s="2">
        <v>27234.899999999998</v>
      </c>
      <c r="K47" s="2">
        <v>13755</v>
      </c>
      <c r="L47" s="2">
        <v>13479.899999999998</v>
      </c>
      <c r="M47" s="3">
        <v>41821</v>
      </c>
      <c r="N47" s="4">
        <v>7</v>
      </c>
      <c r="O47" s="2" t="s">
        <v>33</v>
      </c>
      <c r="P47" s="5" t="s">
        <v>22</v>
      </c>
      <c r="Q47" s="2">
        <v>9.7999999999999989</v>
      </c>
    </row>
    <row r="48" spans="1:17" hidden="1" x14ac:dyDescent="0.3">
      <c r="A48" s="1" t="s">
        <v>17</v>
      </c>
      <c r="B48" s="1" t="s">
        <v>18</v>
      </c>
      <c r="C48" s="2" t="s">
        <v>29</v>
      </c>
      <c r="D48" s="2" t="s">
        <v>43</v>
      </c>
      <c r="E48" s="1">
        <v>1830</v>
      </c>
      <c r="F48" s="2">
        <v>5</v>
      </c>
      <c r="G48" s="2">
        <v>7</v>
      </c>
      <c r="H48" s="2">
        <v>12810</v>
      </c>
      <c r="I48" s="2">
        <v>128.1</v>
      </c>
      <c r="J48" s="2">
        <v>12681.9</v>
      </c>
      <c r="K48" s="2">
        <v>9150</v>
      </c>
      <c r="L48" s="2">
        <v>3531.8999999999996</v>
      </c>
      <c r="M48" s="3">
        <v>41852</v>
      </c>
      <c r="N48" s="4">
        <v>8</v>
      </c>
      <c r="O48" s="2" t="s">
        <v>35</v>
      </c>
      <c r="P48" s="5" t="s">
        <v>22</v>
      </c>
      <c r="Q48" s="2">
        <v>1.9299999999999997</v>
      </c>
    </row>
    <row r="49" spans="1:17" hidden="1" x14ac:dyDescent="0.3">
      <c r="A49" s="1" t="s">
        <v>24</v>
      </c>
      <c r="B49" s="1" t="s">
        <v>37</v>
      </c>
      <c r="C49" s="2" t="s">
        <v>38</v>
      </c>
      <c r="D49" s="2" t="s">
        <v>43</v>
      </c>
      <c r="E49" s="1">
        <v>1514</v>
      </c>
      <c r="F49" s="2">
        <v>10</v>
      </c>
      <c r="G49" s="2">
        <v>15</v>
      </c>
      <c r="H49" s="2">
        <v>22710</v>
      </c>
      <c r="I49" s="2">
        <v>227.1</v>
      </c>
      <c r="J49" s="2">
        <v>22482.9</v>
      </c>
      <c r="K49" s="2">
        <v>15140</v>
      </c>
      <c r="L49" s="2">
        <v>7342.9000000000015</v>
      </c>
      <c r="M49" s="3">
        <v>41671</v>
      </c>
      <c r="N49" s="4">
        <v>2</v>
      </c>
      <c r="O49" s="2" t="s">
        <v>39</v>
      </c>
      <c r="P49" s="5" t="s">
        <v>22</v>
      </c>
      <c r="Q49" s="2">
        <v>4.8500000000000005</v>
      </c>
    </row>
    <row r="50" spans="1:17" hidden="1" x14ac:dyDescent="0.3">
      <c r="A50" s="1" t="s">
        <v>17</v>
      </c>
      <c r="B50" s="1" t="s">
        <v>37</v>
      </c>
      <c r="C50" s="2" t="s">
        <v>38</v>
      </c>
      <c r="D50" s="2" t="s">
        <v>43</v>
      </c>
      <c r="E50" s="1">
        <v>4492.5</v>
      </c>
      <c r="F50" s="2">
        <v>10</v>
      </c>
      <c r="G50" s="2">
        <v>7</v>
      </c>
      <c r="H50" s="2">
        <v>31447.5</v>
      </c>
      <c r="I50" s="2">
        <v>314.47500000000002</v>
      </c>
      <c r="J50" s="2">
        <v>31133.024999999998</v>
      </c>
      <c r="K50" s="2">
        <v>22462.5</v>
      </c>
      <c r="L50" s="2">
        <v>8670.5249999999978</v>
      </c>
      <c r="M50" s="3">
        <v>41730</v>
      </c>
      <c r="N50" s="4">
        <v>4</v>
      </c>
      <c r="O50" s="2" t="s">
        <v>42</v>
      </c>
      <c r="P50" s="5" t="s">
        <v>22</v>
      </c>
      <c r="Q50" s="2">
        <v>1.9299999999999995</v>
      </c>
    </row>
    <row r="51" spans="1:17" hidden="1" x14ac:dyDescent="0.3">
      <c r="A51" s="1" t="s">
        <v>32</v>
      </c>
      <c r="B51" s="1" t="s">
        <v>37</v>
      </c>
      <c r="C51" s="2" t="s">
        <v>38</v>
      </c>
      <c r="D51" s="2" t="s">
        <v>43</v>
      </c>
      <c r="E51" s="1">
        <v>727</v>
      </c>
      <c r="F51" s="2">
        <v>10</v>
      </c>
      <c r="G51" s="2">
        <v>125</v>
      </c>
      <c r="H51" s="2">
        <v>90875</v>
      </c>
      <c r="I51" s="2">
        <v>908.75</v>
      </c>
      <c r="J51" s="2">
        <v>89966.25</v>
      </c>
      <c r="K51" s="2">
        <v>87240</v>
      </c>
      <c r="L51" s="2">
        <v>2726.25</v>
      </c>
      <c r="M51" s="3">
        <v>41791</v>
      </c>
      <c r="N51" s="4">
        <v>6</v>
      </c>
      <c r="O51" s="2" t="s">
        <v>26</v>
      </c>
      <c r="P51" s="5" t="s">
        <v>22</v>
      </c>
      <c r="Q51" s="2">
        <v>3.75</v>
      </c>
    </row>
    <row r="52" spans="1:17" hidden="1" x14ac:dyDescent="0.3">
      <c r="A52" s="1" t="s">
        <v>32</v>
      </c>
      <c r="B52" s="1" t="s">
        <v>25</v>
      </c>
      <c r="C52" s="2" t="s">
        <v>38</v>
      </c>
      <c r="D52" s="2" t="s">
        <v>43</v>
      </c>
      <c r="E52" s="1">
        <v>787</v>
      </c>
      <c r="F52" s="2">
        <v>10</v>
      </c>
      <c r="G52" s="2">
        <v>125</v>
      </c>
      <c r="H52" s="2">
        <v>98375</v>
      </c>
      <c r="I52" s="2">
        <v>983.75</v>
      </c>
      <c r="J52" s="2">
        <v>97391.25</v>
      </c>
      <c r="K52" s="2">
        <v>94440</v>
      </c>
      <c r="L52" s="2">
        <v>2951.25</v>
      </c>
      <c r="M52" s="3">
        <v>41791</v>
      </c>
      <c r="N52" s="4">
        <v>6</v>
      </c>
      <c r="O52" s="2" t="s">
        <v>26</v>
      </c>
      <c r="P52" s="5" t="s">
        <v>22</v>
      </c>
      <c r="Q52" s="2">
        <v>3.75</v>
      </c>
    </row>
    <row r="53" spans="1:17" hidden="1" x14ac:dyDescent="0.3">
      <c r="A53" s="1" t="s">
        <v>32</v>
      </c>
      <c r="B53" s="1" t="s">
        <v>27</v>
      </c>
      <c r="C53" s="2" t="s">
        <v>38</v>
      </c>
      <c r="D53" s="2" t="s">
        <v>43</v>
      </c>
      <c r="E53" s="1">
        <v>1823</v>
      </c>
      <c r="F53" s="2">
        <v>10</v>
      </c>
      <c r="G53" s="2">
        <v>125</v>
      </c>
      <c r="H53" s="2">
        <v>227875</v>
      </c>
      <c r="I53" s="2">
        <v>2278.75</v>
      </c>
      <c r="J53" s="2">
        <v>225596.25</v>
      </c>
      <c r="K53" s="2">
        <v>218760</v>
      </c>
      <c r="L53" s="2">
        <v>6836.25</v>
      </c>
      <c r="M53" s="3">
        <v>41821</v>
      </c>
      <c r="N53" s="4">
        <v>7</v>
      </c>
      <c r="O53" s="2" t="s">
        <v>33</v>
      </c>
      <c r="P53" s="5" t="s">
        <v>22</v>
      </c>
      <c r="Q53" s="2">
        <v>3.75</v>
      </c>
    </row>
    <row r="54" spans="1:17" hidden="1" x14ac:dyDescent="0.3">
      <c r="A54" s="1" t="s">
        <v>24</v>
      </c>
      <c r="B54" s="1" t="s">
        <v>23</v>
      </c>
      <c r="C54" s="2" t="s">
        <v>38</v>
      </c>
      <c r="D54" s="2" t="s">
        <v>43</v>
      </c>
      <c r="E54" s="1">
        <v>747</v>
      </c>
      <c r="F54" s="2">
        <v>10</v>
      </c>
      <c r="G54" s="2">
        <v>15</v>
      </c>
      <c r="H54" s="2">
        <v>11205</v>
      </c>
      <c r="I54" s="2">
        <v>112.05</v>
      </c>
      <c r="J54" s="2">
        <v>11092.95</v>
      </c>
      <c r="K54" s="2">
        <v>7470</v>
      </c>
      <c r="L54" s="2">
        <v>3622.9500000000007</v>
      </c>
      <c r="M54" s="3">
        <v>41883</v>
      </c>
      <c r="N54" s="4">
        <v>9</v>
      </c>
      <c r="O54" s="2" t="s">
        <v>36</v>
      </c>
      <c r="P54" s="5" t="s">
        <v>22</v>
      </c>
      <c r="Q54" s="2">
        <v>4.8500000000000005</v>
      </c>
    </row>
    <row r="55" spans="1:17" hidden="1" x14ac:dyDescent="0.3">
      <c r="A55" s="1" t="s">
        <v>34</v>
      </c>
      <c r="B55" s="1" t="s">
        <v>37</v>
      </c>
      <c r="C55" s="2" t="s">
        <v>38</v>
      </c>
      <c r="D55" s="2" t="s">
        <v>43</v>
      </c>
      <c r="E55" s="1">
        <v>2905</v>
      </c>
      <c r="F55" s="2">
        <v>10</v>
      </c>
      <c r="G55" s="2">
        <v>300</v>
      </c>
      <c r="H55" s="2">
        <v>871500</v>
      </c>
      <c r="I55" s="2">
        <v>8715</v>
      </c>
      <c r="J55" s="2">
        <v>862785</v>
      </c>
      <c r="K55" s="2">
        <v>726250</v>
      </c>
      <c r="L55" s="2">
        <v>136535</v>
      </c>
      <c r="M55" s="3">
        <v>41944</v>
      </c>
      <c r="N55" s="4">
        <v>11</v>
      </c>
      <c r="O55" s="2" t="s">
        <v>45</v>
      </c>
      <c r="P55" s="5" t="s">
        <v>22</v>
      </c>
      <c r="Q55" s="2">
        <v>47</v>
      </c>
    </row>
    <row r="56" spans="1:17" x14ac:dyDescent="0.3">
      <c r="A56" s="1" t="s">
        <v>17</v>
      </c>
      <c r="B56" s="1" t="s">
        <v>25</v>
      </c>
      <c r="C56" s="2" t="s">
        <v>38</v>
      </c>
      <c r="D56" s="2" t="s">
        <v>43</v>
      </c>
      <c r="E56" s="1">
        <v>2155</v>
      </c>
      <c r="F56" s="2">
        <v>10</v>
      </c>
      <c r="G56" s="2">
        <v>350</v>
      </c>
      <c r="H56" s="2">
        <v>754250</v>
      </c>
      <c r="I56" s="2">
        <v>7542.5</v>
      </c>
      <c r="J56" s="2">
        <v>746707.5</v>
      </c>
      <c r="K56" s="2">
        <v>560300</v>
      </c>
      <c r="L56" s="2">
        <v>186407.5</v>
      </c>
      <c r="M56" s="3">
        <v>41974</v>
      </c>
      <c r="N56" s="4">
        <v>12</v>
      </c>
      <c r="O56" s="2" t="s">
        <v>28</v>
      </c>
      <c r="P56" s="5" t="s">
        <v>22</v>
      </c>
      <c r="Q56" s="2">
        <v>86.5</v>
      </c>
    </row>
    <row r="57" spans="1:17" hidden="1" x14ac:dyDescent="0.3">
      <c r="A57" s="1" t="s">
        <v>32</v>
      </c>
      <c r="B57" s="1" t="s">
        <v>18</v>
      </c>
      <c r="C57" s="2" t="s">
        <v>19</v>
      </c>
      <c r="D57" s="2" t="s">
        <v>43</v>
      </c>
      <c r="E57" s="1">
        <v>742.5</v>
      </c>
      <c r="F57" s="2">
        <v>3</v>
      </c>
      <c r="G57" s="2">
        <v>125</v>
      </c>
      <c r="H57" s="2">
        <v>92812.5</v>
      </c>
      <c r="I57" s="2">
        <v>1856.25</v>
      </c>
      <c r="J57" s="2">
        <v>90956.25</v>
      </c>
      <c r="K57" s="2">
        <v>89100</v>
      </c>
      <c r="L57" s="2">
        <v>1856.25</v>
      </c>
      <c r="M57" s="3">
        <v>41730</v>
      </c>
      <c r="N57" s="4">
        <v>4</v>
      </c>
      <c r="O57" s="2" t="s">
        <v>42</v>
      </c>
      <c r="P57" s="5" t="s">
        <v>22</v>
      </c>
      <c r="Q57" s="2">
        <v>2.5</v>
      </c>
    </row>
    <row r="58" spans="1:17" hidden="1" x14ac:dyDescent="0.3">
      <c r="A58" s="1" t="s">
        <v>31</v>
      </c>
      <c r="B58" s="1" t="s">
        <v>18</v>
      </c>
      <c r="C58" s="2" t="s">
        <v>19</v>
      </c>
      <c r="D58" s="2" t="s">
        <v>43</v>
      </c>
      <c r="E58" s="1">
        <v>1295</v>
      </c>
      <c r="F58" s="2">
        <v>3</v>
      </c>
      <c r="G58" s="2">
        <v>12</v>
      </c>
      <c r="H58" s="2">
        <v>15540</v>
      </c>
      <c r="I58" s="2">
        <v>310.8</v>
      </c>
      <c r="J58" s="2">
        <v>15229.2</v>
      </c>
      <c r="K58" s="2">
        <v>3885</v>
      </c>
      <c r="L58" s="2">
        <v>11344.2</v>
      </c>
      <c r="M58" s="3">
        <v>41913</v>
      </c>
      <c r="N58" s="4">
        <v>10</v>
      </c>
      <c r="O58" s="2" t="s">
        <v>40</v>
      </c>
      <c r="P58" s="5" t="s">
        <v>22</v>
      </c>
      <c r="Q58" s="2">
        <v>8.76</v>
      </c>
    </row>
    <row r="59" spans="1:17" x14ac:dyDescent="0.3">
      <c r="A59" s="1" t="s">
        <v>17</v>
      </c>
      <c r="B59" s="1" t="s">
        <v>18</v>
      </c>
      <c r="C59" s="2" t="s">
        <v>19</v>
      </c>
      <c r="D59" s="2" t="s">
        <v>43</v>
      </c>
      <c r="E59" s="1">
        <v>2852</v>
      </c>
      <c r="F59" s="2">
        <v>3</v>
      </c>
      <c r="G59" s="2">
        <v>350</v>
      </c>
      <c r="H59" s="2">
        <v>998200</v>
      </c>
      <c r="I59" s="2">
        <v>19964</v>
      </c>
      <c r="J59" s="2">
        <v>978236</v>
      </c>
      <c r="K59" s="2">
        <v>741520</v>
      </c>
      <c r="L59" s="2">
        <v>236716</v>
      </c>
      <c r="M59" s="3">
        <v>41974</v>
      </c>
      <c r="N59" s="4">
        <v>12</v>
      </c>
      <c r="O59" s="2" t="s">
        <v>28</v>
      </c>
      <c r="P59" s="5" t="s">
        <v>22</v>
      </c>
      <c r="Q59" s="2">
        <v>83</v>
      </c>
    </row>
    <row r="60" spans="1:17" hidden="1" x14ac:dyDescent="0.3">
      <c r="A60" s="1" t="s">
        <v>31</v>
      </c>
      <c r="B60" s="1" t="s">
        <v>37</v>
      </c>
      <c r="C60" s="2" t="s">
        <v>29</v>
      </c>
      <c r="D60" s="2" t="s">
        <v>43</v>
      </c>
      <c r="E60" s="1">
        <v>1142</v>
      </c>
      <c r="F60" s="2">
        <v>5</v>
      </c>
      <c r="G60" s="2">
        <v>12</v>
      </c>
      <c r="H60" s="2">
        <v>13704</v>
      </c>
      <c r="I60" s="2">
        <v>274.08</v>
      </c>
      <c r="J60" s="2">
        <v>13429.92</v>
      </c>
      <c r="K60" s="2">
        <v>3426</v>
      </c>
      <c r="L60" s="2">
        <v>10003.92</v>
      </c>
      <c r="M60" s="3">
        <v>41791</v>
      </c>
      <c r="N60" s="4">
        <v>6</v>
      </c>
      <c r="O60" s="2" t="s">
        <v>26</v>
      </c>
      <c r="P60" s="5" t="s">
        <v>22</v>
      </c>
      <c r="Q60" s="2">
        <v>8.76</v>
      </c>
    </row>
    <row r="61" spans="1:17" hidden="1" x14ac:dyDescent="0.3">
      <c r="A61" s="1" t="s">
        <v>17</v>
      </c>
      <c r="B61" s="1" t="s">
        <v>37</v>
      </c>
      <c r="C61" s="2" t="s">
        <v>29</v>
      </c>
      <c r="D61" s="2" t="s">
        <v>43</v>
      </c>
      <c r="E61" s="1">
        <v>1566</v>
      </c>
      <c r="F61" s="2">
        <v>5</v>
      </c>
      <c r="G61" s="2">
        <v>20</v>
      </c>
      <c r="H61" s="2">
        <v>31320</v>
      </c>
      <c r="I61" s="2">
        <v>626.4</v>
      </c>
      <c r="J61" s="2">
        <v>30693.599999999999</v>
      </c>
      <c r="K61" s="2">
        <v>15660</v>
      </c>
      <c r="L61" s="2">
        <v>15033.599999999999</v>
      </c>
      <c r="M61" s="3">
        <v>41913</v>
      </c>
      <c r="N61" s="4">
        <v>10</v>
      </c>
      <c r="O61" s="2" t="s">
        <v>40</v>
      </c>
      <c r="P61" s="5" t="s">
        <v>22</v>
      </c>
      <c r="Q61" s="2">
        <v>9.6</v>
      </c>
    </row>
    <row r="62" spans="1:17" hidden="1" x14ac:dyDescent="0.3">
      <c r="A62" s="1" t="s">
        <v>31</v>
      </c>
      <c r="B62" s="1" t="s">
        <v>27</v>
      </c>
      <c r="C62" s="2" t="s">
        <v>29</v>
      </c>
      <c r="D62" s="2" t="s">
        <v>43</v>
      </c>
      <c r="E62" s="1">
        <v>690</v>
      </c>
      <c r="F62" s="2">
        <v>5</v>
      </c>
      <c r="G62" s="2">
        <v>12</v>
      </c>
      <c r="H62" s="2">
        <v>8280</v>
      </c>
      <c r="I62" s="2">
        <v>165.6</v>
      </c>
      <c r="J62" s="2">
        <v>8114.4</v>
      </c>
      <c r="K62" s="2">
        <v>2070</v>
      </c>
      <c r="L62" s="2">
        <v>6044.4</v>
      </c>
      <c r="M62" s="3">
        <v>41944</v>
      </c>
      <c r="N62" s="4">
        <v>11</v>
      </c>
      <c r="O62" s="2" t="s">
        <v>45</v>
      </c>
      <c r="P62" s="5" t="s">
        <v>22</v>
      </c>
      <c r="Q62" s="2">
        <v>8.76</v>
      </c>
    </row>
    <row r="63" spans="1:17" hidden="1" x14ac:dyDescent="0.3">
      <c r="A63" s="1" t="s">
        <v>24</v>
      </c>
      <c r="B63" s="1" t="s">
        <v>18</v>
      </c>
      <c r="C63" s="2" t="s">
        <v>38</v>
      </c>
      <c r="D63" s="2" t="s">
        <v>43</v>
      </c>
      <c r="E63" s="1">
        <v>2363</v>
      </c>
      <c r="F63" s="2">
        <v>10</v>
      </c>
      <c r="G63" s="2">
        <v>15</v>
      </c>
      <c r="H63" s="2">
        <v>35445</v>
      </c>
      <c r="I63" s="2">
        <v>708.9</v>
      </c>
      <c r="J63" s="2">
        <v>34736.1</v>
      </c>
      <c r="K63" s="2">
        <v>23630</v>
      </c>
      <c r="L63" s="2">
        <v>11106.099999999999</v>
      </c>
      <c r="M63" s="3">
        <v>41671</v>
      </c>
      <c r="N63" s="4">
        <v>2</v>
      </c>
      <c r="O63" s="2" t="s">
        <v>39</v>
      </c>
      <c r="P63" s="5" t="s">
        <v>22</v>
      </c>
      <c r="Q63" s="2">
        <v>4.6999999999999993</v>
      </c>
    </row>
    <row r="64" spans="1:17" hidden="1" x14ac:dyDescent="0.3">
      <c r="A64" s="1" t="s">
        <v>34</v>
      </c>
      <c r="B64" s="1" t="s">
        <v>25</v>
      </c>
      <c r="C64" s="2" t="s">
        <v>38</v>
      </c>
      <c r="D64" s="2" t="s">
        <v>43</v>
      </c>
      <c r="E64" s="1">
        <v>918</v>
      </c>
      <c r="F64" s="2">
        <v>10</v>
      </c>
      <c r="G64" s="2">
        <v>300</v>
      </c>
      <c r="H64" s="2">
        <v>275400</v>
      </c>
      <c r="I64" s="2">
        <v>5508</v>
      </c>
      <c r="J64" s="2">
        <v>269892</v>
      </c>
      <c r="K64" s="2">
        <v>229500</v>
      </c>
      <c r="L64" s="2">
        <v>40392</v>
      </c>
      <c r="M64" s="3">
        <v>41760</v>
      </c>
      <c r="N64" s="4">
        <v>5</v>
      </c>
      <c r="O64" s="2" t="s">
        <v>44</v>
      </c>
      <c r="P64" s="5" t="s">
        <v>22</v>
      </c>
      <c r="Q64" s="2">
        <v>44</v>
      </c>
    </row>
    <row r="65" spans="1:17" hidden="1" x14ac:dyDescent="0.3">
      <c r="A65" s="1" t="s">
        <v>34</v>
      </c>
      <c r="B65" s="1" t="s">
        <v>23</v>
      </c>
      <c r="C65" s="2" t="s">
        <v>38</v>
      </c>
      <c r="D65" s="2" t="s">
        <v>43</v>
      </c>
      <c r="E65" s="1">
        <v>1728</v>
      </c>
      <c r="F65" s="2">
        <v>10</v>
      </c>
      <c r="G65" s="2">
        <v>300</v>
      </c>
      <c r="H65" s="2">
        <v>518400</v>
      </c>
      <c r="I65" s="2">
        <v>10368</v>
      </c>
      <c r="J65" s="2">
        <v>508032</v>
      </c>
      <c r="K65" s="2">
        <v>432000</v>
      </c>
      <c r="L65" s="2">
        <v>76032</v>
      </c>
      <c r="M65" s="3">
        <v>41760</v>
      </c>
      <c r="N65" s="4">
        <v>5</v>
      </c>
      <c r="O65" s="2" t="s">
        <v>44</v>
      </c>
      <c r="P65" s="5" t="s">
        <v>22</v>
      </c>
      <c r="Q65" s="2">
        <v>44</v>
      </c>
    </row>
    <row r="66" spans="1:17" hidden="1" x14ac:dyDescent="0.3">
      <c r="A66" s="1" t="s">
        <v>31</v>
      </c>
      <c r="B66" s="1" t="s">
        <v>37</v>
      </c>
      <c r="C66" s="2" t="s">
        <v>38</v>
      </c>
      <c r="D66" s="2" t="s">
        <v>43</v>
      </c>
      <c r="E66" s="1">
        <v>1142</v>
      </c>
      <c r="F66" s="2">
        <v>10</v>
      </c>
      <c r="G66" s="2">
        <v>12</v>
      </c>
      <c r="H66" s="2">
        <v>13704</v>
      </c>
      <c r="I66" s="2">
        <v>274.08</v>
      </c>
      <c r="J66" s="2">
        <v>13429.92</v>
      </c>
      <c r="K66" s="2">
        <v>3426</v>
      </c>
      <c r="L66" s="2">
        <v>10003.92</v>
      </c>
      <c r="M66" s="3">
        <v>41791</v>
      </c>
      <c r="N66" s="4">
        <v>6</v>
      </c>
      <c r="O66" s="2" t="s">
        <v>26</v>
      </c>
      <c r="P66" s="5" t="s">
        <v>22</v>
      </c>
      <c r="Q66" s="2">
        <v>8.76</v>
      </c>
    </row>
    <row r="67" spans="1:17" hidden="1" x14ac:dyDescent="0.3">
      <c r="A67" s="1" t="s">
        <v>32</v>
      </c>
      <c r="B67" s="1" t="s">
        <v>27</v>
      </c>
      <c r="C67" s="2" t="s">
        <v>38</v>
      </c>
      <c r="D67" s="2" t="s">
        <v>43</v>
      </c>
      <c r="E67" s="1">
        <v>662</v>
      </c>
      <c r="F67" s="2">
        <v>10</v>
      </c>
      <c r="G67" s="2">
        <v>125</v>
      </c>
      <c r="H67" s="2">
        <v>82750</v>
      </c>
      <c r="I67" s="2">
        <v>1655</v>
      </c>
      <c r="J67" s="2">
        <v>81095</v>
      </c>
      <c r="K67" s="2">
        <v>79440</v>
      </c>
      <c r="L67" s="2">
        <v>1655</v>
      </c>
      <c r="M67" s="3">
        <v>41791</v>
      </c>
      <c r="N67" s="4">
        <v>6</v>
      </c>
      <c r="O67" s="2" t="s">
        <v>26</v>
      </c>
      <c r="P67" s="5" t="s">
        <v>22</v>
      </c>
      <c r="Q67" s="2">
        <v>2.5</v>
      </c>
    </row>
    <row r="68" spans="1:17" hidden="1" x14ac:dyDescent="0.3">
      <c r="A68" s="1" t="s">
        <v>31</v>
      </c>
      <c r="B68" s="1" t="s">
        <v>18</v>
      </c>
      <c r="C68" s="2" t="s">
        <v>38</v>
      </c>
      <c r="D68" s="2" t="s">
        <v>43</v>
      </c>
      <c r="E68" s="1">
        <v>1295</v>
      </c>
      <c r="F68" s="2">
        <v>10</v>
      </c>
      <c r="G68" s="2">
        <v>12</v>
      </c>
      <c r="H68" s="2">
        <v>15540</v>
      </c>
      <c r="I68" s="2">
        <v>310.8</v>
      </c>
      <c r="J68" s="2">
        <v>15229.2</v>
      </c>
      <c r="K68" s="2">
        <v>3885</v>
      </c>
      <c r="L68" s="2">
        <v>11344.2</v>
      </c>
      <c r="M68" s="3">
        <v>41913</v>
      </c>
      <c r="N68" s="4">
        <v>10</v>
      </c>
      <c r="O68" s="2" t="s">
        <v>40</v>
      </c>
      <c r="P68" s="5" t="s">
        <v>22</v>
      </c>
      <c r="Q68" s="2">
        <v>8.76</v>
      </c>
    </row>
    <row r="69" spans="1:17" x14ac:dyDescent="0.3">
      <c r="A69" s="1" t="s">
        <v>34</v>
      </c>
      <c r="B69" s="1" t="s">
        <v>18</v>
      </c>
      <c r="C69" s="2" t="s">
        <v>38</v>
      </c>
      <c r="D69" s="2" t="s">
        <v>43</v>
      </c>
      <c r="E69" s="1">
        <v>1916</v>
      </c>
      <c r="F69" s="2">
        <v>10</v>
      </c>
      <c r="G69" s="2">
        <v>300</v>
      </c>
      <c r="H69" s="2">
        <v>574800</v>
      </c>
      <c r="I69" s="2">
        <v>11496</v>
      </c>
      <c r="J69" s="2">
        <v>563304</v>
      </c>
      <c r="K69" s="2">
        <v>479000</v>
      </c>
      <c r="L69" s="2">
        <v>84304</v>
      </c>
      <c r="M69" s="3">
        <v>41974</v>
      </c>
      <c r="N69" s="4">
        <v>12</v>
      </c>
      <c r="O69" s="2" t="s">
        <v>28</v>
      </c>
      <c r="P69" s="5" t="s">
        <v>22</v>
      </c>
      <c r="Q69" s="2">
        <v>44</v>
      </c>
    </row>
    <row r="70" spans="1:17" x14ac:dyDescent="0.3">
      <c r="A70" s="1" t="s">
        <v>17</v>
      </c>
      <c r="B70" s="1" t="s">
        <v>18</v>
      </c>
      <c r="C70" s="2" t="s">
        <v>38</v>
      </c>
      <c r="D70" s="2" t="s">
        <v>43</v>
      </c>
      <c r="E70" s="1">
        <v>2852</v>
      </c>
      <c r="F70" s="2">
        <v>10</v>
      </c>
      <c r="G70" s="2">
        <v>350</v>
      </c>
      <c r="H70" s="2">
        <v>998200</v>
      </c>
      <c r="I70" s="2">
        <v>19964</v>
      </c>
      <c r="J70" s="2">
        <v>978236</v>
      </c>
      <c r="K70" s="2">
        <v>741520</v>
      </c>
      <c r="L70" s="2">
        <v>236716</v>
      </c>
      <c r="M70" s="3">
        <v>41974</v>
      </c>
      <c r="N70" s="4">
        <v>12</v>
      </c>
      <c r="O70" s="2" t="s">
        <v>28</v>
      </c>
      <c r="P70" s="5" t="s">
        <v>22</v>
      </c>
      <c r="Q70" s="2">
        <v>83</v>
      </c>
    </row>
    <row r="71" spans="1:17" x14ac:dyDescent="0.3">
      <c r="A71" s="1" t="s">
        <v>32</v>
      </c>
      <c r="B71" s="1" t="s">
        <v>18</v>
      </c>
      <c r="C71" s="2" t="s">
        <v>38</v>
      </c>
      <c r="D71" s="2" t="s">
        <v>43</v>
      </c>
      <c r="E71" s="1">
        <v>2729</v>
      </c>
      <c r="F71" s="2">
        <v>10</v>
      </c>
      <c r="G71" s="2">
        <v>125</v>
      </c>
      <c r="H71" s="2">
        <v>341125</v>
      </c>
      <c r="I71" s="2">
        <v>6822.5</v>
      </c>
      <c r="J71" s="2">
        <v>334302.5</v>
      </c>
      <c r="K71" s="2">
        <v>327480</v>
      </c>
      <c r="L71" s="2">
        <v>6822.5</v>
      </c>
      <c r="M71" s="3">
        <v>41974</v>
      </c>
      <c r="N71" s="4">
        <v>12</v>
      </c>
      <c r="O71" s="2" t="s">
        <v>28</v>
      </c>
      <c r="P71" s="5" t="s">
        <v>22</v>
      </c>
      <c r="Q71" s="2">
        <v>2.5</v>
      </c>
    </row>
    <row r="72" spans="1:17" x14ac:dyDescent="0.3">
      <c r="A72" s="1" t="s">
        <v>31</v>
      </c>
      <c r="B72" s="1" t="s">
        <v>25</v>
      </c>
      <c r="C72" s="2" t="s">
        <v>38</v>
      </c>
      <c r="D72" s="2" t="s">
        <v>43</v>
      </c>
      <c r="E72" s="1">
        <v>1055</v>
      </c>
      <c r="F72" s="2">
        <v>10</v>
      </c>
      <c r="G72" s="2">
        <v>12</v>
      </c>
      <c r="H72" s="2">
        <v>12660</v>
      </c>
      <c r="I72" s="2">
        <v>253.2</v>
      </c>
      <c r="J72" s="2">
        <v>12406.8</v>
      </c>
      <c r="K72" s="2">
        <v>3165</v>
      </c>
      <c r="L72" s="2">
        <v>9241.7999999999993</v>
      </c>
      <c r="M72" s="3">
        <v>41974</v>
      </c>
      <c r="N72" s="4">
        <v>12</v>
      </c>
      <c r="O72" s="2" t="s">
        <v>28</v>
      </c>
      <c r="P72" s="5" t="s">
        <v>22</v>
      </c>
      <c r="Q72" s="2">
        <v>8.76</v>
      </c>
    </row>
    <row r="73" spans="1:17" x14ac:dyDescent="0.3">
      <c r="A73" s="1" t="s">
        <v>31</v>
      </c>
      <c r="B73" s="1" t="s">
        <v>27</v>
      </c>
      <c r="C73" s="2" t="s">
        <v>38</v>
      </c>
      <c r="D73" s="2" t="s">
        <v>43</v>
      </c>
      <c r="E73" s="1">
        <v>1084</v>
      </c>
      <c r="F73" s="2">
        <v>10</v>
      </c>
      <c r="G73" s="2">
        <v>12</v>
      </c>
      <c r="H73" s="2">
        <v>13008</v>
      </c>
      <c r="I73" s="2">
        <v>260.16000000000003</v>
      </c>
      <c r="J73" s="2">
        <v>12747.84</v>
      </c>
      <c r="K73" s="2">
        <v>3252</v>
      </c>
      <c r="L73" s="2">
        <v>9495.84</v>
      </c>
      <c r="M73" s="3">
        <v>41974</v>
      </c>
      <c r="N73" s="4">
        <v>12</v>
      </c>
      <c r="O73" s="2" t="s">
        <v>28</v>
      </c>
      <c r="P73" s="5" t="s">
        <v>22</v>
      </c>
      <c r="Q73" s="2">
        <v>8.76</v>
      </c>
    </row>
    <row r="74" spans="1:17" hidden="1" x14ac:dyDescent="0.3">
      <c r="A74" s="1" t="s">
        <v>34</v>
      </c>
      <c r="B74" s="1" t="s">
        <v>23</v>
      </c>
      <c r="C74" s="2" t="s">
        <v>41</v>
      </c>
      <c r="D74" s="2" t="s">
        <v>43</v>
      </c>
      <c r="E74" s="1">
        <v>259</v>
      </c>
      <c r="F74" s="2">
        <v>260</v>
      </c>
      <c r="G74" s="2">
        <v>300</v>
      </c>
      <c r="H74" s="2">
        <v>77700</v>
      </c>
      <c r="I74" s="2">
        <v>1554</v>
      </c>
      <c r="J74" s="2">
        <v>76146</v>
      </c>
      <c r="K74" s="2">
        <v>64750</v>
      </c>
      <c r="L74" s="2">
        <v>11396</v>
      </c>
      <c r="M74" s="3">
        <v>41699</v>
      </c>
      <c r="N74" s="4">
        <v>3</v>
      </c>
      <c r="O74" s="2" t="s">
        <v>30</v>
      </c>
      <c r="P74" s="5" t="s">
        <v>22</v>
      </c>
      <c r="Q74" s="2">
        <v>44</v>
      </c>
    </row>
    <row r="75" spans="1:17" hidden="1" x14ac:dyDescent="0.3">
      <c r="A75" s="1" t="s">
        <v>34</v>
      </c>
      <c r="B75" s="1" t="s">
        <v>27</v>
      </c>
      <c r="C75" s="2" t="s">
        <v>41</v>
      </c>
      <c r="D75" s="2" t="s">
        <v>43</v>
      </c>
      <c r="E75" s="1">
        <v>1101</v>
      </c>
      <c r="F75" s="2">
        <v>260</v>
      </c>
      <c r="G75" s="2">
        <v>300</v>
      </c>
      <c r="H75" s="2">
        <v>330300</v>
      </c>
      <c r="I75" s="2">
        <v>6606</v>
      </c>
      <c r="J75" s="2">
        <v>323694</v>
      </c>
      <c r="K75" s="2">
        <v>275250</v>
      </c>
      <c r="L75" s="2">
        <v>48444</v>
      </c>
      <c r="M75" s="3">
        <v>41699</v>
      </c>
      <c r="N75" s="4">
        <v>3</v>
      </c>
      <c r="O75" s="2" t="s">
        <v>30</v>
      </c>
      <c r="P75" s="5" t="s">
        <v>22</v>
      </c>
      <c r="Q75" s="2">
        <v>44</v>
      </c>
    </row>
    <row r="76" spans="1:17" hidden="1" x14ac:dyDescent="0.3">
      <c r="A76" s="1" t="s">
        <v>32</v>
      </c>
      <c r="B76" s="1" t="s">
        <v>23</v>
      </c>
      <c r="C76" s="2" t="s">
        <v>41</v>
      </c>
      <c r="D76" s="2" t="s">
        <v>43</v>
      </c>
      <c r="E76" s="1">
        <v>2276</v>
      </c>
      <c r="F76" s="2">
        <v>260</v>
      </c>
      <c r="G76" s="2">
        <v>125</v>
      </c>
      <c r="H76" s="2">
        <v>284500</v>
      </c>
      <c r="I76" s="2">
        <v>5690</v>
      </c>
      <c r="J76" s="2">
        <v>278810</v>
      </c>
      <c r="K76" s="2">
        <v>273120</v>
      </c>
      <c r="L76" s="2">
        <v>5690</v>
      </c>
      <c r="M76" s="3">
        <v>41760</v>
      </c>
      <c r="N76" s="4">
        <v>5</v>
      </c>
      <c r="O76" s="2" t="s">
        <v>44</v>
      </c>
      <c r="P76" s="5" t="s">
        <v>22</v>
      </c>
      <c r="Q76" s="2">
        <v>2.5</v>
      </c>
    </row>
    <row r="77" spans="1:17" hidden="1" x14ac:dyDescent="0.3">
      <c r="A77" s="1" t="s">
        <v>17</v>
      </c>
      <c r="B77" s="1" t="s">
        <v>37</v>
      </c>
      <c r="C77" s="2" t="s">
        <v>41</v>
      </c>
      <c r="D77" s="2" t="s">
        <v>43</v>
      </c>
      <c r="E77" s="1">
        <v>1236</v>
      </c>
      <c r="F77" s="2">
        <v>260</v>
      </c>
      <c r="G77" s="2">
        <v>20</v>
      </c>
      <c r="H77" s="2">
        <v>24720</v>
      </c>
      <c r="I77" s="2">
        <v>494.4</v>
      </c>
      <c r="J77" s="2">
        <v>24225.599999999999</v>
      </c>
      <c r="K77" s="2">
        <v>12360</v>
      </c>
      <c r="L77" s="2">
        <v>11865.599999999999</v>
      </c>
      <c r="M77" s="3">
        <v>41944</v>
      </c>
      <c r="N77" s="4">
        <v>11</v>
      </c>
      <c r="O77" s="2" t="s">
        <v>45</v>
      </c>
      <c r="P77" s="5" t="s">
        <v>22</v>
      </c>
      <c r="Q77" s="2">
        <v>9.6</v>
      </c>
    </row>
    <row r="78" spans="1:17" hidden="1" x14ac:dyDescent="0.3">
      <c r="A78" s="1" t="s">
        <v>17</v>
      </c>
      <c r="B78" s="1" t="s">
        <v>25</v>
      </c>
      <c r="C78" s="2" t="s">
        <v>41</v>
      </c>
      <c r="D78" s="2" t="s">
        <v>43</v>
      </c>
      <c r="E78" s="1">
        <v>941</v>
      </c>
      <c r="F78" s="2">
        <v>260</v>
      </c>
      <c r="G78" s="2">
        <v>20</v>
      </c>
      <c r="H78" s="2">
        <v>18820</v>
      </c>
      <c r="I78" s="2">
        <v>376.4</v>
      </c>
      <c r="J78" s="2">
        <v>18443.599999999999</v>
      </c>
      <c r="K78" s="2">
        <v>9410</v>
      </c>
      <c r="L78" s="2">
        <v>9033.5999999999985</v>
      </c>
      <c r="M78" s="3">
        <v>41944</v>
      </c>
      <c r="N78" s="4">
        <v>11</v>
      </c>
      <c r="O78" s="2" t="s">
        <v>45</v>
      </c>
      <c r="P78" s="5" t="s">
        <v>22</v>
      </c>
      <c r="Q78" s="2">
        <v>9.5999999999999979</v>
      </c>
    </row>
    <row r="79" spans="1:17" x14ac:dyDescent="0.3">
      <c r="A79" s="1" t="s">
        <v>34</v>
      </c>
      <c r="B79" s="1" t="s">
        <v>18</v>
      </c>
      <c r="C79" s="2" t="s">
        <v>41</v>
      </c>
      <c r="D79" s="2" t="s">
        <v>43</v>
      </c>
      <c r="E79" s="1">
        <v>1916</v>
      </c>
      <c r="F79" s="2">
        <v>260</v>
      </c>
      <c r="G79" s="2">
        <v>300</v>
      </c>
      <c r="H79" s="2">
        <v>574800</v>
      </c>
      <c r="I79" s="2">
        <v>11496</v>
      </c>
      <c r="J79" s="2">
        <v>563304</v>
      </c>
      <c r="K79" s="2">
        <v>479000</v>
      </c>
      <c r="L79" s="2">
        <v>84304</v>
      </c>
      <c r="M79" s="3">
        <v>41974</v>
      </c>
      <c r="N79" s="4">
        <v>12</v>
      </c>
      <c r="O79" s="2" t="s">
        <v>28</v>
      </c>
      <c r="P79" s="5" t="s">
        <v>22</v>
      </c>
      <c r="Q79" s="2">
        <v>44</v>
      </c>
    </row>
    <row r="80" spans="1:17" hidden="1" x14ac:dyDescent="0.3">
      <c r="A80" s="1" t="s">
        <v>32</v>
      </c>
      <c r="B80" s="1" t="s">
        <v>25</v>
      </c>
      <c r="C80" s="2" t="s">
        <v>19</v>
      </c>
      <c r="D80" s="2" t="s">
        <v>43</v>
      </c>
      <c r="E80" s="1">
        <v>4243.5</v>
      </c>
      <c r="F80" s="2">
        <v>3</v>
      </c>
      <c r="G80" s="2">
        <v>125</v>
      </c>
      <c r="H80" s="2">
        <v>530437.5</v>
      </c>
      <c r="I80" s="2">
        <v>15913.125</v>
      </c>
      <c r="J80" s="2">
        <v>514524.375</v>
      </c>
      <c r="K80" s="2">
        <v>509220</v>
      </c>
      <c r="L80" s="2">
        <v>5304.375</v>
      </c>
      <c r="M80" s="3">
        <v>41730</v>
      </c>
      <c r="N80" s="4">
        <v>4</v>
      </c>
      <c r="O80" s="2" t="s">
        <v>42</v>
      </c>
      <c r="P80" s="5" t="s">
        <v>22</v>
      </c>
      <c r="Q80" s="2">
        <v>1.25</v>
      </c>
    </row>
    <row r="81" spans="1:17" hidden="1" x14ac:dyDescent="0.3">
      <c r="A81" s="1" t="s">
        <v>17</v>
      </c>
      <c r="B81" s="1" t="s">
        <v>23</v>
      </c>
      <c r="C81" s="2" t="s">
        <v>19</v>
      </c>
      <c r="D81" s="2" t="s">
        <v>43</v>
      </c>
      <c r="E81" s="1">
        <v>2580</v>
      </c>
      <c r="F81" s="2">
        <v>3</v>
      </c>
      <c r="G81" s="2">
        <v>20</v>
      </c>
      <c r="H81" s="2">
        <v>51600</v>
      </c>
      <c r="I81" s="2">
        <v>1548</v>
      </c>
      <c r="J81" s="2">
        <v>50052</v>
      </c>
      <c r="K81" s="2">
        <v>25800</v>
      </c>
      <c r="L81" s="2">
        <v>24252</v>
      </c>
      <c r="M81" s="3">
        <v>41730</v>
      </c>
      <c r="N81" s="4">
        <v>4</v>
      </c>
      <c r="O81" s="2" t="s">
        <v>42</v>
      </c>
      <c r="P81" s="5" t="s">
        <v>22</v>
      </c>
      <c r="Q81" s="2">
        <v>9.4</v>
      </c>
    </row>
    <row r="82" spans="1:17" hidden="1" x14ac:dyDescent="0.3">
      <c r="A82" s="1" t="s">
        <v>34</v>
      </c>
      <c r="B82" s="1" t="s">
        <v>23</v>
      </c>
      <c r="C82" s="2" t="s">
        <v>19</v>
      </c>
      <c r="D82" s="2" t="s">
        <v>43</v>
      </c>
      <c r="E82" s="1">
        <v>689</v>
      </c>
      <c r="F82" s="2">
        <v>3</v>
      </c>
      <c r="G82" s="2">
        <v>300</v>
      </c>
      <c r="H82" s="2">
        <v>206700</v>
      </c>
      <c r="I82" s="2">
        <v>6201</v>
      </c>
      <c r="J82" s="2">
        <v>200499</v>
      </c>
      <c r="K82" s="2">
        <v>172250</v>
      </c>
      <c r="L82" s="2">
        <v>28249</v>
      </c>
      <c r="M82" s="3">
        <v>41791</v>
      </c>
      <c r="N82" s="4">
        <v>6</v>
      </c>
      <c r="O82" s="2" t="s">
        <v>26</v>
      </c>
      <c r="P82" s="5" t="s">
        <v>22</v>
      </c>
      <c r="Q82" s="2">
        <v>41</v>
      </c>
    </row>
    <row r="83" spans="1:17" hidden="1" x14ac:dyDescent="0.3">
      <c r="A83" s="1" t="s">
        <v>31</v>
      </c>
      <c r="B83" s="1" t="s">
        <v>37</v>
      </c>
      <c r="C83" s="2" t="s">
        <v>19</v>
      </c>
      <c r="D83" s="2" t="s">
        <v>43</v>
      </c>
      <c r="E83" s="1">
        <v>1947</v>
      </c>
      <c r="F83" s="2">
        <v>3</v>
      </c>
      <c r="G83" s="2">
        <v>12</v>
      </c>
      <c r="H83" s="2">
        <v>23364</v>
      </c>
      <c r="I83" s="2">
        <v>700.92</v>
      </c>
      <c r="J83" s="2">
        <v>22663.08</v>
      </c>
      <c r="K83" s="2">
        <v>5841</v>
      </c>
      <c r="L83" s="2">
        <v>16822.080000000002</v>
      </c>
      <c r="M83" s="3">
        <v>41883</v>
      </c>
      <c r="N83" s="4">
        <v>9</v>
      </c>
      <c r="O83" s="2" t="s">
        <v>36</v>
      </c>
      <c r="P83" s="5" t="s">
        <v>22</v>
      </c>
      <c r="Q83" s="2">
        <v>8.64</v>
      </c>
    </row>
    <row r="84" spans="1:17" hidden="1" x14ac:dyDescent="0.3">
      <c r="A84" s="1" t="s">
        <v>17</v>
      </c>
      <c r="B84" s="1" t="s">
        <v>23</v>
      </c>
      <c r="C84" s="2" t="s">
        <v>29</v>
      </c>
      <c r="D84" s="2" t="s">
        <v>43</v>
      </c>
      <c r="E84" s="1">
        <v>1958</v>
      </c>
      <c r="F84" s="2">
        <v>5</v>
      </c>
      <c r="G84" s="2">
        <v>7</v>
      </c>
      <c r="H84" s="2">
        <v>13706</v>
      </c>
      <c r="I84" s="2">
        <v>411.18</v>
      </c>
      <c r="J84" s="2">
        <v>13294.82</v>
      </c>
      <c r="K84" s="2">
        <v>9790</v>
      </c>
      <c r="L84" s="2">
        <v>3504.8199999999997</v>
      </c>
      <c r="M84" s="3">
        <v>41671</v>
      </c>
      <c r="N84" s="4">
        <v>2</v>
      </c>
      <c r="O84" s="2" t="s">
        <v>39</v>
      </c>
      <c r="P84" s="5" t="s">
        <v>22</v>
      </c>
      <c r="Q84" s="2">
        <v>1.7899999999999998</v>
      </c>
    </row>
    <row r="85" spans="1:17" hidden="1" x14ac:dyDescent="0.3">
      <c r="A85" s="1" t="s">
        <v>31</v>
      </c>
      <c r="B85" s="1" t="s">
        <v>25</v>
      </c>
      <c r="C85" s="2" t="s">
        <v>29</v>
      </c>
      <c r="D85" s="2" t="s">
        <v>43</v>
      </c>
      <c r="E85" s="1">
        <v>1901</v>
      </c>
      <c r="F85" s="2">
        <v>5</v>
      </c>
      <c r="G85" s="2">
        <v>12</v>
      </c>
      <c r="H85" s="2">
        <v>22812</v>
      </c>
      <c r="I85" s="2">
        <v>684.36</v>
      </c>
      <c r="J85" s="2">
        <v>22127.64</v>
      </c>
      <c r="K85" s="2">
        <v>5703</v>
      </c>
      <c r="L85" s="2">
        <v>16424.64</v>
      </c>
      <c r="M85" s="3">
        <v>41791</v>
      </c>
      <c r="N85" s="4">
        <v>6</v>
      </c>
      <c r="O85" s="2" t="s">
        <v>26</v>
      </c>
      <c r="P85" s="5" t="s">
        <v>22</v>
      </c>
      <c r="Q85" s="2">
        <v>8.64</v>
      </c>
    </row>
    <row r="86" spans="1:17" hidden="1" x14ac:dyDescent="0.3">
      <c r="A86" s="1" t="s">
        <v>17</v>
      </c>
      <c r="B86" s="1" t="s">
        <v>25</v>
      </c>
      <c r="C86" s="2" t="s">
        <v>29</v>
      </c>
      <c r="D86" s="2" t="s">
        <v>43</v>
      </c>
      <c r="E86" s="1">
        <v>544</v>
      </c>
      <c r="F86" s="2">
        <v>5</v>
      </c>
      <c r="G86" s="2">
        <v>7</v>
      </c>
      <c r="H86" s="2">
        <v>3808</v>
      </c>
      <c r="I86" s="2">
        <v>114.24</v>
      </c>
      <c r="J86" s="2">
        <v>3693.76</v>
      </c>
      <c r="K86" s="2">
        <v>2720</v>
      </c>
      <c r="L86" s="2">
        <v>973.76000000000022</v>
      </c>
      <c r="M86" s="3">
        <v>41883</v>
      </c>
      <c r="N86" s="4">
        <v>9</v>
      </c>
      <c r="O86" s="2" t="s">
        <v>36</v>
      </c>
      <c r="P86" s="5" t="s">
        <v>22</v>
      </c>
      <c r="Q86" s="2">
        <v>1.7900000000000005</v>
      </c>
    </row>
    <row r="87" spans="1:17" x14ac:dyDescent="0.3">
      <c r="A87" s="1" t="s">
        <v>32</v>
      </c>
      <c r="B87" s="1" t="s">
        <v>25</v>
      </c>
      <c r="C87" s="2" t="s">
        <v>29</v>
      </c>
      <c r="D87" s="2" t="s">
        <v>43</v>
      </c>
      <c r="E87" s="1">
        <v>1287</v>
      </c>
      <c r="F87" s="2">
        <v>5</v>
      </c>
      <c r="G87" s="2">
        <v>125</v>
      </c>
      <c r="H87" s="2">
        <v>160875</v>
      </c>
      <c r="I87" s="2">
        <v>4826.25</v>
      </c>
      <c r="J87" s="2">
        <v>156048.75</v>
      </c>
      <c r="K87" s="2">
        <v>154440</v>
      </c>
      <c r="L87" s="2">
        <v>1608.75</v>
      </c>
      <c r="M87" s="3">
        <v>41974</v>
      </c>
      <c r="N87" s="4">
        <v>12</v>
      </c>
      <c r="O87" s="2" t="s">
        <v>28</v>
      </c>
      <c r="P87" s="5" t="s">
        <v>22</v>
      </c>
      <c r="Q87" s="2">
        <v>1.25</v>
      </c>
    </row>
    <row r="88" spans="1:17" x14ac:dyDescent="0.3">
      <c r="A88" s="1" t="s">
        <v>32</v>
      </c>
      <c r="B88" s="1" t="s">
        <v>23</v>
      </c>
      <c r="C88" s="2" t="s">
        <v>29</v>
      </c>
      <c r="D88" s="2" t="s">
        <v>43</v>
      </c>
      <c r="E88" s="1">
        <v>1706</v>
      </c>
      <c r="F88" s="2">
        <v>5</v>
      </c>
      <c r="G88" s="2">
        <v>125</v>
      </c>
      <c r="H88" s="2">
        <v>213250</v>
      </c>
      <c r="I88" s="2">
        <v>6397.5</v>
      </c>
      <c r="J88" s="2">
        <v>206852.5</v>
      </c>
      <c r="K88" s="2">
        <v>204720</v>
      </c>
      <c r="L88" s="2">
        <v>2132.5</v>
      </c>
      <c r="M88" s="3">
        <v>41974</v>
      </c>
      <c r="N88" s="4">
        <v>12</v>
      </c>
      <c r="O88" s="2" t="s">
        <v>28</v>
      </c>
      <c r="P88" s="5" t="s">
        <v>22</v>
      </c>
      <c r="Q88" s="2">
        <v>1.25</v>
      </c>
    </row>
    <row r="89" spans="1:17" hidden="1" x14ac:dyDescent="0.3">
      <c r="A89" s="1" t="s">
        <v>34</v>
      </c>
      <c r="B89" s="1" t="s">
        <v>25</v>
      </c>
      <c r="C89" s="2" t="s">
        <v>38</v>
      </c>
      <c r="D89" s="2" t="s">
        <v>43</v>
      </c>
      <c r="E89" s="1">
        <v>2434.5</v>
      </c>
      <c r="F89" s="2">
        <v>10</v>
      </c>
      <c r="G89" s="2">
        <v>300</v>
      </c>
      <c r="H89" s="2">
        <v>730350</v>
      </c>
      <c r="I89" s="2">
        <v>21910.5</v>
      </c>
      <c r="J89" s="2">
        <v>708439.5</v>
      </c>
      <c r="K89" s="2">
        <v>608625</v>
      </c>
      <c r="L89" s="2">
        <v>99814.5</v>
      </c>
      <c r="M89" s="3">
        <v>41640</v>
      </c>
      <c r="N89" s="4">
        <v>1</v>
      </c>
      <c r="O89" s="2" t="s">
        <v>21</v>
      </c>
      <c r="P89" s="5" t="s">
        <v>22</v>
      </c>
      <c r="Q89" s="2">
        <v>41</v>
      </c>
    </row>
    <row r="90" spans="1:17" hidden="1" x14ac:dyDescent="0.3">
      <c r="A90" s="1" t="s">
        <v>32</v>
      </c>
      <c r="B90" s="1" t="s">
        <v>18</v>
      </c>
      <c r="C90" s="2" t="s">
        <v>38</v>
      </c>
      <c r="D90" s="2" t="s">
        <v>43</v>
      </c>
      <c r="E90" s="1">
        <v>1774</v>
      </c>
      <c r="F90" s="2">
        <v>10</v>
      </c>
      <c r="G90" s="2">
        <v>125</v>
      </c>
      <c r="H90" s="2">
        <v>221750</v>
      </c>
      <c r="I90" s="2">
        <v>6652.5</v>
      </c>
      <c r="J90" s="2">
        <v>215097.5</v>
      </c>
      <c r="K90" s="2">
        <v>212880</v>
      </c>
      <c r="L90" s="2">
        <v>2217.5</v>
      </c>
      <c r="M90" s="3">
        <v>41699</v>
      </c>
      <c r="N90" s="4">
        <v>3</v>
      </c>
      <c r="O90" s="2" t="s">
        <v>30</v>
      </c>
      <c r="P90" s="5" t="s">
        <v>22</v>
      </c>
      <c r="Q90" s="2">
        <v>1.25</v>
      </c>
    </row>
    <row r="91" spans="1:17" hidden="1" x14ac:dyDescent="0.3">
      <c r="A91" s="1" t="s">
        <v>31</v>
      </c>
      <c r="B91" s="1" t="s">
        <v>25</v>
      </c>
      <c r="C91" s="2" t="s">
        <v>38</v>
      </c>
      <c r="D91" s="2" t="s">
        <v>43</v>
      </c>
      <c r="E91" s="1">
        <v>1901</v>
      </c>
      <c r="F91" s="2">
        <v>10</v>
      </c>
      <c r="G91" s="2">
        <v>12</v>
      </c>
      <c r="H91" s="2">
        <v>22812</v>
      </c>
      <c r="I91" s="2">
        <v>684.36</v>
      </c>
      <c r="J91" s="2">
        <v>22127.64</v>
      </c>
      <c r="K91" s="2">
        <v>5703</v>
      </c>
      <c r="L91" s="2">
        <v>16424.64</v>
      </c>
      <c r="M91" s="3">
        <v>41791</v>
      </c>
      <c r="N91" s="4">
        <v>6</v>
      </c>
      <c r="O91" s="2" t="s">
        <v>26</v>
      </c>
      <c r="P91" s="5" t="s">
        <v>22</v>
      </c>
      <c r="Q91" s="2">
        <v>8.64</v>
      </c>
    </row>
    <row r="92" spans="1:17" hidden="1" x14ac:dyDescent="0.3">
      <c r="A92" s="1" t="s">
        <v>34</v>
      </c>
      <c r="B92" s="1" t="s">
        <v>23</v>
      </c>
      <c r="C92" s="2" t="s">
        <v>38</v>
      </c>
      <c r="D92" s="2" t="s">
        <v>43</v>
      </c>
      <c r="E92" s="1">
        <v>689</v>
      </c>
      <c r="F92" s="2">
        <v>10</v>
      </c>
      <c r="G92" s="2">
        <v>300</v>
      </c>
      <c r="H92" s="2">
        <v>206700</v>
      </c>
      <c r="I92" s="2">
        <v>6201</v>
      </c>
      <c r="J92" s="2">
        <v>200499</v>
      </c>
      <c r="K92" s="2">
        <v>172250</v>
      </c>
      <c r="L92" s="2">
        <v>28249</v>
      </c>
      <c r="M92" s="3">
        <v>41791</v>
      </c>
      <c r="N92" s="4">
        <v>6</v>
      </c>
      <c r="O92" s="2" t="s">
        <v>26</v>
      </c>
      <c r="P92" s="5" t="s">
        <v>22</v>
      </c>
      <c r="Q92" s="2">
        <v>41</v>
      </c>
    </row>
    <row r="93" spans="1:17" hidden="1" x14ac:dyDescent="0.3">
      <c r="A93" s="1" t="s">
        <v>32</v>
      </c>
      <c r="B93" s="1" t="s">
        <v>23</v>
      </c>
      <c r="C93" s="2" t="s">
        <v>38</v>
      </c>
      <c r="D93" s="2" t="s">
        <v>43</v>
      </c>
      <c r="E93" s="1">
        <v>1570</v>
      </c>
      <c r="F93" s="2">
        <v>10</v>
      </c>
      <c r="G93" s="2">
        <v>125</v>
      </c>
      <c r="H93" s="2">
        <v>196250</v>
      </c>
      <c r="I93" s="2">
        <v>5887.5</v>
      </c>
      <c r="J93" s="2">
        <v>190362.5</v>
      </c>
      <c r="K93" s="2">
        <v>188400</v>
      </c>
      <c r="L93" s="2">
        <v>1962.5</v>
      </c>
      <c r="M93" s="3">
        <v>41791</v>
      </c>
      <c r="N93" s="4">
        <v>6</v>
      </c>
      <c r="O93" s="2" t="s">
        <v>26</v>
      </c>
      <c r="P93" s="5" t="s">
        <v>22</v>
      </c>
      <c r="Q93" s="2">
        <v>1.25</v>
      </c>
    </row>
    <row r="94" spans="1:17" hidden="1" x14ac:dyDescent="0.3">
      <c r="A94" s="1" t="s">
        <v>31</v>
      </c>
      <c r="B94" s="1" t="s">
        <v>37</v>
      </c>
      <c r="C94" s="2" t="s">
        <v>38</v>
      </c>
      <c r="D94" s="2" t="s">
        <v>43</v>
      </c>
      <c r="E94" s="1">
        <v>1369.5</v>
      </c>
      <c r="F94" s="2">
        <v>10</v>
      </c>
      <c r="G94" s="2">
        <v>12</v>
      </c>
      <c r="H94" s="2">
        <v>16434</v>
      </c>
      <c r="I94" s="2">
        <v>493.02</v>
      </c>
      <c r="J94" s="2">
        <v>15940.98</v>
      </c>
      <c r="K94" s="2">
        <v>4108.5</v>
      </c>
      <c r="L94" s="2">
        <v>11832.48</v>
      </c>
      <c r="M94" s="3">
        <v>41821</v>
      </c>
      <c r="N94" s="4">
        <v>7</v>
      </c>
      <c r="O94" s="2" t="s">
        <v>33</v>
      </c>
      <c r="P94" s="5" t="s">
        <v>22</v>
      </c>
      <c r="Q94" s="2">
        <v>8.64</v>
      </c>
    </row>
    <row r="95" spans="1:17" hidden="1" x14ac:dyDescent="0.3">
      <c r="A95" s="1" t="s">
        <v>32</v>
      </c>
      <c r="B95" s="1" t="s">
        <v>18</v>
      </c>
      <c r="C95" s="2" t="s">
        <v>38</v>
      </c>
      <c r="D95" s="2" t="s">
        <v>43</v>
      </c>
      <c r="E95" s="1">
        <v>2009</v>
      </c>
      <c r="F95" s="2">
        <v>10</v>
      </c>
      <c r="G95" s="2">
        <v>125</v>
      </c>
      <c r="H95" s="2">
        <v>251125</v>
      </c>
      <c r="I95" s="2">
        <v>7533.75</v>
      </c>
      <c r="J95" s="2">
        <v>243591.25</v>
      </c>
      <c r="K95" s="2">
        <v>241080</v>
      </c>
      <c r="L95" s="2">
        <v>2511.25</v>
      </c>
      <c r="M95" s="3">
        <v>41913</v>
      </c>
      <c r="N95" s="4">
        <v>10</v>
      </c>
      <c r="O95" s="2" t="s">
        <v>40</v>
      </c>
      <c r="P95" s="5" t="s">
        <v>22</v>
      </c>
      <c r="Q95" s="2">
        <v>1.25</v>
      </c>
    </row>
    <row r="96" spans="1:17" x14ac:dyDescent="0.3">
      <c r="A96" s="1" t="s">
        <v>32</v>
      </c>
      <c r="B96" s="1" t="s">
        <v>25</v>
      </c>
      <c r="C96" s="2" t="s">
        <v>38</v>
      </c>
      <c r="D96" s="2" t="s">
        <v>43</v>
      </c>
      <c r="E96" s="1">
        <v>1287</v>
      </c>
      <c r="F96" s="2">
        <v>10</v>
      </c>
      <c r="G96" s="2">
        <v>125</v>
      </c>
      <c r="H96" s="2">
        <v>160875</v>
      </c>
      <c r="I96" s="2">
        <v>4826.25</v>
      </c>
      <c r="J96" s="2">
        <v>156048.75</v>
      </c>
      <c r="K96" s="2">
        <v>154440</v>
      </c>
      <c r="L96" s="2">
        <v>1608.75</v>
      </c>
      <c r="M96" s="3">
        <v>41974</v>
      </c>
      <c r="N96" s="4">
        <v>12</v>
      </c>
      <c r="O96" s="2" t="s">
        <v>28</v>
      </c>
      <c r="P96" s="5" t="s">
        <v>22</v>
      </c>
      <c r="Q96" s="2">
        <v>1.25</v>
      </c>
    </row>
    <row r="97" spans="1:17" x14ac:dyDescent="0.3">
      <c r="A97" s="1" t="s">
        <v>32</v>
      </c>
      <c r="B97" s="1" t="s">
        <v>23</v>
      </c>
      <c r="C97" s="2" t="s">
        <v>38</v>
      </c>
      <c r="D97" s="2" t="s">
        <v>43</v>
      </c>
      <c r="E97" s="1">
        <v>1706</v>
      </c>
      <c r="F97" s="2">
        <v>10</v>
      </c>
      <c r="G97" s="2">
        <v>125</v>
      </c>
      <c r="H97" s="2">
        <v>213250</v>
      </c>
      <c r="I97" s="2">
        <v>6397.5</v>
      </c>
      <c r="J97" s="2">
        <v>206852.5</v>
      </c>
      <c r="K97" s="2">
        <v>204720</v>
      </c>
      <c r="L97" s="2">
        <v>2132.5</v>
      </c>
      <c r="M97" s="3">
        <v>41974</v>
      </c>
      <c r="N97" s="4">
        <v>12</v>
      </c>
      <c r="O97" s="2" t="s">
        <v>28</v>
      </c>
      <c r="P97" s="5" t="s">
        <v>22</v>
      </c>
      <c r="Q97" s="2">
        <v>1.25</v>
      </c>
    </row>
    <row r="98" spans="1:17" hidden="1" x14ac:dyDescent="0.3">
      <c r="A98" s="1" t="s">
        <v>17</v>
      </c>
      <c r="B98" s="1" t="s">
        <v>18</v>
      </c>
      <c r="C98" s="2" t="s">
        <v>19</v>
      </c>
      <c r="D98" s="2" t="s">
        <v>43</v>
      </c>
      <c r="E98" s="1">
        <v>831</v>
      </c>
      <c r="F98" s="2">
        <v>3</v>
      </c>
      <c r="G98" s="2">
        <v>20</v>
      </c>
      <c r="H98" s="2">
        <v>16620</v>
      </c>
      <c r="I98" s="2">
        <v>498.6</v>
      </c>
      <c r="J98" s="2">
        <v>16121.4</v>
      </c>
      <c r="K98" s="2">
        <v>8310</v>
      </c>
      <c r="L98" s="2">
        <v>7811.4</v>
      </c>
      <c r="M98" s="3">
        <v>41760</v>
      </c>
      <c r="N98" s="4">
        <v>5</v>
      </c>
      <c r="O98" s="2" t="s">
        <v>44</v>
      </c>
      <c r="P98" s="5" t="s">
        <v>22</v>
      </c>
      <c r="Q98" s="2">
        <v>9.4</v>
      </c>
    </row>
    <row r="99" spans="1:17" hidden="1" x14ac:dyDescent="0.3">
      <c r="A99" s="1" t="s">
        <v>24</v>
      </c>
      <c r="B99" s="1" t="s">
        <v>27</v>
      </c>
      <c r="C99" s="2" t="s">
        <v>29</v>
      </c>
      <c r="D99" s="2" t="s">
        <v>43</v>
      </c>
      <c r="E99" s="1">
        <v>2031</v>
      </c>
      <c r="F99" s="2">
        <v>5</v>
      </c>
      <c r="G99" s="2">
        <v>15</v>
      </c>
      <c r="H99" s="2">
        <v>30465</v>
      </c>
      <c r="I99" s="2">
        <v>1218.5999999999999</v>
      </c>
      <c r="J99" s="2">
        <v>29246.400000000001</v>
      </c>
      <c r="K99" s="2">
        <v>20310</v>
      </c>
      <c r="L99" s="2">
        <v>8936.4000000000015</v>
      </c>
      <c r="M99" s="3">
        <v>41913</v>
      </c>
      <c r="N99" s="4">
        <v>10</v>
      </c>
      <c r="O99" s="2" t="s">
        <v>40</v>
      </c>
      <c r="P99" s="5" t="s">
        <v>22</v>
      </c>
      <c r="Q99" s="2">
        <v>4.4000000000000004</v>
      </c>
    </row>
    <row r="100" spans="1:17" hidden="1" x14ac:dyDescent="0.3">
      <c r="A100" s="1" t="s">
        <v>24</v>
      </c>
      <c r="B100" s="1" t="s">
        <v>27</v>
      </c>
      <c r="C100" s="2" t="s">
        <v>38</v>
      </c>
      <c r="D100" s="2" t="s">
        <v>43</v>
      </c>
      <c r="E100" s="1">
        <v>2031</v>
      </c>
      <c r="F100" s="2">
        <v>10</v>
      </c>
      <c r="G100" s="2">
        <v>15</v>
      </c>
      <c r="H100" s="2">
        <v>30465</v>
      </c>
      <c r="I100" s="2">
        <v>1218.5999999999999</v>
      </c>
      <c r="J100" s="2">
        <v>29246.400000000001</v>
      </c>
      <c r="K100" s="2">
        <v>20310</v>
      </c>
      <c r="L100" s="2">
        <v>8936.4000000000015</v>
      </c>
      <c r="M100" s="3">
        <v>41913</v>
      </c>
      <c r="N100" s="4">
        <v>10</v>
      </c>
      <c r="O100" s="2" t="s">
        <v>40</v>
      </c>
      <c r="P100" s="5" t="s">
        <v>22</v>
      </c>
      <c r="Q100" s="2">
        <v>4.4000000000000004</v>
      </c>
    </row>
    <row r="101" spans="1:17" hidden="1" x14ac:dyDescent="0.3">
      <c r="A101" s="1" t="s">
        <v>34</v>
      </c>
      <c r="B101" s="1" t="s">
        <v>23</v>
      </c>
      <c r="C101" s="2" t="s">
        <v>19</v>
      </c>
      <c r="D101" s="2" t="s">
        <v>43</v>
      </c>
      <c r="E101" s="1">
        <v>2021</v>
      </c>
      <c r="F101" s="2">
        <v>3</v>
      </c>
      <c r="G101" s="2">
        <v>300</v>
      </c>
      <c r="H101" s="2">
        <v>606300</v>
      </c>
      <c r="I101" s="2">
        <v>24252</v>
      </c>
      <c r="J101" s="2">
        <v>582048</v>
      </c>
      <c r="K101" s="2">
        <v>505250</v>
      </c>
      <c r="L101" s="2">
        <v>76798</v>
      </c>
      <c r="M101" s="3">
        <v>41913</v>
      </c>
      <c r="N101" s="4">
        <v>10</v>
      </c>
      <c r="O101" s="2" t="s">
        <v>40</v>
      </c>
      <c r="P101" s="5" t="s">
        <v>22</v>
      </c>
      <c r="Q101" s="2">
        <v>38</v>
      </c>
    </row>
    <row r="102" spans="1:17" x14ac:dyDescent="0.3">
      <c r="A102" s="1" t="s">
        <v>17</v>
      </c>
      <c r="B102" s="1" t="s">
        <v>37</v>
      </c>
      <c r="C102" s="2" t="s">
        <v>19</v>
      </c>
      <c r="D102" s="2" t="s">
        <v>43</v>
      </c>
      <c r="E102" s="1">
        <v>274</v>
      </c>
      <c r="F102" s="2">
        <v>3</v>
      </c>
      <c r="G102" s="2">
        <v>350</v>
      </c>
      <c r="H102" s="2">
        <v>95900</v>
      </c>
      <c r="I102" s="2">
        <v>3836</v>
      </c>
      <c r="J102" s="2">
        <v>92064</v>
      </c>
      <c r="K102" s="2">
        <v>71240</v>
      </c>
      <c r="L102" s="2">
        <v>20824</v>
      </c>
      <c r="M102" s="3">
        <v>41974</v>
      </c>
      <c r="N102" s="4">
        <v>12</v>
      </c>
      <c r="O102" s="2" t="s">
        <v>28</v>
      </c>
      <c r="P102" s="5" t="s">
        <v>22</v>
      </c>
      <c r="Q102" s="2">
        <v>76</v>
      </c>
    </row>
    <row r="103" spans="1:17" hidden="1" x14ac:dyDescent="0.3">
      <c r="A103" s="1" t="s">
        <v>24</v>
      </c>
      <c r="B103" s="1" t="s">
        <v>18</v>
      </c>
      <c r="C103" s="2" t="s">
        <v>29</v>
      </c>
      <c r="D103" s="2" t="s">
        <v>43</v>
      </c>
      <c r="E103" s="1">
        <v>1967</v>
      </c>
      <c r="F103" s="2">
        <v>5</v>
      </c>
      <c r="G103" s="2">
        <v>15</v>
      </c>
      <c r="H103" s="2">
        <v>29505</v>
      </c>
      <c r="I103" s="2">
        <v>1180.2</v>
      </c>
      <c r="J103" s="2">
        <v>28324.799999999999</v>
      </c>
      <c r="K103" s="2">
        <v>19670</v>
      </c>
      <c r="L103" s="2">
        <v>8654.7999999999993</v>
      </c>
      <c r="M103" s="3">
        <v>41699</v>
      </c>
      <c r="N103" s="4">
        <v>3</v>
      </c>
      <c r="O103" s="2" t="s">
        <v>30</v>
      </c>
      <c r="P103" s="5" t="s">
        <v>22</v>
      </c>
      <c r="Q103" s="2">
        <v>4.3999999999999995</v>
      </c>
    </row>
    <row r="104" spans="1:17" hidden="1" x14ac:dyDescent="0.3">
      <c r="A104" s="1" t="s">
        <v>34</v>
      </c>
      <c r="B104" s="1" t="s">
        <v>23</v>
      </c>
      <c r="C104" s="2" t="s">
        <v>29</v>
      </c>
      <c r="D104" s="2" t="s">
        <v>43</v>
      </c>
      <c r="E104" s="1">
        <v>1859</v>
      </c>
      <c r="F104" s="2">
        <v>5</v>
      </c>
      <c r="G104" s="2">
        <v>300</v>
      </c>
      <c r="H104" s="2">
        <v>557700</v>
      </c>
      <c r="I104" s="2">
        <v>22308</v>
      </c>
      <c r="J104" s="2">
        <v>535392</v>
      </c>
      <c r="K104" s="2">
        <v>464750</v>
      </c>
      <c r="L104" s="2">
        <v>70642</v>
      </c>
      <c r="M104" s="3">
        <v>41852</v>
      </c>
      <c r="N104" s="4">
        <v>8</v>
      </c>
      <c r="O104" s="2" t="s">
        <v>35</v>
      </c>
      <c r="P104" s="5" t="s">
        <v>22</v>
      </c>
      <c r="Q104" s="2">
        <v>38</v>
      </c>
    </row>
    <row r="105" spans="1:17" hidden="1" x14ac:dyDescent="0.3">
      <c r="A105" s="1" t="s">
        <v>34</v>
      </c>
      <c r="B105" s="1" t="s">
        <v>23</v>
      </c>
      <c r="C105" s="2" t="s">
        <v>29</v>
      </c>
      <c r="D105" s="2" t="s">
        <v>43</v>
      </c>
      <c r="E105" s="1">
        <v>2021</v>
      </c>
      <c r="F105" s="2">
        <v>5</v>
      </c>
      <c r="G105" s="2">
        <v>300</v>
      </c>
      <c r="H105" s="2">
        <v>606300</v>
      </c>
      <c r="I105" s="2">
        <v>24252</v>
      </c>
      <c r="J105" s="2">
        <v>582048</v>
      </c>
      <c r="K105" s="2">
        <v>505250</v>
      </c>
      <c r="L105" s="2">
        <v>76798</v>
      </c>
      <c r="M105" s="3">
        <v>41913</v>
      </c>
      <c r="N105" s="4">
        <v>10</v>
      </c>
      <c r="O105" s="2" t="s">
        <v>40</v>
      </c>
      <c r="P105" s="5" t="s">
        <v>22</v>
      </c>
      <c r="Q105" s="2">
        <v>38</v>
      </c>
    </row>
    <row r="106" spans="1:17" x14ac:dyDescent="0.3">
      <c r="A106" s="1" t="s">
        <v>32</v>
      </c>
      <c r="B106" s="1" t="s">
        <v>27</v>
      </c>
      <c r="C106" s="2" t="s">
        <v>29</v>
      </c>
      <c r="D106" s="2" t="s">
        <v>43</v>
      </c>
      <c r="E106" s="1">
        <v>1138</v>
      </c>
      <c r="F106" s="2">
        <v>5</v>
      </c>
      <c r="G106" s="2">
        <v>125</v>
      </c>
      <c r="H106" s="2">
        <v>142250</v>
      </c>
      <c r="I106" s="2">
        <v>5690</v>
      </c>
      <c r="J106" s="2">
        <v>136560</v>
      </c>
      <c r="K106" s="2">
        <v>136560</v>
      </c>
      <c r="L106" s="2">
        <v>0</v>
      </c>
      <c r="M106" s="3">
        <v>41974</v>
      </c>
      <c r="N106" s="4">
        <v>12</v>
      </c>
      <c r="O106" s="2" t="s">
        <v>28</v>
      </c>
      <c r="P106" s="5" t="s">
        <v>22</v>
      </c>
      <c r="Q106" s="2">
        <v>0</v>
      </c>
    </row>
    <row r="107" spans="1:17" hidden="1" x14ac:dyDescent="0.3">
      <c r="A107" s="1" t="s">
        <v>17</v>
      </c>
      <c r="B107" s="1" t="s">
        <v>18</v>
      </c>
      <c r="C107" s="2" t="s">
        <v>38</v>
      </c>
      <c r="D107" s="2" t="s">
        <v>43</v>
      </c>
      <c r="E107" s="1">
        <v>4251</v>
      </c>
      <c r="F107" s="2">
        <v>10</v>
      </c>
      <c r="G107" s="2">
        <v>7</v>
      </c>
      <c r="H107" s="2">
        <v>29757</v>
      </c>
      <c r="I107" s="2">
        <v>1190.28</v>
      </c>
      <c r="J107" s="2">
        <v>28566.720000000001</v>
      </c>
      <c r="K107" s="2">
        <v>21255</v>
      </c>
      <c r="L107" s="2">
        <v>7311.7199999999993</v>
      </c>
      <c r="M107" s="3">
        <v>41640</v>
      </c>
      <c r="N107" s="4">
        <v>1</v>
      </c>
      <c r="O107" s="2" t="s">
        <v>21</v>
      </c>
      <c r="P107" s="5" t="s">
        <v>22</v>
      </c>
      <c r="Q107" s="2">
        <v>1.7199999999999998</v>
      </c>
    </row>
    <row r="108" spans="1:17" hidden="1" x14ac:dyDescent="0.3">
      <c r="A108" s="1" t="s">
        <v>32</v>
      </c>
      <c r="B108" s="1" t="s">
        <v>23</v>
      </c>
      <c r="C108" s="2" t="s">
        <v>38</v>
      </c>
      <c r="D108" s="2" t="s">
        <v>43</v>
      </c>
      <c r="E108" s="1">
        <v>795</v>
      </c>
      <c r="F108" s="2">
        <v>10</v>
      </c>
      <c r="G108" s="2">
        <v>125</v>
      </c>
      <c r="H108" s="2">
        <v>99375</v>
      </c>
      <c r="I108" s="2">
        <v>3975</v>
      </c>
      <c r="J108" s="2">
        <v>95400</v>
      </c>
      <c r="K108" s="2">
        <v>95400</v>
      </c>
      <c r="L108" s="2">
        <v>0</v>
      </c>
      <c r="M108" s="3">
        <v>41699</v>
      </c>
      <c r="N108" s="4">
        <v>3</v>
      </c>
      <c r="O108" s="2" t="s">
        <v>30</v>
      </c>
      <c r="P108" s="5" t="s">
        <v>22</v>
      </c>
      <c r="Q108" s="2">
        <v>0</v>
      </c>
    </row>
    <row r="109" spans="1:17" hidden="1" x14ac:dyDescent="0.3">
      <c r="A109" s="1" t="s">
        <v>34</v>
      </c>
      <c r="B109" s="1" t="s">
        <v>23</v>
      </c>
      <c r="C109" s="2" t="s">
        <v>38</v>
      </c>
      <c r="D109" s="2" t="s">
        <v>43</v>
      </c>
      <c r="E109" s="1">
        <v>1414.5</v>
      </c>
      <c r="F109" s="2">
        <v>10</v>
      </c>
      <c r="G109" s="2">
        <v>300</v>
      </c>
      <c r="H109" s="2">
        <v>424350</v>
      </c>
      <c r="I109" s="2">
        <v>16974</v>
      </c>
      <c r="J109" s="2">
        <v>407376</v>
      </c>
      <c r="K109" s="2">
        <v>353625</v>
      </c>
      <c r="L109" s="2">
        <v>53751</v>
      </c>
      <c r="M109" s="3">
        <v>41730</v>
      </c>
      <c r="N109" s="4">
        <v>4</v>
      </c>
      <c r="O109" s="2" t="s">
        <v>42</v>
      </c>
      <c r="P109" s="5" t="s">
        <v>22</v>
      </c>
      <c r="Q109" s="2">
        <v>38</v>
      </c>
    </row>
    <row r="110" spans="1:17" hidden="1" x14ac:dyDescent="0.3">
      <c r="A110" s="1" t="s">
        <v>34</v>
      </c>
      <c r="B110" s="1" t="s">
        <v>37</v>
      </c>
      <c r="C110" s="2" t="s">
        <v>38</v>
      </c>
      <c r="D110" s="2" t="s">
        <v>43</v>
      </c>
      <c r="E110" s="1">
        <v>2918</v>
      </c>
      <c r="F110" s="2">
        <v>10</v>
      </c>
      <c r="G110" s="2">
        <v>300</v>
      </c>
      <c r="H110" s="2">
        <v>875400</v>
      </c>
      <c r="I110" s="2">
        <v>35016</v>
      </c>
      <c r="J110" s="2">
        <v>840384</v>
      </c>
      <c r="K110" s="2">
        <v>729500</v>
      </c>
      <c r="L110" s="2">
        <v>110884</v>
      </c>
      <c r="M110" s="3">
        <v>41760</v>
      </c>
      <c r="N110" s="4">
        <v>5</v>
      </c>
      <c r="O110" s="2" t="s">
        <v>44</v>
      </c>
      <c r="P110" s="5" t="s">
        <v>22</v>
      </c>
      <c r="Q110" s="2">
        <v>38</v>
      </c>
    </row>
    <row r="111" spans="1:17" hidden="1" x14ac:dyDescent="0.3">
      <c r="A111" s="1" t="s">
        <v>17</v>
      </c>
      <c r="B111" s="1" t="s">
        <v>37</v>
      </c>
      <c r="C111" s="2" t="s">
        <v>38</v>
      </c>
      <c r="D111" s="2" t="s">
        <v>43</v>
      </c>
      <c r="E111" s="1">
        <v>3450</v>
      </c>
      <c r="F111" s="2">
        <v>10</v>
      </c>
      <c r="G111" s="2">
        <v>350</v>
      </c>
      <c r="H111" s="2">
        <v>1207500</v>
      </c>
      <c r="I111" s="2">
        <v>48300</v>
      </c>
      <c r="J111" s="2">
        <v>1159200</v>
      </c>
      <c r="K111" s="2">
        <v>897000</v>
      </c>
      <c r="L111" s="2">
        <v>262200</v>
      </c>
      <c r="M111" s="3">
        <v>41821</v>
      </c>
      <c r="N111" s="4">
        <v>7</v>
      </c>
      <c r="O111" s="2" t="s">
        <v>33</v>
      </c>
      <c r="P111" s="5" t="s">
        <v>22</v>
      </c>
      <c r="Q111" s="2">
        <v>76</v>
      </c>
    </row>
    <row r="112" spans="1:17" hidden="1" x14ac:dyDescent="0.3">
      <c r="A112" s="1" t="s">
        <v>32</v>
      </c>
      <c r="B112" s="1" t="s">
        <v>25</v>
      </c>
      <c r="C112" s="2" t="s">
        <v>38</v>
      </c>
      <c r="D112" s="2" t="s">
        <v>43</v>
      </c>
      <c r="E112" s="1">
        <v>2988</v>
      </c>
      <c r="F112" s="2">
        <v>10</v>
      </c>
      <c r="G112" s="2">
        <v>125</v>
      </c>
      <c r="H112" s="2">
        <v>373500</v>
      </c>
      <c r="I112" s="2">
        <v>14940</v>
      </c>
      <c r="J112" s="2">
        <v>358560</v>
      </c>
      <c r="K112" s="2">
        <v>358560</v>
      </c>
      <c r="L112" s="2">
        <v>0</v>
      </c>
      <c r="M112" s="3">
        <v>41821</v>
      </c>
      <c r="N112" s="4">
        <v>7</v>
      </c>
      <c r="O112" s="2" t="s">
        <v>33</v>
      </c>
      <c r="P112" s="5" t="s">
        <v>22</v>
      </c>
      <c r="Q112" s="2">
        <v>0</v>
      </c>
    </row>
    <row r="113" spans="1:17" hidden="1" x14ac:dyDescent="0.3">
      <c r="A113" s="1" t="s">
        <v>24</v>
      </c>
      <c r="B113" s="1" t="s">
        <v>18</v>
      </c>
      <c r="C113" s="2" t="s">
        <v>38</v>
      </c>
      <c r="D113" s="2" t="s">
        <v>43</v>
      </c>
      <c r="E113" s="1">
        <v>218</v>
      </c>
      <c r="F113" s="2">
        <v>10</v>
      </c>
      <c r="G113" s="2">
        <v>15</v>
      </c>
      <c r="H113" s="2">
        <v>3270</v>
      </c>
      <c r="I113" s="2">
        <v>130.80000000000001</v>
      </c>
      <c r="J113" s="2">
        <v>3139.2</v>
      </c>
      <c r="K113" s="2">
        <v>2180</v>
      </c>
      <c r="L113" s="2">
        <v>959.19999999999982</v>
      </c>
      <c r="M113" s="3">
        <v>41883</v>
      </c>
      <c r="N113" s="4">
        <v>9</v>
      </c>
      <c r="O113" s="2" t="s">
        <v>36</v>
      </c>
      <c r="P113" s="5" t="s">
        <v>22</v>
      </c>
      <c r="Q113" s="2">
        <v>4.3999999999999995</v>
      </c>
    </row>
    <row r="114" spans="1:17" hidden="1" x14ac:dyDescent="0.3">
      <c r="A114" s="1" t="s">
        <v>17</v>
      </c>
      <c r="B114" s="1" t="s">
        <v>18</v>
      </c>
      <c r="C114" s="2" t="s">
        <v>38</v>
      </c>
      <c r="D114" s="2" t="s">
        <v>43</v>
      </c>
      <c r="E114" s="1">
        <v>2074</v>
      </c>
      <c r="F114" s="2">
        <v>10</v>
      </c>
      <c r="G114" s="2">
        <v>20</v>
      </c>
      <c r="H114" s="2">
        <v>41480</v>
      </c>
      <c r="I114" s="2">
        <v>1659.2</v>
      </c>
      <c r="J114" s="2">
        <v>39820.800000000003</v>
      </c>
      <c r="K114" s="2">
        <v>20740</v>
      </c>
      <c r="L114" s="2">
        <v>19080.800000000003</v>
      </c>
      <c r="M114" s="3">
        <v>41883</v>
      </c>
      <c r="N114" s="4">
        <v>9</v>
      </c>
      <c r="O114" s="2" t="s">
        <v>36</v>
      </c>
      <c r="P114" s="5" t="s">
        <v>22</v>
      </c>
      <c r="Q114" s="2">
        <v>9.2000000000000011</v>
      </c>
    </row>
    <row r="115" spans="1:17" hidden="1" x14ac:dyDescent="0.3">
      <c r="A115" s="1" t="s">
        <v>17</v>
      </c>
      <c r="B115" s="1" t="s">
        <v>37</v>
      </c>
      <c r="C115" s="2" t="s">
        <v>38</v>
      </c>
      <c r="D115" s="2" t="s">
        <v>43</v>
      </c>
      <c r="E115" s="1">
        <v>1056</v>
      </c>
      <c r="F115" s="2">
        <v>10</v>
      </c>
      <c r="G115" s="2">
        <v>20</v>
      </c>
      <c r="H115" s="2">
        <v>21120</v>
      </c>
      <c r="I115" s="2">
        <v>844.8</v>
      </c>
      <c r="J115" s="2">
        <v>20275.2</v>
      </c>
      <c r="K115" s="2">
        <v>10560</v>
      </c>
      <c r="L115" s="2">
        <v>9715.2000000000007</v>
      </c>
      <c r="M115" s="3">
        <v>41883</v>
      </c>
      <c r="N115" s="4">
        <v>9</v>
      </c>
      <c r="O115" s="2" t="s">
        <v>36</v>
      </c>
      <c r="P115" s="5" t="s">
        <v>22</v>
      </c>
      <c r="Q115" s="2">
        <v>9.2000000000000011</v>
      </c>
    </row>
    <row r="116" spans="1:17" x14ac:dyDescent="0.3">
      <c r="A116" s="1" t="s">
        <v>17</v>
      </c>
      <c r="B116" s="1" t="s">
        <v>37</v>
      </c>
      <c r="C116" s="2" t="s">
        <v>38</v>
      </c>
      <c r="D116" s="2" t="s">
        <v>43</v>
      </c>
      <c r="E116" s="1">
        <v>274</v>
      </c>
      <c r="F116" s="2">
        <v>10</v>
      </c>
      <c r="G116" s="2">
        <v>350</v>
      </c>
      <c r="H116" s="2">
        <v>95900</v>
      </c>
      <c r="I116" s="2">
        <v>3836</v>
      </c>
      <c r="J116" s="2">
        <v>92064</v>
      </c>
      <c r="K116" s="2">
        <v>71240</v>
      </c>
      <c r="L116" s="2">
        <v>20824</v>
      </c>
      <c r="M116" s="3">
        <v>41974</v>
      </c>
      <c r="N116" s="4">
        <v>12</v>
      </c>
      <c r="O116" s="2" t="s">
        <v>28</v>
      </c>
      <c r="P116" s="5" t="s">
        <v>22</v>
      </c>
      <c r="Q116" s="2">
        <v>76</v>
      </c>
    </row>
    <row r="117" spans="1:17" x14ac:dyDescent="0.3">
      <c r="A117" s="1" t="s">
        <v>32</v>
      </c>
      <c r="B117" s="1" t="s">
        <v>27</v>
      </c>
      <c r="C117" s="2" t="s">
        <v>38</v>
      </c>
      <c r="D117" s="2" t="s">
        <v>43</v>
      </c>
      <c r="E117" s="1">
        <v>1138</v>
      </c>
      <c r="F117" s="2">
        <v>10</v>
      </c>
      <c r="G117" s="2">
        <v>125</v>
      </c>
      <c r="H117" s="2">
        <v>142250</v>
      </c>
      <c r="I117" s="2">
        <v>5690</v>
      </c>
      <c r="J117" s="2">
        <v>136560</v>
      </c>
      <c r="K117" s="2">
        <v>136560</v>
      </c>
      <c r="L117" s="2">
        <v>0</v>
      </c>
      <c r="M117" s="3">
        <v>41974</v>
      </c>
      <c r="N117" s="4">
        <v>12</v>
      </c>
      <c r="O117" s="2" t="s">
        <v>28</v>
      </c>
      <c r="P117" s="5" t="s">
        <v>22</v>
      </c>
      <c r="Q117" s="2">
        <v>0</v>
      </c>
    </row>
    <row r="118" spans="1:17" hidden="1" x14ac:dyDescent="0.3">
      <c r="A118" s="1" t="s">
        <v>17</v>
      </c>
      <c r="B118" s="1" t="s">
        <v>27</v>
      </c>
      <c r="C118" s="2" t="s">
        <v>41</v>
      </c>
      <c r="D118" s="2" t="s">
        <v>43</v>
      </c>
      <c r="E118" s="1">
        <v>1865</v>
      </c>
      <c r="F118" s="2">
        <v>260</v>
      </c>
      <c r="G118" s="2">
        <v>350</v>
      </c>
      <c r="H118" s="2">
        <v>652750</v>
      </c>
      <c r="I118" s="2">
        <v>26110</v>
      </c>
      <c r="J118" s="2">
        <v>626640</v>
      </c>
      <c r="K118" s="2">
        <v>484900</v>
      </c>
      <c r="L118" s="2">
        <v>141740</v>
      </c>
      <c r="M118" s="3">
        <v>41671</v>
      </c>
      <c r="N118" s="4">
        <v>2</v>
      </c>
      <c r="O118" s="2" t="s">
        <v>39</v>
      </c>
      <c r="P118" s="5" t="s">
        <v>22</v>
      </c>
      <c r="Q118" s="2">
        <v>76</v>
      </c>
    </row>
    <row r="119" spans="1:17" hidden="1" x14ac:dyDescent="0.3">
      <c r="A119" s="1" t="s">
        <v>32</v>
      </c>
      <c r="B119" s="1" t="s">
        <v>27</v>
      </c>
      <c r="C119" s="2" t="s">
        <v>41</v>
      </c>
      <c r="D119" s="2" t="s">
        <v>43</v>
      </c>
      <c r="E119" s="1">
        <v>1074</v>
      </c>
      <c r="F119" s="2">
        <v>260</v>
      </c>
      <c r="G119" s="2">
        <v>125</v>
      </c>
      <c r="H119" s="2">
        <v>134250</v>
      </c>
      <c r="I119" s="2">
        <v>5370</v>
      </c>
      <c r="J119" s="2">
        <v>128880</v>
      </c>
      <c r="K119" s="2">
        <v>128880</v>
      </c>
      <c r="L119" s="2">
        <v>0</v>
      </c>
      <c r="M119" s="3">
        <v>41730</v>
      </c>
      <c r="N119" s="4">
        <v>4</v>
      </c>
      <c r="O119" s="2" t="s">
        <v>42</v>
      </c>
      <c r="P119" s="5" t="s">
        <v>22</v>
      </c>
      <c r="Q119" s="2">
        <v>0</v>
      </c>
    </row>
    <row r="120" spans="1:17" hidden="1" x14ac:dyDescent="0.3">
      <c r="A120" s="1" t="s">
        <v>17</v>
      </c>
      <c r="B120" s="1" t="s">
        <v>23</v>
      </c>
      <c r="C120" s="2" t="s">
        <v>41</v>
      </c>
      <c r="D120" s="2" t="s">
        <v>43</v>
      </c>
      <c r="E120" s="1">
        <v>1907</v>
      </c>
      <c r="F120" s="2">
        <v>260</v>
      </c>
      <c r="G120" s="2">
        <v>350</v>
      </c>
      <c r="H120" s="2">
        <v>667450</v>
      </c>
      <c r="I120" s="2">
        <v>26698</v>
      </c>
      <c r="J120" s="2">
        <v>640752</v>
      </c>
      <c r="K120" s="2">
        <v>495820</v>
      </c>
      <c r="L120" s="2">
        <v>144932</v>
      </c>
      <c r="M120" s="3">
        <v>41883</v>
      </c>
      <c r="N120" s="4">
        <v>9</v>
      </c>
      <c r="O120" s="2" t="s">
        <v>36</v>
      </c>
      <c r="P120" s="5" t="s">
        <v>22</v>
      </c>
      <c r="Q120" s="2">
        <v>76</v>
      </c>
    </row>
    <row r="121" spans="1:17" hidden="1" x14ac:dyDescent="0.3">
      <c r="A121" s="1" t="s">
        <v>17</v>
      </c>
      <c r="B121" s="1" t="s">
        <v>23</v>
      </c>
      <c r="C121" s="2" t="s">
        <v>38</v>
      </c>
      <c r="D121" s="2" t="s">
        <v>46</v>
      </c>
      <c r="E121" s="1">
        <v>1372</v>
      </c>
      <c r="F121" s="2">
        <v>10</v>
      </c>
      <c r="G121" s="2">
        <v>7</v>
      </c>
      <c r="H121" s="2">
        <v>9604</v>
      </c>
      <c r="I121" s="2">
        <v>480.2</v>
      </c>
      <c r="J121" s="2">
        <v>9123.7999999999993</v>
      </c>
      <c r="K121" s="2">
        <v>6860</v>
      </c>
      <c r="L121" s="2">
        <v>2263.7999999999993</v>
      </c>
      <c r="M121" s="3">
        <v>41640</v>
      </c>
      <c r="N121" s="4">
        <v>1</v>
      </c>
      <c r="O121" s="2" t="s">
        <v>21</v>
      </c>
      <c r="P121" s="5" t="s">
        <v>22</v>
      </c>
      <c r="Q121" s="2">
        <v>1.6499999999999995</v>
      </c>
    </row>
    <row r="122" spans="1:17" hidden="1" x14ac:dyDescent="0.3">
      <c r="A122" s="1" t="s">
        <v>17</v>
      </c>
      <c r="B122" s="1" t="s">
        <v>27</v>
      </c>
      <c r="C122" s="2" t="s">
        <v>38</v>
      </c>
      <c r="D122" s="2" t="s">
        <v>46</v>
      </c>
      <c r="E122" s="1">
        <v>2689</v>
      </c>
      <c r="F122" s="2">
        <v>10</v>
      </c>
      <c r="G122" s="2">
        <v>7</v>
      </c>
      <c r="H122" s="2">
        <v>18823</v>
      </c>
      <c r="I122" s="2">
        <v>941.15</v>
      </c>
      <c r="J122" s="2">
        <v>17881.849999999999</v>
      </c>
      <c r="K122" s="2">
        <v>13445</v>
      </c>
      <c r="L122" s="2">
        <v>4436.8499999999985</v>
      </c>
      <c r="M122" s="3">
        <v>41913</v>
      </c>
      <c r="N122" s="4">
        <v>10</v>
      </c>
      <c r="O122" s="2" t="s">
        <v>40</v>
      </c>
      <c r="P122" s="5" t="s">
        <v>22</v>
      </c>
      <c r="Q122" s="2">
        <v>1.6499999999999995</v>
      </c>
    </row>
    <row r="123" spans="1:17" x14ac:dyDescent="0.3">
      <c r="A123" s="1" t="s">
        <v>31</v>
      </c>
      <c r="B123" s="1" t="s">
        <v>18</v>
      </c>
      <c r="C123" s="2" t="s">
        <v>38</v>
      </c>
      <c r="D123" s="2" t="s">
        <v>46</v>
      </c>
      <c r="E123" s="1">
        <v>2431</v>
      </c>
      <c r="F123" s="2">
        <v>10</v>
      </c>
      <c r="G123" s="2">
        <v>12</v>
      </c>
      <c r="H123" s="2">
        <v>29172</v>
      </c>
      <c r="I123" s="2">
        <v>1458.6</v>
      </c>
      <c r="J123" s="2">
        <v>27713.4</v>
      </c>
      <c r="K123" s="2">
        <v>7293</v>
      </c>
      <c r="L123" s="2">
        <v>20420.400000000001</v>
      </c>
      <c r="M123" s="3">
        <v>41974</v>
      </c>
      <c r="N123" s="4">
        <v>12</v>
      </c>
      <c r="O123" s="2" t="s">
        <v>28</v>
      </c>
      <c r="P123" s="5" t="s">
        <v>22</v>
      </c>
      <c r="Q123" s="2">
        <v>8.4</v>
      </c>
    </row>
    <row r="124" spans="1:17" hidden="1" x14ac:dyDescent="0.3">
      <c r="A124" s="1" t="s">
        <v>17</v>
      </c>
      <c r="B124" s="1" t="s">
        <v>27</v>
      </c>
      <c r="C124" s="2" t="s">
        <v>41</v>
      </c>
      <c r="D124" s="2" t="s">
        <v>46</v>
      </c>
      <c r="E124" s="1">
        <v>1683</v>
      </c>
      <c r="F124" s="2">
        <v>260</v>
      </c>
      <c r="G124" s="2">
        <v>7</v>
      </c>
      <c r="H124" s="2">
        <v>11781</v>
      </c>
      <c r="I124" s="2">
        <v>589.04999999999995</v>
      </c>
      <c r="J124" s="2">
        <v>11191.95</v>
      </c>
      <c r="K124" s="2">
        <v>8415</v>
      </c>
      <c r="L124" s="2">
        <v>2776.9500000000007</v>
      </c>
      <c r="M124" s="3">
        <v>41821</v>
      </c>
      <c r="N124" s="4">
        <v>7</v>
      </c>
      <c r="O124" s="2" t="s">
        <v>33</v>
      </c>
      <c r="P124" s="5" t="s">
        <v>22</v>
      </c>
      <c r="Q124" s="2">
        <v>1.6500000000000004</v>
      </c>
    </row>
    <row r="125" spans="1:17" hidden="1" x14ac:dyDescent="0.3">
      <c r="A125" s="1" t="s">
        <v>31</v>
      </c>
      <c r="B125" s="1" t="s">
        <v>27</v>
      </c>
      <c r="C125" s="2" t="s">
        <v>41</v>
      </c>
      <c r="D125" s="2" t="s">
        <v>46</v>
      </c>
      <c r="E125" s="1">
        <v>1123</v>
      </c>
      <c r="F125" s="2">
        <v>260</v>
      </c>
      <c r="G125" s="2">
        <v>12</v>
      </c>
      <c r="H125" s="2">
        <v>13476</v>
      </c>
      <c r="I125" s="2">
        <v>673.8</v>
      </c>
      <c r="J125" s="2">
        <v>12802.2</v>
      </c>
      <c r="K125" s="2">
        <v>3369</v>
      </c>
      <c r="L125" s="2">
        <v>9433.2000000000007</v>
      </c>
      <c r="M125" s="3">
        <v>41852</v>
      </c>
      <c r="N125" s="4">
        <v>8</v>
      </c>
      <c r="O125" s="2" t="s">
        <v>35</v>
      </c>
      <c r="P125" s="5" t="s">
        <v>22</v>
      </c>
      <c r="Q125" s="2">
        <v>8.4</v>
      </c>
    </row>
    <row r="126" spans="1:17" hidden="1" x14ac:dyDescent="0.3">
      <c r="A126" s="1" t="s">
        <v>31</v>
      </c>
      <c r="B126" s="1" t="s">
        <v>25</v>
      </c>
      <c r="C126" s="2" t="s">
        <v>19</v>
      </c>
      <c r="D126" s="2" t="s">
        <v>46</v>
      </c>
      <c r="E126" s="1">
        <v>1865</v>
      </c>
      <c r="F126" s="2">
        <v>3</v>
      </c>
      <c r="G126" s="2">
        <v>12</v>
      </c>
      <c r="H126" s="2">
        <v>22380</v>
      </c>
      <c r="I126" s="2">
        <v>1119</v>
      </c>
      <c r="J126" s="2">
        <v>21261</v>
      </c>
      <c r="K126" s="2">
        <v>5595</v>
      </c>
      <c r="L126" s="2">
        <v>15666</v>
      </c>
      <c r="M126" s="3">
        <v>41671</v>
      </c>
      <c r="N126" s="4">
        <v>2</v>
      </c>
      <c r="O126" s="2" t="s">
        <v>39</v>
      </c>
      <c r="P126" s="5" t="s">
        <v>22</v>
      </c>
      <c r="Q126" s="2">
        <v>8.4</v>
      </c>
    </row>
    <row r="127" spans="1:17" hidden="1" x14ac:dyDescent="0.3">
      <c r="A127" s="1" t="s">
        <v>31</v>
      </c>
      <c r="B127" s="1" t="s">
        <v>23</v>
      </c>
      <c r="C127" s="2" t="s">
        <v>19</v>
      </c>
      <c r="D127" s="2" t="s">
        <v>46</v>
      </c>
      <c r="E127" s="1">
        <v>1116</v>
      </c>
      <c r="F127" s="2">
        <v>3</v>
      </c>
      <c r="G127" s="2">
        <v>12</v>
      </c>
      <c r="H127" s="2">
        <v>13392</v>
      </c>
      <c r="I127" s="2">
        <v>669.6</v>
      </c>
      <c r="J127" s="2">
        <v>12722.4</v>
      </c>
      <c r="K127" s="2">
        <v>3348</v>
      </c>
      <c r="L127" s="2">
        <v>9374.4</v>
      </c>
      <c r="M127" s="3">
        <v>41671</v>
      </c>
      <c r="N127" s="4">
        <v>2</v>
      </c>
      <c r="O127" s="2" t="s">
        <v>39</v>
      </c>
      <c r="P127" s="5" t="s">
        <v>22</v>
      </c>
      <c r="Q127" s="2">
        <v>8.4</v>
      </c>
    </row>
    <row r="128" spans="1:17" hidden="1" x14ac:dyDescent="0.3">
      <c r="A128" s="1" t="s">
        <v>17</v>
      </c>
      <c r="B128" s="1" t="s">
        <v>25</v>
      </c>
      <c r="C128" s="2" t="s">
        <v>19</v>
      </c>
      <c r="D128" s="2" t="s">
        <v>46</v>
      </c>
      <c r="E128" s="1">
        <v>1563</v>
      </c>
      <c r="F128" s="2">
        <v>3</v>
      </c>
      <c r="G128" s="2">
        <v>20</v>
      </c>
      <c r="H128" s="2">
        <v>31260</v>
      </c>
      <c r="I128" s="2">
        <v>1563</v>
      </c>
      <c r="J128" s="2">
        <v>29697</v>
      </c>
      <c r="K128" s="2">
        <v>15630</v>
      </c>
      <c r="L128" s="2">
        <v>14067</v>
      </c>
      <c r="M128" s="3">
        <v>41760</v>
      </c>
      <c r="N128" s="4">
        <v>5</v>
      </c>
      <c r="O128" s="2" t="s">
        <v>44</v>
      </c>
      <c r="P128" s="5" t="s">
        <v>22</v>
      </c>
      <c r="Q128" s="2">
        <v>9</v>
      </c>
    </row>
    <row r="129" spans="1:17" hidden="1" x14ac:dyDescent="0.3">
      <c r="A129" s="1" t="s">
        <v>34</v>
      </c>
      <c r="B129" s="1" t="s">
        <v>37</v>
      </c>
      <c r="C129" s="2" t="s">
        <v>19</v>
      </c>
      <c r="D129" s="2" t="s">
        <v>46</v>
      </c>
      <c r="E129" s="1">
        <v>991</v>
      </c>
      <c r="F129" s="2">
        <v>3</v>
      </c>
      <c r="G129" s="2">
        <v>300</v>
      </c>
      <c r="H129" s="2">
        <v>297300</v>
      </c>
      <c r="I129" s="2">
        <v>14865</v>
      </c>
      <c r="J129" s="2">
        <v>282435</v>
      </c>
      <c r="K129" s="2">
        <v>247750</v>
      </c>
      <c r="L129" s="2">
        <v>34685</v>
      </c>
      <c r="M129" s="3">
        <v>41791</v>
      </c>
      <c r="N129" s="4">
        <v>6</v>
      </c>
      <c r="O129" s="2" t="s">
        <v>26</v>
      </c>
      <c r="P129" s="5" t="s">
        <v>22</v>
      </c>
      <c r="Q129" s="2">
        <v>35</v>
      </c>
    </row>
    <row r="130" spans="1:17" hidden="1" x14ac:dyDescent="0.3">
      <c r="A130" s="1" t="s">
        <v>24</v>
      </c>
      <c r="B130" s="1" t="s">
        <v>27</v>
      </c>
      <c r="C130" s="2" t="s">
        <v>19</v>
      </c>
      <c r="D130" s="2" t="s">
        <v>46</v>
      </c>
      <c r="E130" s="1">
        <v>2791</v>
      </c>
      <c r="F130" s="2">
        <v>3</v>
      </c>
      <c r="G130" s="2">
        <v>15</v>
      </c>
      <c r="H130" s="2">
        <v>41865</v>
      </c>
      <c r="I130" s="2">
        <v>2093.25</v>
      </c>
      <c r="J130" s="2">
        <v>39771.75</v>
      </c>
      <c r="K130" s="2">
        <v>27910</v>
      </c>
      <c r="L130" s="2">
        <v>11861.75</v>
      </c>
      <c r="M130" s="3">
        <v>41944</v>
      </c>
      <c r="N130" s="4">
        <v>11</v>
      </c>
      <c r="O130" s="2" t="s">
        <v>45</v>
      </c>
      <c r="P130" s="5" t="s">
        <v>22</v>
      </c>
      <c r="Q130" s="2">
        <v>4.25</v>
      </c>
    </row>
    <row r="131" spans="1:17" x14ac:dyDescent="0.3">
      <c r="A131" s="1" t="s">
        <v>17</v>
      </c>
      <c r="B131" s="1" t="s">
        <v>37</v>
      </c>
      <c r="C131" s="2" t="s">
        <v>19</v>
      </c>
      <c r="D131" s="2" t="s">
        <v>46</v>
      </c>
      <c r="E131" s="1">
        <v>570</v>
      </c>
      <c r="F131" s="2">
        <v>3</v>
      </c>
      <c r="G131" s="2">
        <v>7</v>
      </c>
      <c r="H131" s="2">
        <v>3990</v>
      </c>
      <c r="I131" s="2">
        <v>199.5</v>
      </c>
      <c r="J131" s="2">
        <v>3790.5</v>
      </c>
      <c r="K131" s="2">
        <v>2850</v>
      </c>
      <c r="L131" s="2">
        <v>940.5</v>
      </c>
      <c r="M131" s="3">
        <v>41974</v>
      </c>
      <c r="N131" s="4">
        <v>12</v>
      </c>
      <c r="O131" s="2" t="s">
        <v>28</v>
      </c>
      <c r="P131" s="5" t="s">
        <v>22</v>
      </c>
      <c r="Q131" s="2">
        <v>1.65</v>
      </c>
    </row>
    <row r="132" spans="1:17" x14ac:dyDescent="0.3">
      <c r="A132" s="1" t="s">
        <v>17</v>
      </c>
      <c r="B132" s="1" t="s">
        <v>25</v>
      </c>
      <c r="C132" s="2" t="s">
        <v>19</v>
      </c>
      <c r="D132" s="2" t="s">
        <v>46</v>
      </c>
      <c r="E132" s="1">
        <v>2487</v>
      </c>
      <c r="F132" s="2">
        <v>3</v>
      </c>
      <c r="G132" s="2">
        <v>7</v>
      </c>
      <c r="H132" s="2">
        <v>17409</v>
      </c>
      <c r="I132" s="2">
        <v>870.45</v>
      </c>
      <c r="J132" s="2">
        <v>16538.55</v>
      </c>
      <c r="K132" s="2">
        <v>12435</v>
      </c>
      <c r="L132" s="2">
        <v>4103.5499999999993</v>
      </c>
      <c r="M132" s="3">
        <v>41974</v>
      </c>
      <c r="N132" s="4">
        <v>12</v>
      </c>
      <c r="O132" s="2" t="s">
        <v>28</v>
      </c>
      <c r="P132" s="5" t="s">
        <v>22</v>
      </c>
      <c r="Q132" s="2">
        <v>1.6499999999999997</v>
      </c>
    </row>
    <row r="133" spans="1:17" hidden="1" x14ac:dyDescent="0.3">
      <c r="A133" s="1" t="s">
        <v>17</v>
      </c>
      <c r="B133" s="1" t="s">
        <v>25</v>
      </c>
      <c r="C133" s="2" t="s">
        <v>29</v>
      </c>
      <c r="D133" s="2" t="s">
        <v>46</v>
      </c>
      <c r="E133" s="1">
        <v>1384.5</v>
      </c>
      <c r="F133" s="2">
        <v>5</v>
      </c>
      <c r="G133" s="2">
        <v>350</v>
      </c>
      <c r="H133" s="2">
        <v>484575</v>
      </c>
      <c r="I133" s="2">
        <v>24228.75</v>
      </c>
      <c r="J133" s="2">
        <v>460346.25</v>
      </c>
      <c r="K133" s="2">
        <v>359970</v>
      </c>
      <c r="L133" s="2">
        <v>100376.25</v>
      </c>
      <c r="M133" s="3">
        <v>41640</v>
      </c>
      <c r="N133" s="4">
        <v>1</v>
      </c>
      <c r="O133" s="2" t="s">
        <v>21</v>
      </c>
      <c r="P133" s="5" t="s">
        <v>22</v>
      </c>
      <c r="Q133" s="2">
        <v>72.5</v>
      </c>
    </row>
    <row r="134" spans="1:17" hidden="1" x14ac:dyDescent="0.3">
      <c r="A134" s="1" t="s">
        <v>31</v>
      </c>
      <c r="B134" s="1" t="s">
        <v>23</v>
      </c>
      <c r="C134" s="2" t="s">
        <v>29</v>
      </c>
      <c r="D134" s="2" t="s">
        <v>46</v>
      </c>
      <c r="E134" s="1">
        <v>2342</v>
      </c>
      <c r="F134" s="2">
        <v>5</v>
      </c>
      <c r="G134" s="2">
        <v>12</v>
      </c>
      <c r="H134" s="2">
        <v>28104</v>
      </c>
      <c r="I134" s="2">
        <v>1405.2</v>
      </c>
      <c r="J134" s="2">
        <v>26698.799999999999</v>
      </c>
      <c r="K134" s="2">
        <v>7026</v>
      </c>
      <c r="L134" s="2">
        <v>19672.8</v>
      </c>
      <c r="M134" s="3">
        <v>41944</v>
      </c>
      <c r="N134" s="4">
        <v>11</v>
      </c>
      <c r="O134" s="2" t="s">
        <v>45</v>
      </c>
      <c r="P134" s="5" t="s">
        <v>22</v>
      </c>
      <c r="Q134" s="2">
        <v>8.4</v>
      </c>
    </row>
    <row r="135" spans="1:17" hidden="1" x14ac:dyDescent="0.3">
      <c r="A135" s="1" t="s">
        <v>17</v>
      </c>
      <c r="B135" s="1" t="s">
        <v>25</v>
      </c>
      <c r="C135" s="2" t="s">
        <v>38</v>
      </c>
      <c r="D135" s="2" t="s">
        <v>46</v>
      </c>
      <c r="E135" s="1">
        <v>1303</v>
      </c>
      <c r="F135" s="2">
        <v>10</v>
      </c>
      <c r="G135" s="2">
        <v>20</v>
      </c>
      <c r="H135" s="2">
        <v>26060</v>
      </c>
      <c r="I135" s="2">
        <v>1303</v>
      </c>
      <c r="J135" s="2">
        <v>24757</v>
      </c>
      <c r="K135" s="2">
        <v>13030</v>
      </c>
      <c r="L135" s="2">
        <v>11727</v>
      </c>
      <c r="M135" s="3">
        <v>41671</v>
      </c>
      <c r="N135" s="4">
        <v>2</v>
      </c>
      <c r="O135" s="2" t="s">
        <v>39</v>
      </c>
      <c r="P135" s="5" t="s">
        <v>22</v>
      </c>
      <c r="Q135" s="2">
        <v>9</v>
      </c>
    </row>
    <row r="136" spans="1:17" hidden="1" x14ac:dyDescent="0.3">
      <c r="A136" s="1" t="s">
        <v>34</v>
      </c>
      <c r="B136" s="1" t="s">
        <v>27</v>
      </c>
      <c r="C136" s="2" t="s">
        <v>38</v>
      </c>
      <c r="D136" s="2" t="s">
        <v>46</v>
      </c>
      <c r="E136" s="1">
        <v>1607</v>
      </c>
      <c r="F136" s="2">
        <v>10</v>
      </c>
      <c r="G136" s="2">
        <v>300</v>
      </c>
      <c r="H136" s="2">
        <v>482100</v>
      </c>
      <c r="I136" s="2">
        <v>24105</v>
      </c>
      <c r="J136" s="2">
        <v>457995</v>
      </c>
      <c r="K136" s="2">
        <v>401750</v>
      </c>
      <c r="L136" s="2">
        <v>56245</v>
      </c>
      <c r="M136" s="3">
        <v>41730</v>
      </c>
      <c r="N136" s="4">
        <v>4</v>
      </c>
      <c r="O136" s="2" t="s">
        <v>42</v>
      </c>
      <c r="P136" s="5" t="s">
        <v>22</v>
      </c>
      <c r="Q136" s="2">
        <v>35</v>
      </c>
    </row>
    <row r="137" spans="1:17" hidden="1" x14ac:dyDescent="0.3">
      <c r="A137" s="1" t="s">
        <v>17</v>
      </c>
      <c r="B137" s="1" t="s">
        <v>37</v>
      </c>
      <c r="C137" s="2" t="s">
        <v>38</v>
      </c>
      <c r="D137" s="2" t="s">
        <v>46</v>
      </c>
      <c r="E137" s="1">
        <v>2327</v>
      </c>
      <c r="F137" s="2">
        <v>10</v>
      </c>
      <c r="G137" s="2">
        <v>7</v>
      </c>
      <c r="H137" s="2">
        <v>16289</v>
      </c>
      <c r="I137" s="2">
        <v>814.45</v>
      </c>
      <c r="J137" s="2">
        <v>15474.55</v>
      </c>
      <c r="K137" s="2">
        <v>11635</v>
      </c>
      <c r="L137" s="2">
        <v>3839.5499999999993</v>
      </c>
      <c r="M137" s="3">
        <v>41760</v>
      </c>
      <c r="N137" s="4">
        <v>5</v>
      </c>
      <c r="O137" s="2" t="s">
        <v>44</v>
      </c>
      <c r="P137" s="5" t="s">
        <v>22</v>
      </c>
      <c r="Q137" s="2">
        <v>1.6499999999999997</v>
      </c>
    </row>
    <row r="138" spans="1:17" hidden="1" x14ac:dyDescent="0.3">
      <c r="A138" s="1" t="s">
        <v>34</v>
      </c>
      <c r="B138" s="1" t="s">
        <v>37</v>
      </c>
      <c r="C138" s="2" t="s">
        <v>38</v>
      </c>
      <c r="D138" s="2" t="s">
        <v>46</v>
      </c>
      <c r="E138" s="1">
        <v>991</v>
      </c>
      <c r="F138" s="2">
        <v>10</v>
      </c>
      <c r="G138" s="2">
        <v>300</v>
      </c>
      <c r="H138" s="2">
        <v>297300</v>
      </c>
      <c r="I138" s="2">
        <v>14865</v>
      </c>
      <c r="J138" s="2">
        <v>282435</v>
      </c>
      <c r="K138" s="2">
        <v>247750</v>
      </c>
      <c r="L138" s="2">
        <v>34685</v>
      </c>
      <c r="M138" s="3">
        <v>41791</v>
      </c>
      <c r="N138" s="4">
        <v>6</v>
      </c>
      <c r="O138" s="2" t="s">
        <v>26</v>
      </c>
      <c r="P138" s="5" t="s">
        <v>22</v>
      </c>
      <c r="Q138" s="2">
        <v>35</v>
      </c>
    </row>
    <row r="139" spans="1:17" hidden="1" x14ac:dyDescent="0.3">
      <c r="A139" s="1" t="s">
        <v>17</v>
      </c>
      <c r="B139" s="1" t="s">
        <v>37</v>
      </c>
      <c r="C139" s="2" t="s">
        <v>38</v>
      </c>
      <c r="D139" s="2" t="s">
        <v>46</v>
      </c>
      <c r="E139" s="1">
        <v>602</v>
      </c>
      <c r="F139" s="2">
        <v>10</v>
      </c>
      <c r="G139" s="2">
        <v>350</v>
      </c>
      <c r="H139" s="2">
        <v>210700</v>
      </c>
      <c r="I139" s="2">
        <v>10535</v>
      </c>
      <c r="J139" s="2">
        <v>200165</v>
      </c>
      <c r="K139" s="2">
        <v>156520</v>
      </c>
      <c r="L139" s="2">
        <v>43645</v>
      </c>
      <c r="M139" s="3">
        <v>41791</v>
      </c>
      <c r="N139" s="4">
        <v>6</v>
      </c>
      <c r="O139" s="2" t="s">
        <v>26</v>
      </c>
      <c r="P139" s="5" t="s">
        <v>22</v>
      </c>
      <c r="Q139" s="2">
        <v>72.5</v>
      </c>
    </row>
    <row r="140" spans="1:17" hidden="1" x14ac:dyDescent="0.3">
      <c r="A140" s="1" t="s">
        <v>24</v>
      </c>
      <c r="B140" s="1" t="s">
        <v>25</v>
      </c>
      <c r="C140" s="2" t="s">
        <v>38</v>
      </c>
      <c r="D140" s="2" t="s">
        <v>46</v>
      </c>
      <c r="E140" s="1">
        <v>2620</v>
      </c>
      <c r="F140" s="2">
        <v>10</v>
      </c>
      <c r="G140" s="2">
        <v>15</v>
      </c>
      <c r="H140" s="2">
        <v>39300</v>
      </c>
      <c r="I140" s="2">
        <v>1965</v>
      </c>
      <c r="J140" s="2">
        <v>37335</v>
      </c>
      <c r="K140" s="2">
        <v>26200</v>
      </c>
      <c r="L140" s="2">
        <v>11135</v>
      </c>
      <c r="M140" s="3">
        <v>41883</v>
      </c>
      <c r="N140" s="4">
        <v>9</v>
      </c>
      <c r="O140" s="2" t="s">
        <v>36</v>
      </c>
      <c r="P140" s="5" t="s">
        <v>22</v>
      </c>
      <c r="Q140" s="2">
        <v>4.25</v>
      </c>
    </row>
    <row r="141" spans="1:17" x14ac:dyDescent="0.3">
      <c r="A141" s="1" t="s">
        <v>17</v>
      </c>
      <c r="B141" s="1" t="s">
        <v>37</v>
      </c>
      <c r="C141" s="2" t="s">
        <v>38</v>
      </c>
      <c r="D141" s="2" t="s">
        <v>46</v>
      </c>
      <c r="E141" s="1">
        <v>2663</v>
      </c>
      <c r="F141" s="2">
        <v>10</v>
      </c>
      <c r="G141" s="2">
        <v>20</v>
      </c>
      <c r="H141" s="2">
        <v>53260</v>
      </c>
      <c r="I141" s="2">
        <v>2663</v>
      </c>
      <c r="J141" s="2">
        <v>50597</v>
      </c>
      <c r="K141" s="2">
        <v>26630</v>
      </c>
      <c r="L141" s="2">
        <v>23967</v>
      </c>
      <c r="M141" s="3">
        <v>41974</v>
      </c>
      <c r="N141" s="4">
        <v>12</v>
      </c>
      <c r="O141" s="2" t="s">
        <v>28</v>
      </c>
      <c r="P141" s="5" t="s">
        <v>22</v>
      </c>
      <c r="Q141" s="2">
        <v>9</v>
      </c>
    </row>
    <row r="142" spans="1:17" hidden="1" x14ac:dyDescent="0.3">
      <c r="A142" s="1" t="s">
        <v>17</v>
      </c>
      <c r="B142" s="1" t="s">
        <v>23</v>
      </c>
      <c r="C142" s="2" t="s">
        <v>41</v>
      </c>
      <c r="D142" s="2" t="s">
        <v>46</v>
      </c>
      <c r="E142" s="1">
        <v>1350</v>
      </c>
      <c r="F142" s="2">
        <v>260</v>
      </c>
      <c r="G142" s="2">
        <v>350</v>
      </c>
      <c r="H142" s="2">
        <v>472500</v>
      </c>
      <c r="I142" s="2">
        <v>23625</v>
      </c>
      <c r="J142" s="2">
        <v>448875</v>
      </c>
      <c r="K142" s="2">
        <v>351000</v>
      </c>
      <c r="L142" s="2">
        <v>97875</v>
      </c>
      <c r="M142" s="3">
        <v>41671</v>
      </c>
      <c r="N142" s="4">
        <v>2</v>
      </c>
      <c r="O142" s="2" t="s">
        <v>39</v>
      </c>
      <c r="P142" s="5" t="s">
        <v>22</v>
      </c>
      <c r="Q142" s="2">
        <v>72.5</v>
      </c>
    </row>
    <row r="143" spans="1:17" hidden="1" x14ac:dyDescent="0.3">
      <c r="A143" s="1" t="s">
        <v>17</v>
      </c>
      <c r="B143" s="1" t="s">
        <v>18</v>
      </c>
      <c r="C143" s="2" t="s">
        <v>41</v>
      </c>
      <c r="D143" s="2" t="s">
        <v>46</v>
      </c>
      <c r="E143" s="1">
        <v>552</v>
      </c>
      <c r="F143" s="2">
        <v>260</v>
      </c>
      <c r="G143" s="2">
        <v>350</v>
      </c>
      <c r="H143" s="2">
        <v>193200</v>
      </c>
      <c r="I143" s="2">
        <v>9660</v>
      </c>
      <c r="J143" s="2">
        <v>183540</v>
      </c>
      <c r="K143" s="2">
        <v>143520</v>
      </c>
      <c r="L143" s="2">
        <v>40020</v>
      </c>
      <c r="M143" s="3">
        <v>41852</v>
      </c>
      <c r="N143" s="4">
        <v>8</v>
      </c>
      <c r="O143" s="2" t="s">
        <v>35</v>
      </c>
      <c r="P143" s="5" t="s">
        <v>22</v>
      </c>
      <c r="Q143" s="2">
        <v>72.5</v>
      </c>
    </row>
    <row r="144" spans="1:17" x14ac:dyDescent="0.3">
      <c r="A144" s="1" t="s">
        <v>34</v>
      </c>
      <c r="B144" s="1" t="s">
        <v>23</v>
      </c>
      <c r="C144" s="2" t="s">
        <v>41</v>
      </c>
      <c r="D144" s="2" t="s">
        <v>46</v>
      </c>
      <c r="E144" s="1">
        <v>1250</v>
      </c>
      <c r="F144" s="2">
        <v>260</v>
      </c>
      <c r="G144" s="2">
        <v>300</v>
      </c>
      <c r="H144" s="2">
        <v>375000</v>
      </c>
      <c r="I144" s="2">
        <v>18750</v>
      </c>
      <c r="J144" s="2">
        <v>356250</v>
      </c>
      <c r="K144" s="2">
        <v>312500</v>
      </c>
      <c r="L144" s="2">
        <v>43750</v>
      </c>
      <c r="M144" s="3">
        <v>41974</v>
      </c>
      <c r="N144" s="4">
        <v>12</v>
      </c>
      <c r="O144" s="2" t="s">
        <v>28</v>
      </c>
      <c r="P144" s="5" t="s">
        <v>22</v>
      </c>
      <c r="Q144" s="2">
        <v>35</v>
      </c>
    </row>
    <row r="145" spans="1:17" hidden="1" x14ac:dyDescent="0.3">
      <c r="A145" s="1" t="s">
        <v>24</v>
      </c>
      <c r="B145" s="1" t="s">
        <v>25</v>
      </c>
      <c r="C145" s="2" t="s">
        <v>38</v>
      </c>
      <c r="D145" s="2" t="s">
        <v>46</v>
      </c>
      <c r="E145" s="1">
        <v>3801</v>
      </c>
      <c r="F145" s="2">
        <v>10</v>
      </c>
      <c r="G145" s="2">
        <v>15</v>
      </c>
      <c r="H145" s="2">
        <v>57015</v>
      </c>
      <c r="I145" s="2">
        <v>3420.8999999999996</v>
      </c>
      <c r="J145" s="2">
        <v>53594.100000000006</v>
      </c>
      <c r="K145" s="2">
        <v>38010</v>
      </c>
      <c r="L145" s="2">
        <v>15584.100000000002</v>
      </c>
      <c r="M145" s="3">
        <v>41730</v>
      </c>
      <c r="N145" s="4">
        <v>4</v>
      </c>
      <c r="O145" s="2" t="s">
        <v>42</v>
      </c>
      <c r="P145" s="5" t="s">
        <v>22</v>
      </c>
      <c r="Q145" s="2">
        <v>4.1000000000000005</v>
      </c>
    </row>
    <row r="146" spans="1:17" hidden="1" x14ac:dyDescent="0.3">
      <c r="A146" s="1" t="s">
        <v>17</v>
      </c>
      <c r="B146" s="1" t="s">
        <v>37</v>
      </c>
      <c r="C146" s="2" t="s">
        <v>19</v>
      </c>
      <c r="D146" s="2" t="s">
        <v>46</v>
      </c>
      <c r="E146" s="1">
        <v>1117.5</v>
      </c>
      <c r="F146" s="2">
        <v>3</v>
      </c>
      <c r="G146" s="2">
        <v>20</v>
      </c>
      <c r="H146" s="2">
        <v>22350</v>
      </c>
      <c r="I146" s="2">
        <v>1341</v>
      </c>
      <c r="J146" s="2">
        <v>21009</v>
      </c>
      <c r="K146" s="2">
        <v>11175</v>
      </c>
      <c r="L146" s="2">
        <v>9834</v>
      </c>
      <c r="M146" s="3">
        <v>41640</v>
      </c>
      <c r="N146" s="4">
        <v>1</v>
      </c>
      <c r="O146" s="2" t="s">
        <v>21</v>
      </c>
      <c r="P146" s="5" t="s">
        <v>22</v>
      </c>
      <c r="Q146" s="2">
        <v>8.8000000000000007</v>
      </c>
    </row>
    <row r="147" spans="1:17" hidden="1" x14ac:dyDescent="0.3">
      <c r="A147" s="1" t="s">
        <v>24</v>
      </c>
      <c r="B147" s="1" t="s">
        <v>18</v>
      </c>
      <c r="C147" s="2" t="s">
        <v>19</v>
      </c>
      <c r="D147" s="2" t="s">
        <v>46</v>
      </c>
      <c r="E147" s="1">
        <v>2844</v>
      </c>
      <c r="F147" s="2">
        <v>3</v>
      </c>
      <c r="G147" s="2">
        <v>15</v>
      </c>
      <c r="H147" s="2">
        <v>42660</v>
      </c>
      <c r="I147" s="2">
        <v>2559.6</v>
      </c>
      <c r="J147" s="2">
        <v>40100.400000000001</v>
      </c>
      <c r="K147" s="2">
        <v>28440</v>
      </c>
      <c r="L147" s="2">
        <v>11660.400000000001</v>
      </c>
      <c r="M147" s="3">
        <v>41791</v>
      </c>
      <c r="N147" s="4">
        <v>6</v>
      </c>
      <c r="O147" s="2" t="s">
        <v>26</v>
      </c>
      <c r="P147" s="5" t="s">
        <v>22</v>
      </c>
      <c r="Q147" s="2">
        <v>4.1000000000000005</v>
      </c>
    </row>
    <row r="148" spans="1:17" hidden="1" x14ac:dyDescent="0.3">
      <c r="A148" s="1" t="s">
        <v>31</v>
      </c>
      <c r="B148" s="1" t="s">
        <v>27</v>
      </c>
      <c r="C148" s="2" t="s">
        <v>19</v>
      </c>
      <c r="D148" s="2" t="s">
        <v>46</v>
      </c>
      <c r="E148" s="1">
        <v>562</v>
      </c>
      <c r="F148" s="2">
        <v>3</v>
      </c>
      <c r="G148" s="2">
        <v>12</v>
      </c>
      <c r="H148" s="2">
        <v>6744</v>
      </c>
      <c r="I148" s="2">
        <v>404.64</v>
      </c>
      <c r="J148" s="2">
        <v>6339.36</v>
      </c>
      <c r="K148" s="2">
        <v>1686</v>
      </c>
      <c r="L148" s="2">
        <v>4653.3599999999997</v>
      </c>
      <c r="M148" s="3">
        <v>41883</v>
      </c>
      <c r="N148" s="4">
        <v>9</v>
      </c>
      <c r="O148" s="2" t="s">
        <v>36</v>
      </c>
      <c r="P148" s="5" t="s">
        <v>22</v>
      </c>
      <c r="Q148" s="2">
        <v>8.2799999999999994</v>
      </c>
    </row>
    <row r="149" spans="1:17" hidden="1" x14ac:dyDescent="0.3">
      <c r="A149" s="1" t="s">
        <v>24</v>
      </c>
      <c r="B149" s="1" t="s">
        <v>37</v>
      </c>
      <c r="C149" s="2" t="s">
        <v>19</v>
      </c>
      <c r="D149" s="2" t="s">
        <v>46</v>
      </c>
      <c r="E149" s="1">
        <v>2030</v>
      </c>
      <c r="F149" s="2">
        <v>3</v>
      </c>
      <c r="G149" s="2">
        <v>15</v>
      </c>
      <c r="H149" s="2">
        <v>30450</v>
      </c>
      <c r="I149" s="2">
        <v>1827</v>
      </c>
      <c r="J149" s="2">
        <v>28623</v>
      </c>
      <c r="K149" s="2">
        <v>20300</v>
      </c>
      <c r="L149" s="2">
        <v>8323</v>
      </c>
      <c r="M149" s="3">
        <v>41944</v>
      </c>
      <c r="N149" s="4">
        <v>11</v>
      </c>
      <c r="O149" s="2" t="s">
        <v>45</v>
      </c>
      <c r="P149" s="5" t="s">
        <v>22</v>
      </c>
      <c r="Q149" s="2">
        <v>4.0999999999999996</v>
      </c>
    </row>
    <row r="150" spans="1:17" hidden="1" x14ac:dyDescent="0.3">
      <c r="A150" s="1" t="s">
        <v>17</v>
      </c>
      <c r="B150" s="1" t="s">
        <v>27</v>
      </c>
      <c r="C150" s="2" t="s">
        <v>29</v>
      </c>
      <c r="D150" s="2" t="s">
        <v>46</v>
      </c>
      <c r="E150" s="1">
        <v>980</v>
      </c>
      <c r="F150" s="2">
        <v>5</v>
      </c>
      <c r="G150" s="2">
        <v>350</v>
      </c>
      <c r="H150" s="2">
        <v>343000</v>
      </c>
      <c r="I150" s="2">
        <v>20580</v>
      </c>
      <c r="J150" s="2">
        <v>322420</v>
      </c>
      <c r="K150" s="2">
        <v>254800</v>
      </c>
      <c r="L150" s="2">
        <v>67620</v>
      </c>
      <c r="M150" s="3">
        <v>41730</v>
      </c>
      <c r="N150" s="4">
        <v>4</v>
      </c>
      <c r="O150" s="2" t="s">
        <v>42</v>
      </c>
      <c r="P150" s="5" t="s">
        <v>22</v>
      </c>
      <c r="Q150" s="2">
        <v>69</v>
      </c>
    </row>
    <row r="151" spans="1:17" hidden="1" x14ac:dyDescent="0.3">
      <c r="A151" s="1" t="s">
        <v>17</v>
      </c>
      <c r="B151" s="1" t="s">
        <v>23</v>
      </c>
      <c r="C151" s="2" t="s">
        <v>29</v>
      </c>
      <c r="D151" s="2" t="s">
        <v>46</v>
      </c>
      <c r="E151" s="1">
        <v>1460</v>
      </c>
      <c r="F151" s="2">
        <v>5</v>
      </c>
      <c r="G151" s="2">
        <v>350</v>
      </c>
      <c r="H151" s="2">
        <v>511000</v>
      </c>
      <c r="I151" s="2">
        <v>30660</v>
      </c>
      <c r="J151" s="2">
        <v>480340</v>
      </c>
      <c r="K151" s="2">
        <v>379600</v>
      </c>
      <c r="L151" s="2">
        <v>100740</v>
      </c>
      <c r="M151" s="3">
        <v>41760</v>
      </c>
      <c r="N151" s="4">
        <v>5</v>
      </c>
      <c r="O151" s="2" t="s">
        <v>44</v>
      </c>
      <c r="P151" s="5" t="s">
        <v>22</v>
      </c>
      <c r="Q151" s="2">
        <v>69</v>
      </c>
    </row>
    <row r="152" spans="1:17" hidden="1" x14ac:dyDescent="0.3">
      <c r="A152" s="1" t="s">
        <v>31</v>
      </c>
      <c r="B152" s="1" t="s">
        <v>37</v>
      </c>
      <c r="C152" s="2" t="s">
        <v>29</v>
      </c>
      <c r="D152" s="2" t="s">
        <v>46</v>
      </c>
      <c r="E152" s="1">
        <v>2723</v>
      </c>
      <c r="F152" s="2">
        <v>5</v>
      </c>
      <c r="G152" s="2">
        <v>12</v>
      </c>
      <c r="H152" s="2">
        <v>32676</v>
      </c>
      <c r="I152" s="2">
        <v>1960.56</v>
      </c>
      <c r="J152" s="2">
        <v>30715.439999999999</v>
      </c>
      <c r="K152" s="2">
        <v>8169</v>
      </c>
      <c r="L152" s="2">
        <v>22546.44</v>
      </c>
      <c r="M152" s="3">
        <v>41944</v>
      </c>
      <c r="N152" s="4">
        <v>11</v>
      </c>
      <c r="O152" s="2" t="s">
        <v>45</v>
      </c>
      <c r="P152" s="5" t="s">
        <v>22</v>
      </c>
      <c r="Q152" s="2">
        <v>8.2799999999999994</v>
      </c>
    </row>
    <row r="153" spans="1:17" hidden="1" x14ac:dyDescent="0.3">
      <c r="A153" s="1" t="s">
        <v>17</v>
      </c>
      <c r="B153" s="1" t="s">
        <v>25</v>
      </c>
      <c r="C153" s="2" t="s">
        <v>38</v>
      </c>
      <c r="D153" s="2" t="s">
        <v>46</v>
      </c>
      <c r="E153" s="1">
        <v>1496</v>
      </c>
      <c r="F153" s="2">
        <v>10</v>
      </c>
      <c r="G153" s="2">
        <v>350</v>
      </c>
      <c r="H153" s="2">
        <v>523600</v>
      </c>
      <c r="I153" s="2">
        <v>31416</v>
      </c>
      <c r="J153" s="2">
        <v>492184</v>
      </c>
      <c r="K153" s="2">
        <v>388960</v>
      </c>
      <c r="L153" s="2">
        <v>103224</v>
      </c>
      <c r="M153" s="3">
        <v>41791</v>
      </c>
      <c r="N153" s="4">
        <v>6</v>
      </c>
      <c r="O153" s="2" t="s">
        <v>26</v>
      </c>
      <c r="P153" s="5" t="s">
        <v>22</v>
      </c>
      <c r="Q153" s="2">
        <v>69</v>
      </c>
    </row>
    <row r="154" spans="1:17" hidden="1" x14ac:dyDescent="0.3">
      <c r="A154" s="1" t="s">
        <v>17</v>
      </c>
      <c r="B154" s="1" t="s">
        <v>27</v>
      </c>
      <c r="C154" s="2" t="s">
        <v>41</v>
      </c>
      <c r="D154" s="2" t="s">
        <v>46</v>
      </c>
      <c r="E154" s="1">
        <v>1679</v>
      </c>
      <c r="F154" s="2">
        <v>260</v>
      </c>
      <c r="G154" s="2">
        <v>350</v>
      </c>
      <c r="H154" s="2">
        <v>587650</v>
      </c>
      <c r="I154" s="2">
        <v>35259</v>
      </c>
      <c r="J154" s="2">
        <v>552391</v>
      </c>
      <c r="K154" s="2">
        <v>436540</v>
      </c>
      <c r="L154" s="2">
        <v>115851</v>
      </c>
      <c r="M154" s="3">
        <v>41883</v>
      </c>
      <c r="N154" s="4">
        <v>9</v>
      </c>
      <c r="O154" s="2" t="s">
        <v>36</v>
      </c>
      <c r="P154" s="5" t="s">
        <v>22</v>
      </c>
      <c r="Q154" s="2">
        <v>69</v>
      </c>
    </row>
    <row r="155" spans="1:17" hidden="1" x14ac:dyDescent="0.3">
      <c r="A155" s="1" t="s">
        <v>24</v>
      </c>
      <c r="B155" s="1" t="s">
        <v>37</v>
      </c>
      <c r="C155" s="2" t="s">
        <v>38</v>
      </c>
      <c r="D155" s="2" t="s">
        <v>46</v>
      </c>
      <c r="E155" s="1">
        <v>2198</v>
      </c>
      <c r="F155" s="2">
        <v>10</v>
      </c>
      <c r="G155" s="2">
        <v>15</v>
      </c>
      <c r="H155" s="2">
        <v>32970</v>
      </c>
      <c r="I155" s="2">
        <v>1978.2</v>
      </c>
      <c r="J155" s="2">
        <v>30991.8</v>
      </c>
      <c r="K155" s="2">
        <v>21980</v>
      </c>
      <c r="L155" s="2">
        <v>9011.7999999999993</v>
      </c>
      <c r="M155" s="3">
        <v>41852</v>
      </c>
      <c r="N155" s="4">
        <v>8</v>
      </c>
      <c r="O155" s="2" t="s">
        <v>35</v>
      </c>
      <c r="P155" s="5" t="s">
        <v>22</v>
      </c>
      <c r="Q155" s="2">
        <v>4.0999999999999996</v>
      </c>
    </row>
    <row r="156" spans="1:17" hidden="1" x14ac:dyDescent="0.3">
      <c r="A156" s="1" t="s">
        <v>24</v>
      </c>
      <c r="B156" s="1" t="s">
        <v>23</v>
      </c>
      <c r="C156" s="2" t="s">
        <v>38</v>
      </c>
      <c r="D156" s="2" t="s">
        <v>46</v>
      </c>
      <c r="E156" s="1">
        <v>1743</v>
      </c>
      <c r="F156" s="2">
        <v>10</v>
      </c>
      <c r="G156" s="2">
        <v>15</v>
      </c>
      <c r="H156" s="2">
        <v>26145</v>
      </c>
      <c r="I156" s="2">
        <v>1568.7</v>
      </c>
      <c r="J156" s="2">
        <v>24576.3</v>
      </c>
      <c r="K156" s="2">
        <v>17430</v>
      </c>
      <c r="L156" s="2">
        <v>7146.2999999999993</v>
      </c>
      <c r="M156" s="3">
        <v>41852</v>
      </c>
      <c r="N156" s="4">
        <v>8</v>
      </c>
      <c r="O156" s="2" t="s">
        <v>35</v>
      </c>
      <c r="P156" s="5" t="s">
        <v>22</v>
      </c>
      <c r="Q156" s="2">
        <v>4.0999999999999996</v>
      </c>
    </row>
    <row r="157" spans="1:17" hidden="1" x14ac:dyDescent="0.3">
      <c r="A157" s="1" t="s">
        <v>24</v>
      </c>
      <c r="B157" s="1" t="s">
        <v>37</v>
      </c>
      <c r="C157" s="2" t="s">
        <v>38</v>
      </c>
      <c r="D157" s="2" t="s">
        <v>46</v>
      </c>
      <c r="E157" s="1">
        <v>1153</v>
      </c>
      <c r="F157" s="2">
        <v>10</v>
      </c>
      <c r="G157" s="2">
        <v>15</v>
      </c>
      <c r="H157" s="2">
        <v>17295</v>
      </c>
      <c r="I157" s="2">
        <v>1037.7</v>
      </c>
      <c r="J157" s="2">
        <v>16257.3</v>
      </c>
      <c r="K157" s="2">
        <v>11530</v>
      </c>
      <c r="L157" s="2">
        <v>4727.2999999999993</v>
      </c>
      <c r="M157" s="3">
        <v>41913</v>
      </c>
      <c r="N157" s="4">
        <v>10</v>
      </c>
      <c r="O157" s="2" t="s">
        <v>40</v>
      </c>
      <c r="P157" s="5" t="s">
        <v>22</v>
      </c>
      <c r="Q157" s="2">
        <v>4.0999999999999996</v>
      </c>
    </row>
    <row r="158" spans="1:17" hidden="1" x14ac:dyDescent="0.3">
      <c r="A158" s="1" t="s">
        <v>31</v>
      </c>
      <c r="B158" s="1" t="s">
        <v>27</v>
      </c>
      <c r="C158" s="2" t="s">
        <v>19</v>
      </c>
      <c r="D158" s="2" t="s">
        <v>46</v>
      </c>
      <c r="E158" s="1">
        <v>727</v>
      </c>
      <c r="F158" s="2">
        <v>3</v>
      </c>
      <c r="G158" s="2">
        <v>12</v>
      </c>
      <c r="H158" s="2">
        <v>8724</v>
      </c>
      <c r="I158" s="2">
        <v>610.67999999999995</v>
      </c>
      <c r="J158" s="2">
        <v>8113.32</v>
      </c>
      <c r="K158" s="2">
        <v>2181</v>
      </c>
      <c r="L158" s="2">
        <v>5932.32</v>
      </c>
      <c r="M158" s="3">
        <v>41671</v>
      </c>
      <c r="N158" s="4">
        <v>2</v>
      </c>
      <c r="O158" s="2" t="s">
        <v>39</v>
      </c>
      <c r="P158" s="5" t="s">
        <v>22</v>
      </c>
      <c r="Q158" s="2">
        <v>8.16</v>
      </c>
    </row>
    <row r="159" spans="1:17" hidden="1" x14ac:dyDescent="0.3">
      <c r="A159" s="1" t="s">
        <v>31</v>
      </c>
      <c r="B159" s="1" t="s">
        <v>18</v>
      </c>
      <c r="C159" s="2" t="s">
        <v>19</v>
      </c>
      <c r="D159" s="2" t="s">
        <v>46</v>
      </c>
      <c r="E159" s="1">
        <v>1884</v>
      </c>
      <c r="F159" s="2">
        <v>3</v>
      </c>
      <c r="G159" s="2">
        <v>12</v>
      </c>
      <c r="H159" s="2">
        <v>22608</v>
      </c>
      <c r="I159" s="2">
        <v>1582.56</v>
      </c>
      <c r="J159" s="2">
        <v>21025.439999999999</v>
      </c>
      <c r="K159" s="2">
        <v>5652</v>
      </c>
      <c r="L159" s="2">
        <v>15373.439999999999</v>
      </c>
      <c r="M159" s="3">
        <v>41852</v>
      </c>
      <c r="N159" s="4">
        <v>8</v>
      </c>
      <c r="O159" s="2" t="s">
        <v>35</v>
      </c>
      <c r="P159" s="5" t="s">
        <v>22</v>
      </c>
      <c r="Q159" s="2">
        <v>8.16</v>
      </c>
    </row>
    <row r="160" spans="1:17" hidden="1" x14ac:dyDescent="0.3">
      <c r="A160" s="1" t="s">
        <v>31</v>
      </c>
      <c r="B160" s="1" t="s">
        <v>27</v>
      </c>
      <c r="C160" s="2" t="s">
        <v>29</v>
      </c>
      <c r="D160" s="2" t="s">
        <v>46</v>
      </c>
      <c r="E160" s="1">
        <v>2340</v>
      </c>
      <c r="F160" s="2">
        <v>5</v>
      </c>
      <c r="G160" s="2">
        <v>12</v>
      </c>
      <c r="H160" s="2">
        <v>28080</v>
      </c>
      <c r="I160" s="2">
        <v>1965.6</v>
      </c>
      <c r="J160" s="2">
        <v>26114.400000000001</v>
      </c>
      <c r="K160" s="2">
        <v>7020</v>
      </c>
      <c r="L160" s="2">
        <v>19094.400000000001</v>
      </c>
      <c r="M160" s="3">
        <v>41640</v>
      </c>
      <c r="N160" s="4">
        <v>1</v>
      </c>
      <c r="O160" s="2" t="s">
        <v>21</v>
      </c>
      <c r="P160" s="5" t="s">
        <v>22</v>
      </c>
      <c r="Q160" s="2">
        <v>8.16</v>
      </c>
    </row>
    <row r="161" spans="1:17" hidden="1" x14ac:dyDescent="0.3">
      <c r="A161" s="1" t="s">
        <v>31</v>
      </c>
      <c r="B161" s="1" t="s">
        <v>25</v>
      </c>
      <c r="C161" s="2" t="s">
        <v>29</v>
      </c>
      <c r="D161" s="2" t="s">
        <v>46</v>
      </c>
      <c r="E161" s="1">
        <v>2342</v>
      </c>
      <c r="F161" s="2">
        <v>5</v>
      </c>
      <c r="G161" s="2">
        <v>12</v>
      </c>
      <c r="H161" s="2">
        <v>28104</v>
      </c>
      <c r="I161" s="2">
        <v>1967.28</v>
      </c>
      <c r="J161" s="2">
        <v>26136.720000000001</v>
      </c>
      <c r="K161" s="2">
        <v>7026</v>
      </c>
      <c r="L161" s="2">
        <v>19110.72</v>
      </c>
      <c r="M161" s="3">
        <v>41944</v>
      </c>
      <c r="N161" s="4">
        <v>11</v>
      </c>
      <c r="O161" s="2" t="s">
        <v>45</v>
      </c>
      <c r="P161" s="5" t="s">
        <v>22</v>
      </c>
      <c r="Q161" s="2">
        <v>8.16</v>
      </c>
    </row>
    <row r="162" spans="1:17" hidden="1" x14ac:dyDescent="0.3">
      <c r="A162" s="1" t="s">
        <v>17</v>
      </c>
      <c r="B162" s="1" t="s">
        <v>18</v>
      </c>
      <c r="C162" s="2" t="s">
        <v>41</v>
      </c>
      <c r="D162" s="2" t="s">
        <v>46</v>
      </c>
      <c r="E162" s="1">
        <v>1135</v>
      </c>
      <c r="F162" s="2">
        <v>260</v>
      </c>
      <c r="G162" s="2">
        <v>7</v>
      </c>
      <c r="H162" s="2">
        <v>7945</v>
      </c>
      <c r="I162" s="2">
        <v>556.15</v>
      </c>
      <c r="J162" s="2">
        <v>7388.85</v>
      </c>
      <c r="K162" s="2">
        <v>5675</v>
      </c>
      <c r="L162" s="2">
        <v>1713.8500000000004</v>
      </c>
      <c r="M162" s="3">
        <v>41791</v>
      </c>
      <c r="N162" s="4">
        <v>6</v>
      </c>
      <c r="O162" s="2" t="s">
        <v>26</v>
      </c>
      <c r="P162" s="5" t="s">
        <v>22</v>
      </c>
      <c r="Q162" s="2">
        <v>1.5100000000000002</v>
      </c>
    </row>
    <row r="163" spans="1:17" hidden="1" x14ac:dyDescent="0.3">
      <c r="A163" s="1" t="s">
        <v>17</v>
      </c>
      <c r="B163" s="1" t="s">
        <v>37</v>
      </c>
      <c r="C163" s="2" t="s">
        <v>19</v>
      </c>
      <c r="D163" s="2" t="s">
        <v>46</v>
      </c>
      <c r="E163" s="1">
        <v>1761</v>
      </c>
      <c r="F163" s="2">
        <v>3</v>
      </c>
      <c r="G163" s="2">
        <v>350</v>
      </c>
      <c r="H163" s="2">
        <v>616350</v>
      </c>
      <c r="I163" s="2">
        <v>43144.5</v>
      </c>
      <c r="J163" s="2">
        <v>573205.5</v>
      </c>
      <c r="K163" s="2">
        <v>457860</v>
      </c>
      <c r="L163" s="2">
        <v>115345.5</v>
      </c>
      <c r="M163" s="3">
        <v>41699</v>
      </c>
      <c r="N163" s="4">
        <v>3</v>
      </c>
      <c r="O163" s="2" t="s">
        <v>30</v>
      </c>
      <c r="P163" s="5" t="s">
        <v>22</v>
      </c>
      <c r="Q163" s="2">
        <v>65.5</v>
      </c>
    </row>
    <row r="164" spans="1:17" hidden="1" x14ac:dyDescent="0.3">
      <c r="A164" s="1" t="s">
        <v>34</v>
      </c>
      <c r="B164" s="1" t="s">
        <v>25</v>
      </c>
      <c r="C164" s="2" t="s">
        <v>19</v>
      </c>
      <c r="D164" s="2" t="s">
        <v>46</v>
      </c>
      <c r="E164" s="1">
        <v>448</v>
      </c>
      <c r="F164" s="2">
        <v>3</v>
      </c>
      <c r="G164" s="2">
        <v>300</v>
      </c>
      <c r="H164" s="2">
        <v>134400</v>
      </c>
      <c r="I164" s="2">
        <v>9408</v>
      </c>
      <c r="J164" s="2">
        <v>124992</v>
      </c>
      <c r="K164" s="2">
        <v>112000</v>
      </c>
      <c r="L164" s="2">
        <v>12992</v>
      </c>
      <c r="M164" s="3">
        <v>41791</v>
      </c>
      <c r="N164" s="4">
        <v>6</v>
      </c>
      <c r="O164" s="2" t="s">
        <v>26</v>
      </c>
      <c r="P164" s="5" t="s">
        <v>22</v>
      </c>
      <c r="Q164" s="2">
        <v>29</v>
      </c>
    </row>
    <row r="165" spans="1:17" hidden="1" x14ac:dyDescent="0.3">
      <c r="A165" s="1" t="s">
        <v>34</v>
      </c>
      <c r="B165" s="1" t="s">
        <v>25</v>
      </c>
      <c r="C165" s="2" t="s">
        <v>19</v>
      </c>
      <c r="D165" s="2" t="s">
        <v>46</v>
      </c>
      <c r="E165" s="1">
        <v>2181</v>
      </c>
      <c r="F165" s="2">
        <v>3</v>
      </c>
      <c r="G165" s="2">
        <v>300</v>
      </c>
      <c r="H165" s="2">
        <v>654300</v>
      </c>
      <c r="I165" s="2">
        <v>45801</v>
      </c>
      <c r="J165" s="2">
        <v>608499</v>
      </c>
      <c r="K165" s="2">
        <v>545250</v>
      </c>
      <c r="L165" s="2">
        <v>63249</v>
      </c>
      <c r="M165" s="3">
        <v>41913</v>
      </c>
      <c r="N165" s="4">
        <v>10</v>
      </c>
      <c r="O165" s="2" t="s">
        <v>40</v>
      </c>
      <c r="P165" s="5" t="s">
        <v>22</v>
      </c>
      <c r="Q165" s="2">
        <v>29</v>
      </c>
    </row>
    <row r="166" spans="1:17" hidden="1" x14ac:dyDescent="0.3">
      <c r="A166" s="1" t="s">
        <v>17</v>
      </c>
      <c r="B166" s="1" t="s">
        <v>25</v>
      </c>
      <c r="C166" s="2" t="s">
        <v>29</v>
      </c>
      <c r="D166" s="2" t="s">
        <v>46</v>
      </c>
      <c r="E166" s="1">
        <v>1976</v>
      </c>
      <c r="F166" s="2">
        <v>5</v>
      </c>
      <c r="G166" s="2">
        <v>20</v>
      </c>
      <c r="H166" s="2">
        <v>39520</v>
      </c>
      <c r="I166" s="2">
        <v>2766.4</v>
      </c>
      <c r="J166" s="2">
        <v>36753.599999999999</v>
      </c>
      <c r="K166" s="2">
        <v>19760</v>
      </c>
      <c r="L166" s="2">
        <v>16993.599999999999</v>
      </c>
      <c r="M166" s="3">
        <v>41913</v>
      </c>
      <c r="N166" s="4">
        <v>10</v>
      </c>
      <c r="O166" s="2" t="s">
        <v>40</v>
      </c>
      <c r="P166" s="5" t="s">
        <v>22</v>
      </c>
      <c r="Q166" s="2">
        <v>8.6</v>
      </c>
    </row>
    <row r="167" spans="1:17" hidden="1" x14ac:dyDescent="0.3">
      <c r="A167" s="1" t="s">
        <v>34</v>
      </c>
      <c r="B167" s="1" t="s">
        <v>25</v>
      </c>
      <c r="C167" s="2" t="s">
        <v>29</v>
      </c>
      <c r="D167" s="2" t="s">
        <v>46</v>
      </c>
      <c r="E167" s="1">
        <v>2181</v>
      </c>
      <c r="F167" s="2">
        <v>5</v>
      </c>
      <c r="G167" s="2">
        <v>300</v>
      </c>
      <c r="H167" s="2">
        <v>654300</v>
      </c>
      <c r="I167" s="2">
        <v>45801</v>
      </c>
      <c r="J167" s="2">
        <v>608499</v>
      </c>
      <c r="K167" s="2">
        <v>545250</v>
      </c>
      <c r="L167" s="2">
        <v>63249</v>
      </c>
      <c r="M167" s="3">
        <v>41913</v>
      </c>
      <c r="N167" s="4">
        <v>10</v>
      </c>
      <c r="O167" s="2" t="s">
        <v>40</v>
      </c>
      <c r="P167" s="5" t="s">
        <v>22</v>
      </c>
      <c r="Q167" s="2">
        <v>29</v>
      </c>
    </row>
    <row r="168" spans="1:17" hidden="1" x14ac:dyDescent="0.3">
      <c r="A168" s="1" t="s">
        <v>34</v>
      </c>
      <c r="B168" s="1" t="s">
        <v>18</v>
      </c>
      <c r="C168" s="2" t="s">
        <v>38</v>
      </c>
      <c r="D168" s="2" t="s">
        <v>46</v>
      </c>
      <c r="E168" s="1">
        <v>1702</v>
      </c>
      <c r="F168" s="2">
        <v>10</v>
      </c>
      <c r="G168" s="2">
        <v>300</v>
      </c>
      <c r="H168" s="2">
        <v>510600</v>
      </c>
      <c r="I168" s="2">
        <v>35742</v>
      </c>
      <c r="J168" s="2">
        <v>474858</v>
      </c>
      <c r="K168" s="2">
        <v>425500</v>
      </c>
      <c r="L168" s="2">
        <v>49358</v>
      </c>
      <c r="M168" s="3">
        <v>41760</v>
      </c>
      <c r="N168" s="4">
        <v>5</v>
      </c>
      <c r="O168" s="2" t="s">
        <v>44</v>
      </c>
      <c r="P168" s="5" t="s">
        <v>22</v>
      </c>
      <c r="Q168" s="2">
        <v>29</v>
      </c>
    </row>
    <row r="169" spans="1:17" hidden="1" x14ac:dyDescent="0.3">
      <c r="A169" s="1" t="s">
        <v>34</v>
      </c>
      <c r="B169" s="1" t="s">
        <v>25</v>
      </c>
      <c r="C169" s="2" t="s">
        <v>38</v>
      </c>
      <c r="D169" s="2" t="s">
        <v>46</v>
      </c>
      <c r="E169" s="1">
        <v>448</v>
      </c>
      <c r="F169" s="2">
        <v>10</v>
      </c>
      <c r="G169" s="2">
        <v>300</v>
      </c>
      <c r="H169" s="2">
        <v>134400</v>
      </c>
      <c r="I169" s="2">
        <v>9408</v>
      </c>
      <c r="J169" s="2">
        <v>124992</v>
      </c>
      <c r="K169" s="2">
        <v>112000</v>
      </c>
      <c r="L169" s="2">
        <v>12992</v>
      </c>
      <c r="M169" s="3">
        <v>41791</v>
      </c>
      <c r="N169" s="4">
        <v>6</v>
      </c>
      <c r="O169" s="2" t="s">
        <v>26</v>
      </c>
      <c r="P169" s="5" t="s">
        <v>22</v>
      </c>
      <c r="Q169" s="2">
        <v>29</v>
      </c>
    </row>
    <row r="170" spans="1:17" hidden="1" x14ac:dyDescent="0.3">
      <c r="A170" s="1" t="s">
        <v>24</v>
      </c>
      <c r="B170" s="1" t="s">
        <v>25</v>
      </c>
      <c r="C170" s="2" t="s">
        <v>38</v>
      </c>
      <c r="D170" s="2" t="s">
        <v>46</v>
      </c>
      <c r="E170" s="1">
        <v>2101</v>
      </c>
      <c r="F170" s="2">
        <v>10</v>
      </c>
      <c r="G170" s="2">
        <v>15</v>
      </c>
      <c r="H170" s="2">
        <v>31515</v>
      </c>
      <c r="I170" s="2">
        <v>2206.0500000000002</v>
      </c>
      <c r="J170" s="2">
        <v>29308.95</v>
      </c>
      <c r="K170" s="2">
        <v>21010</v>
      </c>
      <c r="L170" s="2">
        <v>8298.9500000000007</v>
      </c>
      <c r="M170" s="3">
        <v>41852</v>
      </c>
      <c r="N170" s="4">
        <v>8</v>
      </c>
      <c r="O170" s="2" t="s">
        <v>35</v>
      </c>
      <c r="P170" s="5" t="s">
        <v>22</v>
      </c>
      <c r="Q170" s="2">
        <v>3.95</v>
      </c>
    </row>
    <row r="171" spans="1:17" hidden="1" x14ac:dyDescent="0.3">
      <c r="A171" s="1" t="s">
        <v>17</v>
      </c>
      <c r="B171" s="1" t="s">
        <v>25</v>
      </c>
      <c r="C171" s="2" t="s">
        <v>38</v>
      </c>
      <c r="D171" s="2" t="s">
        <v>46</v>
      </c>
      <c r="E171" s="1">
        <v>1535</v>
      </c>
      <c r="F171" s="2">
        <v>10</v>
      </c>
      <c r="G171" s="2">
        <v>20</v>
      </c>
      <c r="H171" s="2">
        <v>30700</v>
      </c>
      <c r="I171" s="2">
        <v>2149</v>
      </c>
      <c r="J171" s="2">
        <v>28551</v>
      </c>
      <c r="K171" s="2">
        <v>15350</v>
      </c>
      <c r="L171" s="2">
        <v>13201</v>
      </c>
      <c r="M171" s="3">
        <v>41883</v>
      </c>
      <c r="N171" s="4">
        <v>9</v>
      </c>
      <c r="O171" s="2" t="s">
        <v>36</v>
      </c>
      <c r="P171" s="5" t="s">
        <v>22</v>
      </c>
      <c r="Q171" s="2">
        <v>8.6</v>
      </c>
    </row>
    <row r="172" spans="1:17" hidden="1" x14ac:dyDescent="0.3">
      <c r="A172" s="1" t="s">
        <v>17</v>
      </c>
      <c r="B172" s="1" t="s">
        <v>25</v>
      </c>
      <c r="C172" s="2" t="s">
        <v>41</v>
      </c>
      <c r="D172" s="2" t="s">
        <v>46</v>
      </c>
      <c r="E172" s="1">
        <v>2876</v>
      </c>
      <c r="F172" s="2">
        <v>260</v>
      </c>
      <c r="G172" s="2">
        <v>350</v>
      </c>
      <c r="H172" s="2">
        <v>1006600</v>
      </c>
      <c r="I172" s="2">
        <v>70462</v>
      </c>
      <c r="J172" s="2">
        <v>936138</v>
      </c>
      <c r="K172" s="2">
        <v>747760</v>
      </c>
      <c r="L172" s="2">
        <v>188378</v>
      </c>
      <c r="M172" s="3">
        <v>41883</v>
      </c>
      <c r="N172" s="4">
        <v>9</v>
      </c>
      <c r="O172" s="2" t="s">
        <v>36</v>
      </c>
      <c r="P172" s="5" t="s">
        <v>22</v>
      </c>
      <c r="Q172" s="2">
        <v>65.5</v>
      </c>
    </row>
    <row r="173" spans="1:17" hidden="1" x14ac:dyDescent="0.3">
      <c r="A173" s="1" t="s">
        <v>17</v>
      </c>
      <c r="B173" s="1" t="s">
        <v>18</v>
      </c>
      <c r="C173" s="2" t="s">
        <v>41</v>
      </c>
      <c r="D173" s="2" t="s">
        <v>46</v>
      </c>
      <c r="E173" s="1">
        <v>1118</v>
      </c>
      <c r="F173" s="2">
        <v>260</v>
      </c>
      <c r="G173" s="2">
        <v>20</v>
      </c>
      <c r="H173" s="2">
        <v>22360</v>
      </c>
      <c r="I173" s="2">
        <v>1565.2</v>
      </c>
      <c r="J173" s="2">
        <v>20794.8</v>
      </c>
      <c r="K173" s="2">
        <v>11180</v>
      </c>
      <c r="L173" s="2">
        <v>9614.7999999999993</v>
      </c>
      <c r="M173" s="3">
        <v>41944</v>
      </c>
      <c r="N173" s="4">
        <v>11</v>
      </c>
      <c r="O173" s="2" t="s">
        <v>45</v>
      </c>
      <c r="P173" s="5" t="s">
        <v>22</v>
      </c>
      <c r="Q173" s="2">
        <v>8.6</v>
      </c>
    </row>
    <row r="174" spans="1:17" x14ac:dyDescent="0.3">
      <c r="A174" s="1" t="s">
        <v>34</v>
      </c>
      <c r="B174" s="1" t="s">
        <v>37</v>
      </c>
      <c r="C174" s="2" t="s">
        <v>41</v>
      </c>
      <c r="D174" s="2" t="s">
        <v>46</v>
      </c>
      <c r="E174" s="1">
        <v>1372</v>
      </c>
      <c r="F174" s="2">
        <v>260</v>
      </c>
      <c r="G174" s="2">
        <v>300</v>
      </c>
      <c r="H174" s="2">
        <v>411600</v>
      </c>
      <c r="I174" s="2">
        <v>28812</v>
      </c>
      <c r="J174" s="2">
        <v>382788</v>
      </c>
      <c r="K174" s="2">
        <v>343000</v>
      </c>
      <c r="L174" s="2">
        <v>39788</v>
      </c>
      <c r="M174" s="3">
        <v>41974</v>
      </c>
      <c r="N174" s="4">
        <v>12</v>
      </c>
      <c r="O174" s="2" t="s">
        <v>28</v>
      </c>
      <c r="P174" s="5" t="s">
        <v>22</v>
      </c>
      <c r="Q174" s="2">
        <v>29</v>
      </c>
    </row>
    <row r="175" spans="1:17" hidden="1" x14ac:dyDescent="0.3">
      <c r="A175" s="1" t="s">
        <v>17</v>
      </c>
      <c r="B175" s="1" t="s">
        <v>18</v>
      </c>
      <c r="C175" s="2" t="s">
        <v>29</v>
      </c>
      <c r="D175" s="2" t="s">
        <v>46</v>
      </c>
      <c r="E175" s="1">
        <v>488</v>
      </c>
      <c r="F175" s="2">
        <v>5</v>
      </c>
      <c r="G175" s="2">
        <v>7</v>
      </c>
      <c r="H175" s="2">
        <v>3416</v>
      </c>
      <c r="I175" s="2">
        <v>273.27999999999997</v>
      </c>
      <c r="J175" s="2">
        <v>3142.7200000000003</v>
      </c>
      <c r="K175" s="2">
        <v>2440</v>
      </c>
      <c r="L175" s="2">
        <v>702.72000000000025</v>
      </c>
      <c r="M175" s="3">
        <v>41671</v>
      </c>
      <c r="N175" s="4">
        <v>2</v>
      </c>
      <c r="O175" s="2" t="s">
        <v>39</v>
      </c>
      <c r="P175" s="5" t="s">
        <v>22</v>
      </c>
      <c r="Q175" s="2">
        <v>1.4400000000000006</v>
      </c>
    </row>
    <row r="176" spans="1:17" hidden="1" x14ac:dyDescent="0.3">
      <c r="A176" s="1" t="s">
        <v>17</v>
      </c>
      <c r="B176" s="1" t="s">
        <v>37</v>
      </c>
      <c r="C176" s="2" t="s">
        <v>29</v>
      </c>
      <c r="D176" s="2" t="s">
        <v>46</v>
      </c>
      <c r="E176" s="1">
        <v>1282</v>
      </c>
      <c r="F176" s="2">
        <v>5</v>
      </c>
      <c r="G176" s="2">
        <v>20</v>
      </c>
      <c r="H176" s="2">
        <v>25640</v>
      </c>
      <c r="I176" s="2">
        <v>2051.1999999999998</v>
      </c>
      <c r="J176" s="2">
        <v>23588.799999999999</v>
      </c>
      <c r="K176" s="2">
        <v>12820</v>
      </c>
      <c r="L176" s="2">
        <v>10768.8</v>
      </c>
      <c r="M176" s="3">
        <v>41791</v>
      </c>
      <c r="N176" s="4">
        <v>6</v>
      </c>
      <c r="O176" s="2" t="s">
        <v>26</v>
      </c>
      <c r="P176" s="5" t="s">
        <v>22</v>
      </c>
      <c r="Q176" s="2">
        <v>8.3999999999999986</v>
      </c>
    </row>
    <row r="177" spans="1:17" hidden="1" x14ac:dyDescent="0.3">
      <c r="A177" s="1" t="s">
        <v>17</v>
      </c>
      <c r="B177" s="1" t="s">
        <v>18</v>
      </c>
      <c r="C177" s="2" t="s">
        <v>38</v>
      </c>
      <c r="D177" s="2" t="s">
        <v>46</v>
      </c>
      <c r="E177" s="1">
        <v>257</v>
      </c>
      <c r="F177" s="2">
        <v>10</v>
      </c>
      <c r="G177" s="2">
        <v>7</v>
      </c>
      <c r="H177" s="2">
        <v>1799</v>
      </c>
      <c r="I177" s="2">
        <v>143.91999999999999</v>
      </c>
      <c r="J177" s="2">
        <v>1655.08</v>
      </c>
      <c r="K177" s="2">
        <v>1285</v>
      </c>
      <c r="L177" s="2">
        <v>370.07999999999993</v>
      </c>
      <c r="M177" s="3">
        <v>41760</v>
      </c>
      <c r="N177" s="4">
        <v>5</v>
      </c>
      <c r="O177" s="2" t="s">
        <v>44</v>
      </c>
      <c r="P177" s="5" t="s">
        <v>22</v>
      </c>
      <c r="Q177" s="2">
        <v>1.4399999999999997</v>
      </c>
    </row>
    <row r="178" spans="1:17" hidden="1" x14ac:dyDescent="0.3">
      <c r="A178" s="1" t="s">
        <v>17</v>
      </c>
      <c r="B178" s="1" t="s">
        <v>37</v>
      </c>
      <c r="C178" s="2" t="s">
        <v>41</v>
      </c>
      <c r="D178" s="2" t="s">
        <v>46</v>
      </c>
      <c r="E178" s="1">
        <v>1282</v>
      </c>
      <c r="F178" s="2">
        <v>260</v>
      </c>
      <c r="G178" s="2">
        <v>20</v>
      </c>
      <c r="H178" s="2">
        <v>25640</v>
      </c>
      <c r="I178" s="2">
        <v>2051.1999999999998</v>
      </c>
      <c r="J178" s="2">
        <v>23588.799999999999</v>
      </c>
      <c r="K178" s="2">
        <v>12820</v>
      </c>
      <c r="L178" s="2">
        <v>10768.8</v>
      </c>
      <c r="M178" s="3">
        <v>41791</v>
      </c>
      <c r="N178" s="4">
        <v>6</v>
      </c>
      <c r="O178" s="2" t="s">
        <v>26</v>
      </c>
      <c r="P178" s="5" t="s">
        <v>22</v>
      </c>
      <c r="Q178" s="2">
        <v>8.3999999999999986</v>
      </c>
    </row>
    <row r="179" spans="1:17" hidden="1" x14ac:dyDescent="0.3">
      <c r="A179" s="1" t="s">
        <v>24</v>
      </c>
      <c r="B179" s="1" t="s">
        <v>25</v>
      </c>
      <c r="C179" s="2" t="s">
        <v>19</v>
      </c>
      <c r="D179" s="2" t="s">
        <v>46</v>
      </c>
      <c r="E179" s="1">
        <v>490</v>
      </c>
      <c r="F179" s="2">
        <v>3</v>
      </c>
      <c r="G179" s="2">
        <v>15</v>
      </c>
      <c r="H179" s="2">
        <v>7350</v>
      </c>
      <c r="I179" s="2">
        <v>588</v>
      </c>
      <c r="J179" s="2">
        <v>6762</v>
      </c>
      <c r="K179" s="2">
        <v>4900</v>
      </c>
      <c r="L179" s="2">
        <v>1862</v>
      </c>
      <c r="M179" s="3">
        <v>41944</v>
      </c>
      <c r="N179" s="4">
        <v>11</v>
      </c>
      <c r="O179" s="2" t="s">
        <v>45</v>
      </c>
      <c r="P179" s="5" t="s">
        <v>22</v>
      </c>
      <c r="Q179" s="2">
        <v>3.8</v>
      </c>
    </row>
    <row r="180" spans="1:17" x14ac:dyDescent="0.3">
      <c r="A180" s="1" t="s">
        <v>17</v>
      </c>
      <c r="B180" s="1" t="s">
        <v>27</v>
      </c>
      <c r="C180" s="2" t="s">
        <v>19</v>
      </c>
      <c r="D180" s="2" t="s">
        <v>46</v>
      </c>
      <c r="E180" s="1">
        <v>1362</v>
      </c>
      <c r="F180" s="2">
        <v>3</v>
      </c>
      <c r="G180" s="2">
        <v>350</v>
      </c>
      <c r="H180" s="2">
        <v>476700</v>
      </c>
      <c r="I180" s="2">
        <v>38136</v>
      </c>
      <c r="J180" s="2">
        <v>438564</v>
      </c>
      <c r="K180" s="2">
        <v>354120</v>
      </c>
      <c r="L180" s="2">
        <v>84444</v>
      </c>
      <c r="M180" s="3">
        <v>41974</v>
      </c>
      <c r="N180" s="4">
        <v>12</v>
      </c>
      <c r="O180" s="2" t="s">
        <v>28</v>
      </c>
      <c r="P180" s="5" t="s">
        <v>22</v>
      </c>
      <c r="Q180" s="2">
        <v>62</v>
      </c>
    </row>
    <row r="181" spans="1:17" hidden="1" x14ac:dyDescent="0.3">
      <c r="A181" s="1" t="s">
        <v>24</v>
      </c>
      <c r="B181" s="1" t="s">
        <v>25</v>
      </c>
      <c r="C181" s="2" t="s">
        <v>29</v>
      </c>
      <c r="D181" s="2" t="s">
        <v>46</v>
      </c>
      <c r="E181" s="1">
        <v>2501</v>
      </c>
      <c r="F181" s="2">
        <v>5</v>
      </c>
      <c r="G181" s="2">
        <v>15</v>
      </c>
      <c r="H181" s="2">
        <v>37515</v>
      </c>
      <c r="I181" s="2">
        <v>3001.2</v>
      </c>
      <c r="J181" s="2">
        <v>34513.800000000003</v>
      </c>
      <c r="K181" s="2">
        <v>25010</v>
      </c>
      <c r="L181" s="2">
        <v>9503.8000000000029</v>
      </c>
      <c r="M181" s="3">
        <v>41699</v>
      </c>
      <c r="N181" s="4">
        <v>3</v>
      </c>
      <c r="O181" s="2" t="s">
        <v>30</v>
      </c>
      <c r="P181" s="5" t="s">
        <v>22</v>
      </c>
      <c r="Q181" s="2">
        <v>3.8000000000000012</v>
      </c>
    </row>
    <row r="182" spans="1:17" hidden="1" x14ac:dyDescent="0.3">
      <c r="A182" s="1" t="s">
        <v>17</v>
      </c>
      <c r="B182" s="1" t="s">
        <v>18</v>
      </c>
      <c r="C182" s="2" t="s">
        <v>29</v>
      </c>
      <c r="D182" s="2" t="s">
        <v>46</v>
      </c>
      <c r="E182" s="1">
        <v>708</v>
      </c>
      <c r="F182" s="2">
        <v>5</v>
      </c>
      <c r="G182" s="2">
        <v>20</v>
      </c>
      <c r="H182" s="2">
        <v>14160</v>
      </c>
      <c r="I182" s="2">
        <v>1132.8</v>
      </c>
      <c r="J182" s="2">
        <v>13027.2</v>
      </c>
      <c r="K182" s="2">
        <v>7080</v>
      </c>
      <c r="L182" s="2">
        <v>5947.2000000000007</v>
      </c>
      <c r="M182" s="3">
        <v>41791</v>
      </c>
      <c r="N182" s="4">
        <v>6</v>
      </c>
      <c r="O182" s="2" t="s">
        <v>26</v>
      </c>
      <c r="P182" s="5" t="s">
        <v>22</v>
      </c>
      <c r="Q182" s="2">
        <v>8.4</v>
      </c>
    </row>
    <row r="183" spans="1:17" hidden="1" x14ac:dyDescent="0.3">
      <c r="A183" s="1" t="s">
        <v>17</v>
      </c>
      <c r="B183" s="1" t="s">
        <v>23</v>
      </c>
      <c r="C183" s="2" t="s">
        <v>29</v>
      </c>
      <c r="D183" s="2" t="s">
        <v>46</v>
      </c>
      <c r="E183" s="1">
        <v>645</v>
      </c>
      <c r="F183" s="2">
        <v>5</v>
      </c>
      <c r="G183" s="2">
        <v>20</v>
      </c>
      <c r="H183" s="2">
        <v>12900</v>
      </c>
      <c r="I183" s="2">
        <v>1032</v>
      </c>
      <c r="J183" s="2">
        <v>11868</v>
      </c>
      <c r="K183" s="2">
        <v>6450</v>
      </c>
      <c r="L183" s="2">
        <v>5418</v>
      </c>
      <c r="M183" s="3">
        <v>41821</v>
      </c>
      <c r="N183" s="4">
        <v>7</v>
      </c>
      <c r="O183" s="2" t="s">
        <v>33</v>
      </c>
      <c r="P183" s="5" t="s">
        <v>22</v>
      </c>
      <c r="Q183" s="2">
        <v>8.4</v>
      </c>
    </row>
    <row r="184" spans="1:17" hidden="1" x14ac:dyDescent="0.3">
      <c r="A184" s="1" t="s">
        <v>34</v>
      </c>
      <c r="B184" s="1" t="s">
        <v>25</v>
      </c>
      <c r="C184" s="2" t="s">
        <v>29</v>
      </c>
      <c r="D184" s="2" t="s">
        <v>46</v>
      </c>
      <c r="E184" s="1">
        <v>1562</v>
      </c>
      <c r="F184" s="2">
        <v>5</v>
      </c>
      <c r="G184" s="2">
        <v>300</v>
      </c>
      <c r="H184" s="2">
        <v>468600</v>
      </c>
      <c r="I184" s="2">
        <v>37488</v>
      </c>
      <c r="J184" s="2">
        <v>431112</v>
      </c>
      <c r="K184" s="2">
        <v>390500</v>
      </c>
      <c r="L184" s="2">
        <v>40612</v>
      </c>
      <c r="M184" s="3">
        <v>41852</v>
      </c>
      <c r="N184" s="4">
        <v>8</v>
      </c>
      <c r="O184" s="2" t="s">
        <v>35</v>
      </c>
      <c r="P184" s="5" t="s">
        <v>22</v>
      </c>
      <c r="Q184" s="2">
        <v>26</v>
      </c>
    </row>
    <row r="185" spans="1:17" x14ac:dyDescent="0.3">
      <c r="A185" s="1" t="s">
        <v>24</v>
      </c>
      <c r="B185" s="1" t="s">
        <v>23</v>
      </c>
      <c r="C185" s="2" t="s">
        <v>29</v>
      </c>
      <c r="D185" s="2" t="s">
        <v>46</v>
      </c>
      <c r="E185" s="1">
        <v>711</v>
      </c>
      <c r="F185" s="2">
        <v>5</v>
      </c>
      <c r="G185" s="2">
        <v>15</v>
      </c>
      <c r="H185" s="2">
        <v>10665</v>
      </c>
      <c r="I185" s="2">
        <v>853.2</v>
      </c>
      <c r="J185" s="2">
        <v>9811.7999999999993</v>
      </c>
      <c r="K185" s="2">
        <v>7110</v>
      </c>
      <c r="L185" s="2">
        <v>2701.7999999999993</v>
      </c>
      <c r="M185" s="3">
        <v>41974</v>
      </c>
      <c r="N185" s="4">
        <v>12</v>
      </c>
      <c r="O185" s="2" t="s">
        <v>28</v>
      </c>
      <c r="P185" s="5" t="s">
        <v>22</v>
      </c>
      <c r="Q185" s="2">
        <v>3.7999999999999989</v>
      </c>
    </row>
    <row r="186" spans="1:17" hidden="1" x14ac:dyDescent="0.3">
      <c r="A186" s="1" t="s">
        <v>17</v>
      </c>
      <c r="B186" s="1" t="s">
        <v>23</v>
      </c>
      <c r="C186" s="2" t="s">
        <v>38</v>
      </c>
      <c r="D186" s="2" t="s">
        <v>46</v>
      </c>
      <c r="E186" s="1">
        <v>1259</v>
      </c>
      <c r="F186" s="2">
        <v>10</v>
      </c>
      <c r="G186" s="2">
        <v>7</v>
      </c>
      <c r="H186" s="2">
        <v>8813</v>
      </c>
      <c r="I186" s="2">
        <v>705.04</v>
      </c>
      <c r="J186" s="2">
        <v>8107.96</v>
      </c>
      <c r="K186" s="2">
        <v>6295</v>
      </c>
      <c r="L186" s="2">
        <v>1812.96</v>
      </c>
      <c r="M186" s="3">
        <v>41730</v>
      </c>
      <c r="N186" s="4">
        <v>4</v>
      </c>
      <c r="O186" s="2" t="s">
        <v>42</v>
      </c>
      <c r="P186" s="5" t="s">
        <v>22</v>
      </c>
      <c r="Q186" s="2">
        <v>1.44</v>
      </c>
    </row>
    <row r="187" spans="1:17" hidden="1" x14ac:dyDescent="0.3">
      <c r="A187" s="1" t="s">
        <v>17</v>
      </c>
      <c r="B187" s="1" t="s">
        <v>23</v>
      </c>
      <c r="C187" s="2" t="s">
        <v>38</v>
      </c>
      <c r="D187" s="2" t="s">
        <v>46</v>
      </c>
      <c r="E187" s="1">
        <v>1095</v>
      </c>
      <c r="F187" s="2">
        <v>10</v>
      </c>
      <c r="G187" s="2">
        <v>7</v>
      </c>
      <c r="H187" s="2">
        <v>7665</v>
      </c>
      <c r="I187" s="2">
        <v>613.20000000000005</v>
      </c>
      <c r="J187" s="2">
        <v>7051.8</v>
      </c>
      <c r="K187" s="2">
        <v>5475</v>
      </c>
      <c r="L187" s="2">
        <v>1576.8000000000002</v>
      </c>
      <c r="M187" s="3">
        <v>41760</v>
      </c>
      <c r="N187" s="4">
        <v>5</v>
      </c>
      <c r="O187" s="2" t="s">
        <v>44</v>
      </c>
      <c r="P187" s="5" t="s">
        <v>22</v>
      </c>
      <c r="Q187" s="2">
        <v>1.4400000000000002</v>
      </c>
    </row>
    <row r="188" spans="1:17" hidden="1" x14ac:dyDescent="0.3">
      <c r="A188" s="1" t="s">
        <v>17</v>
      </c>
      <c r="B188" s="1" t="s">
        <v>23</v>
      </c>
      <c r="C188" s="2" t="s">
        <v>38</v>
      </c>
      <c r="D188" s="2" t="s">
        <v>46</v>
      </c>
      <c r="E188" s="1">
        <v>1366</v>
      </c>
      <c r="F188" s="2">
        <v>10</v>
      </c>
      <c r="G188" s="2">
        <v>20</v>
      </c>
      <c r="H188" s="2">
        <v>27320</v>
      </c>
      <c r="I188" s="2">
        <v>2185.6</v>
      </c>
      <c r="J188" s="2">
        <v>25134.400000000001</v>
      </c>
      <c r="K188" s="2">
        <v>13660</v>
      </c>
      <c r="L188" s="2">
        <v>11474.400000000001</v>
      </c>
      <c r="M188" s="3">
        <v>41791</v>
      </c>
      <c r="N188" s="4">
        <v>6</v>
      </c>
      <c r="O188" s="2" t="s">
        <v>26</v>
      </c>
      <c r="P188" s="5" t="s">
        <v>22</v>
      </c>
      <c r="Q188" s="2">
        <v>8.4</v>
      </c>
    </row>
    <row r="189" spans="1:17" hidden="1" x14ac:dyDescent="0.3">
      <c r="A189" s="1" t="s">
        <v>34</v>
      </c>
      <c r="B189" s="1" t="s">
        <v>27</v>
      </c>
      <c r="C189" s="2" t="s">
        <v>38</v>
      </c>
      <c r="D189" s="2" t="s">
        <v>46</v>
      </c>
      <c r="E189" s="1">
        <v>2460</v>
      </c>
      <c r="F189" s="2">
        <v>10</v>
      </c>
      <c r="G189" s="2">
        <v>300</v>
      </c>
      <c r="H189" s="2">
        <v>738000</v>
      </c>
      <c r="I189" s="2">
        <v>59040</v>
      </c>
      <c r="J189" s="2">
        <v>678960</v>
      </c>
      <c r="K189" s="2">
        <v>615000</v>
      </c>
      <c r="L189" s="2">
        <v>63960</v>
      </c>
      <c r="M189" s="3">
        <v>41791</v>
      </c>
      <c r="N189" s="4">
        <v>6</v>
      </c>
      <c r="O189" s="2" t="s">
        <v>26</v>
      </c>
      <c r="P189" s="5" t="s">
        <v>22</v>
      </c>
      <c r="Q189" s="2">
        <v>26</v>
      </c>
    </row>
    <row r="190" spans="1:17" hidden="1" x14ac:dyDescent="0.3">
      <c r="A190" s="1" t="s">
        <v>17</v>
      </c>
      <c r="B190" s="1" t="s">
        <v>37</v>
      </c>
      <c r="C190" s="2" t="s">
        <v>38</v>
      </c>
      <c r="D190" s="2" t="s">
        <v>46</v>
      </c>
      <c r="E190" s="1">
        <v>678</v>
      </c>
      <c r="F190" s="2">
        <v>10</v>
      </c>
      <c r="G190" s="2">
        <v>7</v>
      </c>
      <c r="H190" s="2">
        <v>4746</v>
      </c>
      <c r="I190" s="2">
        <v>379.68</v>
      </c>
      <c r="J190" s="2">
        <v>4366.32</v>
      </c>
      <c r="K190" s="2">
        <v>3390</v>
      </c>
      <c r="L190" s="2">
        <v>976.31999999999971</v>
      </c>
      <c r="M190" s="3">
        <v>41852</v>
      </c>
      <c r="N190" s="4">
        <v>8</v>
      </c>
      <c r="O190" s="2" t="s">
        <v>35</v>
      </c>
      <c r="P190" s="5" t="s">
        <v>22</v>
      </c>
      <c r="Q190" s="2">
        <v>1.4399999999999995</v>
      </c>
    </row>
    <row r="191" spans="1:17" hidden="1" x14ac:dyDescent="0.3">
      <c r="A191" s="1" t="s">
        <v>17</v>
      </c>
      <c r="B191" s="1" t="s">
        <v>23</v>
      </c>
      <c r="C191" s="2" t="s">
        <v>38</v>
      </c>
      <c r="D191" s="2" t="s">
        <v>46</v>
      </c>
      <c r="E191" s="1">
        <v>1598</v>
      </c>
      <c r="F191" s="2">
        <v>10</v>
      </c>
      <c r="G191" s="2">
        <v>7</v>
      </c>
      <c r="H191" s="2">
        <v>11186</v>
      </c>
      <c r="I191" s="2">
        <v>894.88</v>
      </c>
      <c r="J191" s="2">
        <v>10291.120000000001</v>
      </c>
      <c r="K191" s="2">
        <v>7990</v>
      </c>
      <c r="L191" s="2">
        <v>2301.1200000000008</v>
      </c>
      <c r="M191" s="3">
        <v>41852</v>
      </c>
      <c r="N191" s="4">
        <v>8</v>
      </c>
      <c r="O191" s="2" t="s">
        <v>35</v>
      </c>
      <c r="P191" s="5" t="s">
        <v>22</v>
      </c>
      <c r="Q191" s="2">
        <v>1.4400000000000004</v>
      </c>
    </row>
    <row r="192" spans="1:17" hidden="1" x14ac:dyDescent="0.3">
      <c r="A192" s="1" t="s">
        <v>17</v>
      </c>
      <c r="B192" s="1" t="s">
        <v>23</v>
      </c>
      <c r="C192" s="2" t="s">
        <v>38</v>
      </c>
      <c r="D192" s="2" t="s">
        <v>46</v>
      </c>
      <c r="E192" s="1">
        <v>1934</v>
      </c>
      <c r="F192" s="2">
        <v>10</v>
      </c>
      <c r="G192" s="2">
        <v>20</v>
      </c>
      <c r="H192" s="2">
        <v>38680</v>
      </c>
      <c r="I192" s="2">
        <v>3094.4</v>
      </c>
      <c r="J192" s="2">
        <v>35585.599999999999</v>
      </c>
      <c r="K192" s="2">
        <v>19340</v>
      </c>
      <c r="L192" s="2">
        <v>16245.599999999999</v>
      </c>
      <c r="M192" s="3">
        <v>41883</v>
      </c>
      <c r="N192" s="4">
        <v>9</v>
      </c>
      <c r="O192" s="2" t="s">
        <v>36</v>
      </c>
      <c r="P192" s="5" t="s">
        <v>22</v>
      </c>
      <c r="Q192" s="2">
        <v>8.3999999999999986</v>
      </c>
    </row>
    <row r="193" spans="1:17" hidden="1" x14ac:dyDescent="0.3">
      <c r="A193" s="1" t="s">
        <v>17</v>
      </c>
      <c r="B193" s="1" t="s">
        <v>27</v>
      </c>
      <c r="C193" s="2" t="s">
        <v>38</v>
      </c>
      <c r="D193" s="2" t="s">
        <v>46</v>
      </c>
      <c r="E193" s="1">
        <v>2993</v>
      </c>
      <c r="F193" s="2">
        <v>10</v>
      </c>
      <c r="G193" s="2">
        <v>20</v>
      </c>
      <c r="H193" s="2">
        <v>59860</v>
      </c>
      <c r="I193" s="2">
        <v>4788.8</v>
      </c>
      <c r="J193" s="2">
        <v>55071.199999999997</v>
      </c>
      <c r="K193" s="2">
        <v>29930</v>
      </c>
      <c r="L193" s="2">
        <v>25141.199999999997</v>
      </c>
      <c r="M193" s="3">
        <v>41883</v>
      </c>
      <c r="N193" s="4">
        <v>9</v>
      </c>
      <c r="O193" s="2" t="s">
        <v>36</v>
      </c>
      <c r="P193" s="5" t="s">
        <v>22</v>
      </c>
      <c r="Q193" s="2">
        <v>8.3999999999999986</v>
      </c>
    </row>
    <row r="194" spans="1:17" x14ac:dyDescent="0.3">
      <c r="A194" s="1" t="s">
        <v>17</v>
      </c>
      <c r="B194" s="1" t="s">
        <v>27</v>
      </c>
      <c r="C194" s="2" t="s">
        <v>38</v>
      </c>
      <c r="D194" s="2" t="s">
        <v>46</v>
      </c>
      <c r="E194" s="1">
        <v>1362</v>
      </c>
      <c r="F194" s="2">
        <v>10</v>
      </c>
      <c r="G194" s="2">
        <v>350</v>
      </c>
      <c r="H194" s="2">
        <v>476700</v>
      </c>
      <c r="I194" s="2">
        <v>38136</v>
      </c>
      <c r="J194" s="2">
        <v>438564</v>
      </c>
      <c r="K194" s="2">
        <v>354120</v>
      </c>
      <c r="L194" s="2">
        <v>84444</v>
      </c>
      <c r="M194" s="3">
        <v>41974</v>
      </c>
      <c r="N194" s="4">
        <v>12</v>
      </c>
      <c r="O194" s="2" t="s">
        <v>28</v>
      </c>
      <c r="P194" s="5" t="s">
        <v>22</v>
      </c>
      <c r="Q194" s="2">
        <v>62</v>
      </c>
    </row>
    <row r="195" spans="1:17" hidden="1" x14ac:dyDescent="0.3">
      <c r="A195" s="1" t="s">
        <v>17</v>
      </c>
      <c r="B195" s="1" t="s">
        <v>18</v>
      </c>
      <c r="C195" s="2" t="s">
        <v>41</v>
      </c>
      <c r="D195" s="2" t="s">
        <v>46</v>
      </c>
      <c r="E195" s="1">
        <v>708</v>
      </c>
      <c r="F195" s="2">
        <v>260</v>
      </c>
      <c r="G195" s="2">
        <v>20</v>
      </c>
      <c r="H195" s="2">
        <v>14160</v>
      </c>
      <c r="I195" s="2">
        <v>1132.8</v>
      </c>
      <c r="J195" s="2">
        <v>13027.2</v>
      </c>
      <c r="K195" s="2">
        <v>7080</v>
      </c>
      <c r="L195" s="2">
        <v>5947.2000000000007</v>
      </c>
      <c r="M195" s="3">
        <v>41791</v>
      </c>
      <c r="N195" s="4">
        <v>6</v>
      </c>
      <c r="O195" s="2" t="s">
        <v>26</v>
      </c>
      <c r="P195" s="5" t="s">
        <v>22</v>
      </c>
      <c r="Q195" s="2">
        <v>8.4</v>
      </c>
    </row>
    <row r="196" spans="1:17" hidden="1" x14ac:dyDescent="0.3">
      <c r="A196" s="1" t="s">
        <v>17</v>
      </c>
      <c r="B196" s="1" t="s">
        <v>37</v>
      </c>
      <c r="C196" s="2" t="s">
        <v>41</v>
      </c>
      <c r="D196" s="2" t="s">
        <v>46</v>
      </c>
      <c r="E196" s="1">
        <v>2907</v>
      </c>
      <c r="F196" s="2">
        <v>260</v>
      </c>
      <c r="G196" s="2">
        <v>7</v>
      </c>
      <c r="H196" s="2">
        <v>20349</v>
      </c>
      <c r="I196" s="2">
        <v>1627.92</v>
      </c>
      <c r="J196" s="2">
        <v>18721.080000000002</v>
      </c>
      <c r="K196" s="2">
        <v>14535</v>
      </c>
      <c r="L196" s="2">
        <v>4186.0800000000017</v>
      </c>
      <c r="M196" s="3">
        <v>41791</v>
      </c>
      <c r="N196" s="4">
        <v>6</v>
      </c>
      <c r="O196" s="2" t="s">
        <v>26</v>
      </c>
      <c r="P196" s="5" t="s">
        <v>22</v>
      </c>
      <c r="Q196" s="2">
        <v>1.4400000000000006</v>
      </c>
    </row>
    <row r="197" spans="1:17" hidden="1" x14ac:dyDescent="0.3">
      <c r="A197" s="1" t="s">
        <v>17</v>
      </c>
      <c r="B197" s="1" t="s">
        <v>23</v>
      </c>
      <c r="C197" s="2" t="s">
        <v>41</v>
      </c>
      <c r="D197" s="2" t="s">
        <v>46</v>
      </c>
      <c r="E197" s="1">
        <v>1366</v>
      </c>
      <c r="F197" s="2">
        <v>260</v>
      </c>
      <c r="G197" s="2">
        <v>20</v>
      </c>
      <c r="H197" s="2">
        <v>27320</v>
      </c>
      <c r="I197" s="2">
        <v>2185.6</v>
      </c>
      <c r="J197" s="2">
        <v>25134.400000000001</v>
      </c>
      <c r="K197" s="2">
        <v>13660</v>
      </c>
      <c r="L197" s="2">
        <v>11474.400000000001</v>
      </c>
      <c r="M197" s="3">
        <v>41791</v>
      </c>
      <c r="N197" s="4">
        <v>6</v>
      </c>
      <c r="O197" s="2" t="s">
        <v>26</v>
      </c>
      <c r="P197" s="5" t="s">
        <v>22</v>
      </c>
      <c r="Q197" s="2">
        <v>8.4</v>
      </c>
    </row>
    <row r="198" spans="1:17" hidden="1" x14ac:dyDescent="0.3">
      <c r="A198" s="1" t="s">
        <v>34</v>
      </c>
      <c r="B198" s="1" t="s">
        <v>27</v>
      </c>
      <c r="C198" s="2" t="s">
        <v>41</v>
      </c>
      <c r="D198" s="2" t="s">
        <v>46</v>
      </c>
      <c r="E198" s="1">
        <v>2460</v>
      </c>
      <c r="F198" s="2">
        <v>260</v>
      </c>
      <c r="G198" s="2">
        <v>300</v>
      </c>
      <c r="H198" s="2">
        <v>738000</v>
      </c>
      <c r="I198" s="2">
        <v>59040</v>
      </c>
      <c r="J198" s="2">
        <v>678960</v>
      </c>
      <c r="K198" s="2">
        <v>615000</v>
      </c>
      <c r="L198" s="2">
        <v>63960</v>
      </c>
      <c r="M198" s="3">
        <v>41791</v>
      </c>
      <c r="N198" s="4">
        <v>6</v>
      </c>
      <c r="O198" s="2" t="s">
        <v>26</v>
      </c>
      <c r="P198" s="5" t="s">
        <v>22</v>
      </c>
      <c r="Q198" s="2">
        <v>26</v>
      </c>
    </row>
    <row r="199" spans="1:17" hidden="1" x14ac:dyDescent="0.3">
      <c r="A199" s="1" t="s">
        <v>17</v>
      </c>
      <c r="B199" s="1" t="s">
        <v>23</v>
      </c>
      <c r="C199" s="2" t="s">
        <v>41</v>
      </c>
      <c r="D199" s="2" t="s">
        <v>46</v>
      </c>
      <c r="E199" s="1">
        <v>1520</v>
      </c>
      <c r="F199" s="2">
        <v>260</v>
      </c>
      <c r="G199" s="2">
        <v>20</v>
      </c>
      <c r="H199" s="2">
        <v>30400</v>
      </c>
      <c r="I199" s="2">
        <v>2432</v>
      </c>
      <c r="J199" s="2">
        <v>27968</v>
      </c>
      <c r="K199" s="2">
        <v>15200</v>
      </c>
      <c r="L199" s="2">
        <v>12768</v>
      </c>
      <c r="M199" s="3">
        <v>41944</v>
      </c>
      <c r="N199" s="4">
        <v>11</v>
      </c>
      <c r="O199" s="2" t="s">
        <v>45</v>
      </c>
      <c r="P199" s="5" t="s">
        <v>22</v>
      </c>
      <c r="Q199" s="2">
        <v>8.4</v>
      </c>
    </row>
    <row r="200" spans="1:17" x14ac:dyDescent="0.3">
      <c r="A200" s="1" t="s">
        <v>24</v>
      </c>
      <c r="B200" s="1" t="s">
        <v>23</v>
      </c>
      <c r="C200" s="2" t="s">
        <v>41</v>
      </c>
      <c r="D200" s="2" t="s">
        <v>46</v>
      </c>
      <c r="E200" s="1">
        <v>711</v>
      </c>
      <c r="F200" s="2">
        <v>260</v>
      </c>
      <c r="G200" s="2">
        <v>15</v>
      </c>
      <c r="H200" s="2">
        <v>10665</v>
      </c>
      <c r="I200" s="2">
        <v>853.2</v>
      </c>
      <c r="J200" s="2">
        <v>9811.7999999999993</v>
      </c>
      <c r="K200" s="2">
        <v>7110</v>
      </c>
      <c r="L200" s="2">
        <v>2701.7999999999993</v>
      </c>
      <c r="M200" s="3">
        <v>41974</v>
      </c>
      <c r="N200" s="4">
        <v>12</v>
      </c>
      <c r="O200" s="2" t="s">
        <v>28</v>
      </c>
      <c r="P200" s="5" t="s">
        <v>22</v>
      </c>
      <c r="Q200" s="2">
        <v>3.7999999999999989</v>
      </c>
    </row>
    <row r="201" spans="1:17" x14ac:dyDescent="0.3">
      <c r="A201" s="1" t="s">
        <v>34</v>
      </c>
      <c r="B201" s="1" t="s">
        <v>27</v>
      </c>
      <c r="C201" s="2" t="s">
        <v>41</v>
      </c>
      <c r="D201" s="2" t="s">
        <v>46</v>
      </c>
      <c r="E201" s="1">
        <v>635</v>
      </c>
      <c r="F201" s="2">
        <v>260</v>
      </c>
      <c r="G201" s="2">
        <v>300</v>
      </c>
      <c r="H201" s="2">
        <v>190500</v>
      </c>
      <c r="I201" s="2">
        <v>15240</v>
      </c>
      <c r="J201" s="2">
        <v>175260</v>
      </c>
      <c r="K201" s="2">
        <v>158750</v>
      </c>
      <c r="L201" s="2">
        <v>16510</v>
      </c>
      <c r="M201" s="3">
        <v>41974</v>
      </c>
      <c r="N201" s="4">
        <v>12</v>
      </c>
      <c r="O201" s="2" t="s">
        <v>28</v>
      </c>
      <c r="P201" s="5" t="s">
        <v>22</v>
      </c>
      <c r="Q201" s="2">
        <v>26</v>
      </c>
    </row>
    <row r="202" spans="1:17" hidden="1" x14ac:dyDescent="0.3">
      <c r="A202" s="1" t="s">
        <v>34</v>
      </c>
      <c r="B202" s="1" t="s">
        <v>18</v>
      </c>
      <c r="C202" s="2" t="s">
        <v>19</v>
      </c>
      <c r="D202" s="2" t="s">
        <v>46</v>
      </c>
      <c r="E202" s="1">
        <v>1094</v>
      </c>
      <c r="F202" s="2">
        <v>3</v>
      </c>
      <c r="G202" s="2">
        <v>300</v>
      </c>
      <c r="H202" s="2">
        <v>328200</v>
      </c>
      <c r="I202" s="2">
        <v>29538</v>
      </c>
      <c r="J202" s="2">
        <v>298662</v>
      </c>
      <c r="K202" s="2">
        <v>273500</v>
      </c>
      <c r="L202" s="2">
        <v>25162</v>
      </c>
      <c r="M202" s="3">
        <v>41791</v>
      </c>
      <c r="N202" s="4">
        <v>6</v>
      </c>
      <c r="O202" s="2" t="s">
        <v>26</v>
      </c>
      <c r="P202" s="5" t="s">
        <v>22</v>
      </c>
      <c r="Q202" s="2">
        <v>23</v>
      </c>
    </row>
    <row r="203" spans="1:17" hidden="1" x14ac:dyDescent="0.3">
      <c r="A203" s="1" t="s">
        <v>34</v>
      </c>
      <c r="B203" s="1" t="s">
        <v>18</v>
      </c>
      <c r="C203" s="2" t="s">
        <v>29</v>
      </c>
      <c r="D203" s="2" t="s">
        <v>46</v>
      </c>
      <c r="E203" s="1">
        <v>3802.5</v>
      </c>
      <c r="F203" s="2">
        <v>5</v>
      </c>
      <c r="G203" s="2">
        <v>300</v>
      </c>
      <c r="H203" s="2">
        <v>1140750</v>
      </c>
      <c r="I203" s="2">
        <v>102667.5</v>
      </c>
      <c r="J203" s="2">
        <v>1038082.5</v>
      </c>
      <c r="K203" s="2">
        <v>950625</v>
      </c>
      <c r="L203" s="2">
        <v>87457.5</v>
      </c>
      <c r="M203" s="3">
        <v>41730</v>
      </c>
      <c r="N203" s="4">
        <v>4</v>
      </c>
      <c r="O203" s="2" t="s">
        <v>42</v>
      </c>
      <c r="P203" s="5" t="s">
        <v>22</v>
      </c>
      <c r="Q203" s="2">
        <v>23</v>
      </c>
    </row>
    <row r="204" spans="1:17" hidden="1" x14ac:dyDescent="0.3">
      <c r="A204" s="1" t="s">
        <v>17</v>
      </c>
      <c r="B204" s="1" t="s">
        <v>25</v>
      </c>
      <c r="C204" s="2" t="s">
        <v>29</v>
      </c>
      <c r="D204" s="2" t="s">
        <v>46</v>
      </c>
      <c r="E204" s="1">
        <v>1666</v>
      </c>
      <c r="F204" s="2">
        <v>5</v>
      </c>
      <c r="G204" s="2">
        <v>350</v>
      </c>
      <c r="H204" s="2">
        <v>583100</v>
      </c>
      <c r="I204" s="2">
        <v>52479</v>
      </c>
      <c r="J204" s="2">
        <v>530621</v>
      </c>
      <c r="K204" s="2">
        <v>433160</v>
      </c>
      <c r="L204" s="2">
        <v>97461</v>
      </c>
      <c r="M204" s="3">
        <v>41760</v>
      </c>
      <c r="N204" s="4">
        <v>5</v>
      </c>
      <c r="O204" s="2" t="s">
        <v>44</v>
      </c>
      <c r="P204" s="5" t="s">
        <v>22</v>
      </c>
      <c r="Q204" s="2">
        <v>58.5</v>
      </c>
    </row>
    <row r="205" spans="1:17" hidden="1" x14ac:dyDescent="0.3">
      <c r="A205" s="1" t="s">
        <v>31</v>
      </c>
      <c r="B205" s="1" t="s">
        <v>18</v>
      </c>
      <c r="C205" s="2" t="s">
        <v>29</v>
      </c>
      <c r="D205" s="2" t="s">
        <v>46</v>
      </c>
      <c r="E205" s="1">
        <v>2321</v>
      </c>
      <c r="F205" s="2">
        <v>5</v>
      </c>
      <c r="G205" s="2">
        <v>12</v>
      </c>
      <c r="H205" s="2">
        <v>27852</v>
      </c>
      <c r="I205" s="2">
        <v>2506.6799999999998</v>
      </c>
      <c r="J205" s="2">
        <v>25345.32</v>
      </c>
      <c r="K205" s="2">
        <v>6963</v>
      </c>
      <c r="L205" s="2">
        <v>18382.32</v>
      </c>
      <c r="M205" s="3">
        <v>41944</v>
      </c>
      <c r="N205" s="4">
        <v>11</v>
      </c>
      <c r="O205" s="2" t="s">
        <v>45</v>
      </c>
      <c r="P205" s="5" t="s">
        <v>22</v>
      </c>
      <c r="Q205" s="2">
        <v>7.92</v>
      </c>
    </row>
    <row r="206" spans="1:17" hidden="1" x14ac:dyDescent="0.3">
      <c r="A206" s="1" t="s">
        <v>34</v>
      </c>
      <c r="B206" s="1" t="s">
        <v>27</v>
      </c>
      <c r="C206" s="2" t="s">
        <v>38</v>
      </c>
      <c r="D206" s="2" t="s">
        <v>46</v>
      </c>
      <c r="E206" s="1">
        <v>2565</v>
      </c>
      <c r="F206" s="2">
        <v>10</v>
      </c>
      <c r="G206" s="2">
        <v>300</v>
      </c>
      <c r="H206" s="2">
        <v>769500</v>
      </c>
      <c r="I206" s="2">
        <v>69255</v>
      </c>
      <c r="J206" s="2">
        <v>700245</v>
      </c>
      <c r="K206" s="2">
        <v>641250</v>
      </c>
      <c r="L206" s="2">
        <v>58995</v>
      </c>
      <c r="M206" s="3">
        <v>41640</v>
      </c>
      <c r="N206" s="4">
        <v>1</v>
      </c>
      <c r="O206" s="2" t="s">
        <v>21</v>
      </c>
      <c r="P206" s="5" t="s">
        <v>22</v>
      </c>
      <c r="Q206" s="2">
        <v>23</v>
      </c>
    </row>
    <row r="207" spans="1:17" hidden="1" x14ac:dyDescent="0.3">
      <c r="A207" s="1" t="s">
        <v>17</v>
      </c>
      <c r="B207" s="1" t="s">
        <v>27</v>
      </c>
      <c r="C207" s="2" t="s">
        <v>38</v>
      </c>
      <c r="D207" s="2" t="s">
        <v>46</v>
      </c>
      <c r="E207" s="1">
        <v>2417</v>
      </c>
      <c r="F207" s="2">
        <v>10</v>
      </c>
      <c r="G207" s="2">
        <v>350</v>
      </c>
      <c r="H207" s="2">
        <v>845950</v>
      </c>
      <c r="I207" s="2">
        <v>76135.5</v>
      </c>
      <c r="J207" s="2">
        <v>769814.5</v>
      </c>
      <c r="K207" s="2">
        <v>628420</v>
      </c>
      <c r="L207" s="2">
        <v>141394.5</v>
      </c>
      <c r="M207" s="3">
        <v>41640</v>
      </c>
      <c r="N207" s="4">
        <v>1</v>
      </c>
      <c r="O207" s="2" t="s">
        <v>21</v>
      </c>
      <c r="P207" s="5" t="s">
        <v>22</v>
      </c>
      <c r="Q207" s="2">
        <v>58.5</v>
      </c>
    </row>
    <row r="208" spans="1:17" hidden="1" x14ac:dyDescent="0.3">
      <c r="A208" s="1" t="s">
        <v>24</v>
      </c>
      <c r="B208" s="1" t="s">
        <v>37</v>
      </c>
      <c r="C208" s="2" t="s">
        <v>38</v>
      </c>
      <c r="D208" s="2" t="s">
        <v>46</v>
      </c>
      <c r="E208" s="1">
        <v>3675</v>
      </c>
      <c r="F208" s="2">
        <v>10</v>
      </c>
      <c r="G208" s="2">
        <v>15</v>
      </c>
      <c r="H208" s="2">
        <v>55125</v>
      </c>
      <c r="I208" s="2">
        <v>4961.25</v>
      </c>
      <c r="J208" s="2">
        <v>50163.75</v>
      </c>
      <c r="K208" s="2">
        <v>36750</v>
      </c>
      <c r="L208" s="2">
        <v>13413.75</v>
      </c>
      <c r="M208" s="3">
        <v>41730</v>
      </c>
      <c r="N208" s="4">
        <v>4</v>
      </c>
      <c r="O208" s="2" t="s">
        <v>42</v>
      </c>
      <c r="P208" s="5" t="s">
        <v>22</v>
      </c>
      <c r="Q208" s="2">
        <v>3.65</v>
      </c>
    </row>
    <row r="209" spans="1:17" hidden="1" x14ac:dyDescent="0.3">
      <c r="A209" s="1" t="s">
        <v>34</v>
      </c>
      <c r="B209" s="1" t="s">
        <v>18</v>
      </c>
      <c r="C209" s="2" t="s">
        <v>38</v>
      </c>
      <c r="D209" s="2" t="s">
        <v>46</v>
      </c>
      <c r="E209" s="1">
        <v>1094</v>
      </c>
      <c r="F209" s="2">
        <v>10</v>
      </c>
      <c r="G209" s="2">
        <v>300</v>
      </c>
      <c r="H209" s="2">
        <v>328200</v>
      </c>
      <c r="I209" s="2">
        <v>29538</v>
      </c>
      <c r="J209" s="2">
        <v>298662</v>
      </c>
      <c r="K209" s="2">
        <v>273500</v>
      </c>
      <c r="L209" s="2">
        <v>25162</v>
      </c>
      <c r="M209" s="3">
        <v>41791</v>
      </c>
      <c r="N209" s="4">
        <v>6</v>
      </c>
      <c r="O209" s="2" t="s">
        <v>26</v>
      </c>
      <c r="P209" s="5" t="s">
        <v>22</v>
      </c>
      <c r="Q209" s="2">
        <v>23</v>
      </c>
    </row>
    <row r="210" spans="1:17" hidden="1" x14ac:dyDescent="0.3">
      <c r="A210" s="1" t="s">
        <v>24</v>
      </c>
      <c r="B210" s="1" t="s">
        <v>25</v>
      </c>
      <c r="C210" s="2" t="s">
        <v>38</v>
      </c>
      <c r="D210" s="2" t="s">
        <v>46</v>
      </c>
      <c r="E210" s="1">
        <v>1227</v>
      </c>
      <c r="F210" s="2">
        <v>10</v>
      </c>
      <c r="G210" s="2">
        <v>15</v>
      </c>
      <c r="H210" s="2">
        <v>18405</v>
      </c>
      <c r="I210" s="2">
        <v>1656.45</v>
      </c>
      <c r="J210" s="2">
        <v>16748.55</v>
      </c>
      <c r="K210" s="2">
        <v>12270</v>
      </c>
      <c r="L210" s="2">
        <v>4478.5499999999993</v>
      </c>
      <c r="M210" s="3">
        <v>41913</v>
      </c>
      <c r="N210" s="4">
        <v>10</v>
      </c>
      <c r="O210" s="2" t="s">
        <v>40</v>
      </c>
      <c r="P210" s="5" t="s">
        <v>22</v>
      </c>
      <c r="Q210" s="2">
        <v>3.6499999999999995</v>
      </c>
    </row>
    <row r="211" spans="1:17" hidden="1" x14ac:dyDescent="0.3">
      <c r="A211" s="1" t="s">
        <v>34</v>
      </c>
      <c r="B211" s="1" t="s">
        <v>25</v>
      </c>
      <c r="C211" s="2" t="s">
        <v>38</v>
      </c>
      <c r="D211" s="2" t="s">
        <v>46</v>
      </c>
      <c r="E211" s="1">
        <v>1324</v>
      </c>
      <c r="F211" s="2">
        <v>10</v>
      </c>
      <c r="G211" s="2">
        <v>300</v>
      </c>
      <c r="H211" s="2">
        <v>397200</v>
      </c>
      <c r="I211" s="2">
        <v>35748</v>
      </c>
      <c r="J211" s="2">
        <v>361452</v>
      </c>
      <c r="K211" s="2">
        <v>331000</v>
      </c>
      <c r="L211" s="2">
        <v>30452</v>
      </c>
      <c r="M211" s="3">
        <v>41944</v>
      </c>
      <c r="N211" s="4">
        <v>11</v>
      </c>
      <c r="O211" s="2" t="s">
        <v>45</v>
      </c>
      <c r="P211" s="5" t="s">
        <v>22</v>
      </c>
      <c r="Q211" s="2">
        <v>23</v>
      </c>
    </row>
    <row r="212" spans="1:17" hidden="1" x14ac:dyDescent="0.3">
      <c r="A212" s="1" t="s">
        <v>17</v>
      </c>
      <c r="B212" s="1" t="s">
        <v>37</v>
      </c>
      <c r="C212" s="2" t="s">
        <v>41</v>
      </c>
      <c r="D212" s="2" t="s">
        <v>46</v>
      </c>
      <c r="E212" s="1">
        <v>2071</v>
      </c>
      <c r="F212" s="2">
        <v>260</v>
      </c>
      <c r="G212" s="2">
        <v>350</v>
      </c>
      <c r="H212" s="2">
        <v>724850</v>
      </c>
      <c r="I212" s="2">
        <v>65236.5</v>
      </c>
      <c r="J212" s="2">
        <v>659613.5</v>
      </c>
      <c r="K212" s="2">
        <v>538460</v>
      </c>
      <c r="L212" s="2">
        <v>121153.5</v>
      </c>
      <c r="M212" s="3">
        <v>41883</v>
      </c>
      <c r="N212" s="4">
        <v>9</v>
      </c>
      <c r="O212" s="2" t="s">
        <v>36</v>
      </c>
      <c r="P212" s="5" t="s">
        <v>22</v>
      </c>
      <c r="Q212" s="2">
        <v>58.5</v>
      </c>
    </row>
    <row r="213" spans="1:17" hidden="1" x14ac:dyDescent="0.3">
      <c r="A213" s="1" t="s">
        <v>17</v>
      </c>
      <c r="B213" s="1" t="s">
        <v>18</v>
      </c>
      <c r="C213" s="2" t="s">
        <v>41</v>
      </c>
      <c r="D213" s="2" t="s">
        <v>46</v>
      </c>
      <c r="E213" s="1">
        <v>1269</v>
      </c>
      <c r="F213" s="2">
        <v>260</v>
      </c>
      <c r="G213" s="2">
        <v>350</v>
      </c>
      <c r="H213" s="2">
        <v>444150</v>
      </c>
      <c r="I213" s="2">
        <v>39973.5</v>
      </c>
      <c r="J213" s="2">
        <v>404176.5</v>
      </c>
      <c r="K213" s="2">
        <v>329940</v>
      </c>
      <c r="L213" s="2">
        <v>74236.5</v>
      </c>
      <c r="M213" s="3">
        <v>41913</v>
      </c>
      <c r="N213" s="4">
        <v>10</v>
      </c>
      <c r="O213" s="2" t="s">
        <v>40</v>
      </c>
      <c r="P213" s="5" t="s">
        <v>22</v>
      </c>
      <c r="Q213" s="2">
        <v>58.5</v>
      </c>
    </row>
    <row r="214" spans="1:17" hidden="1" x14ac:dyDescent="0.3">
      <c r="A214" s="1" t="s">
        <v>17</v>
      </c>
      <c r="B214" s="1" t="s">
        <v>27</v>
      </c>
      <c r="C214" s="2" t="s">
        <v>41</v>
      </c>
      <c r="D214" s="2" t="s">
        <v>46</v>
      </c>
      <c r="E214" s="1">
        <v>1694</v>
      </c>
      <c r="F214" s="2">
        <v>260</v>
      </c>
      <c r="G214" s="2">
        <v>20</v>
      </c>
      <c r="H214" s="2">
        <v>33880</v>
      </c>
      <c r="I214" s="2">
        <v>3049.2</v>
      </c>
      <c r="J214" s="2">
        <v>30830.799999999999</v>
      </c>
      <c r="K214" s="2">
        <v>16940</v>
      </c>
      <c r="L214" s="2">
        <v>13890.8</v>
      </c>
      <c r="M214" s="3">
        <v>41944</v>
      </c>
      <c r="N214" s="4">
        <v>11</v>
      </c>
      <c r="O214" s="2" t="s">
        <v>45</v>
      </c>
      <c r="P214" s="5" t="s">
        <v>22</v>
      </c>
      <c r="Q214" s="2">
        <v>8.1999999999999993</v>
      </c>
    </row>
    <row r="215" spans="1:17" hidden="1" x14ac:dyDescent="0.3">
      <c r="A215" s="1" t="s">
        <v>17</v>
      </c>
      <c r="B215" s="1" t="s">
        <v>23</v>
      </c>
      <c r="C215" s="2" t="s">
        <v>19</v>
      </c>
      <c r="D215" s="2" t="s">
        <v>46</v>
      </c>
      <c r="E215" s="1">
        <v>663</v>
      </c>
      <c r="F215" s="2">
        <v>3</v>
      </c>
      <c r="G215" s="2">
        <v>20</v>
      </c>
      <c r="H215" s="2">
        <v>13260</v>
      </c>
      <c r="I215" s="2">
        <v>1193.4000000000001</v>
      </c>
      <c r="J215" s="2">
        <v>12066.6</v>
      </c>
      <c r="K215" s="2">
        <v>6630</v>
      </c>
      <c r="L215" s="2">
        <v>5436.6</v>
      </c>
      <c r="M215" s="3">
        <v>41760</v>
      </c>
      <c r="N215" s="4">
        <v>5</v>
      </c>
      <c r="O215" s="2" t="s">
        <v>44</v>
      </c>
      <c r="P215" s="5" t="s">
        <v>22</v>
      </c>
      <c r="Q215" s="2">
        <v>8.2000000000000011</v>
      </c>
    </row>
    <row r="216" spans="1:17" hidden="1" x14ac:dyDescent="0.3">
      <c r="A216" s="1" t="s">
        <v>17</v>
      </c>
      <c r="B216" s="1" t="s">
        <v>18</v>
      </c>
      <c r="C216" s="2" t="s">
        <v>19</v>
      </c>
      <c r="D216" s="2" t="s">
        <v>46</v>
      </c>
      <c r="E216" s="1">
        <v>819</v>
      </c>
      <c r="F216" s="2">
        <v>3</v>
      </c>
      <c r="G216" s="2">
        <v>7</v>
      </c>
      <c r="H216" s="2">
        <v>5733</v>
      </c>
      <c r="I216" s="2">
        <v>515.97</v>
      </c>
      <c r="J216" s="2">
        <v>5217.03</v>
      </c>
      <c r="K216" s="2">
        <v>4095</v>
      </c>
      <c r="L216" s="2">
        <v>1122.03</v>
      </c>
      <c r="M216" s="3">
        <v>41821</v>
      </c>
      <c r="N216" s="4">
        <v>7</v>
      </c>
      <c r="O216" s="2" t="s">
        <v>33</v>
      </c>
      <c r="P216" s="5" t="s">
        <v>22</v>
      </c>
      <c r="Q216" s="2">
        <v>1.3699999999999999</v>
      </c>
    </row>
    <row r="217" spans="1:17" hidden="1" x14ac:dyDescent="0.3">
      <c r="A217" s="1" t="s">
        <v>31</v>
      </c>
      <c r="B217" s="1" t="s">
        <v>23</v>
      </c>
      <c r="C217" s="2" t="s">
        <v>19</v>
      </c>
      <c r="D217" s="2" t="s">
        <v>46</v>
      </c>
      <c r="E217" s="1">
        <v>1580</v>
      </c>
      <c r="F217" s="2">
        <v>3</v>
      </c>
      <c r="G217" s="2">
        <v>12</v>
      </c>
      <c r="H217" s="2">
        <v>18960</v>
      </c>
      <c r="I217" s="2">
        <v>1706.4</v>
      </c>
      <c r="J217" s="2">
        <v>17253.599999999999</v>
      </c>
      <c r="K217" s="2">
        <v>4740</v>
      </c>
      <c r="L217" s="2">
        <v>12513.599999999999</v>
      </c>
      <c r="M217" s="3">
        <v>41883</v>
      </c>
      <c r="N217" s="4">
        <v>9</v>
      </c>
      <c r="O217" s="2" t="s">
        <v>36</v>
      </c>
      <c r="P217" s="5" t="s">
        <v>22</v>
      </c>
      <c r="Q217" s="2">
        <v>7.919999999999999</v>
      </c>
    </row>
    <row r="218" spans="1:17" x14ac:dyDescent="0.3">
      <c r="A218" s="1" t="s">
        <v>17</v>
      </c>
      <c r="B218" s="1" t="s">
        <v>27</v>
      </c>
      <c r="C218" s="2" t="s">
        <v>19</v>
      </c>
      <c r="D218" s="2" t="s">
        <v>46</v>
      </c>
      <c r="E218" s="1">
        <v>521</v>
      </c>
      <c r="F218" s="2">
        <v>3</v>
      </c>
      <c r="G218" s="2">
        <v>7</v>
      </c>
      <c r="H218" s="2">
        <v>3647</v>
      </c>
      <c r="I218" s="2">
        <v>328.23</v>
      </c>
      <c r="J218" s="2">
        <v>3318.77</v>
      </c>
      <c r="K218" s="2">
        <v>2605</v>
      </c>
      <c r="L218" s="2">
        <v>713.77</v>
      </c>
      <c r="M218" s="3">
        <v>41974</v>
      </c>
      <c r="N218" s="4">
        <v>12</v>
      </c>
      <c r="O218" s="2" t="s">
        <v>28</v>
      </c>
      <c r="P218" s="5" t="s">
        <v>22</v>
      </c>
      <c r="Q218" s="2">
        <v>1.3699999999999999</v>
      </c>
    </row>
    <row r="219" spans="1:17" hidden="1" x14ac:dyDescent="0.3">
      <c r="A219" s="1" t="s">
        <v>17</v>
      </c>
      <c r="B219" s="1" t="s">
        <v>37</v>
      </c>
      <c r="C219" s="2" t="s">
        <v>38</v>
      </c>
      <c r="D219" s="2" t="s">
        <v>46</v>
      </c>
      <c r="E219" s="1">
        <v>973</v>
      </c>
      <c r="F219" s="2">
        <v>10</v>
      </c>
      <c r="G219" s="2">
        <v>20</v>
      </c>
      <c r="H219" s="2">
        <v>19460</v>
      </c>
      <c r="I219" s="2">
        <v>1751.4</v>
      </c>
      <c r="J219" s="2">
        <v>17708.599999999999</v>
      </c>
      <c r="K219" s="2">
        <v>9730</v>
      </c>
      <c r="L219" s="2">
        <v>7978.5999999999985</v>
      </c>
      <c r="M219" s="3">
        <v>41699</v>
      </c>
      <c r="N219" s="4">
        <v>3</v>
      </c>
      <c r="O219" s="2" t="s">
        <v>30</v>
      </c>
      <c r="P219" s="5" t="s">
        <v>22</v>
      </c>
      <c r="Q219" s="2">
        <v>8.1999999999999993</v>
      </c>
    </row>
    <row r="220" spans="1:17" hidden="1" x14ac:dyDescent="0.3">
      <c r="A220" s="1" t="s">
        <v>17</v>
      </c>
      <c r="B220" s="1" t="s">
        <v>27</v>
      </c>
      <c r="C220" s="2" t="s">
        <v>38</v>
      </c>
      <c r="D220" s="2" t="s">
        <v>46</v>
      </c>
      <c r="E220" s="1">
        <v>1038</v>
      </c>
      <c r="F220" s="2">
        <v>10</v>
      </c>
      <c r="G220" s="2">
        <v>20</v>
      </c>
      <c r="H220" s="2">
        <v>20760</v>
      </c>
      <c r="I220" s="2">
        <v>1868.4</v>
      </c>
      <c r="J220" s="2">
        <v>18891.599999999999</v>
      </c>
      <c r="K220" s="2">
        <v>10380</v>
      </c>
      <c r="L220" s="2">
        <v>8511.5999999999985</v>
      </c>
      <c r="M220" s="3">
        <v>41791</v>
      </c>
      <c r="N220" s="4">
        <v>6</v>
      </c>
      <c r="O220" s="2" t="s">
        <v>26</v>
      </c>
      <c r="P220" s="5" t="s">
        <v>22</v>
      </c>
      <c r="Q220" s="2">
        <v>8.1999999999999993</v>
      </c>
    </row>
    <row r="221" spans="1:17" hidden="1" x14ac:dyDescent="0.3">
      <c r="A221" s="1" t="s">
        <v>17</v>
      </c>
      <c r="B221" s="1" t="s">
        <v>23</v>
      </c>
      <c r="C221" s="2" t="s">
        <v>38</v>
      </c>
      <c r="D221" s="2" t="s">
        <v>46</v>
      </c>
      <c r="E221" s="1">
        <v>360</v>
      </c>
      <c r="F221" s="2">
        <v>10</v>
      </c>
      <c r="G221" s="2">
        <v>7</v>
      </c>
      <c r="H221" s="2">
        <v>2520</v>
      </c>
      <c r="I221" s="2">
        <v>226.8</v>
      </c>
      <c r="J221" s="2">
        <v>2293.1999999999998</v>
      </c>
      <c r="K221" s="2">
        <v>1800</v>
      </c>
      <c r="L221" s="2">
        <v>493.19999999999982</v>
      </c>
      <c r="M221" s="3">
        <v>41913</v>
      </c>
      <c r="N221" s="4">
        <v>10</v>
      </c>
      <c r="O221" s="2" t="s">
        <v>40</v>
      </c>
      <c r="P221" s="5" t="s">
        <v>22</v>
      </c>
      <c r="Q221" s="2">
        <v>1.3699999999999994</v>
      </c>
    </row>
    <row r="222" spans="1:17" hidden="1" x14ac:dyDescent="0.3">
      <c r="A222" s="1" t="s">
        <v>17</v>
      </c>
      <c r="B222" s="1" t="s">
        <v>27</v>
      </c>
      <c r="C222" s="2" t="s">
        <v>41</v>
      </c>
      <c r="D222" s="2" t="s">
        <v>46</v>
      </c>
      <c r="E222" s="1">
        <v>1038</v>
      </c>
      <c r="F222" s="2">
        <v>260</v>
      </c>
      <c r="G222" s="2">
        <v>20</v>
      </c>
      <c r="H222" s="2">
        <v>20760</v>
      </c>
      <c r="I222" s="2">
        <v>1868.4</v>
      </c>
      <c r="J222" s="2">
        <v>18891.599999999999</v>
      </c>
      <c r="K222" s="2">
        <v>10380</v>
      </c>
      <c r="L222" s="2">
        <v>8511.5999999999985</v>
      </c>
      <c r="M222" s="3">
        <v>41791</v>
      </c>
      <c r="N222" s="4">
        <v>6</v>
      </c>
      <c r="O222" s="2" t="s">
        <v>26</v>
      </c>
      <c r="P222" s="5" t="s">
        <v>22</v>
      </c>
      <c r="Q222" s="2">
        <v>8.1999999999999993</v>
      </c>
    </row>
    <row r="223" spans="1:17" hidden="1" x14ac:dyDescent="0.3">
      <c r="A223" s="1" t="s">
        <v>24</v>
      </c>
      <c r="B223" s="1" t="s">
        <v>18</v>
      </c>
      <c r="C223" s="2" t="s">
        <v>41</v>
      </c>
      <c r="D223" s="2" t="s">
        <v>46</v>
      </c>
      <c r="E223" s="1">
        <v>1630.5</v>
      </c>
      <c r="F223" s="2">
        <v>260</v>
      </c>
      <c r="G223" s="2">
        <v>15</v>
      </c>
      <c r="H223" s="2">
        <v>24457.5</v>
      </c>
      <c r="I223" s="2">
        <v>2201.1750000000002</v>
      </c>
      <c r="J223" s="2">
        <v>22256.324999999997</v>
      </c>
      <c r="K223" s="2">
        <v>16305</v>
      </c>
      <c r="L223" s="2">
        <v>5951.3249999999989</v>
      </c>
      <c r="M223" s="3">
        <v>41821</v>
      </c>
      <c r="N223" s="4">
        <v>7</v>
      </c>
      <c r="O223" s="2" t="s">
        <v>33</v>
      </c>
      <c r="P223" s="5" t="s">
        <v>22</v>
      </c>
      <c r="Q223" s="2">
        <v>3.6499999999999995</v>
      </c>
    </row>
    <row r="224" spans="1:17" hidden="1" x14ac:dyDescent="0.3">
      <c r="A224" s="1" t="s">
        <v>17</v>
      </c>
      <c r="B224" s="1" t="s">
        <v>37</v>
      </c>
      <c r="C224" s="2" t="s">
        <v>29</v>
      </c>
      <c r="D224" s="2" t="s">
        <v>47</v>
      </c>
      <c r="E224" s="1">
        <v>2328</v>
      </c>
      <c r="F224" s="2">
        <v>5</v>
      </c>
      <c r="G224" s="2">
        <v>7</v>
      </c>
      <c r="H224" s="2">
        <v>16296</v>
      </c>
      <c r="I224" s="2">
        <v>1629.6</v>
      </c>
      <c r="J224" s="2">
        <v>14666.4</v>
      </c>
      <c r="K224" s="2">
        <v>11640</v>
      </c>
      <c r="L224" s="2">
        <v>3026.3999999999996</v>
      </c>
      <c r="M224" s="3">
        <v>41883</v>
      </c>
      <c r="N224" s="4">
        <v>9</v>
      </c>
      <c r="O224" s="2" t="s">
        <v>36</v>
      </c>
      <c r="P224" s="5" t="s">
        <v>22</v>
      </c>
      <c r="Q224" s="2">
        <v>1.2999999999999998</v>
      </c>
    </row>
    <row r="225" spans="1:17" hidden="1" x14ac:dyDescent="0.3">
      <c r="A225" s="1" t="s">
        <v>17</v>
      </c>
      <c r="B225" s="1" t="s">
        <v>37</v>
      </c>
      <c r="C225" s="2" t="s">
        <v>29</v>
      </c>
      <c r="D225" s="2" t="s">
        <v>47</v>
      </c>
      <c r="E225" s="1">
        <v>2313</v>
      </c>
      <c r="F225" s="2">
        <v>5</v>
      </c>
      <c r="G225" s="2">
        <v>350</v>
      </c>
      <c r="H225" s="2">
        <v>809550</v>
      </c>
      <c r="I225" s="2">
        <v>80955</v>
      </c>
      <c r="J225" s="2">
        <v>728595</v>
      </c>
      <c r="K225" s="2">
        <v>601380</v>
      </c>
      <c r="L225" s="2">
        <v>127215</v>
      </c>
      <c r="M225" s="3">
        <v>41760</v>
      </c>
      <c r="N225" s="4">
        <v>5</v>
      </c>
      <c r="O225" s="2" t="s">
        <v>44</v>
      </c>
      <c r="P225" s="5" t="s">
        <v>22</v>
      </c>
      <c r="Q225" s="2">
        <v>55</v>
      </c>
    </row>
    <row r="226" spans="1:17" x14ac:dyDescent="0.3">
      <c r="A226" s="1" t="s">
        <v>24</v>
      </c>
      <c r="B226" s="1" t="s">
        <v>25</v>
      </c>
      <c r="C226" s="2" t="s">
        <v>29</v>
      </c>
      <c r="D226" s="2" t="s">
        <v>47</v>
      </c>
      <c r="E226" s="1">
        <v>2072</v>
      </c>
      <c r="F226" s="2">
        <v>5</v>
      </c>
      <c r="G226" s="2">
        <v>15</v>
      </c>
      <c r="H226" s="2">
        <v>31080</v>
      </c>
      <c r="I226" s="2">
        <v>3108</v>
      </c>
      <c r="J226" s="2">
        <v>27972</v>
      </c>
      <c r="K226" s="2">
        <v>20720</v>
      </c>
      <c r="L226" s="2">
        <v>7252</v>
      </c>
      <c r="M226" s="3">
        <v>41974</v>
      </c>
      <c r="N226" s="4">
        <v>12</v>
      </c>
      <c r="O226" s="2" t="s">
        <v>28</v>
      </c>
      <c r="P226" s="5" t="s">
        <v>22</v>
      </c>
      <c r="Q226" s="2">
        <v>3.5</v>
      </c>
    </row>
    <row r="227" spans="1:17" hidden="1" x14ac:dyDescent="0.3">
      <c r="A227" s="1" t="s">
        <v>17</v>
      </c>
      <c r="B227" s="1" t="s">
        <v>25</v>
      </c>
      <c r="C227" s="2" t="s">
        <v>38</v>
      </c>
      <c r="D227" s="2" t="s">
        <v>47</v>
      </c>
      <c r="E227" s="1">
        <v>1954</v>
      </c>
      <c r="F227" s="2">
        <v>10</v>
      </c>
      <c r="G227" s="2">
        <v>20</v>
      </c>
      <c r="H227" s="2">
        <v>39080</v>
      </c>
      <c r="I227" s="2">
        <v>3908</v>
      </c>
      <c r="J227" s="2">
        <v>35172</v>
      </c>
      <c r="K227" s="2">
        <v>19540</v>
      </c>
      <c r="L227" s="2">
        <v>15632</v>
      </c>
      <c r="M227" s="3">
        <v>41699</v>
      </c>
      <c r="N227" s="4">
        <v>3</v>
      </c>
      <c r="O227" s="2" t="s">
        <v>30</v>
      </c>
      <c r="P227" s="5" t="s">
        <v>22</v>
      </c>
      <c r="Q227" s="2">
        <v>8</v>
      </c>
    </row>
    <row r="228" spans="1:17" hidden="1" x14ac:dyDescent="0.3">
      <c r="A228" s="1" t="s">
        <v>34</v>
      </c>
      <c r="B228" s="1" t="s">
        <v>27</v>
      </c>
      <c r="C228" s="2" t="s">
        <v>38</v>
      </c>
      <c r="D228" s="2" t="s">
        <v>47</v>
      </c>
      <c r="E228" s="1">
        <v>591</v>
      </c>
      <c r="F228" s="2">
        <v>10</v>
      </c>
      <c r="G228" s="2">
        <v>300</v>
      </c>
      <c r="H228" s="2">
        <v>177300</v>
      </c>
      <c r="I228" s="2">
        <v>17730</v>
      </c>
      <c r="J228" s="2">
        <v>159570</v>
      </c>
      <c r="K228" s="2">
        <v>147750</v>
      </c>
      <c r="L228" s="2">
        <v>11820</v>
      </c>
      <c r="M228" s="3">
        <v>41760</v>
      </c>
      <c r="N228" s="4">
        <v>5</v>
      </c>
      <c r="O228" s="2" t="s">
        <v>44</v>
      </c>
      <c r="P228" s="5" t="s">
        <v>22</v>
      </c>
      <c r="Q228" s="2">
        <v>20</v>
      </c>
    </row>
    <row r="229" spans="1:17" hidden="1" x14ac:dyDescent="0.3">
      <c r="A229" s="1" t="s">
        <v>17</v>
      </c>
      <c r="B229" s="1" t="s">
        <v>23</v>
      </c>
      <c r="C229" s="2" t="s">
        <v>38</v>
      </c>
      <c r="D229" s="2" t="s">
        <v>47</v>
      </c>
      <c r="E229" s="1">
        <v>241</v>
      </c>
      <c r="F229" s="2">
        <v>10</v>
      </c>
      <c r="G229" s="2">
        <v>20</v>
      </c>
      <c r="H229" s="2">
        <v>4820</v>
      </c>
      <c r="I229" s="2">
        <v>482</v>
      </c>
      <c r="J229" s="2">
        <v>4338</v>
      </c>
      <c r="K229" s="2">
        <v>2410</v>
      </c>
      <c r="L229" s="2">
        <v>1928</v>
      </c>
      <c r="M229" s="3">
        <v>41913</v>
      </c>
      <c r="N229" s="4">
        <v>10</v>
      </c>
      <c r="O229" s="2" t="s">
        <v>40</v>
      </c>
      <c r="P229" s="5" t="s">
        <v>22</v>
      </c>
      <c r="Q229" s="2">
        <v>8</v>
      </c>
    </row>
    <row r="230" spans="1:17" hidden="1" x14ac:dyDescent="0.3">
      <c r="A230" s="1" t="s">
        <v>17</v>
      </c>
      <c r="B230" s="1" t="s">
        <v>18</v>
      </c>
      <c r="C230" s="2" t="s">
        <v>41</v>
      </c>
      <c r="D230" s="2" t="s">
        <v>47</v>
      </c>
      <c r="E230" s="1">
        <v>2240</v>
      </c>
      <c r="F230" s="2">
        <v>260</v>
      </c>
      <c r="G230" s="2">
        <v>350</v>
      </c>
      <c r="H230" s="2">
        <v>784000</v>
      </c>
      <c r="I230" s="2">
        <v>78400</v>
      </c>
      <c r="J230" s="2">
        <v>705600</v>
      </c>
      <c r="K230" s="2">
        <v>582400</v>
      </c>
      <c r="L230" s="2">
        <v>123200</v>
      </c>
      <c r="M230" s="3">
        <v>41671</v>
      </c>
      <c r="N230" s="4">
        <v>2</v>
      </c>
      <c r="O230" s="2" t="s">
        <v>39</v>
      </c>
      <c r="P230" s="5" t="s">
        <v>22</v>
      </c>
      <c r="Q230" s="2">
        <v>55</v>
      </c>
    </row>
    <row r="231" spans="1:17" hidden="1" x14ac:dyDescent="0.3">
      <c r="A231" s="1" t="s">
        <v>34</v>
      </c>
      <c r="B231" s="1" t="s">
        <v>37</v>
      </c>
      <c r="C231" s="2" t="s">
        <v>41</v>
      </c>
      <c r="D231" s="2" t="s">
        <v>47</v>
      </c>
      <c r="E231" s="1">
        <v>2993</v>
      </c>
      <c r="F231" s="2">
        <v>260</v>
      </c>
      <c r="G231" s="2">
        <v>300</v>
      </c>
      <c r="H231" s="2">
        <v>897900</v>
      </c>
      <c r="I231" s="2">
        <v>89790</v>
      </c>
      <c r="J231" s="2">
        <v>808110</v>
      </c>
      <c r="K231" s="2">
        <v>748250</v>
      </c>
      <c r="L231" s="2">
        <v>59860</v>
      </c>
      <c r="M231" s="3">
        <v>41699</v>
      </c>
      <c r="N231" s="4">
        <v>3</v>
      </c>
      <c r="O231" s="2" t="s">
        <v>30</v>
      </c>
      <c r="P231" s="5" t="s">
        <v>22</v>
      </c>
      <c r="Q231" s="2">
        <v>20</v>
      </c>
    </row>
    <row r="232" spans="1:17" hidden="1" x14ac:dyDescent="0.3">
      <c r="A232" s="1" t="s">
        <v>31</v>
      </c>
      <c r="B232" s="1" t="s">
        <v>18</v>
      </c>
      <c r="C232" s="2" t="s">
        <v>41</v>
      </c>
      <c r="D232" s="2" t="s">
        <v>47</v>
      </c>
      <c r="E232" s="1">
        <v>3520.5</v>
      </c>
      <c r="F232" s="2">
        <v>260</v>
      </c>
      <c r="G232" s="2">
        <v>12</v>
      </c>
      <c r="H232" s="2">
        <v>42246</v>
      </c>
      <c r="I232" s="2">
        <v>4224.6000000000004</v>
      </c>
      <c r="J232" s="2">
        <v>38021.399999999994</v>
      </c>
      <c r="K232" s="2">
        <v>10561.5</v>
      </c>
      <c r="L232" s="2">
        <v>27459.899999999998</v>
      </c>
      <c r="M232" s="3">
        <v>41730</v>
      </c>
      <c r="N232" s="4">
        <v>4</v>
      </c>
      <c r="O232" s="2" t="s">
        <v>42</v>
      </c>
      <c r="P232" s="5" t="s">
        <v>22</v>
      </c>
      <c r="Q232" s="2">
        <v>7.8</v>
      </c>
    </row>
    <row r="233" spans="1:17" hidden="1" x14ac:dyDescent="0.3">
      <c r="A233" s="1" t="s">
        <v>17</v>
      </c>
      <c r="B233" s="1" t="s">
        <v>27</v>
      </c>
      <c r="C233" s="2" t="s">
        <v>41</v>
      </c>
      <c r="D233" s="2" t="s">
        <v>47</v>
      </c>
      <c r="E233" s="1">
        <v>2039</v>
      </c>
      <c r="F233" s="2">
        <v>260</v>
      </c>
      <c r="G233" s="2">
        <v>20</v>
      </c>
      <c r="H233" s="2">
        <v>40780</v>
      </c>
      <c r="I233" s="2">
        <v>4078</v>
      </c>
      <c r="J233" s="2">
        <v>36702</v>
      </c>
      <c r="K233" s="2">
        <v>20390</v>
      </c>
      <c r="L233" s="2">
        <v>16312</v>
      </c>
      <c r="M233" s="3">
        <v>41760</v>
      </c>
      <c r="N233" s="4">
        <v>5</v>
      </c>
      <c r="O233" s="2" t="s">
        <v>44</v>
      </c>
      <c r="P233" s="5" t="s">
        <v>22</v>
      </c>
      <c r="Q233" s="2">
        <v>8</v>
      </c>
    </row>
    <row r="234" spans="1:17" hidden="1" x14ac:dyDescent="0.3">
      <c r="A234" s="1" t="s">
        <v>31</v>
      </c>
      <c r="B234" s="1" t="s">
        <v>23</v>
      </c>
      <c r="C234" s="2" t="s">
        <v>41</v>
      </c>
      <c r="D234" s="2" t="s">
        <v>47</v>
      </c>
      <c r="E234" s="1">
        <v>2574</v>
      </c>
      <c r="F234" s="2">
        <v>260</v>
      </c>
      <c r="G234" s="2">
        <v>12</v>
      </c>
      <c r="H234" s="2">
        <v>30888</v>
      </c>
      <c r="I234" s="2">
        <v>3088.8</v>
      </c>
      <c r="J234" s="2">
        <v>27799.200000000001</v>
      </c>
      <c r="K234" s="2">
        <v>7722</v>
      </c>
      <c r="L234" s="2">
        <v>20077.2</v>
      </c>
      <c r="M234" s="3">
        <v>41852</v>
      </c>
      <c r="N234" s="4">
        <v>8</v>
      </c>
      <c r="O234" s="2" t="s">
        <v>35</v>
      </c>
      <c r="P234" s="5" t="s">
        <v>22</v>
      </c>
      <c r="Q234" s="2">
        <v>7.8000000000000007</v>
      </c>
    </row>
    <row r="235" spans="1:17" hidden="1" x14ac:dyDescent="0.3">
      <c r="A235" s="1" t="s">
        <v>17</v>
      </c>
      <c r="B235" s="1" t="s">
        <v>18</v>
      </c>
      <c r="C235" s="2" t="s">
        <v>41</v>
      </c>
      <c r="D235" s="2" t="s">
        <v>47</v>
      </c>
      <c r="E235" s="1">
        <v>707</v>
      </c>
      <c r="F235" s="2">
        <v>260</v>
      </c>
      <c r="G235" s="2">
        <v>350</v>
      </c>
      <c r="H235" s="2">
        <v>247450</v>
      </c>
      <c r="I235" s="2">
        <v>24745</v>
      </c>
      <c r="J235" s="2">
        <v>222705</v>
      </c>
      <c r="K235" s="2">
        <v>183820</v>
      </c>
      <c r="L235" s="2">
        <v>38885</v>
      </c>
      <c r="M235" s="3">
        <v>41883</v>
      </c>
      <c r="N235" s="4">
        <v>9</v>
      </c>
      <c r="O235" s="2" t="s">
        <v>36</v>
      </c>
      <c r="P235" s="5" t="s">
        <v>22</v>
      </c>
      <c r="Q235" s="2">
        <v>55</v>
      </c>
    </row>
    <row r="236" spans="1:17" x14ac:dyDescent="0.3">
      <c r="A236" s="1" t="s">
        <v>24</v>
      </c>
      <c r="B236" s="1" t="s">
        <v>25</v>
      </c>
      <c r="C236" s="2" t="s">
        <v>41</v>
      </c>
      <c r="D236" s="2" t="s">
        <v>47</v>
      </c>
      <c r="E236" s="1">
        <v>2072</v>
      </c>
      <c r="F236" s="2">
        <v>260</v>
      </c>
      <c r="G236" s="2">
        <v>15</v>
      </c>
      <c r="H236" s="2">
        <v>31080</v>
      </c>
      <c r="I236" s="2">
        <v>3108</v>
      </c>
      <c r="J236" s="2">
        <v>27972</v>
      </c>
      <c r="K236" s="2">
        <v>20720</v>
      </c>
      <c r="L236" s="2">
        <v>7252</v>
      </c>
      <c r="M236" s="3">
        <v>41974</v>
      </c>
      <c r="N236" s="4">
        <v>12</v>
      </c>
      <c r="O236" s="2" t="s">
        <v>28</v>
      </c>
      <c r="P236" s="5" t="s">
        <v>22</v>
      </c>
      <c r="Q236" s="2">
        <v>3.5</v>
      </c>
    </row>
    <row r="237" spans="1:17" x14ac:dyDescent="0.3">
      <c r="A237" s="1" t="s">
        <v>34</v>
      </c>
      <c r="B237" s="1" t="s">
        <v>25</v>
      </c>
      <c r="C237" s="2" t="s">
        <v>41</v>
      </c>
      <c r="D237" s="2" t="s">
        <v>47</v>
      </c>
      <c r="E237" s="1">
        <v>853</v>
      </c>
      <c r="F237" s="2">
        <v>260</v>
      </c>
      <c r="G237" s="2">
        <v>300</v>
      </c>
      <c r="H237" s="2">
        <v>255900</v>
      </c>
      <c r="I237" s="2">
        <v>25590</v>
      </c>
      <c r="J237" s="2">
        <v>230310</v>
      </c>
      <c r="K237" s="2">
        <v>213250</v>
      </c>
      <c r="L237" s="2">
        <v>17060</v>
      </c>
      <c r="M237" s="3">
        <v>41974</v>
      </c>
      <c r="N237" s="4">
        <v>12</v>
      </c>
      <c r="O237" s="2" t="s">
        <v>28</v>
      </c>
      <c r="P237" s="5" t="s">
        <v>22</v>
      </c>
      <c r="Q237" s="2">
        <v>20</v>
      </c>
    </row>
    <row r="238" spans="1:17" hidden="1" x14ac:dyDescent="0.3">
      <c r="A238" s="1" t="s">
        <v>17</v>
      </c>
      <c r="B238" s="1" t="s">
        <v>25</v>
      </c>
      <c r="C238" s="2" t="s">
        <v>38</v>
      </c>
      <c r="D238" s="2" t="s">
        <v>47</v>
      </c>
      <c r="E238" s="1">
        <v>2532</v>
      </c>
      <c r="F238" s="2">
        <v>10</v>
      </c>
      <c r="G238" s="2">
        <v>7</v>
      </c>
      <c r="H238" s="2">
        <v>17724</v>
      </c>
      <c r="I238" s="2">
        <v>1949.6399999999999</v>
      </c>
      <c r="J238" s="2">
        <v>15774.36</v>
      </c>
      <c r="K238" s="2">
        <v>12660</v>
      </c>
      <c r="L238" s="2">
        <v>3114.3599999999997</v>
      </c>
      <c r="M238" s="3">
        <v>41730</v>
      </c>
      <c r="N238" s="4">
        <v>4</v>
      </c>
      <c r="O238" s="2" t="s">
        <v>42</v>
      </c>
      <c r="P238" s="5" t="s">
        <v>22</v>
      </c>
      <c r="Q238" s="2">
        <v>1.2299999999999998</v>
      </c>
    </row>
    <row r="239" spans="1:17" hidden="1" x14ac:dyDescent="0.3">
      <c r="A239" s="1" t="s">
        <v>24</v>
      </c>
      <c r="B239" s="1" t="s">
        <v>37</v>
      </c>
      <c r="C239" s="2" t="s">
        <v>41</v>
      </c>
      <c r="D239" s="2" t="s">
        <v>47</v>
      </c>
      <c r="E239" s="1">
        <v>3199.5</v>
      </c>
      <c r="F239" s="2">
        <v>260</v>
      </c>
      <c r="G239" s="2">
        <v>15</v>
      </c>
      <c r="H239" s="2">
        <v>47992.5</v>
      </c>
      <c r="I239" s="2">
        <v>5279.1749999999993</v>
      </c>
      <c r="J239" s="2">
        <v>42713.324999999997</v>
      </c>
      <c r="K239" s="2">
        <v>31995</v>
      </c>
      <c r="L239" s="2">
        <v>10718.324999999999</v>
      </c>
      <c r="M239" s="3">
        <v>41821</v>
      </c>
      <c r="N239" s="4">
        <v>7</v>
      </c>
      <c r="O239" s="2" t="s">
        <v>33</v>
      </c>
      <c r="P239" s="5" t="s">
        <v>22</v>
      </c>
      <c r="Q239" s="2">
        <v>3.3499999999999996</v>
      </c>
    </row>
    <row r="240" spans="1:17" hidden="1" x14ac:dyDescent="0.3">
      <c r="A240" s="1" t="s">
        <v>31</v>
      </c>
      <c r="B240" s="1" t="s">
        <v>23</v>
      </c>
      <c r="C240" s="2" t="s">
        <v>41</v>
      </c>
      <c r="D240" s="2" t="s">
        <v>47</v>
      </c>
      <c r="E240" s="1">
        <v>472</v>
      </c>
      <c r="F240" s="2">
        <v>260</v>
      </c>
      <c r="G240" s="2">
        <v>12</v>
      </c>
      <c r="H240" s="2">
        <v>5664</v>
      </c>
      <c r="I240" s="2">
        <v>623.04</v>
      </c>
      <c r="J240" s="2">
        <v>5040.96</v>
      </c>
      <c r="K240" s="2">
        <v>1416</v>
      </c>
      <c r="L240" s="2">
        <v>3624.96</v>
      </c>
      <c r="M240" s="3">
        <v>41913</v>
      </c>
      <c r="N240" s="4">
        <v>10</v>
      </c>
      <c r="O240" s="2" t="s">
        <v>40</v>
      </c>
      <c r="P240" s="5" t="s">
        <v>22</v>
      </c>
      <c r="Q240" s="2">
        <v>7.68</v>
      </c>
    </row>
    <row r="241" spans="1:17" hidden="1" x14ac:dyDescent="0.3">
      <c r="A241" s="1" t="s">
        <v>31</v>
      </c>
      <c r="B241" s="1" t="s">
        <v>18</v>
      </c>
      <c r="C241" s="2" t="s">
        <v>19</v>
      </c>
      <c r="D241" s="2" t="s">
        <v>47</v>
      </c>
      <c r="E241" s="1">
        <v>1937</v>
      </c>
      <c r="F241" s="2">
        <v>3</v>
      </c>
      <c r="G241" s="2">
        <v>12</v>
      </c>
      <c r="H241" s="2">
        <v>23244</v>
      </c>
      <c r="I241" s="2">
        <v>2556.84</v>
      </c>
      <c r="J241" s="2">
        <v>20687.16</v>
      </c>
      <c r="K241" s="2">
        <v>5811</v>
      </c>
      <c r="L241" s="2">
        <v>14876.16</v>
      </c>
      <c r="M241" s="3">
        <v>41671</v>
      </c>
      <c r="N241" s="4">
        <v>2</v>
      </c>
      <c r="O241" s="2" t="s">
        <v>39</v>
      </c>
      <c r="P241" s="5" t="s">
        <v>22</v>
      </c>
      <c r="Q241" s="2">
        <v>7.68</v>
      </c>
    </row>
    <row r="242" spans="1:17" hidden="1" x14ac:dyDescent="0.3">
      <c r="A242" s="1" t="s">
        <v>17</v>
      </c>
      <c r="B242" s="1" t="s">
        <v>23</v>
      </c>
      <c r="C242" s="2" t="s">
        <v>19</v>
      </c>
      <c r="D242" s="2" t="s">
        <v>47</v>
      </c>
      <c r="E242" s="1">
        <v>792</v>
      </c>
      <c r="F242" s="2">
        <v>3</v>
      </c>
      <c r="G242" s="2">
        <v>350</v>
      </c>
      <c r="H242" s="2">
        <v>277200</v>
      </c>
      <c r="I242" s="2">
        <v>30492</v>
      </c>
      <c r="J242" s="2">
        <v>246708</v>
      </c>
      <c r="K242" s="2">
        <v>205920</v>
      </c>
      <c r="L242" s="2">
        <v>40788</v>
      </c>
      <c r="M242" s="3">
        <v>41699</v>
      </c>
      <c r="N242" s="4">
        <v>3</v>
      </c>
      <c r="O242" s="2" t="s">
        <v>30</v>
      </c>
      <c r="P242" s="5" t="s">
        <v>22</v>
      </c>
      <c r="Q242" s="2">
        <v>51.5</v>
      </c>
    </row>
    <row r="243" spans="1:17" hidden="1" x14ac:dyDescent="0.3">
      <c r="A243" s="1" t="s">
        <v>34</v>
      </c>
      <c r="B243" s="1" t="s">
        <v>23</v>
      </c>
      <c r="C243" s="2" t="s">
        <v>19</v>
      </c>
      <c r="D243" s="2" t="s">
        <v>47</v>
      </c>
      <c r="E243" s="1">
        <v>2811</v>
      </c>
      <c r="F243" s="2">
        <v>3</v>
      </c>
      <c r="G243" s="2">
        <v>300</v>
      </c>
      <c r="H243" s="2">
        <v>843300</v>
      </c>
      <c r="I243" s="2">
        <v>92763</v>
      </c>
      <c r="J243" s="2">
        <v>750537</v>
      </c>
      <c r="K243" s="2">
        <v>702750</v>
      </c>
      <c r="L243" s="2">
        <v>47787</v>
      </c>
      <c r="M243" s="3">
        <v>41821</v>
      </c>
      <c r="N243" s="4">
        <v>7</v>
      </c>
      <c r="O243" s="2" t="s">
        <v>33</v>
      </c>
      <c r="P243" s="5" t="s">
        <v>22</v>
      </c>
      <c r="Q243" s="2">
        <v>17</v>
      </c>
    </row>
    <row r="244" spans="1:17" hidden="1" x14ac:dyDescent="0.3">
      <c r="A244" s="1" t="s">
        <v>17</v>
      </c>
      <c r="B244" s="1" t="s">
        <v>23</v>
      </c>
      <c r="C244" s="2" t="s">
        <v>29</v>
      </c>
      <c r="D244" s="2" t="s">
        <v>47</v>
      </c>
      <c r="E244" s="1">
        <v>766</v>
      </c>
      <c r="F244" s="2">
        <v>5</v>
      </c>
      <c r="G244" s="2">
        <v>350</v>
      </c>
      <c r="H244" s="2">
        <v>268100</v>
      </c>
      <c r="I244" s="2">
        <v>29491</v>
      </c>
      <c r="J244" s="2">
        <v>238609</v>
      </c>
      <c r="K244" s="2">
        <v>199160</v>
      </c>
      <c r="L244" s="2">
        <v>39449</v>
      </c>
      <c r="M244" s="3">
        <v>41640</v>
      </c>
      <c r="N244" s="4">
        <v>1</v>
      </c>
      <c r="O244" s="2" t="s">
        <v>21</v>
      </c>
      <c r="P244" s="5" t="s">
        <v>22</v>
      </c>
      <c r="Q244" s="2">
        <v>51.5</v>
      </c>
    </row>
    <row r="245" spans="1:17" x14ac:dyDescent="0.3">
      <c r="A245" s="1" t="s">
        <v>24</v>
      </c>
      <c r="B245" s="1" t="s">
        <v>27</v>
      </c>
      <c r="C245" s="2" t="s">
        <v>29</v>
      </c>
      <c r="D245" s="2" t="s">
        <v>47</v>
      </c>
      <c r="E245" s="1">
        <v>2157</v>
      </c>
      <c r="F245" s="2">
        <v>5</v>
      </c>
      <c r="G245" s="2">
        <v>15</v>
      </c>
      <c r="H245" s="2">
        <v>32355</v>
      </c>
      <c r="I245" s="2">
        <v>3559.05</v>
      </c>
      <c r="J245" s="2">
        <v>28795.95</v>
      </c>
      <c r="K245" s="2">
        <v>21570</v>
      </c>
      <c r="L245" s="2">
        <v>7225.9500000000007</v>
      </c>
      <c r="M245" s="3">
        <v>41974</v>
      </c>
      <c r="N245" s="4">
        <v>12</v>
      </c>
      <c r="O245" s="2" t="s">
        <v>28</v>
      </c>
      <c r="P245" s="5" t="s">
        <v>22</v>
      </c>
      <c r="Q245" s="2">
        <v>3.3500000000000005</v>
      </c>
    </row>
    <row r="246" spans="1:17" hidden="1" x14ac:dyDescent="0.3">
      <c r="A246" s="1" t="s">
        <v>34</v>
      </c>
      <c r="B246" s="1" t="s">
        <v>18</v>
      </c>
      <c r="C246" s="2" t="s">
        <v>38</v>
      </c>
      <c r="D246" s="2" t="s">
        <v>47</v>
      </c>
      <c r="E246" s="1">
        <v>873</v>
      </c>
      <c r="F246" s="2">
        <v>10</v>
      </c>
      <c r="G246" s="2">
        <v>300</v>
      </c>
      <c r="H246" s="2">
        <v>261900</v>
      </c>
      <c r="I246" s="2">
        <v>28809</v>
      </c>
      <c r="J246" s="2">
        <v>233091</v>
      </c>
      <c r="K246" s="2">
        <v>218250</v>
      </c>
      <c r="L246" s="2">
        <v>14841</v>
      </c>
      <c r="M246" s="3">
        <v>41640</v>
      </c>
      <c r="N246" s="4">
        <v>1</v>
      </c>
      <c r="O246" s="2" t="s">
        <v>21</v>
      </c>
      <c r="P246" s="5" t="s">
        <v>22</v>
      </c>
      <c r="Q246" s="2">
        <v>17</v>
      </c>
    </row>
    <row r="247" spans="1:17" hidden="1" x14ac:dyDescent="0.3">
      <c r="A247" s="1" t="s">
        <v>17</v>
      </c>
      <c r="B247" s="1" t="s">
        <v>27</v>
      </c>
      <c r="C247" s="2" t="s">
        <v>38</v>
      </c>
      <c r="D247" s="2" t="s">
        <v>47</v>
      </c>
      <c r="E247" s="1">
        <v>1122</v>
      </c>
      <c r="F247" s="2">
        <v>10</v>
      </c>
      <c r="G247" s="2">
        <v>20</v>
      </c>
      <c r="H247" s="2">
        <v>22440</v>
      </c>
      <c r="I247" s="2">
        <v>2468.4</v>
      </c>
      <c r="J247" s="2">
        <v>19971.599999999999</v>
      </c>
      <c r="K247" s="2">
        <v>11220</v>
      </c>
      <c r="L247" s="2">
        <v>8751.5999999999985</v>
      </c>
      <c r="M247" s="3">
        <v>41699</v>
      </c>
      <c r="N247" s="4">
        <v>3</v>
      </c>
      <c r="O247" s="2" t="s">
        <v>30</v>
      </c>
      <c r="P247" s="5" t="s">
        <v>22</v>
      </c>
      <c r="Q247" s="2">
        <v>7.7999999999999989</v>
      </c>
    </row>
    <row r="248" spans="1:17" hidden="1" x14ac:dyDescent="0.3">
      <c r="A248" s="1" t="s">
        <v>17</v>
      </c>
      <c r="B248" s="1" t="s">
        <v>18</v>
      </c>
      <c r="C248" s="2" t="s">
        <v>38</v>
      </c>
      <c r="D248" s="2" t="s">
        <v>47</v>
      </c>
      <c r="E248" s="1">
        <v>2104.5</v>
      </c>
      <c r="F248" s="2">
        <v>10</v>
      </c>
      <c r="G248" s="2">
        <v>350</v>
      </c>
      <c r="H248" s="2">
        <v>736575</v>
      </c>
      <c r="I248" s="2">
        <v>81023.25</v>
      </c>
      <c r="J248" s="2">
        <v>655551.75</v>
      </c>
      <c r="K248" s="2">
        <v>547170</v>
      </c>
      <c r="L248" s="2">
        <v>108381.75</v>
      </c>
      <c r="M248" s="3">
        <v>41821</v>
      </c>
      <c r="N248" s="4">
        <v>7</v>
      </c>
      <c r="O248" s="2" t="s">
        <v>33</v>
      </c>
      <c r="P248" s="5" t="s">
        <v>22</v>
      </c>
      <c r="Q248" s="2">
        <v>51.5</v>
      </c>
    </row>
    <row r="249" spans="1:17" hidden="1" x14ac:dyDescent="0.3">
      <c r="A249" s="1" t="s">
        <v>31</v>
      </c>
      <c r="B249" s="1" t="s">
        <v>18</v>
      </c>
      <c r="C249" s="2" t="s">
        <v>38</v>
      </c>
      <c r="D249" s="2" t="s">
        <v>47</v>
      </c>
      <c r="E249" s="1">
        <v>4026</v>
      </c>
      <c r="F249" s="2">
        <v>10</v>
      </c>
      <c r="G249" s="2">
        <v>12</v>
      </c>
      <c r="H249" s="2">
        <v>48312</v>
      </c>
      <c r="I249" s="2">
        <v>5314.32</v>
      </c>
      <c r="J249" s="2">
        <v>42997.68</v>
      </c>
      <c r="K249" s="2">
        <v>12078</v>
      </c>
      <c r="L249" s="2">
        <v>30919.68</v>
      </c>
      <c r="M249" s="3">
        <v>41821</v>
      </c>
      <c r="N249" s="4">
        <v>7</v>
      </c>
      <c r="O249" s="2" t="s">
        <v>33</v>
      </c>
      <c r="P249" s="5" t="s">
        <v>22</v>
      </c>
      <c r="Q249" s="2">
        <v>7.68</v>
      </c>
    </row>
    <row r="250" spans="1:17" hidden="1" x14ac:dyDescent="0.3">
      <c r="A250" s="1" t="s">
        <v>31</v>
      </c>
      <c r="B250" s="1" t="s">
        <v>25</v>
      </c>
      <c r="C250" s="2" t="s">
        <v>38</v>
      </c>
      <c r="D250" s="2" t="s">
        <v>47</v>
      </c>
      <c r="E250" s="1">
        <v>2425.5</v>
      </c>
      <c r="F250" s="2">
        <v>10</v>
      </c>
      <c r="G250" s="2">
        <v>12</v>
      </c>
      <c r="H250" s="2">
        <v>29106</v>
      </c>
      <c r="I250" s="2">
        <v>3201.66</v>
      </c>
      <c r="J250" s="2">
        <v>25904.340000000004</v>
      </c>
      <c r="K250" s="2">
        <v>7276.5</v>
      </c>
      <c r="L250" s="2">
        <v>18627.840000000004</v>
      </c>
      <c r="M250" s="3">
        <v>41821</v>
      </c>
      <c r="N250" s="4">
        <v>7</v>
      </c>
      <c r="O250" s="2" t="s">
        <v>33</v>
      </c>
      <c r="P250" s="5" t="s">
        <v>22</v>
      </c>
      <c r="Q250" s="2">
        <v>7.6800000000000015</v>
      </c>
    </row>
    <row r="251" spans="1:17" hidden="1" x14ac:dyDescent="0.3">
      <c r="A251" s="1" t="s">
        <v>17</v>
      </c>
      <c r="B251" s="1" t="s">
        <v>18</v>
      </c>
      <c r="C251" s="2" t="s">
        <v>38</v>
      </c>
      <c r="D251" s="2" t="s">
        <v>47</v>
      </c>
      <c r="E251" s="1">
        <v>2394</v>
      </c>
      <c r="F251" s="2">
        <v>10</v>
      </c>
      <c r="G251" s="2">
        <v>20</v>
      </c>
      <c r="H251" s="2">
        <v>47880</v>
      </c>
      <c r="I251" s="2">
        <v>5266.8</v>
      </c>
      <c r="J251" s="2">
        <v>42613.2</v>
      </c>
      <c r="K251" s="2">
        <v>23940</v>
      </c>
      <c r="L251" s="2">
        <v>18673.199999999997</v>
      </c>
      <c r="M251" s="3">
        <v>41852</v>
      </c>
      <c r="N251" s="4">
        <v>8</v>
      </c>
      <c r="O251" s="2" t="s">
        <v>35</v>
      </c>
      <c r="P251" s="5" t="s">
        <v>22</v>
      </c>
      <c r="Q251" s="2">
        <v>7.7999999999999989</v>
      </c>
    </row>
    <row r="252" spans="1:17" hidden="1" x14ac:dyDescent="0.3">
      <c r="A252" s="1" t="s">
        <v>24</v>
      </c>
      <c r="B252" s="1" t="s">
        <v>27</v>
      </c>
      <c r="C252" s="2" t="s">
        <v>38</v>
      </c>
      <c r="D252" s="2" t="s">
        <v>47</v>
      </c>
      <c r="E252" s="1">
        <v>1984</v>
      </c>
      <c r="F252" s="2">
        <v>10</v>
      </c>
      <c r="G252" s="2">
        <v>15</v>
      </c>
      <c r="H252" s="2">
        <v>29760</v>
      </c>
      <c r="I252" s="2">
        <v>3273.6</v>
      </c>
      <c r="J252" s="2">
        <v>26486.400000000001</v>
      </c>
      <c r="K252" s="2">
        <v>19840</v>
      </c>
      <c r="L252" s="2">
        <v>6646.4000000000015</v>
      </c>
      <c r="M252" s="3">
        <v>41852</v>
      </c>
      <c r="N252" s="4">
        <v>8</v>
      </c>
      <c r="O252" s="2" t="s">
        <v>35</v>
      </c>
      <c r="P252" s="5" t="s">
        <v>22</v>
      </c>
      <c r="Q252" s="2">
        <v>3.3500000000000005</v>
      </c>
    </row>
    <row r="253" spans="1:17" hidden="1" x14ac:dyDescent="0.3">
      <c r="A253" s="1" t="s">
        <v>34</v>
      </c>
      <c r="B253" s="1" t="s">
        <v>18</v>
      </c>
      <c r="C253" s="2" t="s">
        <v>38</v>
      </c>
      <c r="D253" s="2" t="s">
        <v>47</v>
      </c>
      <c r="E253" s="1">
        <v>1366</v>
      </c>
      <c r="F253" s="2">
        <v>10</v>
      </c>
      <c r="G253" s="2">
        <v>300</v>
      </c>
      <c r="H253" s="2">
        <v>409800</v>
      </c>
      <c r="I253" s="2">
        <v>45078</v>
      </c>
      <c r="J253" s="2">
        <v>364722</v>
      </c>
      <c r="K253" s="2">
        <v>341500</v>
      </c>
      <c r="L253" s="2">
        <v>23222</v>
      </c>
      <c r="M253" s="3">
        <v>41944</v>
      </c>
      <c r="N253" s="4">
        <v>11</v>
      </c>
      <c r="O253" s="2" t="s">
        <v>45</v>
      </c>
      <c r="P253" s="5" t="s">
        <v>22</v>
      </c>
      <c r="Q253" s="2">
        <v>17</v>
      </c>
    </row>
    <row r="254" spans="1:17" hidden="1" x14ac:dyDescent="0.3">
      <c r="A254" s="1" t="s">
        <v>17</v>
      </c>
      <c r="B254" s="1" t="s">
        <v>27</v>
      </c>
      <c r="C254" s="2" t="s">
        <v>41</v>
      </c>
      <c r="D254" s="2" t="s">
        <v>47</v>
      </c>
      <c r="E254" s="1">
        <v>2629</v>
      </c>
      <c r="F254" s="2">
        <v>260</v>
      </c>
      <c r="G254" s="2">
        <v>20</v>
      </c>
      <c r="H254" s="2">
        <v>52580</v>
      </c>
      <c r="I254" s="2">
        <v>5783.8</v>
      </c>
      <c r="J254" s="2">
        <v>46796.2</v>
      </c>
      <c r="K254" s="2">
        <v>26290</v>
      </c>
      <c r="L254" s="2">
        <v>20506.199999999997</v>
      </c>
      <c r="M254" s="3">
        <v>41640</v>
      </c>
      <c r="N254" s="4">
        <v>1</v>
      </c>
      <c r="O254" s="2" t="s">
        <v>21</v>
      </c>
      <c r="P254" s="5" t="s">
        <v>22</v>
      </c>
      <c r="Q254" s="2">
        <v>7.7999999999999989</v>
      </c>
    </row>
    <row r="255" spans="1:17" x14ac:dyDescent="0.3">
      <c r="A255" s="1" t="s">
        <v>24</v>
      </c>
      <c r="B255" s="1" t="s">
        <v>27</v>
      </c>
      <c r="C255" s="2" t="s">
        <v>41</v>
      </c>
      <c r="D255" s="2" t="s">
        <v>47</v>
      </c>
      <c r="E255" s="1">
        <v>2157</v>
      </c>
      <c r="F255" s="2">
        <v>260</v>
      </c>
      <c r="G255" s="2">
        <v>15</v>
      </c>
      <c r="H255" s="2">
        <v>32355</v>
      </c>
      <c r="I255" s="2">
        <v>3559.05</v>
      </c>
      <c r="J255" s="2">
        <v>28795.95</v>
      </c>
      <c r="K255" s="2">
        <v>21570</v>
      </c>
      <c r="L255" s="2">
        <v>7225.9500000000007</v>
      </c>
      <c r="M255" s="3">
        <v>41974</v>
      </c>
      <c r="N255" s="4">
        <v>12</v>
      </c>
      <c r="O255" s="2" t="s">
        <v>28</v>
      </c>
      <c r="P255" s="5" t="s">
        <v>22</v>
      </c>
      <c r="Q255" s="2">
        <v>3.3500000000000005</v>
      </c>
    </row>
    <row r="256" spans="1:17" hidden="1" x14ac:dyDescent="0.3">
      <c r="A256" s="1" t="s">
        <v>17</v>
      </c>
      <c r="B256" s="1" t="s">
        <v>27</v>
      </c>
      <c r="C256" s="2" t="s">
        <v>19</v>
      </c>
      <c r="D256" s="2" t="s">
        <v>47</v>
      </c>
      <c r="E256" s="1">
        <v>886</v>
      </c>
      <c r="F256" s="2">
        <v>3</v>
      </c>
      <c r="G256" s="2">
        <v>350</v>
      </c>
      <c r="H256" s="2">
        <v>310100</v>
      </c>
      <c r="I256" s="2">
        <v>37212</v>
      </c>
      <c r="J256" s="2">
        <v>272888</v>
      </c>
      <c r="K256" s="2">
        <v>230360</v>
      </c>
      <c r="L256" s="2">
        <v>42528</v>
      </c>
      <c r="M256" s="3">
        <v>41791</v>
      </c>
      <c r="N256" s="4">
        <v>6</v>
      </c>
      <c r="O256" s="2" t="s">
        <v>26</v>
      </c>
      <c r="P256" s="5" t="s">
        <v>22</v>
      </c>
      <c r="Q256" s="2">
        <v>48</v>
      </c>
    </row>
    <row r="257" spans="1:17" hidden="1" x14ac:dyDescent="0.3">
      <c r="A257" s="1" t="s">
        <v>24</v>
      </c>
      <c r="B257" s="1" t="s">
        <v>18</v>
      </c>
      <c r="C257" s="2" t="s">
        <v>19</v>
      </c>
      <c r="D257" s="2" t="s">
        <v>47</v>
      </c>
      <c r="E257" s="1">
        <v>2689</v>
      </c>
      <c r="F257" s="2">
        <v>3</v>
      </c>
      <c r="G257" s="2">
        <v>15</v>
      </c>
      <c r="H257" s="2">
        <v>40335</v>
      </c>
      <c r="I257" s="2">
        <v>4840.2</v>
      </c>
      <c r="J257" s="2">
        <v>35494.800000000003</v>
      </c>
      <c r="K257" s="2">
        <v>26890</v>
      </c>
      <c r="L257" s="2">
        <v>8604.8000000000029</v>
      </c>
      <c r="M257" s="3">
        <v>41944</v>
      </c>
      <c r="N257" s="4">
        <v>11</v>
      </c>
      <c r="O257" s="2" t="s">
        <v>45</v>
      </c>
      <c r="P257" s="5" t="s">
        <v>22</v>
      </c>
      <c r="Q257" s="2">
        <v>3.2000000000000011</v>
      </c>
    </row>
    <row r="258" spans="1:17" hidden="1" x14ac:dyDescent="0.3">
      <c r="A258" s="1" t="s">
        <v>24</v>
      </c>
      <c r="B258" s="1" t="s">
        <v>37</v>
      </c>
      <c r="C258" s="2" t="s">
        <v>29</v>
      </c>
      <c r="D258" s="2" t="s">
        <v>47</v>
      </c>
      <c r="E258" s="1">
        <v>677</v>
      </c>
      <c r="F258" s="2">
        <v>5</v>
      </c>
      <c r="G258" s="2">
        <v>15</v>
      </c>
      <c r="H258" s="2">
        <v>10155</v>
      </c>
      <c r="I258" s="2">
        <v>1218.5999999999999</v>
      </c>
      <c r="J258" s="2">
        <v>8936.4</v>
      </c>
      <c r="K258" s="2">
        <v>6770</v>
      </c>
      <c r="L258" s="2">
        <v>2166.3999999999996</v>
      </c>
      <c r="M258" s="3">
        <v>41699</v>
      </c>
      <c r="N258" s="4">
        <v>3</v>
      </c>
      <c r="O258" s="2" t="s">
        <v>30</v>
      </c>
      <c r="P258" s="5" t="s">
        <v>22</v>
      </c>
      <c r="Q258" s="2">
        <v>3.1999999999999993</v>
      </c>
    </row>
    <row r="259" spans="1:17" hidden="1" x14ac:dyDescent="0.3">
      <c r="A259" s="1" t="s">
        <v>34</v>
      </c>
      <c r="B259" s="1" t="s">
        <v>25</v>
      </c>
      <c r="C259" s="2" t="s">
        <v>29</v>
      </c>
      <c r="D259" s="2" t="s">
        <v>47</v>
      </c>
      <c r="E259" s="1">
        <v>1773</v>
      </c>
      <c r="F259" s="2">
        <v>5</v>
      </c>
      <c r="G259" s="2">
        <v>300</v>
      </c>
      <c r="H259" s="2">
        <v>531900</v>
      </c>
      <c r="I259" s="2">
        <v>63828</v>
      </c>
      <c r="J259" s="2">
        <v>468072</v>
      </c>
      <c r="K259" s="2">
        <v>443250</v>
      </c>
      <c r="L259" s="2">
        <v>24822</v>
      </c>
      <c r="M259" s="3">
        <v>41730</v>
      </c>
      <c r="N259" s="4">
        <v>4</v>
      </c>
      <c r="O259" s="2" t="s">
        <v>42</v>
      </c>
      <c r="P259" s="5" t="s">
        <v>22</v>
      </c>
      <c r="Q259" s="2">
        <v>14</v>
      </c>
    </row>
    <row r="260" spans="1:17" hidden="1" x14ac:dyDescent="0.3">
      <c r="A260" s="1" t="s">
        <v>17</v>
      </c>
      <c r="B260" s="1" t="s">
        <v>27</v>
      </c>
      <c r="C260" s="2" t="s">
        <v>29</v>
      </c>
      <c r="D260" s="2" t="s">
        <v>47</v>
      </c>
      <c r="E260" s="1">
        <v>2420</v>
      </c>
      <c r="F260" s="2">
        <v>5</v>
      </c>
      <c r="G260" s="2">
        <v>7</v>
      </c>
      <c r="H260" s="2">
        <v>16940</v>
      </c>
      <c r="I260" s="2">
        <v>2032.8</v>
      </c>
      <c r="J260" s="2">
        <v>14907.2</v>
      </c>
      <c r="K260" s="2">
        <v>12100</v>
      </c>
      <c r="L260" s="2">
        <v>2807.2000000000007</v>
      </c>
      <c r="M260" s="3">
        <v>41883</v>
      </c>
      <c r="N260" s="4">
        <v>9</v>
      </c>
      <c r="O260" s="2" t="s">
        <v>36</v>
      </c>
      <c r="P260" s="5" t="s">
        <v>22</v>
      </c>
      <c r="Q260" s="2">
        <v>1.1600000000000004</v>
      </c>
    </row>
    <row r="261" spans="1:17" hidden="1" x14ac:dyDescent="0.3">
      <c r="A261" s="1" t="s">
        <v>17</v>
      </c>
      <c r="B261" s="1" t="s">
        <v>18</v>
      </c>
      <c r="C261" s="2" t="s">
        <v>29</v>
      </c>
      <c r="D261" s="2" t="s">
        <v>47</v>
      </c>
      <c r="E261" s="1">
        <v>2734</v>
      </c>
      <c r="F261" s="2">
        <v>5</v>
      </c>
      <c r="G261" s="2">
        <v>7</v>
      </c>
      <c r="H261" s="2">
        <v>19138</v>
      </c>
      <c r="I261" s="2">
        <v>2296.56</v>
      </c>
      <c r="J261" s="2">
        <v>16841.439999999999</v>
      </c>
      <c r="K261" s="2">
        <v>13670</v>
      </c>
      <c r="L261" s="2">
        <v>3171.4399999999987</v>
      </c>
      <c r="M261" s="3">
        <v>41913</v>
      </c>
      <c r="N261" s="4">
        <v>10</v>
      </c>
      <c r="O261" s="2" t="s">
        <v>40</v>
      </c>
      <c r="P261" s="5" t="s">
        <v>22</v>
      </c>
      <c r="Q261" s="2">
        <v>1.1599999999999995</v>
      </c>
    </row>
    <row r="262" spans="1:17" hidden="1" x14ac:dyDescent="0.3">
      <c r="A262" s="1" t="s">
        <v>34</v>
      </c>
      <c r="B262" s="1" t="s">
        <v>37</v>
      </c>
      <c r="C262" s="2" t="s">
        <v>38</v>
      </c>
      <c r="D262" s="2" t="s">
        <v>47</v>
      </c>
      <c r="E262" s="1">
        <v>3495</v>
      </c>
      <c r="F262" s="2">
        <v>10</v>
      </c>
      <c r="G262" s="2">
        <v>300</v>
      </c>
      <c r="H262" s="2">
        <v>1048500</v>
      </c>
      <c r="I262" s="2">
        <v>125820</v>
      </c>
      <c r="J262" s="2">
        <v>922680</v>
      </c>
      <c r="K262" s="2">
        <v>873750</v>
      </c>
      <c r="L262" s="2">
        <v>48930</v>
      </c>
      <c r="M262" s="3">
        <v>41640</v>
      </c>
      <c r="N262" s="4">
        <v>1</v>
      </c>
      <c r="O262" s="2" t="s">
        <v>21</v>
      </c>
      <c r="P262" s="5" t="s">
        <v>22</v>
      </c>
      <c r="Q262" s="2">
        <v>14</v>
      </c>
    </row>
    <row r="263" spans="1:17" hidden="1" x14ac:dyDescent="0.3">
      <c r="A263" s="1" t="s">
        <v>17</v>
      </c>
      <c r="B263" s="1" t="s">
        <v>27</v>
      </c>
      <c r="C263" s="2" t="s">
        <v>38</v>
      </c>
      <c r="D263" s="2" t="s">
        <v>47</v>
      </c>
      <c r="E263" s="1">
        <v>886</v>
      </c>
      <c r="F263" s="2">
        <v>10</v>
      </c>
      <c r="G263" s="2">
        <v>350</v>
      </c>
      <c r="H263" s="2">
        <v>310100</v>
      </c>
      <c r="I263" s="2">
        <v>37212</v>
      </c>
      <c r="J263" s="2">
        <v>272888</v>
      </c>
      <c r="K263" s="2">
        <v>230360</v>
      </c>
      <c r="L263" s="2">
        <v>42528</v>
      </c>
      <c r="M263" s="3">
        <v>41791</v>
      </c>
      <c r="N263" s="4">
        <v>6</v>
      </c>
      <c r="O263" s="2" t="s">
        <v>26</v>
      </c>
      <c r="P263" s="5" t="s">
        <v>22</v>
      </c>
      <c r="Q263" s="2">
        <v>48</v>
      </c>
    </row>
    <row r="264" spans="1:17" hidden="1" x14ac:dyDescent="0.3">
      <c r="A264" s="1" t="s">
        <v>17</v>
      </c>
      <c r="B264" s="1" t="s">
        <v>27</v>
      </c>
      <c r="C264" s="2" t="s">
        <v>38</v>
      </c>
      <c r="D264" s="2" t="s">
        <v>47</v>
      </c>
      <c r="E264" s="1">
        <v>905</v>
      </c>
      <c r="F264" s="2">
        <v>10</v>
      </c>
      <c r="G264" s="2">
        <v>20</v>
      </c>
      <c r="H264" s="2">
        <v>18100</v>
      </c>
      <c r="I264" s="2">
        <v>2172</v>
      </c>
      <c r="J264" s="2">
        <v>15928</v>
      </c>
      <c r="K264" s="2">
        <v>9050</v>
      </c>
      <c r="L264" s="2">
        <v>6878</v>
      </c>
      <c r="M264" s="3">
        <v>41913</v>
      </c>
      <c r="N264" s="4">
        <v>10</v>
      </c>
      <c r="O264" s="2" t="s">
        <v>40</v>
      </c>
      <c r="P264" s="5" t="s">
        <v>22</v>
      </c>
      <c r="Q264" s="2">
        <v>7.6</v>
      </c>
    </row>
    <row r="265" spans="1:17" hidden="1" x14ac:dyDescent="0.3">
      <c r="A265" s="1" t="s">
        <v>17</v>
      </c>
      <c r="B265" s="1" t="s">
        <v>25</v>
      </c>
      <c r="C265" s="2" t="s">
        <v>38</v>
      </c>
      <c r="D265" s="2" t="s">
        <v>47</v>
      </c>
      <c r="E265" s="1">
        <v>1594</v>
      </c>
      <c r="F265" s="2">
        <v>10</v>
      </c>
      <c r="G265" s="2">
        <v>350</v>
      </c>
      <c r="H265" s="2">
        <v>557900</v>
      </c>
      <c r="I265" s="2">
        <v>66948</v>
      </c>
      <c r="J265" s="2">
        <v>490952</v>
      </c>
      <c r="K265" s="2">
        <v>414440</v>
      </c>
      <c r="L265" s="2">
        <v>76512</v>
      </c>
      <c r="M265" s="3">
        <v>41944</v>
      </c>
      <c r="N265" s="4">
        <v>11</v>
      </c>
      <c r="O265" s="2" t="s">
        <v>45</v>
      </c>
      <c r="P265" s="5" t="s">
        <v>22</v>
      </c>
      <c r="Q265" s="2">
        <v>48</v>
      </c>
    </row>
    <row r="266" spans="1:17" hidden="1" x14ac:dyDescent="0.3">
      <c r="A266" s="1" t="s">
        <v>34</v>
      </c>
      <c r="B266" s="1" t="s">
        <v>23</v>
      </c>
      <c r="C266" s="2" t="s">
        <v>38</v>
      </c>
      <c r="D266" s="2" t="s">
        <v>47</v>
      </c>
      <c r="E266" s="1">
        <v>1359</v>
      </c>
      <c r="F266" s="2">
        <v>10</v>
      </c>
      <c r="G266" s="2">
        <v>300</v>
      </c>
      <c r="H266" s="2">
        <v>407700</v>
      </c>
      <c r="I266" s="2">
        <v>48924</v>
      </c>
      <c r="J266" s="2">
        <v>358776</v>
      </c>
      <c r="K266" s="2">
        <v>339750</v>
      </c>
      <c r="L266" s="2">
        <v>19026</v>
      </c>
      <c r="M266" s="3">
        <v>41944</v>
      </c>
      <c r="N266" s="4">
        <v>11</v>
      </c>
      <c r="O266" s="2" t="s">
        <v>45</v>
      </c>
      <c r="P266" s="5" t="s">
        <v>22</v>
      </c>
      <c r="Q266" s="2">
        <v>14</v>
      </c>
    </row>
    <row r="267" spans="1:17" hidden="1" x14ac:dyDescent="0.3">
      <c r="A267" s="1" t="s">
        <v>34</v>
      </c>
      <c r="B267" s="1" t="s">
        <v>27</v>
      </c>
      <c r="C267" s="2" t="s">
        <v>38</v>
      </c>
      <c r="D267" s="2" t="s">
        <v>47</v>
      </c>
      <c r="E267" s="1">
        <v>2150</v>
      </c>
      <c r="F267" s="2">
        <v>10</v>
      </c>
      <c r="G267" s="2">
        <v>300</v>
      </c>
      <c r="H267" s="2">
        <v>645000</v>
      </c>
      <c r="I267" s="2">
        <v>77400</v>
      </c>
      <c r="J267" s="2">
        <v>567600</v>
      </c>
      <c r="K267" s="2">
        <v>537500</v>
      </c>
      <c r="L267" s="2">
        <v>30100</v>
      </c>
      <c r="M267" s="3">
        <v>41944</v>
      </c>
      <c r="N267" s="4">
        <v>11</v>
      </c>
      <c r="O267" s="2" t="s">
        <v>45</v>
      </c>
      <c r="P267" s="5" t="s">
        <v>22</v>
      </c>
      <c r="Q267" s="2">
        <v>14</v>
      </c>
    </row>
    <row r="268" spans="1:17" hidden="1" x14ac:dyDescent="0.3">
      <c r="A268" s="1" t="s">
        <v>17</v>
      </c>
      <c r="B268" s="1" t="s">
        <v>27</v>
      </c>
      <c r="C268" s="2" t="s">
        <v>38</v>
      </c>
      <c r="D268" s="2" t="s">
        <v>47</v>
      </c>
      <c r="E268" s="1">
        <v>1197</v>
      </c>
      <c r="F268" s="2">
        <v>10</v>
      </c>
      <c r="G268" s="2">
        <v>350</v>
      </c>
      <c r="H268" s="2">
        <v>418950</v>
      </c>
      <c r="I268" s="2">
        <v>50274</v>
      </c>
      <c r="J268" s="2">
        <v>368676</v>
      </c>
      <c r="K268" s="2">
        <v>311220</v>
      </c>
      <c r="L268" s="2">
        <v>57456</v>
      </c>
      <c r="M268" s="3">
        <v>41944</v>
      </c>
      <c r="N268" s="4">
        <v>11</v>
      </c>
      <c r="O268" s="2" t="s">
        <v>45</v>
      </c>
      <c r="P268" s="5" t="s">
        <v>22</v>
      </c>
      <c r="Q268" s="2">
        <v>48</v>
      </c>
    </row>
    <row r="269" spans="1:17" x14ac:dyDescent="0.3">
      <c r="A269" s="1" t="s">
        <v>17</v>
      </c>
      <c r="B269" s="1" t="s">
        <v>27</v>
      </c>
      <c r="C269" s="2" t="s">
        <v>38</v>
      </c>
      <c r="D269" s="2" t="s">
        <v>47</v>
      </c>
      <c r="E269" s="1">
        <v>1233</v>
      </c>
      <c r="F269" s="2">
        <v>10</v>
      </c>
      <c r="G269" s="2">
        <v>20</v>
      </c>
      <c r="H269" s="2">
        <v>24660</v>
      </c>
      <c r="I269" s="2">
        <v>2959.2</v>
      </c>
      <c r="J269" s="2">
        <v>21700.799999999999</v>
      </c>
      <c r="K269" s="2">
        <v>12330</v>
      </c>
      <c r="L269" s="2">
        <v>9370.7999999999993</v>
      </c>
      <c r="M269" s="3">
        <v>41974</v>
      </c>
      <c r="N269" s="4">
        <v>12</v>
      </c>
      <c r="O269" s="2" t="s">
        <v>28</v>
      </c>
      <c r="P269" s="5" t="s">
        <v>22</v>
      </c>
      <c r="Q269" s="2">
        <v>7.6</v>
      </c>
    </row>
    <row r="270" spans="1:17" hidden="1" x14ac:dyDescent="0.3">
      <c r="A270" s="1" t="s">
        <v>17</v>
      </c>
      <c r="B270" s="1" t="s">
        <v>37</v>
      </c>
      <c r="C270" s="2" t="s">
        <v>41</v>
      </c>
      <c r="D270" s="2" t="s">
        <v>47</v>
      </c>
      <c r="E270" s="1">
        <v>270</v>
      </c>
      <c r="F270" s="2">
        <v>260</v>
      </c>
      <c r="G270" s="2">
        <v>350</v>
      </c>
      <c r="H270" s="2">
        <v>94500</v>
      </c>
      <c r="I270" s="2">
        <v>11340</v>
      </c>
      <c r="J270" s="2">
        <v>83160</v>
      </c>
      <c r="K270" s="2">
        <v>70200</v>
      </c>
      <c r="L270" s="2">
        <v>12960</v>
      </c>
      <c r="M270" s="3">
        <v>41671</v>
      </c>
      <c r="N270" s="4">
        <v>2</v>
      </c>
      <c r="O270" s="2" t="s">
        <v>39</v>
      </c>
      <c r="P270" s="5" t="s">
        <v>22</v>
      </c>
      <c r="Q270" s="2">
        <v>48</v>
      </c>
    </row>
    <row r="271" spans="1:17" hidden="1" x14ac:dyDescent="0.3">
      <c r="A271" s="1" t="s">
        <v>17</v>
      </c>
      <c r="B271" s="1" t="s">
        <v>25</v>
      </c>
      <c r="C271" s="2" t="s">
        <v>41</v>
      </c>
      <c r="D271" s="2" t="s">
        <v>47</v>
      </c>
      <c r="E271" s="1">
        <v>3421.5</v>
      </c>
      <c r="F271" s="2">
        <v>260</v>
      </c>
      <c r="G271" s="2">
        <v>7</v>
      </c>
      <c r="H271" s="2">
        <v>23950.5</v>
      </c>
      <c r="I271" s="2">
        <v>2874.06</v>
      </c>
      <c r="J271" s="2">
        <v>21076.44</v>
      </c>
      <c r="K271" s="2">
        <v>17107.5</v>
      </c>
      <c r="L271" s="2">
        <v>3968.9399999999987</v>
      </c>
      <c r="M271" s="3">
        <v>41821</v>
      </c>
      <c r="N271" s="4">
        <v>7</v>
      </c>
      <c r="O271" s="2" t="s">
        <v>33</v>
      </c>
      <c r="P271" s="5" t="s">
        <v>22</v>
      </c>
      <c r="Q271" s="2">
        <v>1.1599999999999997</v>
      </c>
    </row>
    <row r="272" spans="1:17" hidden="1" x14ac:dyDescent="0.3">
      <c r="A272" s="1" t="s">
        <v>17</v>
      </c>
      <c r="B272" s="1" t="s">
        <v>18</v>
      </c>
      <c r="C272" s="2" t="s">
        <v>41</v>
      </c>
      <c r="D272" s="2" t="s">
        <v>47</v>
      </c>
      <c r="E272" s="1">
        <v>2734</v>
      </c>
      <c r="F272" s="2">
        <v>260</v>
      </c>
      <c r="G272" s="2">
        <v>7</v>
      </c>
      <c r="H272" s="2">
        <v>19138</v>
      </c>
      <c r="I272" s="2">
        <v>2296.56</v>
      </c>
      <c r="J272" s="2">
        <v>16841.439999999999</v>
      </c>
      <c r="K272" s="2">
        <v>13670</v>
      </c>
      <c r="L272" s="2">
        <v>3171.4399999999987</v>
      </c>
      <c r="M272" s="3">
        <v>41913</v>
      </c>
      <c r="N272" s="4">
        <v>10</v>
      </c>
      <c r="O272" s="2" t="s">
        <v>40</v>
      </c>
      <c r="P272" s="5" t="s">
        <v>22</v>
      </c>
      <c r="Q272" s="2">
        <v>1.1599999999999995</v>
      </c>
    </row>
    <row r="273" spans="1:17" hidden="1" x14ac:dyDescent="0.3">
      <c r="A273" s="1" t="s">
        <v>17</v>
      </c>
      <c r="B273" s="1" t="s">
        <v>25</v>
      </c>
      <c r="C273" s="2" t="s">
        <v>19</v>
      </c>
      <c r="D273" s="2" t="s">
        <v>47</v>
      </c>
      <c r="E273" s="1">
        <v>2521.5</v>
      </c>
      <c r="F273" s="2">
        <v>3</v>
      </c>
      <c r="G273" s="2">
        <v>20</v>
      </c>
      <c r="H273" s="2">
        <v>50430</v>
      </c>
      <c r="I273" s="2">
        <v>6051.6</v>
      </c>
      <c r="J273" s="2">
        <v>44378.399999999994</v>
      </c>
      <c r="K273" s="2">
        <v>25215</v>
      </c>
      <c r="L273" s="2">
        <v>19163.399999999998</v>
      </c>
      <c r="M273" s="3">
        <v>41640</v>
      </c>
      <c r="N273" s="4">
        <v>1</v>
      </c>
      <c r="O273" s="2" t="s">
        <v>21</v>
      </c>
      <c r="P273" s="5" t="s">
        <v>22</v>
      </c>
      <c r="Q273" s="2">
        <v>7.5999999999999988</v>
      </c>
    </row>
    <row r="274" spans="1:17" hidden="1" x14ac:dyDescent="0.3">
      <c r="A274" s="1" t="s">
        <v>31</v>
      </c>
      <c r="B274" s="1" t="s">
        <v>27</v>
      </c>
      <c r="C274" s="2" t="s">
        <v>29</v>
      </c>
      <c r="D274" s="2" t="s">
        <v>47</v>
      </c>
      <c r="E274" s="1">
        <v>2661</v>
      </c>
      <c r="F274" s="2">
        <v>5</v>
      </c>
      <c r="G274" s="2">
        <v>12</v>
      </c>
      <c r="H274" s="2">
        <v>31932</v>
      </c>
      <c r="I274" s="2">
        <v>3831.84</v>
      </c>
      <c r="J274" s="2">
        <v>28100.16</v>
      </c>
      <c r="K274" s="2">
        <v>7983</v>
      </c>
      <c r="L274" s="2">
        <v>20117.16</v>
      </c>
      <c r="M274" s="3">
        <v>41760</v>
      </c>
      <c r="N274" s="4">
        <v>5</v>
      </c>
      <c r="O274" s="2" t="s">
        <v>44</v>
      </c>
      <c r="P274" s="5" t="s">
        <v>22</v>
      </c>
      <c r="Q274" s="2">
        <v>7.56</v>
      </c>
    </row>
    <row r="275" spans="1:17" x14ac:dyDescent="0.3">
      <c r="A275" s="1" t="s">
        <v>17</v>
      </c>
      <c r="B275" s="1" t="s">
        <v>23</v>
      </c>
      <c r="C275" s="2" t="s">
        <v>38</v>
      </c>
      <c r="D275" s="2" t="s">
        <v>47</v>
      </c>
      <c r="E275" s="1">
        <v>1531</v>
      </c>
      <c r="F275" s="2">
        <v>10</v>
      </c>
      <c r="G275" s="2">
        <v>20</v>
      </c>
      <c r="H275" s="2">
        <v>30620</v>
      </c>
      <c r="I275" s="2">
        <v>3674.4</v>
      </c>
      <c r="J275" s="2">
        <v>26945.599999999999</v>
      </c>
      <c r="K275" s="2">
        <v>15310</v>
      </c>
      <c r="L275" s="2">
        <v>11635.599999999999</v>
      </c>
      <c r="M275" s="3">
        <v>41974</v>
      </c>
      <c r="N275" s="4">
        <v>12</v>
      </c>
      <c r="O275" s="2" t="s">
        <v>28</v>
      </c>
      <c r="P275" s="5" t="s">
        <v>22</v>
      </c>
      <c r="Q275" s="2">
        <v>7.5999999999999988</v>
      </c>
    </row>
    <row r="276" spans="1:17" hidden="1" x14ac:dyDescent="0.3">
      <c r="A276" s="1" t="s">
        <v>24</v>
      </c>
      <c r="B276" s="1" t="s">
        <v>37</v>
      </c>
      <c r="C276" s="2" t="s">
        <v>19</v>
      </c>
      <c r="D276" s="2" t="s">
        <v>47</v>
      </c>
      <c r="E276" s="1">
        <v>2567</v>
      </c>
      <c r="F276" s="2">
        <v>3</v>
      </c>
      <c r="G276" s="2">
        <v>15</v>
      </c>
      <c r="H276" s="2">
        <v>38505</v>
      </c>
      <c r="I276" s="2">
        <v>5005.6499999999996</v>
      </c>
      <c r="J276" s="2">
        <v>33499.35</v>
      </c>
      <c r="K276" s="2">
        <v>25670</v>
      </c>
      <c r="L276" s="2">
        <v>7829.3499999999985</v>
      </c>
      <c r="M276" s="3">
        <v>41791</v>
      </c>
      <c r="N276" s="4">
        <v>6</v>
      </c>
      <c r="O276" s="2" t="s">
        <v>26</v>
      </c>
      <c r="P276" s="5" t="s">
        <v>22</v>
      </c>
      <c r="Q276" s="2">
        <v>3.0499999999999994</v>
      </c>
    </row>
    <row r="277" spans="1:17" hidden="1" x14ac:dyDescent="0.3">
      <c r="A277" s="1" t="s">
        <v>17</v>
      </c>
      <c r="B277" s="1" t="s">
        <v>18</v>
      </c>
      <c r="C277" s="2" t="s">
        <v>19</v>
      </c>
      <c r="D277" s="2" t="s">
        <v>47</v>
      </c>
      <c r="E277" s="1">
        <v>923</v>
      </c>
      <c r="F277" s="2">
        <v>3</v>
      </c>
      <c r="G277" s="2">
        <v>350</v>
      </c>
      <c r="H277" s="2">
        <v>323050</v>
      </c>
      <c r="I277" s="2">
        <v>41996.5</v>
      </c>
      <c r="J277" s="2">
        <v>281053.5</v>
      </c>
      <c r="K277" s="2">
        <v>239980</v>
      </c>
      <c r="L277" s="2">
        <v>41073.5</v>
      </c>
      <c r="M277" s="3">
        <v>41699</v>
      </c>
      <c r="N277" s="4">
        <v>3</v>
      </c>
      <c r="O277" s="2" t="s">
        <v>30</v>
      </c>
      <c r="P277" s="5" t="s">
        <v>22</v>
      </c>
      <c r="Q277" s="2">
        <v>44.5</v>
      </c>
    </row>
    <row r="278" spans="1:17" hidden="1" x14ac:dyDescent="0.3">
      <c r="A278" s="1" t="s">
        <v>17</v>
      </c>
      <c r="B278" s="1" t="s">
        <v>25</v>
      </c>
      <c r="C278" s="2" t="s">
        <v>19</v>
      </c>
      <c r="D278" s="2" t="s">
        <v>47</v>
      </c>
      <c r="E278" s="1">
        <v>1790</v>
      </c>
      <c r="F278" s="2">
        <v>3</v>
      </c>
      <c r="G278" s="2">
        <v>350</v>
      </c>
      <c r="H278" s="2">
        <v>626500</v>
      </c>
      <c r="I278" s="2">
        <v>81445</v>
      </c>
      <c r="J278" s="2">
        <v>545055</v>
      </c>
      <c r="K278" s="2">
        <v>465400</v>
      </c>
      <c r="L278" s="2">
        <v>79655</v>
      </c>
      <c r="M278" s="3">
        <v>41699</v>
      </c>
      <c r="N278" s="4">
        <v>3</v>
      </c>
      <c r="O278" s="2" t="s">
        <v>30</v>
      </c>
      <c r="P278" s="5" t="s">
        <v>22</v>
      </c>
      <c r="Q278" s="2">
        <v>44.5</v>
      </c>
    </row>
    <row r="279" spans="1:17" hidden="1" x14ac:dyDescent="0.3">
      <c r="A279" s="1" t="s">
        <v>17</v>
      </c>
      <c r="B279" s="1" t="s">
        <v>37</v>
      </c>
      <c r="C279" s="2" t="s">
        <v>29</v>
      </c>
      <c r="D279" s="2" t="s">
        <v>47</v>
      </c>
      <c r="E279" s="1">
        <v>982.5</v>
      </c>
      <c r="F279" s="2">
        <v>5</v>
      </c>
      <c r="G279" s="2">
        <v>350</v>
      </c>
      <c r="H279" s="2">
        <v>343875</v>
      </c>
      <c r="I279" s="2">
        <v>44703.75</v>
      </c>
      <c r="J279" s="2">
        <v>299171.25</v>
      </c>
      <c r="K279" s="2">
        <v>255450</v>
      </c>
      <c r="L279" s="2">
        <v>43721.25</v>
      </c>
      <c r="M279" s="3">
        <v>41640</v>
      </c>
      <c r="N279" s="4">
        <v>1</v>
      </c>
      <c r="O279" s="2" t="s">
        <v>21</v>
      </c>
      <c r="P279" s="5" t="s">
        <v>22</v>
      </c>
      <c r="Q279" s="2">
        <v>44.5</v>
      </c>
    </row>
    <row r="280" spans="1:17" hidden="1" x14ac:dyDescent="0.3">
      <c r="A280" s="1" t="s">
        <v>17</v>
      </c>
      <c r="B280" s="1" t="s">
        <v>37</v>
      </c>
      <c r="C280" s="2" t="s">
        <v>29</v>
      </c>
      <c r="D280" s="2" t="s">
        <v>47</v>
      </c>
      <c r="E280" s="1">
        <v>1298</v>
      </c>
      <c r="F280" s="2">
        <v>5</v>
      </c>
      <c r="G280" s="2">
        <v>7</v>
      </c>
      <c r="H280" s="2">
        <v>9086</v>
      </c>
      <c r="I280" s="2">
        <v>1181.18</v>
      </c>
      <c r="J280" s="2">
        <v>7904.82</v>
      </c>
      <c r="K280" s="2">
        <v>6490</v>
      </c>
      <c r="L280" s="2">
        <v>1414.8199999999997</v>
      </c>
      <c r="M280" s="3">
        <v>41671</v>
      </c>
      <c r="N280" s="4">
        <v>2</v>
      </c>
      <c r="O280" s="2" t="s">
        <v>39</v>
      </c>
      <c r="P280" s="5" t="s">
        <v>22</v>
      </c>
      <c r="Q280" s="2">
        <v>1.0899999999999999</v>
      </c>
    </row>
    <row r="281" spans="1:17" hidden="1" x14ac:dyDescent="0.3">
      <c r="A281" s="1" t="s">
        <v>31</v>
      </c>
      <c r="B281" s="1" t="s">
        <v>27</v>
      </c>
      <c r="C281" s="2" t="s">
        <v>29</v>
      </c>
      <c r="D281" s="2" t="s">
        <v>47</v>
      </c>
      <c r="E281" s="1">
        <v>604</v>
      </c>
      <c r="F281" s="2">
        <v>5</v>
      </c>
      <c r="G281" s="2">
        <v>12</v>
      </c>
      <c r="H281" s="2">
        <v>7248</v>
      </c>
      <c r="I281" s="2">
        <v>942.24</v>
      </c>
      <c r="J281" s="2">
        <v>6305.76</v>
      </c>
      <c r="K281" s="2">
        <v>1812</v>
      </c>
      <c r="L281" s="2">
        <v>4493.76</v>
      </c>
      <c r="M281" s="3">
        <v>41791</v>
      </c>
      <c r="N281" s="4">
        <v>6</v>
      </c>
      <c r="O281" s="2" t="s">
        <v>26</v>
      </c>
      <c r="P281" s="5" t="s">
        <v>22</v>
      </c>
      <c r="Q281" s="2">
        <v>7.44</v>
      </c>
    </row>
    <row r="282" spans="1:17" hidden="1" x14ac:dyDescent="0.3">
      <c r="A282" s="1" t="s">
        <v>17</v>
      </c>
      <c r="B282" s="1" t="s">
        <v>27</v>
      </c>
      <c r="C282" s="2" t="s">
        <v>29</v>
      </c>
      <c r="D282" s="2" t="s">
        <v>47</v>
      </c>
      <c r="E282" s="1">
        <v>2255</v>
      </c>
      <c r="F282" s="2">
        <v>5</v>
      </c>
      <c r="G282" s="2">
        <v>20</v>
      </c>
      <c r="H282" s="2">
        <v>45100</v>
      </c>
      <c r="I282" s="2">
        <v>5863</v>
      </c>
      <c r="J282" s="2">
        <v>39237</v>
      </c>
      <c r="K282" s="2">
        <v>22550</v>
      </c>
      <c r="L282" s="2">
        <v>16687</v>
      </c>
      <c r="M282" s="3">
        <v>41821</v>
      </c>
      <c r="N282" s="4">
        <v>7</v>
      </c>
      <c r="O282" s="2" t="s">
        <v>33</v>
      </c>
      <c r="P282" s="5" t="s">
        <v>22</v>
      </c>
      <c r="Q282" s="2">
        <v>7.4</v>
      </c>
    </row>
    <row r="283" spans="1:17" hidden="1" x14ac:dyDescent="0.3">
      <c r="A283" s="1" t="s">
        <v>17</v>
      </c>
      <c r="B283" s="1" t="s">
        <v>18</v>
      </c>
      <c r="C283" s="2" t="s">
        <v>29</v>
      </c>
      <c r="D283" s="2" t="s">
        <v>47</v>
      </c>
      <c r="E283" s="1">
        <v>1249</v>
      </c>
      <c r="F283" s="2">
        <v>5</v>
      </c>
      <c r="G283" s="2">
        <v>20</v>
      </c>
      <c r="H283" s="2">
        <v>24980</v>
      </c>
      <c r="I283" s="2">
        <v>3247.4</v>
      </c>
      <c r="J283" s="2">
        <v>21732.6</v>
      </c>
      <c r="K283" s="2">
        <v>12490</v>
      </c>
      <c r="L283" s="2">
        <v>9242.5999999999985</v>
      </c>
      <c r="M283" s="3">
        <v>41913</v>
      </c>
      <c r="N283" s="4">
        <v>10</v>
      </c>
      <c r="O283" s="2" t="s">
        <v>40</v>
      </c>
      <c r="P283" s="5" t="s">
        <v>22</v>
      </c>
      <c r="Q283" s="2">
        <v>7.3999999999999986</v>
      </c>
    </row>
    <row r="284" spans="1:17" hidden="1" x14ac:dyDescent="0.3">
      <c r="A284" s="1" t="s">
        <v>17</v>
      </c>
      <c r="B284" s="1" t="s">
        <v>37</v>
      </c>
      <c r="C284" s="2" t="s">
        <v>38</v>
      </c>
      <c r="D284" s="2" t="s">
        <v>47</v>
      </c>
      <c r="E284" s="1">
        <v>1438.5</v>
      </c>
      <c r="F284" s="2">
        <v>10</v>
      </c>
      <c r="G284" s="2">
        <v>7</v>
      </c>
      <c r="H284" s="2">
        <v>10069.5</v>
      </c>
      <c r="I284" s="2">
        <v>1309.0350000000001</v>
      </c>
      <c r="J284" s="2">
        <v>8760.4650000000001</v>
      </c>
      <c r="K284" s="2">
        <v>7192.5</v>
      </c>
      <c r="L284" s="2">
        <v>1567.9649999999992</v>
      </c>
      <c r="M284" s="3">
        <v>41640</v>
      </c>
      <c r="N284" s="4">
        <v>1</v>
      </c>
      <c r="O284" s="2" t="s">
        <v>21</v>
      </c>
      <c r="P284" s="5" t="s">
        <v>22</v>
      </c>
      <c r="Q284" s="2">
        <v>1.0899999999999994</v>
      </c>
    </row>
    <row r="285" spans="1:17" hidden="1" x14ac:dyDescent="0.3">
      <c r="A285" s="1" t="s">
        <v>34</v>
      </c>
      <c r="B285" s="1" t="s">
        <v>23</v>
      </c>
      <c r="C285" s="2" t="s">
        <v>38</v>
      </c>
      <c r="D285" s="2" t="s">
        <v>47</v>
      </c>
      <c r="E285" s="1">
        <v>807</v>
      </c>
      <c r="F285" s="2">
        <v>10</v>
      </c>
      <c r="G285" s="2">
        <v>300</v>
      </c>
      <c r="H285" s="2">
        <v>242100</v>
      </c>
      <c r="I285" s="2">
        <v>31473</v>
      </c>
      <c r="J285" s="2">
        <v>210627</v>
      </c>
      <c r="K285" s="2">
        <v>201750</v>
      </c>
      <c r="L285" s="2">
        <v>8877</v>
      </c>
      <c r="M285" s="3">
        <v>41640</v>
      </c>
      <c r="N285" s="4">
        <v>1</v>
      </c>
      <c r="O285" s="2" t="s">
        <v>21</v>
      </c>
      <c r="P285" s="5" t="s">
        <v>22</v>
      </c>
      <c r="Q285" s="2">
        <v>11</v>
      </c>
    </row>
    <row r="286" spans="1:17" hidden="1" x14ac:dyDescent="0.3">
      <c r="A286" s="1" t="s">
        <v>17</v>
      </c>
      <c r="B286" s="1" t="s">
        <v>37</v>
      </c>
      <c r="C286" s="2" t="s">
        <v>38</v>
      </c>
      <c r="D286" s="1" t="s">
        <v>47</v>
      </c>
      <c r="E286" s="1">
        <v>2641</v>
      </c>
      <c r="F286" s="2">
        <v>10</v>
      </c>
      <c r="G286" s="2">
        <v>20</v>
      </c>
      <c r="H286" s="2">
        <v>52820</v>
      </c>
      <c r="I286" s="2">
        <v>6866.6</v>
      </c>
      <c r="J286" s="2">
        <v>45953.4</v>
      </c>
      <c r="K286" s="2">
        <v>26410</v>
      </c>
      <c r="L286" s="2">
        <v>19543.400000000001</v>
      </c>
      <c r="M286" s="3">
        <v>41671</v>
      </c>
      <c r="N286" s="4">
        <v>2</v>
      </c>
      <c r="O286" s="2" t="s">
        <v>39</v>
      </c>
      <c r="P286" s="5" t="s">
        <v>22</v>
      </c>
      <c r="Q286" s="2">
        <v>7.4</v>
      </c>
    </row>
    <row r="287" spans="1:17" hidden="1" x14ac:dyDescent="0.3">
      <c r="A287" s="1" t="s">
        <v>17</v>
      </c>
      <c r="B287" s="1" t="s">
        <v>23</v>
      </c>
      <c r="C287" s="2" t="s">
        <v>38</v>
      </c>
      <c r="D287" s="2" t="s">
        <v>47</v>
      </c>
      <c r="E287" s="1">
        <v>2708</v>
      </c>
      <c r="F287" s="2">
        <v>10</v>
      </c>
      <c r="G287" s="2">
        <v>20</v>
      </c>
      <c r="H287" s="2">
        <v>54160</v>
      </c>
      <c r="I287" s="2">
        <v>7040.8</v>
      </c>
      <c r="J287" s="2">
        <v>47119.199999999997</v>
      </c>
      <c r="K287" s="2">
        <v>27080</v>
      </c>
      <c r="L287" s="2">
        <v>20039.199999999997</v>
      </c>
      <c r="M287" s="3">
        <v>41671</v>
      </c>
      <c r="N287" s="4">
        <v>2</v>
      </c>
      <c r="O287" s="2" t="s">
        <v>39</v>
      </c>
      <c r="P287" s="5" t="s">
        <v>22</v>
      </c>
      <c r="Q287" s="2">
        <v>7.3999999999999986</v>
      </c>
    </row>
    <row r="288" spans="1:17" hidden="1" x14ac:dyDescent="0.3">
      <c r="A288" s="1" t="s">
        <v>17</v>
      </c>
      <c r="B288" s="1" t="s">
        <v>18</v>
      </c>
      <c r="C288" s="2" t="s">
        <v>38</v>
      </c>
      <c r="D288" s="2" t="s">
        <v>47</v>
      </c>
      <c r="E288" s="1">
        <v>2632</v>
      </c>
      <c r="F288" s="2">
        <v>10</v>
      </c>
      <c r="G288" s="2">
        <v>350</v>
      </c>
      <c r="H288" s="2">
        <v>921200</v>
      </c>
      <c r="I288" s="2">
        <v>119756</v>
      </c>
      <c r="J288" s="2">
        <v>801444</v>
      </c>
      <c r="K288" s="2">
        <v>684320</v>
      </c>
      <c r="L288" s="2">
        <v>117124</v>
      </c>
      <c r="M288" s="3">
        <v>41791</v>
      </c>
      <c r="N288" s="4">
        <v>6</v>
      </c>
      <c r="O288" s="2" t="s">
        <v>26</v>
      </c>
      <c r="P288" s="5" t="s">
        <v>22</v>
      </c>
      <c r="Q288" s="2">
        <v>44.5</v>
      </c>
    </row>
    <row r="289" spans="1:17" hidden="1" x14ac:dyDescent="0.3">
      <c r="A289" s="1" t="s">
        <v>31</v>
      </c>
      <c r="B289" s="1" t="s">
        <v>27</v>
      </c>
      <c r="C289" s="2" t="s">
        <v>38</v>
      </c>
      <c r="D289" s="2" t="s">
        <v>47</v>
      </c>
      <c r="E289" s="1">
        <v>571</v>
      </c>
      <c r="F289" s="2">
        <v>10</v>
      </c>
      <c r="G289" s="2">
        <v>12</v>
      </c>
      <c r="H289" s="2">
        <v>6852</v>
      </c>
      <c r="I289" s="2">
        <v>890.76</v>
      </c>
      <c r="J289" s="2">
        <v>5961.24</v>
      </c>
      <c r="K289" s="2">
        <v>1713</v>
      </c>
      <c r="L289" s="2">
        <v>4248.24</v>
      </c>
      <c r="M289" s="3">
        <v>41821</v>
      </c>
      <c r="N289" s="4">
        <v>7</v>
      </c>
      <c r="O289" s="2" t="s">
        <v>33</v>
      </c>
      <c r="P289" s="5" t="s">
        <v>22</v>
      </c>
      <c r="Q289" s="2">
        <v>7.4399999999999995</v>
      </c>
    </row>
    <row r="290" spans="1:17" hidden="1" x14ac:dyDescent="0.3">
      <c r="A290" s="1" t="s">
        <v>17</v>
      </c>
      <c r="B290" s="1" t="s">
        <v>25</v>
      </c>
      <c r="C290" s="2" t="s">
        <v>38</v>
      </c>
      <c r="D290" s="2" t="s">
        <v>47</v>
      </c>
      <c r="E290" s="1">
        <v>2696</v>
      </c>
      <c r="F290" s="2">
        <v>10</v>
      </c>
      <c r="G290" s="2">
        <v>7</v>
      </c>
      <c r="H290" s="2">
        <v>18872</v>
      </c>
      <c r="I290" s="2">
        <v>2453.36</v>
      </c>
      <c r="J290" s="2">
        <v>16418.64</v>
      </c>
      <c r="K290" s="2">
        <v>13480</v>
      </c>
      <c r="L290" s="2">
        <v>2938.6399999999994</v>
      </c>
      <c r="M290" s="3">
        <v>41852</v>
      </c>
      <c r="N290" s="4">
        <v>8</v>
      </c>
      <c r="O290" s="2" t="s">
        <v>35</v>
      </c>
      <c r="P290" s="5" t="s">
        <v>22</v>
      </c>
      <c r="Q290" s="2">
        <v>1.0899999999999999</v>
      </c>
    </row>
    <row r="291" spans="1:17" hidden="1" x14ac:dyDescent="0.3">
      <c r="A291" s="1" t="s">
        <v>24</v>
      </c>
      <c r="B291" s="1" t="s">
        <v>18</v>
      </c>
      <c r="C291" s="2" t="s">
        <v>38</v>
      </c>
      <c r="D291" s="2" t="s">
        <v>47</v>
      </c>
      <c r="E291" s="1">
        <v>1565</v>
      </c>
      <c r="F291" s="2">
        <v>10</v>
      </c>
      <c r="G291" s="2">
        <v>15</v>
      </c>
      <c r="H291" s="2">
        <v>23475</v>
      </c>
      <c r="I291" s="2">
        <v>3051.75</v>
      </c>
      <c r="J291" s="2">
        <v>20423.25</v>
      </c>
      <c r="K291" s="2">
        <v>15650</v>
      </c>
      <c r="L291" s="2">
        <v>4773.25</v>
      </c>
      <c r="M291" s="3">
        <v>41913</v>
      </c>
      <c r="N291" s="4">
        <v>10</v>
      </c>
      <c r="O291" s="2" t="s">
        <v>40</v>
      </c>
      <c r="P291" s="5" t="s">
        <v>22</v>
      </c>
      <c r="Q291" s="2">
        <v>3.05</v>
      </c>
    </row>
    <row r="292" spans="1:17" hidden="1" x14ac:dyDescent="0.3">
      <c r="A292" s="1" t="s">
        <v>17</v>
      </c>
      <c r="B292" s="1" t="s">
        <v>18</v>
      </c>
      <c r="C292" s="2" t="s">
        <v>38</v>
      </c>
      <c r="D292" s="2" t="s">
        <v>47</v>
      </c>
      <c r="E292" s="1">
        <v>1249</v>
      </c>
      <c r="F292" s="2">
        <v>10</v>
      </c>
      <c r="G292" s="2">
        <v>20</v>
      </c>
      <c r="H292" s="2">
        <v>24980</v>
      </c>
      <c r="I292" s="2">
        <v>3247.4</v>
      </c>
      <c r="J292" s="2">
        <v>21732.6</v>
      </c>
      <c r="K292" s="2">
        <v>12490</v>
      </c>
      <c r="L292" s="2">
        <v>9242.5999999999985</v>
      </c>
      <c r="M292" s="3">
        <v>41913</v>
      </c>
      <c r="N292" s="4">
        <v>10</v>
      </c>
      <c r="O292" s="2" t="s">
        <v>40</v>
      </c>
      <c r="P292" s="5" t="s">
        <v>22</v>
      </c>
      <c r="Q292" s="2">
        <v>7.3999999999999986</v>
      </c>
    </row>
    <row r="293" spans="1:17" hidden="1" x14ac:dyDescent="0.3">
      <c r="A293" s="1" t="s">
        <v>17</v>
      </c>
      <c r="B293" s="1" t="s">
        <v>23</v>
      </c>
      <c r="C293" s="2" t="s">
        <v>38</v>
      </c>
      <c r="D293" s="2" t="s">
        <v>47</v>
      </c>
      <c r="E293" s="1">
        <v>357</v>
      </c>
      <c r="F293" s="2">
        <v>10</v>
      </c>
      <c r="G293" s="2">
        <v>350</v>
      </c>
      <c r="H293" s="2">
        <v>124950</v>
      </c>
      <c r="I293" s="2">
        <v>16243.5</v>
      </c>
      <c r="J293" s="2">
        <v>108706.5</v>
      </c>
      <c r="K293" s="2">
        <v>92820</v>
      </c>
      <c r="L293" s="2">
        <v>15886.5</v>
      </c>
      <c r="M293" s="3">
        <v>41944</v>
      </c>
      <c r="N293" s="4">
        <v>11</v>
      </c>
      <c r="O293" s="2" t="s">
        <v>45</v>
      </c>
      <c r="P293" s="5" t="s">
        <v>22</v>
      </c>
      <c r="Q293" s="2">
        <v>44.5</v>
      </c>
    </row>
    <row r="294" spans="1:17" x14ac:dyDescent="0.3">
      <c r="A294" s="1" t="s">
        <v>31</v>
      </c>
      <c r="B294" s="1" t="s">
        <v>23</v>
      </c>
      <c r="C294" s="2" t="s">
        <v>38</v>
      </c>
      <c r="D294" s="2" t="s">
        <v>47</v>
      </c>
      <c r="E294" s="1">
        <v>1013</v>
      </c>
      <c r="F294" s="2">
        <v>10</v>
      </c>
      <c r="G294" s="2">
        <v>12</v>
      </c>
      <c r="H294" s="2">
        <v>12156</v>
      </c>
      <c r="I294" s="2">
        <v>1580.28</v>
      </c>
      <c r="J294" s="2">
        <v>10575.72</v>
      </c>
      <c r="K294" s="2">
        <v>3039</v>
      </c>
      <c r="L294" s="2">
        <v>7536.7199999999993</v>
      </c>
      <c r="M294" s="3">
        <v>41974</v>
      </c>
      <c r="N294" s="4">
        <v>12</v>
      </c>
      <c r="O294" s="2" t="s">
        <v>28</v>
      </c>
      <c r="P294" s="5" t="s">
        <v>22</v>
      </c>
      <c r="Q294" s="2">
        <v>7.4399999999999995</v>
      </c>
    </row>
    <row r="295" spans="1:17" hidden="1" x14ac:dyDescent="0.3">
      <c r="A295" s="1" t="s">
        <v>17</v>
      </c>
      <c r="B295" s="1" t="s">
        <v>25</v>
      </c>
      <c r="C295" s="2" t="s">
        <v>41</v>
      </c>
      <c r="D295" s="2" t="s">
        <v>47</v>
      </c>
      <c r="E295" s="1">
        <v>1190</v>
      </c>
      <c r="F295" s="2">
        <v>260</v>
      </c>
      <c r="G295" s="2">
        <v>7</v>
      </c>
      <c r="H295" s="2">
        <v>8330</v>
      </c>
      <c r="I295" s="2">
        <v>1082.9000000000001</v>
      </c>
      <c r="J295" s="2">
        <v>7247.1</v>
      </c>
      <c r="K295" s="2">
        <v>5950</v>
      </c>
      <c r="L295" s="2">
        <v>1297.1000000000004</v>
      </c>
      <c r="M295" s="3">
        <v>41791</v>
      </c>
      <c r="N295" s="4">
        <v>6</v>
      </c>
      <c r="O295" s="2" t="s">
        <v>26</v>
      </c>
      <c r="P295" s="5" t="s">
        <v>22</v>
      </c>
      <c r="Q295" s="2">
        <v>1.0900000000000003</v>
      </c>
    </row>
    <row r="296" spans="1:17" hidden="1" x14ac:dyDescent="0.3">
      <c r="A296" s="1" t="s">
        <v>31</v>
      </c>
      <c r="B296" s="1" t="s">
        <v>27</v>
      </c>
      <c r="C296" s="2" t="s">
        <v>41</v>
      </c>
      <c r="D296" s="2" t="s">
        <v>47</v>
      </c>
      <c r="E296" s="1">
        <v>410</v>
      </c>
      <c r="F296" s="2">
        <v>260</v>
      </c>
      <c r="G296" s="2">
        <v>12</v>
      </c>
      <c r="H296" s="2">
        <v>4920</v>
      </c>
      <c r="I296" s="2">
        <v>639.6</v>
      </c>
      <c r="J296" s="2">
        <v>4280.3999999999996</v>
      </c>
      <c r="K296" s="2">
        <v>1230</v>
      </c>
      <c r="L296" s="2">
        <v>3050.3999999999996</v>
      </c>
      <c r="M296" s="3">
        <v>41913</v>
      </c>
      <c r="N296" s="4">
        <v>10</v>
      </c>
      <c r="O296" s="2" t="s">
        <v>40</v>
      </c>
      <c r="P296" s="5" t="s">
        <v>22</v>
      </c>
      <c r="Q296" s="2">
        <v>7.4399999999999995</v>
      </c>
    </row>
    <row r="297" spans="1:17" hidden="1" x14ac:dyDescent="0.3">
      <c r="A297" s="1" t="s">
        <v>17</v>
      </c>
      <c r="B297" s="1" t="s">
        <v>27</v>
      </c>
      <c r="C297" s="2" t="s">
        <v>19</v>
      </c>
      <c r="D297" s="2" t="s">
        <v>47</v>
      </c>
      <c r="E297" s="1">
        <v>2579</v>
      </c>
      <c r="F297" s="2">
        <v>3</v>
      </c>
      <c r="G297" s="2">
        <v>20</v>
      </c>
      <c r="H297" s="2">
        <v>51580</v>
      </c>
      <c r="I297" s="2">
        <v>7221.2</v>
      </c>
      <c r="J297" s="2">
        <v>44358.8</v>
      </c>
      <c r="K297" s="2">
        <v>25790</v>
      </c>
      <c r="L297" s="2">
        <v>18568.800000000003</v>
      </c>
      <c r="M297" s="3">
        <v>41730</v>
      </c>
      <c r="N297" s="4">
        <v>4</v>
      </c>
      <c r="O297" s="2" t="s">
        <v>42</v>
      </c>
      <c r="P297" s="5" t="s">
        <v>22</v>
      </c>
      <c r="Q297" s="2">
        <v>7.2000000000000011</v>
      </c>
    </row>
    <row r="298" spans="1:17" hidden="1" x14ac:dyDescent="0.3">
      <c r="A298" s="1" t="s">
        <v>17</v>
      </c>
      <c r="B298" s="1" t="s">
        <v>37</v>
      </c>
      <c r="C298" s="2" t="s">
        <v>19</v>
      </c>
      <c r="D298" s="2" t="s">
        <v>47</v>
      </c>
      <c r="E298" s="1">
        <v>1743</v>
      </c>
      <c r="F298" s="2">
        <v>3</v>
      </c>
      <c r="G298" s="2">
        <v>20</v>
      </c>
      <c r="H298" s="2">
        <v>34860</v>
      </c>
      <c r="I298" s="2">
        <v>4880.3999999999996</v>
      </c>
      <c r="J298" s="2">
        <v>29979.599999999999</v>
      </c>
      <c r="K298" s="2">
        <v>17430</v>
      </c>
      <c r="L298" s="2">
        <v>12549.599999999999</v>
      </c>
      <c r="M298" s="3">
        <v>41760</v>
      </c>
      <c r="N298" s="4">
        <v>5</v>
      </c>
      <c r="O298" s="2" t="s">
        <v>44</v>
      </c>
      <c r="P298" s="5" t="s">
        <v>22</v>
      </c>
      <c r="Q298" s="2">
        <v>7.1999999999999993</v>
      </c>
    </row>
    <row r="299" spans="1:17" x14ac:dyDescent="0.3">
      <c r="A299" s="1" t="s">
        <v>17</v>
      </c>
      <c r="B299" s="1" t="s">
        <v>23</v>
      </c>
      <c r="C299" s="2" t="s">
        <v>19</v>
      </c>
      <c r="D299" s="2" t="s">
        <v>47</v>
      </c>
      <c r="E299" s="1">
        <v>280</v>
      </c>
      <c r="F299" s="2">
        <v>3</v>
      </c>
      <c r="G299" s="2">
        <v>7</v>
      </c>
      <c r="H299" s="2">
        <v>1960</v>
      </c>
      <c r="I299" s="2">
        <v>274.39999999999998</v>
      </c>
      <c r="J299" s="2">
        <v>1685.6</v>
      </c>
      <c r="K299" s="2">
        <v>1400</v>
      </c>
      <c r="L299" s="2">
        <v>285.59999999999991</v>
      </c>
      <c r="M299" s="3">
        <v>41974</v>
      </c>
      <c r="N299" s="4">
        <v>12</v>
      </c>
      <c r="O299" s="2" t="s">
        <v>28</v>
      </c>
      <c r="P299" s="5" t="s">
        <v>22</v>
      </c>
      <c r="Q299" s="2">
        <v>1.0199999999999996</v>
      </c>
    </row>
    <row r="300" spans="1:17" hidden="1" x14ac:dyDescent="0.3">
      <c r="A300" s="1" t="s">
        <v>17</v>
      </c>
      <c r="B300" s="1" t="s">
        <v>25</v>
      </c>
      <c r="C300" s="2" t="s">
        <v>29</v>
      </c>
      <c r="D300" s="2" t="s">
        <v>47</v>
      </c>
      <c r="E300" s="1">
        <v>293</v>
      </c>
      <c r="F300" s="2">
        <v>5</v>
      </c>
      <c r="G300" s="2">
        <v>7</v>
      </c>
      <c r="H300" s="2">
        <v>2051</v>
      </c>
      <c r="I300" s="2">
        <v>287.14</v>
      </c>
      <c r="J300" s="2">
        <v>1763.8600000000001</v>
      </c>
      <c r="K300" s="2">
        <v>1465</v>
      </c>
      <c r="L300" s="2">
        <v>298.86000000000013</v>
      </c>
      <c r="M300" s="3">
        <v>41671</v>
      </c>
      <c r="N300" s="4">
        <v>2</v>
      </c>
      <c r="O300" s="2" t="s">
        <v>39</v>
      </c>
      <c r="P300" s="5" t="s">
        <v>22</v>
      </c>
      <c r="Q300" s="2">
        <v>1.0200000000000005</v>
      </c>
    </row>
    <row r="301" spans="1:17" hidden="1" x14ac:dyDescent="0.3">
      <c r="A301" s="1" t="s">
        <v>24</v>
      </c>
      <c r="B301" s="1" t="s">
        <v>23</v>
      </c>
      <c r="C301" s="2" t="s">
        <v>38</v>
      </c>
      <c r="D301" s="2" t="s">
        <v>47</v>
      </c>
      <c r="E301" s="1">
        <v>278</v>
      </c>
      <c r="F301" s="2">
        <v>10</v>
      </c>
      <c r="G301" s="2">
        <v>15</v>
      </c>
      <c r="H301" s="2">
        <v>4170</v>
      </c>
      <c r="I301" s="2">
        <v>583.79999999999995</v>
      </c>
      <c r="J301" s="2">
        <v>3586.2</v>
      </c>
      <c r="K301" s="2">
        <v>2780</v>
      </c>
      <c r="L301" s="2">
        <v>806.19999999999982</v>
      </c>
      <c r="M301" s="3">
        <v>41671</v>
      </c>
      <c r="N301" s="4">
        <v>2</v>
      </c>
      <c r="O301" s="2" t="s">
        <v>39</v>
      </c>
      <c r="P301" s="5" t="s">
        <v>22</v>
      </c>
      <c r="Q301" s="2">
        <v>2.8999999999999995</v>
      </c>
    </row>
    <row r="302" spans="1:17" hidden="1" x14ac:dyDescent="0.3">
      <c r="A302" s="1" t="s">
        <v>17</v>
      </c>
      <c r="B302" s="1" t="s">
        <v>18</v>
      </c>
      <c r="C302" s="2" t="s">
        <v>38</v>
      </c>
      <c r="D302" s="2" t="s">
        <v>47</v>
      </c>
      <c r="E302" s="1">
        <v>2428</v>
      </c>
      <c r="F302" s="2">
        <v>10</v>
      </c>
      <c r="G302" s="2">
        <v>20</v>
      </c>
      <c r="H302" s="2">
        <v>48560</v>
      </c>
      <c r="I302" s="2">
        <v>6798.4</v>
      </c>
      <c r="J302" s="2">
        <v>41761.599999999999</v>
      </c>
      <c r="K302" s="2">
        <v>24280</v>
      </c>
      <c r="L302" s="2">
        <v>17481.599999999999</v>
      </c>
      <c r="M302" s="3">
        <v>41699</v>
      </c>
      <c r="N302" s="4">
        <v>3</v>
      </c>
      <c r="O302" s="2" t="s">
        <v>30</v>
      </c>
      <c r="P302" s="5" t="s">
        <v>22</v>
      </c>
      <c r="Q302" s="2">
        <v>7.1999999999999993</v>
      </c>
    </row>
    <row r="303" spans="1:17" hidden="1" x14ac:dyDescent="0.3">
      <c r="A303" s="1" t="s">
        <v>24</v>
      </c>
      <c r="B303" s="1" t="s">
        <v>37</v>
      </c>
      <c r="C303" s="2" t="s">
        <v>38</v>
      </c>
      <c r="D303" s="2" t="s">
        <v>47</v>
      </c>
      <c r="E303" s="1">
        <v>1767</v>
      </c>
      <c r="F303" s="2">
        <v>10</v>
      </c>
      <c r="G303" s="2">
        <v>15</v>
      </c>
      <c r="H303" s="2">
        <v>26505</v>
      </c>
      <c r="I303" s="2">
        <v>3710.7</v>
      </c>
      <c r="J303" s="2">
        <v>22794.3</v>
      </c>
      <c r="K303" s="2">
        <v>17670</v>
      </c>
      <c r="L303" s="2">
        <v>5124.2999999999993</v>
      </c>
      <c r="M303" s="3">
        <v>41883</v>
      </c>
      <c r="N303" s="4">
        <v>9</v>
      </c>
      <c r="O303" s="2" t="s">
        <v>36</v>
      </c>
      <c r="P303" s="5" t="s">
        <v>22</v>
      </c>
      <c r="Q303" s="2">
        <v>2.8999999999999995</v>
      </c>
    </row>
    <row r="304" spans="1:17" hidden="1" x14ac:dyDescent="0.3">
      <c r="A304" s="1" t="s">
        <v>31</v>
      </c>
      <c r="B304" s="1" t="s">
        <v>25</v>
      </c>
      <c r="C304" s="2" t="s">
        <v>38</v>
      </c>
      <c r="D304" s="2" t="s">
        <v>47</v>
      </c>
      <c r="E304" s="1">
        <v>1393</v>
      </c>
      <c r="F304" s="2">
        <v>10</v>
      </c>
      <c r="G304" s="2">
        <v>12</v>
      </c>
      <c r="H304" s="2">
        <v>16716</v>
      </c>
      <c r="I304" s="2">
        <v>2340.2399999999998</v>
      </c>
      <c r="J304" s="2">
        <v>14375.76</v>
      </c>
      <c r="K304" s="2">
        <v>4179</v>
      </c>
      <c r="L304" s="2">
        <v>10196.76</v>
      </c>
      <c r="M304" s="3">
        <v>41913</v>
      </c>
      <c r="N304" s="4">
        <v>10</v>
      </c>
      <c r="O304" s="2" t="s">
        <v>40</v>
      </c>
      <c r="P304" s="5" t="s">
        <v>22</v>
      </c>
      <c r="Q304" s="2">
        <v>7.32</v>
      </c>
    </row>
    <row r="305" spans="1:17" hidden="1" x14ac:dyDescent="0.3">
      <c r="A305" s="1" t="s">
        <v>31</v>
      </c>
      <c r="B305" s="1" t="s">
        <v>25</v>
      </c>
      <c r="C305" s="2" t="s">
        <v>41</v>
      </c>
      <c r="D305" s="2" t="s">
        <v>47</v>
      </c>
      <c r="E305" s="1">
        <v>1393</v>
      </c>
      <c r="F305" s="2">
        <v>260</v>
      </c>
      <c r="G305" s="2">
        <v>12</v>
      </c>
      <c r="H305" s="2">
        <v>16716</v>
      </c>
      <c r="I305" s="2">
        <v>2340.2399999999998</v>
      </c>
      <c r="J305" s="2">
        <v>14375.76</v>
      </c>
      <c r="K305" s="2">
        <v>4179</v>
      </c>
      <c r="L305" s="2">
        <v>10196.76</v>
      </c>
      <c r="M305" s="3">
        <v>41913</v>
      </c>
      <c r="N305" s="4">
        <v>10</v>
      </c>
      <c r="O305" s="2" t="s">
        <v>40</v>
      </c>
      <c r="P305" s="5" t="s">
        <v>22</v>
      </c>
      <c r="Q305" s="2">
        <v>7.32</v>
      </c>
    </row>
    <row r="306" spans="1:17" hidden="1" x14ac:dyDescent="0.3">
      <c r="A306" s="1" t="s">
        <v>34</v>
      </c>
      <c r="B306" s="1" t="s">
        <v>27</v>
      </c>
      <c r="C306" s="2" t="s">
        <v>19</v>
      </c>
      <c r="D306" s="2" t="s">
        <v>47</v>
      </c>
      <c r="E306" s="1">
        <v>801</v>
      </c>
      <c r="F306" s="2">
        <v>3</v>
      </c>
      <c r="G306" s="2">
        <v>300</v>
      </c>
      <c r="H306" s="2">
        <v>240300</v>
      </c>
      <c r="I306" s="2">
        <v>33642</v>
      </c>
      <c r="J306" s="2">
        <v>206658</v>
      </c>
      <c r="K306" s="2">
        <v>200250</v>
      </c>
      <c r="L306" s="2">
        <v>6408</v>
      </c>
      <c r="M306" s="3">
        <v>41821</v>
      </c>
      <c r="N306" s="4">
        <v>7</v>
      </c>
      <c r="O306" s="2" t="s">
        <v>33</v>
      </c>
      <c r="P306" s="5" t="s">
        <v>22</v>
      </c>
      <c r="Q306" s="2">
        <v>8</v>
      </c>
    </row>
    <row r="307" spans="1:17" hidden="1" x14ac:dyDescent="0.3">
      <c r="A307" s="1" t="s">
        <v>34</v>
      </c>
      <c r="B307" s="1" t="s">
        <v>18</v>
      </c>
      <c r="C307" s="2" t="s">
        <v>19</v>
      </c>
      <c r="D307" s="2" t="s">
        <v>47</v>
      </c>
      <c r="E307" s="1">
        <v>1496</v>
      </c>
      <c r="F307" s="2">
        <v>3</v>
      </c>
      <c r="G307" s="2">
        <v>300</v>
      </c>
      <c r="H307" s="2">
        <v>448800</v>
      </c>
      <c r="I307" s="2">
        <v>62832</v>
      </c>
      <c r="J307" s="2">
        <v>385968</v>
      </c>
      <c r="K307" s="2">
        <v>374000</v>
      </c>
      <c r="L307" s="2">
        <v>11968</v>
      </c>
      <c r="M307" s="3">
        <v>41913</v>
      </c>
      <c r="N307" s="4">
        <v>10</v>
      </c>
      <c r="O307" s="2" t="s">
        <v>40</v>
      </c>
      <c r="P307" s="5" t="s">
        <v>22</v>
      </c>
      <c r="Q307" s="2">
        <v>8</v>
      </c>
    </row>
    <row r="308" spans="1:17" hidden="1" x14ac:dyDescent="0.3">
      <c r="A308" s="1" t="s">
        <v>34</v>
      </c>
      <c r="B308" s="1" t="s">
        <v>37</v>
      </c>
      <c r="C308" s="2" t="s">
        <v>19</v>
      </c>
      <c r="D308" s="2" t="s">
        <v>47</v>
      </c>
      <c r="E308" s="1">
        <v>1010</v>
      </c>
      <c r="F308" s="2">
        <v>3</v>
      </c>
      <c r="G308" s="2">
        <v>300</v>
      </c>
      <c r="H308" s="2">
        <v>303000</v>
      </c>
      <c r="I308" s="2">
        <v>42420</v>
      </c>
      <c r="J308" s="2">
        <v>260580</v>
      </c>
      <c r="K308" s="2">
        <v>252500</v>
      </c>
      <c r="L308" s="2">
        <v>8080</v>
      </c>
      <c r="M308" s="3">
        <v>41913</v>
      </c>
      <c r="N308" s="4">
        <v>10</v>
      </c>
      <c r="O308" s="2" t="s">
        <v>40</v>
      </c>
      <c r="P308" s="5" t="s">
        <v>22</v>
      </c>
      <c r="Q308" s="2">
        <v>8</v>
      </c>
    </row>
    <row r="309" spans="1:17" hidden="1" x14ac:dyDescent="0.3">
      <c r="A309" s="1" t="s">
        <v>24</v>
      </c>
      <c r="B309" s="1" t="s">
        <v>23</v>
      </c>
      <c r="C309" s="2" t="s">
        <v>19</v>
      </c>
      <c r="D309" s="2" t="s">
        <v>47</v>
      </c>
      <c r="E309" s="1">
        <v>1513</v>
      </c>
      <c r="F309" s="2">
        <v>3</v>
      </c>
      <c r="G309" s="2">
        <v>15</v>
      </c>
      <c r="H309" s="2">
        <v>22695</v>
      </c>
      <c r="I309" s="2">
        <v>3177.3</v>
      </c>
      <c r="J309" s="2">
        <v>19517.7</v>
      </c>
      <c r="K309" s="2">
        <v>15130</v>
      </c>
      <c r="L309" s="2">
        <v>4387.7000000000007</v>
      </c>
      <c r="M309" s="3">
        <v>41944</v>
      </c>
      <c r="N309" s="4">
        <v>11</v>
      </c>
      <c r="O309" s="2" t="s">
        <v>45</v>
      </c>
      <c r="P309" s="5" t="s">
        <v>22</v>
      </c>
      <c r="Q309" s="2">
        <v>2.9000000000000004</v>
      </c>
    </row>
    <row r="310" spans="1:17" x14ac:dyDescent="0.3">
      <c r="A310" s="1" t="s">
        <v>24</v>
      </c>
      <c r="B310" s="1" t="s">
        <v>18</v>
      </c>
      <c r="C310" s="2" t="s">
        <v>19</v>
      </c>
      <c r="D310" s="2" t="s">
        <v>47</v>
      </c>
      <c r="E310" s="1">
        <v>2300</v>
      </c>
      <c r="F310" s="2">
        <v>3</v>
      </c>
      <c r="G310" s="2">
        <v>15</v>
      </c>
      <c r="H310" s="2">
        <v>34500</v>
      </c>
      <c r="I310" s="2">
        <v>4830</v>
      </c>
      <c r="J310" s="2">
        <v>29670</v>
      </c>
      <c r="K310" s="2">
        <v>23000</v>
      </c>
      <c r="L310" s="2">
        <v>6670</v>
      </c>
      <c r="M310" s="3">
        <v>41974</v>
      </c>
      <c r="N310" s="4">
        <v>12</v>
      </c>
      <c r="O310" s="2" t="s">
        <v>28</v>
      </c>
      <c r="P310" s="5" t="s">
        <v>22</v>
      </c>
      <c r="Q310" s="2">
        <v>2.9</v>
      </c>
    </row>
    <row r="311" spans="1:17" hidden="1" x14ac:dyDescent="0.3">
      <c r="A311" s="1" t="s">
        <v>17</v>
      </c>
      <c r="B311" s="1" t="s">
        <v>18</v>
      </c>
      <c r="C311" s="2" t="s">
        <v>29</v>
      </c>
      <c r="D311" s="2" t="s">
        <v>47</v>
      </c>
      <c r="E311" s="1">
        <v>2227.5</v>
      </c>
      <c r="F311" s="2">
        <v>5</v>
      </c>
      <c r="G311" s="2">
        <v>350</v>
      </c>
      <c r="H311" s="2">
        <v>779625</v>
      </c>
      <c r="I311" s="2">
        <v>109147.5</v>
      </c>
      <c r="J311" s="2">
        <v>670477.5</v>
      </c>
      <c r="K311" s="2">
        <v>579150</v>
      </c>
      <c r="L311" s="2">
        <v>91327.5</v>
      </c>
      <c r="M311" s="3">
        <v>41640</v>
      </c>
      <c r="N311" s="4">
        <v>1</v>
      </c>
      <c r="O311" s="2" t="s">
        <v>21</v>
      </c>
      <c r="P311" s="5" t="s">
        <v>22</v>
      </c>
      <c r="Q311" s="2">
        <v>41</v>
      </c>
    </row>
    <row r="312" spans="1:17" hidden="1" x14ac:dyDescent="0.3">
      <c r="A312" s="1" t="s">
        <v>17</v>
      </c>
      <c r="B312" s="1" t="s">
        <v>23</v>
      </c>
      <c r="C312" s="2" t="s">
        <v>29</v>
      </c>
      <c r="D312" s="2" t="s">
        <v>47</v>
      </c>
      <c r="E312" s="1">
        <v>1199</v>
      </c>
      <c r="F312" s="2">
        <v>5</v>
      </c>
      <c r="G312" s="2">
        <v>350</v>
      </c>
      <c r="H312" s="2">
        <v>419650</v>
      </c>
      <c r="I312" s="2">
        <v>58751</v>
      </c>
      <c r="J312" s="2">
        <v>360899</v>
      </c>
      <c r="K312" s="2">
        <v>311740</v>
      </c>
      <c r="L312" s="2">
        <v>49159</v>
      </c>
      <c r="M312" s="3">
        <v>41730</v>
      </c>
      <c r="N312" s="4">
        <v>4</v>
      </c>
      <c r="O312" s="2" t="s">
        <v>42</v>
      </c>
      <c r="P312" s="5" t="s">
        <v>22</v>
      </c>
      <c r="Q312" s="2">
        <v>41</v>
      </c>
    </row>
    <row r="313" spans="1:17" hidden="1" x14ac:dyDescent="0.3">
      <c r="A313" s="1" t="s">
        <v>17</v>
      </c>
      <c r="B313" s="1" t="s">
        <v>18</v>
      </c>
      <c r="C313" s="2" t="s">
        <v>29</v>
      </c>
      <c r="D313" s="2" t="s">
        <v>47</v>
      </c>
      <c r="E313" s="1">
        <v>200</v>
      </c>
      <c r="F313" s="2">
        <v>5</v>
      </c>
      <c r="G313" s="2">
        <v>350</v>
      </c>
      <c r="H313" s="2">
        <v>70000</v>
      </c>
      <c r="I313" s="2">
        <v>9800</v>
      </c>
      <c r="J313" s="2">
        <v>60200</v>
      </c>
      <c r="K313" s="2">
        <v>52000</v>
      </c>
      <c r="L313" s="2">
        <v>8200</v>
      </c>
      <c r="M313" s="3">
        <v>41760</v>
      </c>
      <c r="N313" s="4">
        <v>5</v>
      </c>
      <c r="O313" s="2" t="s">
        <v>44</v>
      </c>
      <c r="P313" s="5" t="s">
        <v>22</v>
      </c>
      <c r="Q313" s="2">
        <v>41</v>
      </c>
    </row>
    <row r="314" spans="1:17" hidden="1" x14ac:dyDescent="0.3">
      <c r="A314" s="1" t="s">
        <v>17</v>
      </c>
      <c r="B314" s="1" t="s">
        <v>18</v>
      </c>
      <c r="C314" s="2" t="s">
        <v>29</v>
      </c>
      <c r="D314" s="2" t="s">
        <v>47</v>
      </c>
      <c r="E314" s="1">
        <v>388</v>
      </c>
      <c r="F314" s="2">
        <v>5</v>
      </c>
      <c r="G314" s="2">
        <v>7</v>
      </c>
      <c r="H314" s="2">
        <v>2716</v>
      </c>
      <c r="I314" s="2">
        <v>380.24</v>
      </c>
      <c r="J314" s="2">
        <v>2335.7600000000002</v>
      </c>
      <c r="K314" s="2">
        <v>1940</v>
      </c>
      <c r="L314" s="2">
        <v>395.76000000000022</v>
      </c>
      <c r="M314" s="3">
        <v>41883</v>
      </c>
      <c r="N314" s="4">
        <v>9</v>
      </c>
      <c r="O314" s="2" t="s">
        <v>36</v>
      </c>
      <c r="P314" s="5" t="s">
        <v>22</v>
      </c>
      <c r="Q314" s="2">
        <v>1.0200000000000005</v>
      </c>
    </row>
    <row r="315" spans="1:17" x14ac:dyDescent="0.3">
      <c r="A315" s="1" t="s">
        <v>24</v>
      </c>
      <c r="B315" s="1" t="s">
        <v>18</v>
      </c>
      <c r="C315" s="2" t="s">
        <v>29</v>
      </c>
      <c r="D315" s="2" t="s">
        <v>47</v>
      </c>
      <c r="E315" s="1">
        <v>2300</v>
      </c>
      <c r="F315" s="2">
        <v>5</v>
      </c>
      <c r="G315" s="2">
        <v>15</v>
      </c>
      <c r="H315" s="2">
        <v>34500</v>
      </c>
      <c r="I315" s="2">
        <v>4830</v>
      </c>
      <c r="J315" s="2">
        <v>29670</v>
      </c>
      <c r="K315" s="2">
        <v>23000</v>
      </c>
      <c r="L315" s="2">
        <v>6670</v>
      </c>
      <c r="M315" s="3">
        <v>41974</v>
      </c>
      <c r="N315" s="4">
        <v>12</v>
      </c>
      <c r="O315" s="2" t="s">
        <v>28</v>
      </c>
      <c r="P315" s="5" t="s">
        <v>22</v>
      </c>
      <c r="Q315" s="2">
        <v>2.9</v>
      </c>
    </row>
    <row r="316" spans="1:17" hidden="1" x14ac:dyDescent="0.3">
      <c r="A316" s="1" t="s">
        <v>17</v>
      </c>
      <c r="B316" s="1" t="s">
        <v>27</v>
      </c>
      <c r="C316" s="2" t="s">
        <v>38</v>
      </c>
      <c r="D316" s="2" t="s">
        <v>47</v>
      </c>
      <c r="E316" s="1">
        <v>260</v>
      </c>
      <c r="F316" s="2">
        <v>10</v>
      </c>
      <c r="G316" s="2">
        <v>20</v>
      </c>
      <c r="H316" s="2">
        <v>5200</v>
      </c>
      <c r="I316" s="2">
        <v>728</v>
      </c>
      <c r="J316" s="2">
        <v>4472</v>
      </c>
      <c r="K316" s="2">
        <v>2600</v>
      </c>
      <c r="L316" s="2">
        <v>1872</v>
      </c>
      <c r="M316" s="3">
        <v>41671</v>
      </c>
      <c r="N316" s="4">
        <v>2</v>
      </c>
      <c r="O316" s="2" t="s">
        <v>39</v>
      </c>
      <c r="P316" s="5" t="s">
        <v>22</v>
      </c>
      <c r="Q316" s="2">
        <v>7.2</v>
      </c>
    </row>
    <row r="317" spans="1:17" hidden="1" x14ac:dyDescent="0.3">
      <c r="A317" s="1" t="s">
        <v>31</v>
      </c>
      <c r="B317" s="1" t="s">
        <v>37</v>
      </c>
      <c r="C317" s="2" t="s">
        <v>38</v>
      </c>
      <c r="D317" s="2" t="s">
        <v>47</v>
      </c>
      <c r="E317" s="1">
        <v>2914</v>
      </c>
      <c r="F317" s="2">
        <v>10</v>
      </c>
      <c r="G317" s="2">
        <v>12</v>
      </c>
      <c r="H317" s="2">
        <v>34968</v>
      </c>
      <c r="I317" s="2">
        <v>4895.5200000000004</v>
      </c>
      <c r="J317" s="2">
        <v>30072.48</v>
      </c>
      <c r="K317" s="2">
        <v>8742</v>
      </c>
      <c r="L317" s="2">
        <v>21330.48</v>
      </c>
      <c r="M317" s="3">
        <v>41913</v>
      </c>
      <c r="N317" s="4">
        <v>10</v>
      </c>
      <c r="O317" s="2" t="s">
        <v>40</v>
      </c>
      <c r="P317" s="5" t="s">
        <v>22</v>
      </c>
      <c r="Q317" s="2">
        <v>7.32</v>
      </c>
    </row>
    <row r="318" spans="1:17" hidden="1" x14ac:dyDescent="0.3">
      <c r="A318" s="1" t="s">
        <v>17</v>
      </c>
      <c r="B318" s="1" t="s">
        <v>25</v>
      </c>
      <c r="C318" s="2" t="s">
        <v>38</v>
      </c>
      <c r="D318" s="2" t="s">
        <v>47</v>
      </c>
      <c r="E318" s="1">
        <v>1731</v>
      </c>
      <c r="F318" s="2">
        <v>10</v>
      </c>
      <c r="G318" s="2">
        <v>7</v>
      </c>
      <c r="H318" s="2">
        <v>12117</v>
      </c>
      <c r="I318" s="2">
        <v>1696.38</v>
      </c>
      <c r="J318" s="2">
        <v>10420.619999999999</v>
      </c>
      <c r="K318" s="2">
        <v>8655</v>
      </c>
      <c r="L318" s="2">
        <v>1765.619999999999</v>
      </c>
      <c r="M318" s="3">
        <v>41913</v>
      </c>
      <c r="N318" s="4">
        <v>10</v>
      </c>
      <c r="O318" s="2" t="s">
        <v>40</v>
      </c>
      <c r="P318" s="5" t="s">
        <v>22</v>
      </c>
      <c r="Q318" s="2">
        <v>1.0199999999999994</v>
      </c>
    </row>
    <row r="319" spans="1:17" hidden="1" x14ac:dyDescent="0.3">
      <c r="A319" s="1" t="s">
        <v>17</v>
      </c>
      <c r="B319" s="1" t="s">
        <v>18</v>
      </c>
      <c r="C319" s="2" t="s">
        <v>38</v>
      </c>
      <c r="D319" s="2" t="s">
        <v>47</v>
      </c>
      <c r="E319" s="1">
        <v>700</v>
      </c>
      <c r="F319" s="2">
        <v>10</v>
      </c>
      <c r="G319" s="2">
        <v>350</v>
      </c>
      <c r="H319" s="2">
        <v>245000</v>
      </c>
      <c r="I319" s="2">
        <v>34300</v>
      </c>
      <c r="J319" s="2">
        <v>210700</v>
      </c>
      <c r="K319" s="2">
        <v>182000</v>
      </c>
      <c r="L319" s="2">
        <v>28700</v>
      </c>
      <c r="M319" s="3">
        <v>41944</v>
      </c>
      <c r="N319" s="4">
        <v>11</v>
      </c>
      <c r="O319" s="2" t="s">
        <v>45</v>
      </c>
      <c r="P319" s="5" t="s">
        <v>22</v>
      </c>
      <c r="Q319" s="2">
        <v>41</v>
      </c>
    </row>
    <row r="320" spans="1:17" hidden="1" x14ac:dyDescent="0.3">
      <c r="A320" s="1" t="s">
        <v>17</v>
      </c>
      <c r="B320" s="1" t="s">
        <v>37</v>
      </c>
      <c r="C320" s="2" t="s">
        <v>38</v>
      </c>
      <c r="D320" s="2" t="s">
        <v>47</v>
      </c>
      <c r="E320" s="1">
        <v>1177</v>
      </c>
      <c r="F320" s="2">
        <v>10</v>
      </c>
      <c r="G320" s="2">
        <v>350</v>
      </c>
      <c r="H320" s="2">
        <v>411950</v>
      </c>
      <c r="I320" s="2">
        <v>57673</v>
      </c>
      <c r="J320" s="2">
        <v>354277</v>
      </c>
      <c r="K320" s="2">
        <v>306020</v>
      </c>
      <c r="L320" s="2">
        <v>48257</v>
      </c>
      <c r="M320" s="3">
        <v>41944</v>
      </c>
      <c r="N320" s="4">
        <v>11</v>
      </c>
      <c r="O320" s="2" t="s">
        <v>45</v>
      </c>
      <c r="P320" s="5" t="s">
        <v>22</v>
      </c>
      <c r="Q320" s="2">
        <v>41</v>
      </c>
    </row>
    <row r="321" spans="1:17" hidden="1" x14ac:dyDescent="0.3">
      <c r="A321" s="1" t="s">
        <v>34</v>
      </c>
      <c r="B321" s="1" t="s">
        <v>18</v>
      </c>
      <c r="C321" s="2" t="s">
        <v>41</v>
      </c>
      <c r="D321" s="2" t="s">
        <v>47</v>
      </c>
      <c r="E321" s="1">
        <v>888</v>
      </c>
      <c r="F321" s="2">
        <v>260</v>
      </c>
      <c r="G321" s="2">
        <v>300</v>
      </c>
      <c r="H321" s="2">
        <v>266400</v>
      </c>
      <c r="I321" s="2">
        <v>37296</v>
      </c>
      <c r="J321" s="2">
        <v>229104</v>
      </c>
      <c r="K321" s="2">
        <v>222000</v>
      </c>
      <c r="L321" s="2">
        <v>7104</v>
      </c>
      <c r="M321" s="3">
        <v>41699</v>
      </c>
      <c r="N321" s="4">
        <v>3</v>
      </c>
      <c r="O321" s="2" t="s">
        <v>30</v>
      </c>
      <c r="P321" s="5" t="s">
        <v>22</v>
      </c>
      <c r="Q321" s="2">
        <v>8</v>
      </c>
    </row>
    <row r="322" spans="1:17" hidden="1" x14ac:dyDescent="0.3">
      <c r="A322" s="1" t="s">
        <v>31</v>
      </c>
      <c r="B322" s="1" t="s">
        <v>25</v>
      </c>
      <c r="C322" s="2" t="s">
        <v>41</v>
      </c>
      <c r="D322" s="2" t="s">
        <v>47</v>
      </c>
      <c r="E322" s="1">
        <v>2475</v>
      </c>
      <c r="F322" s="2">
        <v>260</v>
      </c>
      <c r="G322" s="2">
        <v>12</v>
      </c>
      <c r="H322" s="2">
        <v>29700</v>
      </c>
      <c r="I322" s="2">
        <v>4158</v>
      </c>
      <c r="J322" s="2">
        <v>25542</v>
      </c>
      <c r="K322" s="2">
        <v>7425</v>
      </c>
      <c r="L322" s="2">
        <v>18117</v>
      </c>
      <c r="M322" s="3">
        <v>41852</v>
      </c>
      <c r="N322" s="4">
        <v>8</v>
      </c>
      <c r="O322" s="2" t="s">
        <v>35</v>
      </c>
      <c r="P322" s="5" t="s">
        <v>22</v>
      </c>
      <c r="Q322" s="2">
        <v>7.32</v>
      </c>
    </row>
    <row r="323" spans="1:17" hidden="1" x14ac:dyDescent="0.3">
      <c r="A323" s="1" t="s">
        <v>31</v>
      </c>
      <c r="B323" s="1" t="s">
        <v>37</v>
      </c>
      <c r="C323" s="2" t="s">
        <v>41</v>
      </c>
      <c r="D323" s="2" t="s">
        <v>47</v>
      </c>
      <c r="E323" s="1">
        <v>2914</v>
      </c>
      <c r="F323" s="2">
        <v>260</v>
      </c>
      <c r="G323" s="2">
        <v>12</v>
      </c>
      <c r="H323" s="2">
        <v>34968</v>
      </c>
      <c r="I323" s="2">
        <v>4895.5200000000004</v>
      </c>
      <c r="J323" s="2">
        <v>30072.48</v>
      </c>
      <c r="K323" s="2">
        <v>8742</v>
      </c>
      <c r="L323" s="2">
        <v>21330.48</v>
      </c>
      <c r="M323" s="3">
        <v>41913</v>
      </c>
      <c r="N323" s="4">
        <v>10</v>
      </c>
      <c r="O323" s="2" t="s">
        <v>40</v>
      </c>
      <c r="P323" s="5" t="s">
        <v>22</v>
      </c>
      <c r="Q323" s="2">
        <v>7.32</v>
      </c>
    </row>
    <row r="324" spans="1:17" hidden="1" x14ac:dyDescent="0.3">
      <c r="A324" s="1" t="s">
        <v>17</v>
      </c>
      <c r="B324" s="1" t="s">
        <v>25</v>
      </c>
      <c r="C324" s="2" t="s">
        <v>41</v>
      </c>
      <c r="D324" s="2" t="s">
        <v>47</v>
      </c>
      <c r="E324" s="1">
        <v>1731</v>
      </c>
      <c r="F324" s="2">
        <v>260</v>
      </c>
      <c r="G324" s="2">
        <v>7</v>
      </c>
      <c r="H324" s="2">
        <v>12117</v>
      </c>
      <c r="I324" s="2">
        <v>1696.38</v>
      </c>
      <c r="J324" s="2">
        <v>10420.619999999999</v>
      </c>
      <c r="K324" s="2">
        <v>8655</v>
      </c>
      <c r="L324" s="2">
        <v>1765.619999999999</v>
      </c>
      <c r="M324" s="3">
        <v>41913</v>
      </c>
      <c r="N324" s="4">
        <v>10</v>
      </c>
      <c r="O324" s="2" t="s">
        <v>40</v>
      </c>
      <c r="P324" s="5" t="s">
        <v>22</v>
      </c>
      <c r="Q324" s="2">
        <v>1.0199999999999994</v>
      </c>
    </row>
    <row r="325" spans="1:17" hidden="1" x14ac:dyDescent="0.3">
      <c r="A325" s="1" t="s">
        <v>34</v>
      </c>
      <c r="B325" s="1" t="s">
        <v>27</v>
      </c>
      <c r="C325" s="2" t="s">
        <v>29</v>
      </c>
      <c r="D325" s="2" t="s">
        <v>47</v>
      </c>
      <c r="E325" s="1">
        <v>546</v>
      </c>
      <c r="F325" s="2">
        <v>5</v>
      </c>
      <c r="G325" s="2">
        <v>300</v>
      </c>
      <c r="H325" s="2">
        <v>163800</v>
      </c>
      <c r="I325" s="2">
        <v>24570</v>
      </c>
      <c r="J325" s="2">
        <v>139230</v>
      </c>
      <c r="K325" s="2">
        <v>136500</v>
      </c>
      <c r="L325" s="2">
        <v>2730</v>
      </c>
      <c r="M325" s="3">
        <v>41913</v>
      </c>
      <c r="N325" s="4">
        <v>10</v>
      </c>
      <c r="O325" s="2" t="s">
        <v>40</v>
      </c>
      <c r="P325" s="5" t="s">
        <v>22</v>
      </c>
      <c r="Q325" s="2">
        <v>5</v>
      </c>
    </row>
    <row r="326" spans="1:17" hidden="1" x14ac:dyDescent="0.3">
      <c r="A326" s="1" t="s">
        <v>17</v>
      </c>
      <c r="B326" s="1" t="s">
        <v>23</v>
      </c>
      <c r="C326" s="2" t="s">
        <v>38</v>
      </c>
      <c r="D326" s="2" t="s">
        <v>47</v>
      </c>
      <c r="E326" s="1">
        <v>1158</v>
      </c>
      <c r="F326" s="2">
        <v>10</v>
      </c>
      <c r="G326" s="2">
        <v>20</v>
      </c>
      <c r="H326" s="2">
        <v>23160</v>
      </c>
      <c r="I326" s="2">
        <v>3474</v>
      </c>
      <c r="J326" s="2">
        <v>19686</v>
      </c>
      <c r="K326" s="2">
        <v>11580</v>
      </c>
      <c r="L326" s="2">
        <v>8106</v>
      </c>
      <c r="M326" s="3">
        <v>41699</v>
      </c>
      <c r="N326" s="4">
        <v>3</v>
      </c>
      <c r="O326" s="2" t="s">
        <v>30</v>
      </c>
      <c r="P326" s="5" t="s">
        <v>22</v>
      </c>
      <c r="Q326" s="2">
        <v>7</v>
      </c>
    </row>
    <row r="327" spans="1:17" hidden="1" x14ac:dyDescent="0.3">
      <c r="A327" s="1" t="s">
        <v>24</v>
      </c>
      <c r="B327" s="1" t="s">
        <v>18</v>
      </c>
      <c r="C327" s="2" t="s">
        <v>38</v>
      </c>
      <c r="D327" s="2" t="s">
        <v>47</v>
      </c>
      <c r="E327" s="1">
        <v>2559</v>
      </c>
      <c r="F327" s="2">
        <v>10</v>
      </c>
      <c r="G327" s="2">
        <v>15</v>
      </c>
      <c r="H327" s="2">
        <v>38385</v>
      </c>
      <c r="I327" s="2">
        <v>5757.75</v>
      </c>
      <c r="J327" s="2">
        <v>32627.25</v>
      </c>
      <c r="K327" s="2">
        <v>25590</v>
      </c>
      <c r="L327" s="2">
        <v>7037.25</v>
      </c>
      <c r="M327" s="3">
        <v>41730</v>
      </c>
      <c r="N327" s="4">
        <v>4</v>
      </c>
      <c r="O327" s="2" t="s">
        <v>42</v>
      </c>
      <c r="P327" s="5" t="s">
        <v>22</v>
      </c>
      <c r="Q327" s="2">
        <v>2.75</v>
      </c>
    </row>
    <row r="328" spans="1:17" hidden="1" x14ac:dyDescent="0.3">
      <c r="A328" s="1" t="s">
        <v>17</v>
      </c>
      <c r="B328" s="1" t="s">
        <v>27</v>
      </c>
      <c r="C328" s="2" t="s">
        <v>38</v>
      </c>
      <c r="D328" s="2" t="s">
        <v>47</v>
      </c>
      <c r="E328" s="1">
        <v>2535</v>
      </c>
      <c r="F328" s="2">
        <v>10</v>
      </c>
      <c r="G328" s="2">
        <v>7</v>
      </c>
      <c r="H328" s="2">
        <v>17745</v>
      </c>
      <c r="I328" s="2">
        <v>2661.75</v>
      </c>
      <c r="J328" s="2">
        <v>15083.25</v>
      </c>
      <c r="K328" s="2">
        <v>12675</v>
      </c>
      <c r="L328" s="2">
        <v>2408.25</v>
      </c>
      <c r="M328" s="3">
        <v>41730</v>
      </c>
      <c r="N328" s="4">
        <v>4</v>
      </c>
      <c r="O328" s="2" t="s">
        <v>42</v>
      </c>
      <c r="P328" s="5" t="s">
        <v>22</v>
      </c>
      <c r="Q328" s="2">
        <v>0.95</v>
      </c>
    </row>
    <row r="329" spans="1:17" hidden="1" x14ac:dyDescent="0.3">
      <c r="A329" s="1" t="s">
        <v>17</v>
      </c>
      <c r="B329" s="1" t="s">
        <v>27</v>
      </c>
      <c r="C329" s="2" t="s">
        <v>38</v>
      </c>
      <c r="D329" s="2" t="s">
        <v>47</v>
      </c>
      <c r="E329" s="1">
        <v>2851</v>
      </c>
      <c r="F329" s="2">
        <v>10</v>
      </c>
      <c r="G329" s="2">
        <v>350</v>
      </c>
      <c r="H329" s="2">
        <v>997850</v>
      </c>
      <c r="I329" s="2">
        <v>149677.5</v>
      </c>
      <c r="J329" s="2">
        <v>848172.5</v>
      </c>
      <c r="K329" s="2">
        <v>741260</v>
      </c>
      <c r="L329" s="2">
        <v>106912.5</v>
      </c>
      <c r="M329" s="3">
        <v>41760</v>
      </c>
      <c r="N329" s="4">
        <v>5</v>
      </c>
      <c r="O329" s="2" t="s">
        <v>44</v>
      </c>
      <c r="P329" s="5" t="s">
        <v>22</v>
      </c>
      <c r="Q329" s="2">
        <v>37.5</v>
      </c>
    </row>
    <row r="330" spans="1:17" hidden="1" x14ac:dyDescent="0.3">
      <c r="A330" s="1" t="s">
        <v>24</v>
      </c>
      <c r="B330" s="1" t="s">
        <v>18</v>
      </c>
      <c r="C330" s="2" t="s">
        <v>38</v>
      </c>
      <c r="D330" s="2" t="s">
        <v>47</v>
      </c>
      <c r="E330" s="1">
        <v>2559</v>
      </c>
      <c r="F330" s="2">
        <v>10</v>
      </c>
      <c r="G330" s="2">
        <v>15</v>
      </c>
      <c r="H330" s="2">
        <v>38385</v>
      </c>
      <c r="I330" s="2">
        <v>5757.75</v>
      </c>
      <c r="J330" s="2">
        <v>32627.25</v>
      </c>
      <c r="K330" s="2">
        <v>25590</v>
      </c>
      <c r="L330" s="2">
        <v>7037.25</v>
      </c>
      <c r="M330" s="3">
        <v>41852</v>
      </c>
      <c r="N330" s="4">
        <v>8</v>
      </c>
      <c r="O330" s="2" t="s">
        <v>35</v>
      </c>
      <c r="P330" s="5" t="s">
        <v>22</v>
      </c>
      <c r="Q330" s="2">
        <v>2.75</v>
      </c>
    </row>
    <row r="331" spans="1:17" hidden="1" x14ac:dyDescent="0.3">
      <c r="A331" s="1" t="s">
        <v>24</v>
      </c>
      <c r="B331" s="1" t="s">
        <v>23</v>
      </c>
      <c r="C331" s="2" t="s">
        <v>38</v>
      </c>
      <c r="D331" s="2" t="s">
        <v>47</v>
      </c>
      <c r="E331" s="1">
        <v>1175</v>
      </c>
      <c r="F331" s="2">
        <v>10</v>
      </c>
      <c r="G331" s="2">
        <v>15</v>
      </c>
      <c r="H331" s="2">
        <v>17625</v>
      </c>
      <c r="I331" s="2">
        <v>2643.75</v>
      </c>
      <c r="J331" s="2">
        <v>14981.25</v>
      </c>
      <c r="K331" s="2">
        <v>11750</v>
      </c>
      <c r="L331" s="2">
        <v>3231.25</v>
      </c>
      <c r="M331" s="3">
        <v>41913</v>
      </c>
      <c r="N331" s="4">
        <v>10</v>
      </c>
      <c r="O331" s="2" t="s">
        <v>40</v>
      </c>
      <c r="P331" s="5" t="s">
        <v>22</v>
      </c>
      <c r="Q331" s="2">
        <v>2.75</v>
      </c>
    </row>
    <row r="332" spans="1:17" x14ac:dyDescent="0.3">
      <c r="A332" s="1" t="s">
        <v>31</v>
      </c>
      <c r="B332" s="1" t="s">
        <v>37</v>
      </c>
      <c r="C332" s="2" t="s">
        <v>38</v>
      </c>
      <c r="D332" s="2" t="s">
        <v>47</v>
      </c>
      <c r="E332" s="1">
        <v>914</v>
      </c>
      <c r="F332" s="2">
        <v>10</v>
      </c>
      <c r="G332" s="2">
        <v>12</v>
      </c>
      <c r="H332" s="2">
        <v>10968</v>
      </c>
      <c r="I332" s="2">
        <v>1645.2</v>
      </c>
      <c r="J332" s="2">
        <v>9322.7999999999993</v>
      </c>
      <c r="K332" s="2">
        <v>2742</v>
      </c>
      <c r="L332" s="2">
        <v>6580.7999999999993</v>
      </c>
      <c r="M332" s="3">
        <v>41974</v>
      </c>
      <c r="N332" s="4">
        <v>12</v>
      </c>
      <c r="O332" s="2" t="s">
        <v>28</v>
      </c>
      <c r="P332" s="5" t="s">
        <v>22</v>
      </c>
      <c r="Q332" s="2">
        <v>7.1999999999999993</v>
      </c>
    </row>
    <row r="333" spans="1:17" x14ac:dyDescent="0.3">
      <c r="A333" s="1" t="s">
        <v>17</v>
      </c>
      <c r="B333" s="1" t="s">
        <v>25</v>
      </c>
      <c r="C333" s="2" t="s">
        <v>38</v>
      </c>
      <c r="D333" s="2" t="s">
        <v>47</v>
      </c>
      <c r="E333" s="1">
        <v>293</v>
      </c>
      <c r="F333" s="2">
        <v>10</v>
      </c>
      <c r="G333" s="2">
        <v>20</v>
      </c>
      <c r="H333" s="2">
        <v>5860</v>
      </c>
      <c r="I333" s="2">
        <v>879</v>
      </c>
      <c r="J333" s="2">
        <v>4981</v>
      </c>
      <c r="K333" s="2">
        <v>2930</v>
      </c>
      <c r="L333" s="2">
        <v>2051</v>
      </c>
      <c r="M333" s="3">
        <v>41974</v>
      </c>
      <c r="N333" s="4">
        <v>12</v>
      </c>
      <c r="O333" s="2" t="s">
        <v>28</v>
      </c>
      <c r="P333" s="5" t="s">
        <v>22</v>
      </c>
      <c r="Q333" s="2">
        <v>7</v>
      </c>
    </row>
    <row r="334" spans="1:17" hidden="1" x14ac:dyDescent="0.3">
      <c r="A334" s="1" t="s">
        <v>34</v>
      </c>
      <c r="B334" s="1" t="s">
        <v>25</v>
      </c>
      <c r="C334" s="2" t="s">
        <v>41</v>
      </c>
      <c r="D334" s="2" t="s">
        <v>47</v>
      </c>
      <c r="E334" s="1">
        <v>2475</v>
      </c>
      <c r="F334" s="2">
        <v>260</v>
      </c>
      <c r="G334" s="2">
        <v>300</v>
      </c>
      <c r="H334" s="2">
        <v>742500</v>
      </c>
      <c r="I334" s="2">
        <v>111375</v>
      </c>
      <c r="J334" s="2">
        <v>631125</v>
      </c>
      <c r="K334" s="2">
        <v>618750</v>
      </c>
      <c r="L334" s="2">
        <v>12375</v>
      </c>
      <c r="M334" s="3">
        <v>41699</v>
      </c>
      <c r="N334" s="4">
        <v>3</v>
      </c>
      <c r="O334" s="2" t="s">
        <v>30</v>
      </c>
      <c r="P334" s="5" t="s">
        <v>22</v>
      </c>
      <c r="Q334" s="2">
        <v>5</v>
      </c>
    </row>
    <row r="335" spans="1:17" hidden="1" x14ac:dyDescent="0.3">
      <c r="A335" s="1" t="s">
        <v>34</v>
      </c>
      <c r="B335" s="1" t="s">
        <v>27</v>
      </c>
      <c r="C335" s="2" t="s">
        <v>41</v>
      </c>
      <c r="D335" s="2" t="s">
        <v>47</v>
      </c>
      <c r="E335" s="1">
        <v>546</v>
      </c>
      <c r="F335" s="2">
        <v>260</v>
      </c>
      <c r="G335" s="2">
        <v>300</v>
      </c>
      <c r="H335" s="2">
        <v>163800</v>
      </c>
      <c r="I335" s="2">
        <v>24570</v>
      </c>
      <c r="J335" s="2">
        <v>139230</v>
      </c>
      <c r="K335" s="2">
        <v>136500</v>
      </c>
      <c r="L335" s="2">
        <v>2730</v>
      </c>
      <c r="M335" s="3">
        <v>41913</v>
      </c>
      <c r="N335" s="4">
        <v>10</v>
      </c>
      <c r="O335" s="2" t="s">
        <v>40</v>
      </c>
      <c r="P335" s="5" t="s">
        <v>22</v>
      </c>
      <c r="Q335" s="2">
        <v>5</v>
      </c>
    </row>
    <row r="336" spans="1:17" hidden="1" x14ac:dyDescent="0.3">
      <c r="A336" s="1" t="s">
        <v>17</v>
      </c>
      <c r="B336" s="1" t="s">
        <v>27</v>
      </c>
      <c r="C336" s="2" t="s">
        <v>29</v>
      </c>
      <c r="D336" s="2" t="s">
        <v>47</v>
      </c>
      <c r="E336" s="1">
        <v>1368</v>
      </c>
      <c r="F336" s="2">
        <v>5</v>
      </c>
      <c r="G336" s="2">
        <v>7</v>
      </c>
      <c r="H336" s="2">
        <v>9576</v>
      </c>
      <c r="I336" s="2">
        <v>1436.4</v>
      </c>
      <c r="J336" s="2">
        <v>8139.6</v>
      </c>
      <c r="K336" s="2">
        <v>6840</v>
      </c>
      <c r="L336" s="2">
        <v>1299.6000000000004</v>
      </c>
      <c r="M336" s="3">
        <v>41671</v>
      </c>
      <c r="N336" s="4">
        <v>2</v>
      </c>
      <c r="O336" s="2" t="s">
        <v>39</v>
      </c>
      <c r="P336" s="5" t="s">
        <v>22</v>
      </c>
      <c r="Q336" s="2">
        <v>0.95000000000000029</v>
      </c>
    </row>
    <row r="337" spans="1:17" hidden="1" x14ac:dyDescent="0.3">
      <c r="A337" s="1" t="s">
        <v>17</v>
      </c>
      <c r="B337" s="1" t="s">
        <v>18</v>
      </c>
      <c r="C337" s="2" t="s">
        <v>38</v>
      </c>
      <c r="D337" s="2" t="s">
        <v>47</v>
      </c>
      <c r="E337" s="1">
        <v>723</v>
      </c>
      <c r="F337" s="2">
        <v>10</v>
      </c>
      <c r="G337" s="2">
        <v>7</v>
      </c>
      <c r="H337" s="2">
        <v>5061</v>
      </c>
      <c r="I337" s="2">
        <v>759.15000000000009</v>
      </c>
      <c r="J337" s="2">
        <v>4301.8500000000004</v>
      </c>
      <c r="K337" s="2">
        <v>3615</v>
      </c>
      <c r="L337" s="2">
        <v>686.85000000000014</v>
      </c>
      <c r="M337" s="3">
        <v>41730</v>
      </c>
      <c r="N337" s="4">
        <v>4</v>
      </c>
      <c r="O337" s="2" t="s">
        <v>42</v>
      </c>
      <c r="P337" s="5" t="s">
        <v>22</v>
      </c>
      <c r="Q337" s="2">
        <v>0.95000000000000018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Analysis</vt:lpstr>
      <vt:lpstr>List</vt:lpstr>
      <vt:lpstr>File Structure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dc:creator>
  <cp:lastModifiedBy>hp</cp:lastModifiedBy>
  <dcterms:created xsi:type="dcterms:W3CDTF">2021-03-18T16:54:02Z</dcterms:created>
  <dcterms:modified xsi:type="dcterms:W3CDTF">2023-03-06T11:36:44Z</dcterms:modified>
</cp:coreProperties>
</file>