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tabRatio="865" firstSheet="17" activeTab="18"/>
  </bookViews>
  <sheets>
    <sheet name="Questions" sheetId="1" state="hidden" r:id="rId1"/>
    <sheet name="CFM Module" sheetId="15" r:id="rId2"/>
    <sheet name="CFM Menu" sheetId="4" r:id="rId3"/>
    <sheet name="Add Resident" sheetId="7" r:id="rId4"/>
    <sheet name="Resident Management" sheetId="2" r:id="rId5"/>
    <sheet name="Reside Management (Detail_View)" sheetId="3" r:id="rId6"/>
    <sheet name="Add Invoice Item" sheetId="10" r:id="rId7"/>
    <sheet name="Invoice Settings" sheetId="13" r:id="rId8"/>
    <sheet name="View Invoice Item" sheetId="12" r:id="rId9"/>
    <sheet name="Generate Invoice" sheetId="5" r:id="rId10"/>
    <sheet name="View Generated Invoice" sheetId="11" r:id="rId11"/>
    <sheet name="CAM Invoice Print" sheetId="16" r:id="rId12"/>
    <sheet name="Service Request Invoice" sheetId="17" r:id="rId13"/>
    <sheet name="Service Request Invoice Print" sheetId="19" r:id="rId14"/>
    <sheet name="Amenities Invoice" sheetId="20" r:id="rId15"/>
    <sheet name="Amenities Invoice Print" sheetId="21" r:id="rId16"/>
    <sheet name="Ledger" sheetId="29" r:id="rId17"/>
    <sheet name="Ledger (2)" sheetId="30" r:id="rId18"/>
    <sheet name="Ledger (3)" sheetId="31" r:id="rId19"/>
    <sheet name="Receive Payment" sheetId="8" r:id="rId20"/>
    <sheet name="Add Customer Advance" sheetId="14" r:id="rId21"/>
    <sheet name="Add Credit Note" sheetId="27" r:id="rId22"/>
    <sheet name="Credit Note Format" sheetId="26" r:id="rId23"/>
    <sheet name="Collection Report" sheetId="22" r:id="rId24"/>
    <sheet name="Customer Advance Report" sheetId="23" r:id="rId25"/>
    <sheet name="Outstanding Report" sheetId="24" r:id="rId26"/>
    <sheet name="Revenue Report" sheetId="25" r:id="rId27"/>
    <sheet name="CAM Invoice-Summary of Account" sheetId="9" state="hidden" r:id="rId28"/>
  </sheets>
  <externalReferences>
    <externalReference r:id="rId29"/>
  </externalReferences>
  <definedNames>
    <definedName name="_xlnm.Print_Titles" localSheetId="23">'Collection Report'!#REF!</definedName>
    <definedName name="_xlnm.Print_Titles" localSheetId="24">'Customer Advance Report'!#REF!</definedName>
    <definedName name="_xlnm.Print_Titles" localSheetId="25">'Outstanding Report'!#REF!</definedName>
    <definedName name="_xlnm.Print_Titles" localSheetId="26">'Revenue Report'!#REF!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2" i="31" l="1"/>
  <c r="F34" i="31" s="1"/>
  <c r="G32" i="31"/>
  <c r="G25" i="31"/>
  <c r="F22" i="31"/>
  <c r="F21" i="31"/>
  <c r="F19" i="31"/>
  <c r="F18" i="31"/>
  <c r="F16" i="31"/>
  <c r="F15" i="31"/>
  <c r="F23" i="31" s="1"/>
  <c r="F25" i="31" s="1"/>
  <c r="F32" i="30"/>
  <c r="G32" i="30"/>
  <c r="G33" i="31" l="1"/>
  <c r="G34" i="31"/>
  <c r="F28" i="16"/>
  <c r="H16" i="29"/>
  <c r="G25" i="30" l="1"/>
  <c r="F21" i="30"/>
  <c r="F22" i="30" s="1"/>
  <c r="F18" i="30"/>
  <c r="F19" i="30" s="1"/>
  <c r="F15" i="30"/>
  <c r="F16" i="30" l="1"/>
  <c r="F23" i="30" s="1"/>
  <c r="F25" i="30" s="1"/>
  <c r="F20" i="29"/>
  <c r="F17" i="29"/>
  <c r="G15" i="16"/>
  <c r="G16" i="16" s="1"/>
  <c r="G17" i="16" l="1"/>
  <c r="G19" i="16" s="1"/>
  <c r="G18" i="16"/>
  <c r="G34" i="30"/>
  <c r="F34" i="30"/>
  <c r="F26" i="29" l="1"/>
  <c r="F23" i="29"/>
  <c r="F34" i="29" l="1"/>
  <c r="G28" i="29"/>
  <c r="G34" i="29" s="1"/>
  <c r="F35" i="29" l="1"/>
  <c r="F36" i="29" s="1"/>
  <c r="G36" i="29"/>
  <c r="I9" i="11"/>
  <c r="H9" i="11"/>
  <c r="G9" i="11"/>
</calcChain>
</file>

<file path=xl/comments1.xml><?xml version="1.0" encoding="utf-8"?>
<comments xmlns="http://schemas.openxmlformats.org/spreadsheetml/2006/main">
  <authors>
    <author>Author</author>
  </authors>
  <commentList>
    <comment ref="J25" authorId="0" shapeId="0">
      <text>
        <r>
          <rPr>
            <b/>
            <sz val="9"/>
            <color indexed="81"/>
            <rFont val="Tahoma"/>
            <charset val="1"/>
          </rPr>
          <t>Author:</t>
        </r>
        <r>
          <rPr>
            <sz val="9"/>
            <color indexed="81"/>
            <rFont val="Tahoma"/>
            <charset val="1"/>
          </rPr>
          <t xml:space="preserve">
cumulative interest (total to be added every month)</t>
        </r>
      </text>
    </comment>
  </commentList>
</comments>
</file>

<file path=xl/comments2.xml><?xml version="1.0" encoding="utf-8"?>
<comments xmlns="http://schemas.openxmlformats.org/spreadsheetml/2006/main">
  <authors>
    <author>Author</author>
  </authors>
  <commentList>
    <comment ref="I28" authorId="0" shapeId="0">
      <text>
        <r>
          <rPr>
            <b/>
            <sz val="9"/>
            <color indexed="81"/>
            <rFont val="Tahoma"/>
            <charset val="1"/>
          </rPr>
          <t>Author:</t>
        </r>
        <r>
          <rPr>
            <sz val="9"/>
            <color indexed="81"/>
            <rFont val="Tahoma"/>
            <charset val="1"/>
          </rPr>
          <t xml:space="preserve">
cumulative interest (total to be added every month)</t>
        </r>
      </text>
    </comment>
  </commentList>
</comments>
</file>

<file path=xl/comments3.xml><?xml version="1.0" encoding="utf-8"?>
<comments xmlns="http://schemas.openxmlformats.org/spreadsheetml/2006/main">
  <authors>
    <author>Author</author>
  </authors>
  <commentList>
    <comment ref="I28" authorId="0" shapeId="0">
      <text>
        <r>
          <rPr>
            <b/>
            <sz val="9"/>
            <color indexed="81"/>
            <rFont val="Tahoma"/>
            <charset val="1"/>
          </rPr>
          <t>Author:</t>
        </r>
        <r>
          <rPr>
            <sz val="9"/>
            <color indexed="81"/>
            <rFont val="Tahoma"/>
            <charset val="1"/>
          </rPr>
          <t xml:space="preserve">
cumulative interest (total to be added every month)</t>
        </r>
      </text>
    </comment>
  </commentList>
</comments>
</file>

<file path=xl/comments4.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This list is to be taken from S3 operations team
</t>
        </r>
      </text>
    </comment>
  </commentList>
</comments>
</file>

<file path=xl/comments5.xml><?xml version="1.0" encoding="utf-8"?>
<comments xmlns="http://schemas.openxmlformats.org/spreadsheetml/2006/main">
  <authors>
    <author>Author</author>
  </authors>
  <commentList>
    <comment ref="M2" authorId="0" shapeId="0">
      <text>
        <r>
          <rPr>
            <b/>
            <sz val="9"/>
            <color indexed="81"/>
            <rFont val="Tahoma"/>
            <family val="2"/>
          </rPr>
          <t>Author:</t>
        </r>
        <r>
          <rPr>
            <sz val="9"/>
            <color indexed="81"/>
            <rFont val="Tahoma"/>
            <family val="2"/>
          </rPr>
          <t xml:space="preserve">
This list is to be taken from S3 operations team
</t>
        </r>
      </text>
    </comment>
  </commentList>
</comments>
</file>

<file path=xl/sharedStrings.xml><?xml version="1.0" encoding="utf-8"?>
<sst xmlns="http://schemas.openxmlformats.org/spreadsheetml/2006/main" count="1053" uniqueCount="475">
  <si>
    <t>Observations in respect to invoices:</t>
  </si>
  <si>
    <t>1.Generated Invoice Not appearing on portal</t>
  </si>
  <si>
    <t>2.Opening Advance or due- how to enter, Not answered</t>
  </si>
  <si>
    <t>3.Master data of residents to be entered</t>
  </si>
  <si>
    <t>4.Generated invoice shooted on mail. Invoice format to be checked and vetted</t>
  </si>
  <si>
    <t>5.Interest module to be inserted. No option as of now</t>
  </si>
  <si>
    <t>7.Option to be provided for Start date in Software to avoid earlier period charges</t>
  </si>
  <si>
    <t>8.Signup of residents need to be tracked for functioning of system</t>
  </si>
  <si>
    <t>9.Tabular View in user management</t>
  </si>
  <si>
    <t>10.Sorting and filter option at each place in user management &amp; generated invoice</t>
  </si>
  <si>
    <t>11.Reporting to be included. Invoice wise list with gross and GST. amount to be incorporated.</t>
  </si>
  <si>
    <t>Done</t>
  </si>
  <si>
    <r>
      <t xml:space="preserve">6.Residents not existing as of now. Treatment of start of CAM. How the same same is catered in software. To be answered. </t>
    </r>
    <r>
      <rPr>
        <b/>
        <i/>
        <sz val="11"/>
        <color theme="1"/>
        <rFont val="Calibri"/>
        <family val="2"/>
        <scheme val="minor"/>
      </rPr>
      <t>(Same as point 6)</t>
    </r>
  </si>
  <si>
    <t>Flat Number</t>
  </si>
  <si>
    <t>Name</t>
  </si>
  <si>
    <t>Mobile Number</t>
  </si>
  <si>
    <t>Email ID</t>
  </si>
  <si>
    <t>Resident Type</t>
  </si>
  <si>
    <t>Age</t>
  </si>
  <si>
    <t>Ram</t>
  </si>
  <si>
    <t>xyz@gmail.com</t>
  </si>
  <si>
    <t>Owner (Primary)</t>
  </si>
  <si>
    <t>Photo</t>
  </si>
  <si>
    <t>PETS</t>
  </si>
  <si>
    <t>Vehicles</t>
  </si>
  <si>
    <t>Documents</t>
  </si>
  <si>
    <t>NA</t>
  </si>
  <si>
    <t>Chotu</t>
  </si>
  <si>
    <t>Co-Occupant</t>
  </si>
  <si>
    <t>Age (years)</t>
  </si>
  <si>
    <t>Son</t>
  </si>
  <si>
    <t>DOB</t>
  </si>
  <si>
    <t>Vehicle Type</t>
  </si>
  <si>
    <t>Vehicle Make</t>
  </si>
  <si>
    <t>Vehicle Model</t>
  </si>
  <si>
    <t>Registration No</t>
  </si>
  <si>
    <t>Vehicke Doc</t>
  </si>
  <si>
    <t>Dog</t>
  </si>
  <si>
    <t>breed</t>
  </si>
  <si>
    <t>Local body reg no.</t>
  </si>
  <si>
    <t>Reg. Document</t>
  </si>
  <si>
    <t>Reg. Valid Date</t>
  </si>
  <si>
    <t>Vaccination Document</t>
  </si>
  <si>
    <t>Rent Agreement</t>
  </si>
  <si>
    <t>ID</t>
  </si>
  <si>
    <t>View / Download</t>
  </si>
  <si>
    <t>RAM</t>
  </si>
  <si>
    <t>Tenant</t>
  </si>
  <si>
    <t>View More</t>
  </si>
  <si>
    <t>Button</t>
  </si>
  <si>
    <t>Add Resident</t>
  </si>
  <si>
    <t>Client ID</t>
  </si>
  <si>
    <t>Area</t>
  </si>
  <si>
    <t>2500 sq.ft.</t>
  </si>
  <si>
    <t>Autofilled Disabled</t>
  </si>
  <si>
    <t>Client Name</t>
  </si>
  <si>
    <t>Rate / Sq. Ft.</t>
  </si>
  <si>
    <t>Monthly CAM Charges</t>
  </si>
  <si>
    <t>Month Start</t>
  </si>
  <si>
    <t>Month End</t>
  </si>
  <si>
    <t>No of Months</t>
  </si>
  <si>
    <t>Total CAM Charges</t>
  </si>
  <si>
    <t>CGST @ 9%</t>
  </si>
  <si>
    <t>SGST @ 9%</t>
  </si>
  <si>
    <t>Total Taxes</t>
  </si>
  <si>
    <t>Total CAM Charges for the month</t>
  </si>
  <si>
    <t>MRMC Advance Adjustment</t>
  </si>
  <si>
    <t>GST Adj</t>
  </si>
  <si>
    <t>Balance Due</t>
  </si>
  <si>
    <t>GST Advance at Start of Period</t>
  </si>
  <si>
    <t>Total MRMC Advance at Start of Period</t>
  </si>
  <si>
    <t>MRMC Adjusted during the Period</t>
  </si>
  <si>
    <t>GST Adjusted during the period</t>
  </si>
  <si>
    <t>Total Advance Adjusted</t>
  </si>
  <si>
    <t>Balance Advance</t>
  </si>
  <si>
    <t>Invoice No</t>
  </si>
  <si>
    <t>Invoice Date</t>
  </si>
  <si>
    <t>Possession Letter Date</t>
  </si>
  <si>
    <t>Deemed Handover Date (Plus 60 Days)</t>
  </si>
  <si>
    <t>Actual Handover Date Relevance</t>
  </si>
  <si>
    <t>Actual Handover Date</t>
  </si>
  <si>
    <t>Maintenance Start Date</t>
  </si>
  <si>
    <t>Start Date</t>
  </si>
  <si>
    <t>End Date</t>
  </si>
  <si>
    <t>Address</t>
  </si>
  <si>
    <t>Contact No</t>
  </si>
  <si>
    <t xml:space="preserve">Email ID </t>
  </si>
  <si>
    <t>SAVE</t>
  </si>
  <si>
    <t>Resident Name</t>
  </si>
  <si>
    <t>Invoice Amount</t>
  </si>
  <si>
    <t>View</t>
  </si>
  <si>
    <t>Download</t>
  </si>
  <si>
    <t>Financial Year 2023-24</t>
  </si>
  <si>
    <t>Financial Year</t>
  </si>
  <si>
    <t>2023-24</t>
  </si>
  <si>
    <t>Save</t>
  </si>
  <si>
    <t>Particular</t>
  </si>
  <si>
    <t>Voucher Number</t>
  </si>
  <si>
    <t>Registered in Mobile App</t>
  </si>
  <si>
    <t>View Leadger Account</t>
  </si>
  <si>
    <t>S.No.</t>
  </si>
  <si>
    <t>Unit No</t>
  </si>
  <si>
    <t>Area x 2.5</t>
  </si>
  <si>
    <t>Montly CAM x Months</t>
  </si>
  <si>
    <t>Total CAM x 9%</t>
  </si>
  <si>
    <t>Total CAM + Total Tax</t>
  </si>
  <si>
    <t>Total CAM - MRMC - GST Adj.</t>
  </si>
  <si>
    <t>Col:P + Col:S</t>
  </si>
  <si>
    <t>Col:T-Col:U</t>
  </si>
  <si>
    <t>CGST+ SGST</t>
  </si>
  <si>
    <t>To be defined by Azea</t>
  </si>
  <si>
    <t>Download/View</t>
  </si>
  <si>
    <t>Back</t>
  </si>
  <si>
    <t>Cancel</t>
  </si>
  <si>
    <t>X</t>
  </si>
  <si>
    <t>Month</t>
  </si>
  <si>
    <t>CAM Charges</t>
  </si>
  <si>
    <t>Unit</t>
  </si>
  <si>
    <t>Sq.Ft.</t>
  </si>
  <si>
    <t>Rate</t>
  </si>
  <si>
    <t>Amount</t>
  </si>
  <si>
    <t>CGST 9%</t>
  </si>
  <si>
    <t>SGST 9%</t>
  </si>
  <si>
    <t>Net Amount</t>
  </si>
  <si>
    <t>Fixed / Per Sq.Ft. / Per Count</t>
  </si>
  <si>
    <t>Is Required for All</t>
  </si>
  <si>
    <t>Yes / No</t>
  </si>
  <si>
    <t>Add Item</t>
  </si>
  <si>
    <t>Is Required</t>
  </si>
  <si>
    <t>Search Text Box</t>
  </si>
  <si>
    <t xml:space="preserve">Summary of All Accounts </t>
  </si>
  <si>
    <t>Family Members</t>
  </si>
  <si>
    <t>Relation with Primary member</t>
  </si>
  <si>
    <t>Father</t>
  </si>
  <si>
    <t>View Ledger Account</t>
  </si>
  <si>
    <t>No</t>
  </si>
  <si>
    <t>Rajesh</t>
  </si>
  <si>
    <t>List of Unpaid Inovices</t>
  </si>
  <si>
    <t>June- Aug 23</t>
  </si>
  <si>
    <t>Yes/No</t>
  </si>
  <si>
    <t>DropDown</t>
  </si>
  <si>
    <t>MRMC Start Date</t>
  </si>
  <si>
    <t>CAM Start Date</t>
  </si>
  <si>
    <t>A1101</t>
  </si>
  <si>
    <t>1250 sq.ft.</t>
  </si>
  <si>
    <t>C891</t>
  </si>
  <si>
    <t>Import from File</t>
  </si>
  <si>
    <t>Block Number</t>
  </si>
  <si>
    <t>A</t>
  </si>
  <si>
    <t>Month: August 23</t>
  </si>
  <si>
    <t>Invoice month</t>
  </si>
  <si>
    <t>SAC</t>
  </si>
  <si>
    <t>Dropdown</t>
  </si>
  <si>
    <t>Upload Multiple Payments</t>
  </si>
  <si>
    <t>Voucher Date</t>
  </si>
  <si>
    <t>Date of Advance</t>
  </si>
  <si>
    <t>Ledger col -1</t>
  </si>
  <si>
    <t>Disabled</t>
  </si>
  <si>
    <t>Amount colum in bulk upload</t>
  </si>
  <si>
    <t>Community Financial Management</t>
  </si>
  <si>
    <t>1. Common Area Maintenance (CAM) Invoice</t>
  </si>
  <si>
    <t>Flat Number + Azea Botanica, GH-08/11, Sec-11 Vrindavan Yojna,Raibareli Road, Lucknow - 226029 (Auto filled)</t>
  </si>
  <si>
    <t>Checkbox  select</t>
  </si>
  <si>
    <t>Cancel / 
Regenerate</t>
  </si>
  <si>
    <t>Generate / 
Regenerate Invoice</t>
  </si>
  <si>
    <t>1. Select the Financial Year</t>
  </si>
  <si>
    <t>2. Select the month</t>
  </si>
  <si>
    <t>3. Generate the Bulk invoices</t>
  </si>
  <si>
    <t>Flow  for generating the bulk invoice</t>
  </si>
  <si>
    <t>Email 
Invoice</t>
  </si>
  <si>
    <t>Send invoice to APP</t>
  </si>
  <si>
    <t>Send all to Email</t>
  </si>
  <si>
    <t>Send all to App</t>
  </si>
  <si>
    <t>Status : All / Active / 
Cancelled</t>
  </si>
  <si>
    <t>Flat Number : 1101</t>
  </si>
  <si>
    <t>View Generated Invoice</t>
  </si>
  <si>
    <t>Cutomer Advance Including GST</t>
  </si>
  <si>
    <t>Leadger Account</t>
  </si>
  <si>
    <t>Receive Payment</t>
  </si>
  <si>
    <t>Receive Customer Advance</t>
  </si>
  <si>
    <t>Particulars</t>
  </si>
  <si>
    <t>View Invoice Item</t>
  </si>
  <si>
    <t>Checkbox select</t>
  </si>
  <si>
    <t>Sorted</t>
  </si>
  <si>
    <t>August</t>
  </si>
  <si>
    <t>CAM charges</t>
  </si>
  <si>
    <t>Common Area Maintenance</t>
  </si>
  <si>
    <t>Sq.ft.</t>
  </si>
  <si>
    <t>Yes</t>
  </si>
  <si>
    <t>Edit</t>
  </si>
  <si>
    <t>Generate Bulk Inovices</t>
  </si>
  <si>
    <t>Common Area Maintenance
August-2023</t>
  </si>
  <si>
    <t>TAX INVOICE</t>
  </si>
  <si>
    <t>Spring Spruce Services Private Limited</t>
  </si>
  <si>
    <t>GH-08/11, Sector-11 Vrindavan Yojna,Raibareli Road,</t>
  </si>
  <si>
    <t>Lucknow,Uttar Pradesh, 226029</t>
  </si>
  <si>
    <t>GSTIN: 09ABGCS0238Q1ZT</t>
  </si>
  <si>
    <t>Contact : +91-8400999374</t>
  </si>
  <si>
    <t>Email ID : facility@s3serv.com</t>
  </si>
  <si>
    <t>Invoice Date :03/07/2023</t>
  </si>
  <si>
    <t>Unit No :A-111</t>
  </si>
  <si>
    <t>Billed To</t>
  </si>
  <si>
    <t>Name : Shivam Chauhan</t>
  </si>
  <si>
    <t>Address : A-111, Azea Botanica, GH-08/11, Sec-11 Vrindavan Yojna,Raibareli Road, Lucknow - 226029</t>
  </si>
  <si>
    <t>State Name &amp; Code : Uttar Pradesh (09)</t>
  </si>
  <si>
    <t>GSTIN : NA (Consumer)</t>
  </si>
  <si>
    <t>Gross Amount before taxes</t>
  </si>
  <si>
    <t>Total Amount after taxes</t>
  </si>
  <si>
    <t>Less: Advance Adjusted</t>
  </si>
  <si>
    <t>Net Payable Amount</t>
  </si>
  <si>
    <t>Advance Adjustment</t>
  </si>
  <si>
    <t>Advance Adjusted</t>
  </si>
  <si>
    <t>Balance Advance
Unadjusted</t>
  </si>
  <si>
    <t>Opening  advance</t>
  </si>
  <si>
    <t>Total Outstanding</t>
  </si>
  <si>
    <t>Opening  outstanding</t>
  </si>
  <si>
    <t>Current Outstanding</t>
  </si>
  <si>
    <t>Note: Kindly pay within 15 days from date of receipt/intimation of invoice.
Interest @ 18% p.a. shall be charged in case of delayed payment.</t>
  </si>
  <si>
    <t>Please ensure to mention your "Block and Flat number while making UPI payments to avoid inconvenience.</t>
  </si>
  <si>
    <t>Scan and Pay</t>
  </si>
  <si>
    <t>(Authorised Signtory)</t>
  </si>
  <si>
    <r>
      <t xml:space="preserve">For </t>
    </r>
    <r>
      <rPr>
        <b/>
        <sz val="11"/>
        <color theme="1"/>
        <rFont val="Calibri"/>
        <family val="2"/>
        <scheme val="minor"/>
      </rPr>
      <t>Spring Spruce Services Private Limited</t>
    </r>
  </si>
  <si>
    <t>This is a system generated invoice and does not require signature.</t>
  </si>
  <si>
    <t>SPRING SPRUCE SERVICES PRIVATE LIMITED</t>
  </si>
  <si>
    <t>Registered office :  GH-08/11, Sec-11 Vrindavan Yojna,Raibareli Road, Lucknow - 226029</t>
  </si>
  <si>
    <t>Email: info@s3serv.com</t>
  </si>
  <si>
    <t>Website: www.s3serv.com</t>
  </si>
  <si>
    <t>CIN: U74999UP2021PTC145900</t>
  </si>
  <si>
    <t>Client ID:</t>
  </si>
  <si>
    <t>a. Gross amount before taxes</t>
  </si>
  <si>
    <t>Sum of all the Particulars amount.</t>
  </si>
  <si>
    <t>b. CGST @ 9%</t>
  </si>
  <si>
    <t>Gross amount x 9 / 100</t>
  </si>
  <si>
    <t>c. SGST @ 9%</t>
  </si>
  <si>
    <t>d. Total amount after taxes</t>
  </si>
  <si>
    <t>Fields</t>
  </si>
  <si>
    <t>Formula</t>
  </si>
  <si>
    <t>a + b + c</t>
  </si>
  <si>
    <t>e. Less : Advance adjusted</t>
  </si>
  <si>
    <t>f. Net payable amount</t>
  </si>
  <si>
    <t>Comparison between the advance amount and Total amount (d) shall be done. The least value shall be placed in the column accordingly.</t>
  </si>
  <si>
    <t>d - e</t>
  </si>
  <si>
    <t>g. Opening advance</t>
  </si>
  <si>
    <t>h. advance adjusted</t>
  </si>
  <si>
    <t>i. balance advance unadjusted</t>
  </si>
  <si>
    <t>j. Opening outstanding</t>
  </si>
  <si>
    <t>k. Current Outstanding</t>
  </si>
  <si>
    <t>l. Total outstanding</t>
  </si>
  <si>
    <t>Sum of all the previous advances</t>
  </si>
  <si>
    <t>e</t>
  </si>
  <si>
    <t>g - d</t>
  </si>
  <si>
    <t>All previous outstanding</t>
  </si>
  <si>
    <t>j+k</t>
  </si>
  <si>
    <t>current invoice outstanding</t>
  </si>
  <si>
    <t>Late Payment Calculation</t>
  </si>
  <si>
    <t>Rule-1 if the resident takes possession on or before 25th date of any month then he will have to pay the cam charges for the entire month. The resident who will take the possession after 25th date of any month will not pay the cam charges for that month.</t>
  </si>
  <si>
    <t>Rule-2 If the resident does not pay the cam charges after 15 days from the date of invoice generation, Then from the 16th day onwards till the payment date, He will have to pay @18% interest per annum on the due amount.</t>
  </si>
  <si>
    <t>How Calculations will happen?</t>
  </si>
  <si>
    <t>How transaction shall be posted in the ledger?</t>
  </si>
  <si>
    <t>Add CAM Invoice Items</t>
  </si>
  <si>
    <t>Generate CAM Invoice</t>
  </si>
  <si>
    <t>CAM Invoice</t>
  </si>
  <si>
    <t>View Invoices</t>
  </si>
  <si>
    <t>CAM Invoices</t>
  </si>
  <si>
    <t>Service Request Inovices</t>
  </si>
  <si>
    <t>Amenities Invoices</t>
  </si>
  <si>
    <t xml:space="preserve">Interest payable in % </t>
  </si>
  <si>
    <t>per anum</t>
  </si>
  <si>
    <t>CAM Invoice Setting</t>
  </si>
  <si>
    <t>Service Request Invoice</t>
  </si>
  <si>
    <t>View Invoices Settings</t>
  </si>
  <si>
    <t>Order ID</t>
  </si>
  <si>
    <t>Order Date</t>
  </si>
  <si>
    <t>Invoice ID</t>
  </si>
  <si>
    <t>Customer Name</t>
  </si>
  <si>
    <t>Order IDS3/SR/100001/2023-2024/28</t>
  </si>
  <si>
    <t>Invoice Number :SSC/23/9</t>
  </si>
  <si>
    <t>TERMITE CONTROL</t>
  </si>
  <si>
    <t>Amount Chargeable (in words)</t>
  </si>
  <si>
    <t>Rupees Five Hundred Only</t>
  </si>
  <si>
    <t>E.&amp; O.E.</t>
  </si>
  <si>
    <t>Amenities Invoice</t>
  </si>
  <si>
    <t>Clubhouse</t>
  </si>
  <si>
    <t>Selectable</t>
  </si>
  <si>
    <t>S. No.</t>
  </si>
  <si>
    <t>FY</t>
  </si>
  <si>
    <t>Receipt Date</t>
  </si>
  <si>
    <t>Block</t>
  </si>
  <si>
    <t>Flat No.</t>
  </si>
  <si>
    <t>Project</t>
  </si>
  <si>
    <t>GSTN</t>
  </si>
  <si>
    <t>Charge Type</t>
  </si>
  <si>
    <t>Description</t>
  </si>
  <si>
    <t>Receipt Mode</t>
  </si>
  <si>
    <t>Bank Name</t>
  </si>
  <si>
    <t>Instrument No./UPI ID</t>
  </si>
  <si>
    <t>Status</t>
  </si>
  <si>
    <t>15.04.2023</t>
  </si>
  <si>
    <t>XYZ</t>
  </si>
  <si>
    <t>XX</t>
  </si>
  <si>
    <t>XXX</t>
  </si>
  <si>
    <t>Azea Botanica</t>
  </si>
  <si>
    <t>CAM</t>
  </si>
  <si>
    <t>payment received</t>
  </si>
  <si>
    <t>UPI</t>
  </si>
  <si>
    <t>Failed</t>
  </si>
  <si>
    <t>Cheque</t>
  </si>
  <si>
    <t>Success</t>
  </si>
  <si>
    <t>Pest control</t>
  </si>
  <si>
    <t>Cash</t>
  </si>
  <si>
    <t>Basically we want a mechanism/workflow for the basis of this report as under:</t>
  </si>
  <si>
    <t>If a payment is received from the resident, irrespective the mode of it, we want it to get approved firstly at the operation's end and finally at Finance's end.</t>
  </si>
  <si>
    <r>
      <t xml:space="preserve">So, suppose a cash is received from the resident, the operation team will enter it in the software and then </t>
    </r>
    <r>
      <rPr>
        <b/>
        <sz val="11"/>
        <rFont val="Calibri"/>
        <family val="2"/>
      </rPr>
      <t xml:space="preserve">SUBMIT, </t>
    </r>
    <r>
      <rPr>
        <sz val="11"/>
        <rFont val="Calibri"/>
        <family val="2"/>
      </rPr>
      <t xml:space="preserve">followed by </t>
    </r>
    <r>
      <rPr>
        <b/>
        <sz val="11"/>
        <rFont val="Calibri"/>
        <family val="2"/>
      </rPr>
      <t>APPROVAL</t>
    </r>
    <r>
      <rPr>
        <sz val="11"/>
        <rFont val="Calibri"/>
        <family val="2"/>
      </rPr>
      <t xml:space="preserve"> of his RM.</t>
    </r>
  </si>
  <si>
    <r>
      <t xml:space="preserve">Once it is approved, then the workflow should come to finance/account's team for </t>
    </r>
    <r>
      <rPr>
        <b/>
        <sz val="11"/>
        <rFont val="Calibri"/>
        <family val="2"/>
      </rPr>
      <t>FINAL APPROVAL</t>
    </r>
  </si>
  <si>
    <r>
      <t xml:space="preserve">The same workflow should go with the payment received in </t>
    </r>
    <r>
      <rPr>
        <b/>
        <sz val="11"/>
        <rFont val="Calibri"/>
        <family val="2"/>
      </rPr>
      <t>CHEQUE/UPI ID/NET BANKING.</t>
    </r>
  </si>
  <si>
    <t>Advance Date</t>
  </si>
  <si>
    <t>Customer Advance</t>
  </si>
  <si>
    <t>GST Advance</t>
  </si>
  <si>
    <t xml:space="preserve">Advance adjusted </t>
  </si>
  <si>
    <t>Balance</t>
  </si>
  <si>
    <t>01.04.2023</t>
  </si>
  <si>
    <t>Advance for the period Apr 2022 to Mar 2023</t>
  </si>
  <si>
    <t>xxx</t>
  </si>
  <si>
    <t>xx</t>
  </si>
  <si>
    <t>Amount Due Bifurcation ( The summation of these columns should match with column M</t>
  </si>
  <si>
    <t>Invoice No.</t>
  </si>
  <si>
    <t>Amount Due</t>
  </si>
  <si>
    <t>&lt; 6 months</t>
  </si>
  <si>
    <t xml:space="preserve"> 6 mon- 1 year</t>
  </si>
  <si>
    <t>1-2 yrs</t>
  </si>
  <si>
    <t>2-3 yrs</t>
  </si>
  <si>
    <t>&gt; 3 years</t>
  </si>
  <si>
    <t>Transaction type</t>
  </si>
  <si>
    <t>Base Amount</t>
  </si>
  <si>
    <t>Tax Rate</t>
  </si>
  <si>
    <t>CGST</t>
  </si>
  <si>
    <t>SGST</t>
  </si>
  <si>
    <t>IGST</t>
  </si>
  <si>
    <t>Total Amount</t>
  </si>
  <si>
    <t>Tax invoice</t>
  </si>
  <si>
    <t>CAM Charges for April 2023</t>
  </si>
  <si>
    <t>Invoice</t>
  </si>
  <si>
    <t>Electricity</t>
  </si>
  <si>
    <t>Electricity Charges for April 2023</t>
  </si>
  <si>
    <t>Credit Note</t>
  </si>
  <si>
    <t>Addon Services</t>
  </si>
  <si>
    <t>Rejuvenating Loo</t>
  </si>
  <si>
    <t>Cancelled</t>
  </si>
  <si>
    <t>Before this report is downloaded we require some basic filters too along with search boxes wherever applicable.</t>
  </si>
  <si>
    <t>Basic Filters</t>
  </si>
  <si>
    <t>FY, Month,Project,Transaction type, charge type</t>
  </si>
  <si>
    <t xml:space="preserve">Search </t>
  </si>
  <si>
    <t>Client ID, Invoice No.</t>
  </si>
  <si>
    <t>These Basic filters and search option can be laid out by you as below (please refer the layout only and not the contents):</t>
  </si>
  <si>
    <t>Revenue Report</t>
  </si>
  <si>
    <t>Outstanding Report</t>
  </si>
  <si>
    <t>Customer Advance Report</t>
  </si>
  <si>
    <t>Collection Report</t>
  </si>
  <si>
    <t>View Reports</t>
  </si>
  <si>
    <t>Create Credit Note</t>
  </si>
  <si>
    <t>View Credit Note</t>
  </si>
  <si>
    <t>CREDIT NOTE</t>
  </si>
  <si>
    <t>Customer Details:</t>
  </si>
  <si>
    <t>Phone:</t>
  </si>
  <si>
    <t>Credit Note Date:</t>
  </si>
  <si>
    <t>Credit Note No:</t>
  </si>
  <si>
    <t>Against Inovice No:</t>
  </si>
  <si>
    <t>Against Inovice Date:</t>
  </si>
  <si>
    <t>L.R. No.</t>
  </si>
  <si>
    <t>Qty</t>
  </si>
  <si>
    <t>Taxable Value</t>
  </si>
  <si>
    <t>Total</t>
  </si>
  <si>
    <t>S.
No.</t>
  </si>
  <si>
    <t>Total in words</t>
  </si>
  <si>
    <t>Taxable amount</t>
  </si>
  <si>
    <t>Add : IGST</t>
  </si>
  <si>
    <t>Total Tax</t>
  </si>
  <si>
    <t>Bank Details</t>
  </si>
  <si>
    <t>Branch Name</t>
  </si>
  <si>
    <t>Bank Account Number</t>
  </si>
  <si>
    <t>Bank Branch IFSC</t>
  </si>
  <si>
    <t>Total Amount After Tax</t>
  </si>
  <si>
    <t>(E.&amp;O.E.)</t>
  </si>
  <si>
    <t>GST Payable on Reverse Charge</t>
  </si>
  <si>
    <t>Certified that the particulars given above are true and correct</t>
  </si>
  <si>
    <t>For Spring Spruce Services Private Limited</t>
  </si>
  <si>
    <t>Authorised Signtory</t>
  </si>
  <si>
    <t>Terms and Conditions</t>
  </si>
  <si>
    <t>Subject to Lucknow Jurisdiction.</t>
  </si>
  <si>
    <t>HSN /
 SAC</t>
  </si>
  <si>
    <t>Name of Product
 / Services</t>
  </si>
  <si>
    <t>Upload Multiple Credit Note</t>
  </si>
  <si>
    <t>Add Credit Note</t>
  </si>
  <si>
    <t>Invoice Generation Date</t>
  </si>
  <si>
    <t>Date</t>
  </si>
  <si>
    <t>Vch No</t>
  </si>
  <si>
    <t>Vch Type</t>
  </si>
  <si>
    <t>Debit</t>
  </si>
  <si>
    <t>Credit</t>
  </si>
  <si>
    <t>Spring Spruce Service Private Limited</t>
  </si>
  <si>
    <t xml:space="preserve">08/11, Sec-11 Vrindavan Yojna,Raibareli Road, Lucknow - 226029 </t>
  </si>
  <si>
    <t>A-321 Manika Pandey</t>
  </si>
  <si>
    <t>Ledger Account</t>
  </si>
  <si>
    <t>A-321</t>
  </si>
  <si>
    <t>01-04-2022 to 01-03-23</t>
  </si>
  <si>
    <t>01.01.2023</t>
  </si>
  <si>
    <t>To CAM Charges</t>
  </si>
  <si>
    <t>Tax Invoice</t>
  </si>
  <si>
    <t>31.01.2023</t>
  </si>
  <si>
    <t>To interest (Delayed payment)</t>
  </si>
  <si>
    <t>Journal</t>
  </si>
  <si>
    <t>01.02.2023</t>
  </si>
  <si>
    <t>28.02.2023</t>
  </si>
  <si>
    <t>01.03.2023</t>
  </si>
  <si>
    <t>31.03.2023</t>
  </si>
  <si>
    <t>30.04.2023</t>
  </si>
  <si>
    <t>01.05.2023</t>
  </si>
  <si>
    <t>By cash/bank</t>
  </si>
  <si>
    <t>Receipt</t>
  </si>
  <si>
    <t>By CAM Charges</t>
  </si>
  <si>
    <t>15.05.2023</t>
  </si>
  <si>
    <t>(customer advance)</t>
  </si>
  <si>
    <t>01.06.2023</t>
  </si>
  <si>
    <t>30.06.2023</t>
  </si>
  <si>
    <t>The community financial management module will generate the following invoices and reports:</t>
  </si>
  <si>
    <t>2. Service Request Invoice</t>
  </si>
  <si>
    <t>3. Amenity Booking Invoice</t>
  </si>
  <si>
    <t>4. Residents Ledger</t>
  </si>
  <si>
    <t>5. Collection Report</t>
  </si>
  <si>
    <t>6. Customer Advance Report</t>
  </si>
  <si>
    <t>7. Outstanding Report</t>
  </si>
  <si>
    <t>8. Revenue Report</t>
  </si>
  <si>
    <t>CFM menu will have the following option :</t>
  </si>
  <si>
    <t>Add Resident Page</t>
  </si>
  <si>
    <t>We can not cancle the older invoices (Previous Month)</t>
  </si>
  <si>
    <t>Date Range Selection</t>
  </si>
  <si>
    <t>Opening Balance:</t>
  </si>
  <si>
    <t>Closing Balance</t>
  </si>
  <si>
    <t>opening balance = closing balance of the previous period, If there is no previous period, then the opening balance will be zero.</t>
  </si>
  <si>
    <t xml:space="preserve">A closing balance is the positive or negative amount left in an account at the end of a certain period, such as the last day of the month. </t>
  </si>
  <si>
    <t>Admin could select the date range and see the opening and closing balance of that range.</t>
  </si>
  <si>
    <r>
      <rPr>
        <b/>
        <sz val="11"/>
        <color theme="1"/>
        <rFont val="Calibri"/>
        <family val="2"/>
        <scheme val="minor"/>
      </rPr>
      <t xml:space="preserve">3. Amount : </t>
    </r>
    <r>
      <rPr>
        <sz val="11"/>
        <color theme="1"/>
        <rFont val="Calibri"/>
        <family val="2"/>
        <scheme val="minor"/>
      </rPr>
      <t>The amount of the transaction is recorded in this column.</t>
    </r>
  </si>
  <si>
    <r>
      <rPr>
        <b/>
        <sz val="11"/>
        <color theme="1"/>
        <rFont val="Calibri"/>
        <family val="2"/>
        <scheme val="minor"/>
      </rPr>
      <t xml:space="preserve">1. Date : </t>
    </r>
    <r>
      <rPr>
        <sz val="11"/>
        <color theme="1"/>
        <rFont val="Calibri"/>
        <family val="2"/>
        <scheme val="minor"/>
      </rPr>
      <t>Date of the transaction is recorded in this column.</t>
    </r>
  </si>
  <si>
    <t>To Closing balance</t>
  </si>
  <si>
    <t>01.07.2023</t>
  </si>
  <si>
    <t>By Opening balance</t>
  </si>
  <si>
    <t>Cumulative Interest</t>
  </si>
  <si>
    <r>
      <t xml:space="preserve">
Interest = amount/118%*18%*days/365
</t>
    </r>
    <r>
      <rPr>
        <b/>
        <i/>
        <sz val="11"/>
        <color theme="1"/>
        <rFont val="Calibri"/>
        <family val="2"/>
        <scheme val="minor"/>
      </rPr>
      <t>Detailed Calculation given in the Ledger</t>
    </r>
  </si>
  <si>
    <r>
      <rPr>
        <b/>
        <sz val="11"/>
        <color theme="1"/>
        <rFont val="Calibri"/>
        <family val="2"/>
        <scheme val="minor"/>
      </rPr>
      <t xml:space="preserve">2. Particulars : </t>
    </r>
    <r>
      <rPr>
        <sz val="11"/>
        <color theme="1"/>
        <rFont val="Calibri"/>
        <family val="2"/>
        <scheme val="minor"/>
      </rPr>
      <t>The account debited or credited is recorded in this column. On the debit side, the entries are made starting with ‘To’ and on the credit side, entries are made starting with ‘By’.
For Example, if a CAM invoice has been generated, this will be posted in the Debit Column. If payment will be received against the CAM invoice, this will be posted in the Credit Column. The same process will be followed in Service request and amenity invoice also.
Customer Advance will be posted in the credit column.</t>
    </r>
  </si>
  <si>
    <t>F15/118%*18%*16/365</t>
  </si>
  <si>
    <t>F18/118%*18%*(16+28+13)/365</t>
  </si>
  <si>
    <t>F21/118%*18%*(16+28+31+13+31+16)/365</t>
  </si>
  <si>
    <t>F24/118%*18%*(16+28+31+30+13+31+30+16+30+15)/365</t>
  </si>
  <si>
    <t>By Closing balance</t>
  </si>
  <si>
    <t>F18/118%*18%*(16(jan)+28(feb)+13)/365</t>
  </si>
  <si>
    <t>Jan(16 days)</t>
  </si>
  <si>
    <t>Jan(16 days)+Feb(28 days)+Feb(13 days)</t>
  </si>
  <si>
    <t>F22/118%*18%*(16+28+31+13+31+16)/365</t>
  </si>
  <si>
    <t>[Jan(16 days)+Feb(28 days)+[Mar(31 days)] [Feb(13 days)+Mar(31)] [Mar(16 days]</t>
  </si>
  <si>
    <t>[Jan(16 days)+Feb(28 days) [Mar(31 days)] [Feb(13 days)+Mar(31)+Apr(30 days)] [Mar(16 days) + Apr(30)] [Apr(15 days)]</t>
  </si>
  <si>
    <t>Jan</t>
  </si>
  <si>
    <t>Feb</t>
  </si>
  <si>
    <t>Aug</t>
  </si>
  <si>
    <t>Resident Management</t>
  </si>
  <si>
    <t>Resident Details</t>
  </si>
  <si>
    <t>View Invoices Items</t>
  </si>
  <si>
    <t>Generate Invoices</t>
  </si>
  <si>
    <t>01-07-2023 to 02-10-23</t>
  </si>
  <si>
    <t>Opening balance</t>
  </si>
  <si>
    <t>30.09.2023</t>
  </si>
  <si>
    <t>To CAM Charges for month August-23</t>
  </si>
  <si>
    <t>By Cash 18% GST on CAM charges</t>
  </si>
  <si>
    <t>By Cash toward CAM charges</t>
  </si>
  <si>
    <t>02.10.2023</t>
  </si>
  <si>
    <t>Advance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</si>
</sst>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64" formatCode="_ * #,##0_ ;_ * \-#,##0_ ;_ * &quot;-&quot;??_ ;_ @_ "/>
  </numFmts>
  <fonts count="30" x14ac:knownFonts="1">
    <font>
      <sz val="11"/>
      <color theme="1"/>
      <name val="Calibri"/>
      <family val="2"/>
      <scheme val="minor"/>
    </font>
    <font>
      <b/>
      <i/>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sz val="11"/>
      <name val="Calibri"/>
      <family val="2"/>
      <scheme val="minor"/>
    </font>
    <font>
      <b/>
      <sz val="11"/>
      <name val="Calibri"/>
      <family val="2"/>
      <scheme val="minor"/>
    </font>
    <font>
      <b/>
      <sz val="16"/>
      <color theme="1"/>
      <name val="Calibri"/>
      <family val="2"/>
      <scheme val="minor"/>
    </font>
    <font>
      <i/>
      <sz val="11"/>
      <color theme="1"/>
      <name val="Calibri"/>
      <family val="2"/>
      <scheme val="minor"/>
    </font>
    <font>
      <sz val="12"/>
      <color theme="1"/>
      <name val="Calibri"/>
      <family val="2"/>
      <scheme val="minor"/>
    </font>
    <font>
      <u/>
      <sz val="12"/>
      <color theme="10"/>
      <name val="Calibri"/>
      <family val="2"/>
      <scheme val="minor"/>
    </font>
    <font>
      <sz val="16"/>
      <color theme="1"/>
      <name val="Calibri"/>
      <family val="2"/>
      <scheme val="minor"/>
    </font>
    <font>
      <b/>
      <sz val="18"/>
      <color theme="1"/>
      <name val="Calibri"/>
      <family val="2"/>
      <scheme val="minor"/>
    </font>
    <font>
      <sz val="14"/>
      <color theme="1"/>
      <name val="Calibri"/>
      <family val="2"/>
      <scheme val="minor"/>
    </font>
    <font>
      <u/>
      <sz val="11"/>
      <color theme="4" tint="-0.249977111117893"/>
      <name val="Calibri"/>
      <family val="2"/>
      <scheme val="minor"/>
    </font>
    <font>
      <sz val="11"/>
      <color rgb="FF000000"/>
      <name val="Calibri"/>
      <family val="2"/>
      <scheme val="minor"/>
    </font>
    <font>
      <b/>
      <sz val="9"/>
      <color rgb="FF000000"/>
      <name val="Arial"/>
      <family val="2"/>
    </font>
    <font>
      <sz val="11"/>
      <name val="Calibri"/>
      <family val="2"/>
    </font>
    <font>
      <sz val="9"/>
      <color rgb="FF000000"/>
      <name val="Arial"/>
      <family val="2"/>
    </font>
    <font>
      <b/>
      <sz val="11"/>
      <name val="Calibri"/>
      <family val="2"/>
    </font>
    <font>
      <b/>
      <sz val="9"/>
      <color indexed="81"/>
      <name val="Tahoma"/>
      <family val="2"/>
    </font>
    <font>
      <sz val="9"/>
      <color indexed="81"/>
      <name val="Tahoma"/>
      <family val="2"/>
    </font>
    <font>
      <sz val="11"/>
      <color rgb="FF333333"/>
      <name val="Arial"/>
      <family val="2"/>
    </font>
    <font>
      <b/>
      <i/>
      <sz val="11"/>
      <name val="Calibri"/>
      <family val="2"/>
    </font>
    <font>
      <b/>
      <sz val="14"/>
      <name val="Calibri"/>
      <family val="2"/>
    </font>
    <font>
      <sz val="8"/>
      <color theme="1"/>
      <name val="Calibri"/>
      <family val="2"/>
      <scheme val="minor"/>
    </font>
    <font>
      <b/>
      <sz val="9"/>
      <color indexed="81"/>
      <name val="Tahoma"/>
      <charset val="1"/>
    </font>
    <font>
      <sz val="9"/>
      <color indexed="81"/>
      <name val="Tahoma"/>
      <charset val="1"/>
    </font>
  </fonts>
  <fills count="9">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rgb="FFD3D3D3"/>
        <bgColor rgb="FFD3D3D3"/>
      </patternFill>
    </fill>
    <fill>
      <patternFill patternType="solid">
        <fgColor theme="8" tint="0.39997558519241921"/>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top style="medium">
        <color auto="1"/>
      </top>
      <bottom/>
      <diagonal/>
    </border>
    <border>
      <left/>
      <right/>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ck">
        <color auto="1"/>
      </right>
      <top/>
      <bottom/>
      <diagonal/>
    </border>
    <border>
      <left/>
      <right/>
      <top style="thin">
        <color auto="1"/>
      </top>
      <bottom style="thin">
        <color auto="1"/>
      </bottom>
      <diagonal/>
    </border>
    <border>
      <left/>
      <right/>
      <top style="thick">
        <color auto="1"/>
      </top>
      <bottom/>
      <diagonal/>
    </border>
    <border>
      <left/>
      <right style="thin">
        <color auto="1"/>
      </right>
      <top style="thick">
        <color auto="1"/>
      </top>
      <bottom/>
      <diagonal/>
    </border>
    <border>
      <left/>
      <right/>
      <top/>
      <bottom style="thick">
        <color auto="1"/>
      </bottom>
      <diagonal/>
    </border>
    <border>
      <left/>
      <right style="thin">
        <color auto="1"/>
      </right>
      <top/>
      <bottom style="thick">
        <color auto="1"/>
      </bottom>
      <diagonal/>
    </border>
    <border>
      <left style="thin">
        <color auto="1"/>
      </left>
      <right/>
      <top style="thick">
        <color auto="1"/>
      </top>
      <bottom/>
      <diagonal/>
    </border>
    <border>
      <left style="thin">
        <color auto="1"/>
      </left>
      <right/>
      <top/>
      <bottom style="thick">
        <color auto="1"/>
      </bottom>
      <diagonal/>
    </border>
  </borders>
  <cellStyleXfs count="3">
    <xf numFmtId="0" fontId="0" fillId="0" borderId="0"/>
    <xf numFmtId="0" fontId="4" fillId="0" borderId="0" applyNumberFormat="0" applyFill="0" applyBorder="0" applyAlignment="0" applyProtection="0"/>
    <xf numFmtId="0" fontId="17" fillId="0" borderId="0"/>
  </cellStyleXfs>
  <cellXfs count="294">
    <xf numFmtId="0" fontId="0" fillId="0" borderId="0" xfId="0"/>
    <xf numFmtId="0" fontId="0" fillId="0" borderId="0" xfId="0" applyAlignment="1">
      <alignment vertical="top" wrapText="1"/>
    </xf>
    <xf numFmtId="0" fontId="0" fillId="0" borderId="0" xfId="0" applyAlignment="1">
      <alignment horizontal="center"/>
    </xf>
    <xf numFmtId="0" fontId="0" fillId="0" borderId="1" xfId="0" applyBorder="1" applyAlignment="1">
      <alignment horizontal="center"/>
    </xf>
    <xf numFmtId="0" fontId="4" fillId="0" borderId="1" xfId="1" applyBorder="1" applyAlignment="1">
      <alignment horizontal="center"/>
    </xf>
    <xf numFmtId="0" fontId="0" fillId="0" borderId="0" xfId="0" applyAlignment="1">
      <alignment horizontal="left"/>
    </xf>
    <xf numFmtId="0" fontId="0" fillId="0" borderId="0" xfId="0" applyBorder="1" applyAlignment="1">
      <alignment horizontal="center"/>
    </xf>
    <xf numFmtId="0" fontId="4" fillId="0" borderId="0" xfId="1" applyBorder="1" applyAlignment="1">
      <alignment horizontal="center"/>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14" fontId="0" fillId="0" borderId="1" xfId="0" applyNumberFormat="1" applyBorder="1" applyAlignment="1">
      <alignment horizontal="center"/>
    </xf>
    <xf numFmtId="0" fontId="0" fillId="0" borderId="2" xfId="0" applyBorder="1" applyAlignment="1">
      <alignment horizontal="center"/>
    </xf>
    <xf numFmtId="0" fontId="0" fillId="0" borderId="1" xfId="0" applyBorder="1"/>
    <xf numFmtId="0" fontId="0" fillId="0" borderId="0" xfId="0" applyBorder="1"/>
    <xf numFmtId="0" fontId="0" fillId="0" borderId="0" xfId="0" applyBorder="1" applyAlignment="1">
      <alignment horizontal="center" vertical="center"/>
    </xf>
    <xf numFmtId="0" fontId="3" fillId="0" borderId="0" xfId="0" applyFont="1"/>
    <xf numFmtId="0" fontId="2" fillId="0" borderId="1" xfId="0" applyFont="1" applyBorder="1" applyAlignment="1">
      <alignment horizontal="center" vertical="center" wrapText="1"/>
    </xf>
    <xf numFmtId="0" fontId="7" fillId="2" borderId="0" xfId="0" applyFont="1" applyFill="1" applyBorder="1" applyAlignment="1">
      <alignment horizontal="left" vertical="center" wrapText="1"/>
    </xf>
    <xf numFmtId="0" fontId="7" fillId="0" borderId="0" xfId="0" applyFont="1" applyBorder="1" applyAlignment="1">
      <alignment horizontal="left" vertical="center" wrapText="1"/>
    </xf>
    <xf numFmtId="0" fontId="0" fillId="0" borderId="1" xfId="0" applyBorder="1" applyAlignment="1">
      <alignment horizontal="left"/>
    </xf>
    <xf numFmtId="0" fontId="5" fillId="0" borderId="0" xfId="0" applyFont="1" applyBorder="1" applyAlignment="1">
      <alignment horizontal="left"/>
    </xf>
    <xf numFmtId="0" fontId="0" fillId="3" borderId="0" xfId="0" applyFill="1"/>
    <xf numFmtId="0" fontId="6" fillId="0" borderId="0" xfId="0" applyFont="1"/>
    <xf numFmtId="0" fontId="0" fillId="2" borderId="0" xfId="0" applyFill="1"/>
    <xf numFmtId="0" fontId="8" fillId="2" borderId="1" xfId="0" applyFont="1" applyFill="1" applyBorder="1" applyAlignment="1">
      <alignment horizontal="center" vertical="center" wrapText="1"/>
    </xf>
    <xf numFmtId="0" fontId="7" fillId="2" borderId="0" xfId="0" applyFont="1" applyFill="1"/>
    <xf numFmtId="0" fontId="0" fillId="0" borderId="0" xfId="0" applyAlignment="1">
      <alignment horizontal="center" vertical="center" wrapText="1"/>
    </xf>
    <xf numFmtId="17" fontId="2" fillId="0" borderId="1" xfId="0" applyNumberFormat="1" applyFont="1" applyBorder="1" applyAlignment="1">
      <alignment horizontal="center" vertical="center" wrapText="1"/>
    </xf>
    <xf numFmtId="43" fontId="0" fillId="0" borderId="1" xfId="0" applyNumberFormat="1" applyBorder="1" applyAlignment="1">
      <alignment horizontal="center" vertical="center" wrapText="1"/>
    </xf>
    <xf numFmtId="164" fontId="2" fillId="0" borderId="1" xfId="0" applyNumberFormat="1" applyFont="1" applyBorder="1" applyAlignment="1">
      <alignment horizontal="center" vertical="center" wrapText="1"/>
    </xf>
    <xf numFmtId="0" fontId="9" fillId="0" borderId="0" xfId="0" applyFont="1"/>
    <xf numFmtId="0" fontId="4" fillId="0" borderId="0" xfId="1" applyAlignment="1">
      <alignment horizontal="right"/>
    </xf>
    <xf numFmtId="0" fontId="4" fillId="0" borderId="1" xfId="1" applyBorder="1" applyAlignment="1">
      <alignment horizontal="center" vertical="center"/>
    </xf>
    <xf numFmtId="0" fontId="0" fillId="0" borderId="0" xfId="0" applyBorder="1" applyAlignment="1">
      <alignment horizontal="center" vertical="center" wrapText="1"/>
    </xf>
    <xf numFmtId="0" fontId="7" fillId="2"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2" borderId="0" xfId="0" applyFont="1" applyFill="1" applyBorder="1" applyAlignment="1">
      <alignment horizontal="center" vertical="center" wrapText="1"/>
    </xf>
    <xf numFmtId="0" fontId="7" fillId="0" borderId="0" xfId="0" applyFont="1" applyBorder="1" applyAlignment="1">
      <alignment horizontal="center" vertical="center" wrapText="1"/>
    </xf>
    <xf numFmtId="0" fontId="0" fillId="0" borderId="2" xfId="0" applyBorder="1" applyAlignment="1">
      <alignment horizontal="center" vertical="center"/>
    </xf>
    <xf numFmtId="0" fontId="3" fillId="0" borderId="1" xfId="0" applyFont="1" applyBorder="1" applyAlignment="1">
      <alignment horizontal="center" vertical="center"/>
    </xf>
    <xf numFmtId="0" fontId="3" fillId="0" borderId="1" xfId="0" applyFont="1" applyBorder="1"/>
    <xf numFmtId="14" fontId="0" fillId="0" borderId="1" xfId="0" applyNumberFormat="1" applyBorder="1" applyAlignment="1">
      <alignment horizontal="left"/>
    </xf>
    <xf numFmtId="0" fontId="3" fillId="0" borderId="0" xfId="0" applyFont="1" applyAlignment="1">
      <alignment vertical="top" wrapText="1"/>
    </xf>
    <xf numFmtId="0" fontId="3" fillId="3" borderId="0" xfId="0" applyFont="1" applyFill="1"/>
    <xf numFmtId="0" fontId="10" fillId="0" borderId="0" xfId="0" applyFont="1" applyAlignment="1">
      <alignment vertical="top" wrapText="1"/>
    </xf>
    <xf numFmtId="0" fontId="3" fillId="0" borderId="1" xfId="0" applyFont="1" applyBorder="1" applyAlignment="1">
      <alignment horizontal="center"/>
    </xf>
    <xf numFmtId="17" fontId="0" fillId="0" borderId="1" xfId="0" applyNumberFormat="1" applyBorder="1" applyAlignment="1">
      <alignment horizontal="center" vertical="center"/>
    </xf>
    <xf numFmtId="17" fontId="0" fillId="0" borderId="0" xfId="0" applyNumberFormat="1" applyAlignment="1">
      <alignment horizontal="left" vertical="center"/>
    </xf>
    <xf numFmtId="0" fontId="5" fillId="0" borderId="0" xfId="0" applyFont="1"/>
    <xf numFmtId="0" fontId="11" fillId="0" borderId="0" xfId="0" applyFont="1"/>
    <xf numFmtId="0" fontId="11" fillId="0" borderId="0" xfId="0" applyFont="1" applyAlignment="1">
      <alignment horizontal="center" vertical="center"/>
    </xf>
    <xf numFmtId="0" fontId="13" fillId="0" borderId="0" xfId="0" applyFont="1"/>
    <xf numFmtId="0" fontId="10" fillId="0" borderId="0" xfId="0" applyFont="1"/>
    <xf numFmtId="0" fontId="0" fillId="0" borderId="1" xfId="0" applyBorder="1" applyAlignment="1">
      <alignment horizontal="center" vertical="top"/>
    </xf>
    <xf numFmtId="0" fontId="7" fillId="2" borderId="1" xfId="0" applyFont="1" applyFill="1" applyBorder="1" applyAlignment="1">
      <alignment horizontal="center" vertical="top" wrapText="1"/>
    </xf>
    <xf numFmtId="0" fontId="7" fillId="0" borderId="1" xfId="0" applyFont="1" applyBorder="1" applyAlignment="1">
      <alignment horizontal="center" vertical="top" wrapText="1"/>
    </xf>
    <xf numFmtId="0" fontId="11" fillId="0" borderId="0" xfId="0" applyFont="1" applyAlignment="1">
      <alignment horizontal="left" vertical="center"/>
    </xf>
    <xf numFmtId="0" fontId="11" fillId="0" borderId="1" xfId="0" applyFont="1" applyBorder="1" applyAlignment="1">
      <alignment horizontal="center" vertical="center"/>
    </xf>
    <xf numFmtId="0" fontId="11" fillId="0" borderId="1" xfId="0" applyFont="1" applyBorder="1"/>
    <xf numFmtId="0" fontId="11" fillId="0" borderId="1" xfId="0" applyFont="1" applyBorder="1" applyAlignment="1">
      <alignment horizontal="center"/>
    </xf>
    <xf numFmtId="0" fontId="9" fillId="0" borderId="0" xfId="0" applyFont="1" applyAlignment="1">
      <alignment horizontal="center"/>
    </xf>
    <xf numFmtId="17" fontId="0" fillId="0" borderId="1" xfId="0" applyNumberFormat="1" applyBorder="1" applyAlignment="1">
      <alignment horizontal="lef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Font="1"/>
    <xf numFmtId="0" fontId="5" fillId="0" borderId="0" xfId="0" applyFont="1" applyAlignment="1">
      <alignment horizontal="center"/>
    </xf>
    <xf numFmtId="0" fontId="5" fillId="0" borderId="1" xfId="0" applyFont="1" applyBorder="1" applyAlignment="1">
      <alignment horizontal="center"/>
    </xf>
    <xf numFmtId="0" fontId="5" fillId="0" borderId="1" xfId="0" applyFont="1" applyBorder="1" applyAlignment="1">
      <alignment horizontal="center" wrapText="1"/>
    </xf>
    <xf numFmtId="0" fontId="3" fillId="0" borderId="0" xfId="0" applyFont="1" applyBorder="1" applyAlignment="1">
      <alignment horizontal="center" vertical="center"/>
    </xf>
    <xf numFmtId="0" fontId="3" fillId="0" borderId="0" xfId="0" applyFont="1" applyAlignment="1">
      <alignment vertical="center"/>
    </xf>
    <xf numFmtId="0" fontId="0" fillId="0" borderId="1" xfId="0" applyBorder="1" applyAlignment="1"/>
    <xf numFmtId="0" fontId="12" fillId="0" borderId="0" xfId="1" applyFont="1" applyBorder="1" applyAlignment="1">
      <alignment horizontal="center" vertical="center" wrapText="1"/>
    </xf>
    <xf numFmtId="0" fontId="4" fillId="0" borderId="1" xfId="1" applyBorder="1" applyAlignment="1">
      <alignment vertical="center"/>
    </xf>
    <xf numFmtId="0" fontId="5" fillId="0" borderId="0" xfId="0" applyFont="1" applyAlignment="1">
      <alignment horizontal="center" vertical="center"/>
    </xf>
    <xf numFmtId="0" fontId="5" fillId="0" borderId="1" xfId="0" applyFont="1" applyBorder="1"/>
    <xf numFmtId="17" fontId="5" fillId="0" borderId="1" xfId="0" applyNumberFormat="1" applyFont="1" applyBorder="1" applyAlignment="1">
      <alignment horizontal="left"/>
    </xf>
    <xf numFmtId="0" fontId="4" fillId="0" borderId="1" xfId="1" applyBorder="1"/>
    <xf numFmtId="0" fontId="0" fillId="0" borderId="1" xfId="0" applyBorder="1" applyAlignment="1">
      <alignment wrapText="1"/>
    </xf>
    <xf numFmtId="0" fontId="0" fillId="0" borderId="5" xfId="0" applyFont="1" applyBorder="1"/>
    <xf numFmtId="0" fontId="0" fillId="0" borderId="9" xfId="0" applyFont="1" applyBorder="1"/>
    <xf numFmtId="0" fontId="0" fillId="0" borderId="6" xfId="0" applyFont="1" applyBorder="1"/>
    <xf numFmtId="0" fontId="0" fillId="0" borderId="2" xfId="0" applyFont="1" applyBorder="1"/>
    <xf numFmtId="0" fontId="0" fillId="0" borderId="0" xfId="0" applyFont="1" applyBorder="1"/>
    <xf numFmtId="0" fontId="0" fillId="0" borderId="10" xfId="0" applyFont="1" applyBorder="1"/>
    <xf numFmtId="0" fontId="0" fillId="0" borderId="7" xfId="0" applyFont="1" applyBorder="1"/>
    <xf numFmtId="0" fontId="0" fillId="0" borderId="11" xfId="0" applyFont="1" applyBorder="1"/>
    <xf numFmtId="0" fontId="0" fillId="0" borderId="8" xfId="0" applyFont="1" applyBorder="1"/>
    <xf numFmtId="0" fontId="0" fillId="0" borderId="1" xfId="0" applyBorder="1" applyAlignment="1">
      <alignment horizontal="center" vertical="top" wrapText="1"/>
    </xf>
    <xf numFmtId="0" fontId="0" fillId="0" borderId="0" xfId="0" applyAlignment="1">
      <alignment horizontal="center" vertical="top"/>
    </xf>
    <xf numFmtId="0" fontId="0" fillId="0" borderId="9" xfId="0" applyBorder="1" applyAlignment="1">
      <alignment horizontal="center"/>
    </xf>
    <xf numFmtId="0" fontId="0" fillId="0" borderId="12" xfId="0" applyBorder="1"/>
    <xf numFmtId="0" fontId="0" fillId="0" borderId="13" xfId="0" applyBorder="1"/>
    <xf numFmtId="0" fontId="4" fillId="0" borderId="0" xfId="1" applyAlignment="1">
      <alignment horizontal="right" vertical="top"/>
    </xf>
    <xf numFmtId="1" fontId="0" fillId="0" borderId="1" xfId="0" applyNumberFormat="1" applyBorder="1" applyAlignment="1">
      <alignment horizontal="right"/>
    </xf>
    <xf numFmtId="1" fontId="0" fillId="0" borderId="1" xfId="0" applyNumberFormat="1" applyBorder="1"/>
    <xf numFmtId="1" fontId="0" fillId="0" borderId="1" xfId="0" applyNumberFormat="1" applyBorder="1" applyAlignment="1">
      <alignment horizontal="center"/>
    </xf>
    <xf numFmtId="0" fontId="0" fillId="0" borderId="1" xfId="0" applyBorder="1" applyAlignment="1">
      <alignment vertical="top"/>
    </xf>
    <xf numFmtId="0" fontId="0" fillId="0" borderId="1" xfId="0" applyBorder="1" applyAlignment="1">
      <alignment vertical="top" wrapText="1"/>
    </xf>
    <xf numFmtId="0" fontId="0" fillId="0" borderId="17" xfId="0" applyBorder="1"/>
    <xf numFmtId="0" fontId="0" fillId="0" borderId="17" xfId="0" applyBorder="1" applyAlignment="1">
      <alignment horizontal="center" vertical="top"/>
    </xf>
    <xf numFmtId="0" fontId="0" fillId="0" borderId="17" xfId="0" applyBorder="1" applyAlignment="1">
      <alignment horizontal="center" vertical="center"/>
    </xf>
    <xf numFmtId="0" fontId="0" fillId="0" borderId="0" xfId="0" applyFill="1" applyBorder="1"/>
    <xf numFmtId="0" fontId="13" fillId="0" borderId="17" xfId="0" applyFont="1" applyBorder="1"/>
    <xf numFmtId="0" fontId="4" fillId="0" borderId="0" xfId="1" applyBorder="1" applyAlignment="1">
      <alignment horizontal="center" vertical="center"/>
    </xf>
    <xf numFmtId="0" fontId="11" fillId="0" borderId="17" xfId="0" applyFont="1" applyBorder="1"/>
    <xf numFmtId="0" fontId="11" fillId="0" borderId="17" xfId="0" applyFont="1" applyBorder="1" applyAlignment="1">
      <alignment horizontal="center" vertical="center"/>
    </xf>
    <xf numFmtId="0" fontId="16" fillId="0" borderId="1" xfId="0" applyFont="1" applyBorder="1" applyAlignment="1">
      <alignment horizontal="center" vertical="center"/>
    </xf>
    <xf numFmtId="0" fontId="5" fillId="0" borderId="0" xfId="0" applyFont="1" applyBorder="1" applyAlignment="1">
      <alignment horizontal="center"/>
    </xf>
    <xf numFmtId="0" fontId="11" fillId="0" borderId="1" xfId="0" applyFont="1" applyBorder="1" applyAlignment="1">
      <alignment horizontal="left"/>
    </xf>
    <xf numFmtId="0" fontId="5" fillId="0" borderId="17" xfId="0" applyFont="1" applyBorder="1"/>
    <xf numFmtId="0" fontId="11" fillId="0" borderId="0" xfId="0" applyFont="1" applyBorder="1"/>
    <xf numFmtId="0" fontId="4" fillId="0" borderId="0" xfId="1" applyBorder="1" applyAlignment="1">
      <alignment vertical="center"/>
    </xf>
    <xf numFmtId="1" fontId="0" fillId="0" borderId="0" xfId="0" applyNumberFormat="1" applyBorder="1"/>
    <xf numFmtId="0" fontId="0" fillId="0" borderId="0" xfId="0" applyBorder="1" applyAlignment="1">
      <alignment wrapText="1"/>
    </xf>
    <xf numFmtId="1" fontId="0" fillId="0" borderId="0" xfId="0" applyNumberFormat="1" applyBorder="1" applyAlignment="1">
      <alignment horizontal="right"/>
    </xf>
    <xf numFmtId="0" fontId="11" fillId="0" borderId="0" xfId="0" applyFont="1" applyBorder="1" applyAlignment="1">
      <alignment horizontal="left"/>
    </xf>
    <xf numFmtId="0" fontId="11" fillId="0" borderId="0" xfId="0" applyFont="1" applyBorder="1" applyAlignment="1">
      <alignment horizontal="center"/>
    </xf>
    <xf numFmtId="0" fontId="4" fillId="0" borderId="17" xfId="1" applyBorder="1" applyAlignment="1">
      <alignment horizontal="center"/>
    </xf>
    <xf numFmtId="0" fontId="15" fillId="0" borderId="0" xfId="0" applyFont="1"/>
    <xf numFmtId="0" fontId="0" fillId="0" borderId="0" xfId="0" applyBorder="1" applyAlignment="1">
      <alignment horizontal="center"/>
    </xf>
    <xf numFmtId="0" fontId="18" fillId="4" borderId="1" xfId="2" applyNumberFormat="1" applyFont="1" applyFill="1" applyBorder="1" applyAlignment="1">
      <alignment horizontal="center" vertical="top" wrapText="1" readingOrder="1"/>
    </xf>
    <xf numFmtId="0" fontId="19" fillId="0" borderId="0" xfId="2" applyFont="1" applyFill="1" applyBorder="1"/>
    <xf numFmtId="0" fontId="20" fillId="0" borderId="1" xfId="2" applyNumberFormat="1" applyFont="1" applyFill="1" applyBorder="1" applyAlignment="1">
      <alignment horizontal="left" vertical="top" wrapText="1" readingOrder="1"/>
    </xf>
    <xf numFmtId="17" fontId="20" fillId="0" borderId="1" xfId="2" applyNumberFormat="1" applyFont="1" applyFill="1" applyBorder="1" applyAlignment="1">
      <alignment horizontal="left" vertical="top" wrapText="1" readingOrder="1"/>
    </xf>
    <xf numFmtId="0" fontId="20" fillId="0" borderId="1" xfId="2" applyNumberFormat="1" applyFont="1" applyFill="1" applyBorder="1" applyAlignment="1">
      <alignment horizontal="center" vertical="top" wrapText="1" readingOrder="1"/>
    </xf>
    <xf numFmtId="0" fontId="19" fillId="0" borderId="1" xfId="2" applyFont="1" applyFill="1" applyBorder="1" applyAlignment="1">
      <alignment horizontal="center"/>
    </xf>
    <xf numFmtId="0" fontId="19" fillId="0" borderId="1" xfId="2" applyFont="1" applyFill="1" applyBorder="1"/>
    <xf numFmtId="0" fontId="21" fillId="0" borderId="0" xfId="2" applyFont="1" applyFill="1" applyBorder="1"/>
    <xf numFmtId="0" fontId="24" fillId="0" borderId="0" xfId="2" applyFont="1" applyFill="1" applyBorder="1"/>
    <xf numFmtId="0" fontId="20" fillId="6" borderId="1" xfId="2" applyNumberFormat="1" applyFont="1" applyFill="1" applyBorder="1" applyAlignment="1">
      <alignment horizontal="left" vertical="top" wrapText="1" readingOrder="1"/>
    </xf>
    <xf numFmtId="0" fontId="19" fillId="0" borderId="1" xfId="2" applyNumberFormat="1" applyFont="1" applyFill="1" applyBorder="1" applyAlignment="1">
      <alignment vertical="top" wrapText="1"/>
    </xf>
    <xf numFmtId="9" fontId="19" fillId="0" borderId="1" xfId="2" applyNumberFormat="1" applyFont="1" applyFill="1" applyBorder="1" applyAlignment="1">
      <alignment vertical="top" wrapText="1"/>
    </xf>
    <xf numFmtId="0" fontId="20" fillId="0" borderId="1" xfId="2" applyNumberFormat="1" applyFont="1" applyFill="1" applyBorder="1" applyAlignment="1">
      <alignment horizontal="right" vertical="top" wrapText="1" readingOrder="1"/>
    </xf>
    <xf numFmtId="0" fontId="20" fillId="7" borderId="1" xfId="2" applyNumberFormat="1" applyFont="1" applyFill="1" applyBorder="1" applyAlignment="1">
      <alignment horizontal="left" vertical="top" wrapText="1" readingOrder="1"/>
    </xf>
    <xf numFmtId="0" fontId="20" fillId="8" borderId="1" xfId="2" applyNumberFormat="1" applyFont="1" applyFill="1" applyBorder="1" applyAlignment="1">
      <alignment horizontal="left" vertical="top" wrapText="1" readingOrder="1"/>
    </xf>
    <xf numFmtId="0" fontId="25" fillId="0" borderId="0" xfId="2" applyFont="1" applyFill="1" applyBorder="1"/>
    <xf numFmtId="0" fontId="26" fillId="0" borderId="0" xfId="2" applyFont="1" applyFill="1" applyBorder="1"/>
    <xf numFmtId="0" fontId="26" fillId="0" borderId="0" xfId="2" applyFont="1" applyFill="1" applyBorder="1" applyAlignment="1">
      <alignment vertical="top"/>
    </xf>
    <xf numFmtId="0" fontId="6" fillId="0" borderId="5" xfId="0" applyFont="1" applyBorder="1"/>
    <xf numFmtId="0" fontId="0" fillId="0" borderId="0" xfId="0" applyAlignment="1">
      <alignment vertical="top"/>
    </xf>
    <xf numFmtId="0" fontId="0" fillId="0" borderId="5" xfId="0" applyBorder="1" applyAlignment="1">
      <alignment horizontal="center"/>
    </xf>
    <xf numFmtId="0" fontId="3" fillId="0" borderId="4" xfId="0" applyFont="1" applyBorder="1" applyAlignment="1"/>
    <xf numFmtId="0" fontId="3" fillId="0" borderId="4" xfId="0" applyFont="1" applyBorder="1"/>
    <xf numFmtId="1" fontId="3" fillId="0" borderId="1" xfId="0" applyNumberFormat="1" applyFont="1" applyBorder="1"/>
    <xf numFmtId="0" fontId="0" fillId="0" borderId="0" xfId="0" applyBorder="1" applyAlignment="1">
      <alignment horizontal="center" vertical="center" wrapText="1"/>
    </xf>
    <xf numFmtId="0" fontId="0" fillId="0" borderId="9" xfId="0" applyBorder="1"/>
    <xf numFmtId="0" fontId="0" fillId="0" borderId="6" xfId="0" applyBorder="1"/>
    <xf numFmtId="0" fontId="0" fillId="0" borderId="2" xfId="0" applyBorder="1"/>
    <xf numFmtId="0" fontId="0" fillId="0" borderId="10" xfId="0" applyBorder="1"/>
    <xf numFmtId="0" fontId="0" fillId="0" borderId="11" xfId="0" applyBorder="1"/>
    <xf numFmtId="0" fontId="0" fillId="0" borderId="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1" fillId="0" borderId="0" xfId="0" applyFont="1"/>
    <xf numFmtId="0" fontId="0" fillId="0" borderId="0" xfId="0" applyBorder="1" applyAlignment="1">
      <alignment vertical="center" wrapText="1"/>
    </xf>
    <xf numFmtId="9" fontId="0" fillId="0" borderId="1" xfId="0" applyNumberFormat="1" applyBorder="1" applyAlignment="1">
      <alignment horizontal="center" vertical="top"/>
    </xf>
    <xf numFmtId="0" fontId="0" fillId="0" borderId="0" xfId="0" applyBorder="1" applyAlignment="1">
      <alignment horizontal="center"/>
    </xf>
    <xf numFmtId="0" fontId="0" fillId="0" borderId="18" xfId="0" applyBorder="1" applyAlignment="1">
      <alignment horizontal="center"/>
    </xf>
    <xf numFmtId="2" fontId="0" fillId="0" borderId="0" xfId="0" applyNumberFormat="1"/>
    <xf numFmtId="0" fontId="0" fillId="0" borderId="0" xfId="0" applyBorder="1" applyAlignment="1"/>
    <xf numFmtId="0" fontId="0" fillId="0" borderId="0" xfId="0" applyFont="1" applyBorder="1" applyAlignment="1">
      <alignment horizontal="right"/>
    </xf>
    <xf numFmtId="16" fontId="0" fillId="0" borderId="0" xfId="0" applyNumberFormat="1" applyAlignment="1"/>
    <xf numFmtId="0" fontId="0" fillId="0" borderId="0" xfId="0" applyAlignment="1"/>
    <xf numFmtId="2" fontId="0" fillId="0" borderId="0" xfId="0" applyNumberFormat="1" applyAlignment="1">
      <alignment horizontal="right"/>
    </xf>
    <xf numFmtId="0" fontId="0" fillId="0" borderId="0" xfId="0" applyBorder="1" applyAlignment="1">
      <alignment horizontal="right"/>
    </xf>
    <xf numFmtId="2" fontId="0" fillId="0" borderId="0" xfId="0" applyNumberFormat="1" applyBorder="1"/>
    <xf numFmtId="0" fontId="13" fillId="0" borderId="0" xfId="0" applyFont="1" applyBorder="1"/>
    <xf numFmtId="0" fontId="0" fillId="0" borderId="0" xfId="0" applyAlignment="1">
      <alignment wrapText="1"/>
    </xf>
    <xf numFmtId="0" fontId="3" fillId="0" borderId="0" xfId="0" applyFont="1" applyAlignment="1">
      <alignment horizontal="left"/>
    </xf>
    <xf numFmtId="2" fontId="0" fillId="0" borderId="1" xfId="0" applyNumberFormat="1" applyBorder="1" applyAlignment="1">
      <alignment horizontal="right"/>
    </xf>
    <xf numFmtId="2" fontId="0" fillId="0" borderId="1" xfId="0" applyNumberFormat="1" applyBorder="1"/>
    <xf numFmtId="2" fontId="0" fillId="0" borderId="1" xfId="0" applyNumberFormat="1" applyBorder="1" applyAlignment="1">
      <alignment horizontal="center"/>
    </xf>
    <xf numFmtId="2" fontId="3" fillId="0" borderId="0" xfId="0" applyNumberFormat="1" applyFont="1"/>
    <xf numFmtId="1" fontId="0" fillId="0" borderId="0" xfId="0" applyNumberFormat="1" applyAlignment="1">
      <alignment horizontal="right"/>
    </xf>
    <xf numFmtId="2" fontId="3" fillId="0" borderId="9" xfId="0" applyNumberFormat="1" applyFont="1" applyBorder="1"/>
    <xf numFmtId="2" fontId="3" fillId="0" borderId="11" xfId="0" applyNumberFormat="1" applyFont="1" applyBorder="1"/>
    <xf numFmtId="2" fontId="3" fillId="0" borderId="18" xfId="0" applyNumberFormat="1" applyFont="1" applyBorder="1"/>
    <xf numFmtId="2" fontId="3" fillId="0" borderId="0" xfId="0" applyNumberFormat="1" applyFont="1" applyBorder="1"/>
    <xf numFmtId="0" fontId="3" fillId="0" borderId="1" xfId="0" applyFont="1" applyBorder="1" applyAlignment="1">
      <alignment horizontal="left"/>
    </xf>
    <xf numFmtId="0" fontId="0" fillId="0" borderId="0" xfId="0" applyBorder="1" applyAlignment="1">
      <alignment horizontal="center"/>
    </xf>
    <xf numFmtId="16" fontId="3" fillId="0" borderId="0" xfId="0" applyNumberFormat="1" applyFont="1" applyAlignment="1"/>
    <xf numFmtId="2" fontId="3" fillId="0" borderId="9" xfId="0" applyNumberFormat="1" applyFont="1" applyBorder="1" applyAlignment="1">
      <alignment horizontal="right"/>
    </xf>
    <xf numFmtId="2" fontId="0" fillId="0" borderId="9" xfId="0" applyNumberFormat="1" applyBorder="1"/>
    <xf numFmtId="2" fontId="3" fillId="0" borderId="11" xfId="0" applyNumberFormat="1" applyFont="1" applyBorder="1" applyAlignment="1">
      <alignment horizontal="right"/>
    </xf>
    <xf numFmtId="2" fontId="3" fillId="0" borderId="18" xfId="0" applyNumberFormat="1" applyFont="1" applyBorder="1" applyAlignment="1">
      <alignment horizontal="right"/>
    </xf>
    <xf numFmtId="2" fontId="3" fillId="0" borderId="0" xfId="0" applyNumberFormat="1" applyFont="1" applyBorder="1" applyAlignment="1">
      <alignment horizontal="right"/>
    </xf>
    <xf numFmtId="0" fontId="0" fillId="0" borderId="0" xfId="0" applyBorder="1" applyAlignment="1">
      <alignment horizontal="center"/>
    </xf>
    <xf numFmtId="0" fontId="9" fillId="0" borderId="0" xfId="0" applyFont="1" applyBorder="1" applyAlignment="1">
      <alignment horizontal="center"/>
    </xf>
    <xf numFmtId="0" fontId="3" fillId="0" borderId="0" xfId="0" applyFont="1" applyBorder="1" applyAlignment="1">
      <alignment horizontal="left" vertical="top" wrapText="1"/>
    </xf>
    <xf numFmtId="0" fontId="6" fillId="0" borderId="0" xfId="0" applyFont="1" applyAlignment="1">
      <alignment horizontal="center"/>
    </xf>
    <xf numFmtId="0" fontId="9" fillId="0" borderId="0" xfId="0" applyFont="1" applyAlignment="1">
      <alignment horizontal="center"/>
    </xf>
    <xf numFmtId="0" fontId="9" fillId="0" borderId="17" xfId="0" applyFont="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4" xfId="0" applyBorder="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14" fillId="0" borderId="11" xfId="0" applyFont="1" applyBorder="1" applyAlignment="1">
      <alignment horizontal="center"/>
    </xf>
    <xf numFmtId="0" fontId="0" fillId="0" borderId="3" xfId="0" applyBorder="1" applyAlignment="1">
      <alignment horizontal="center" vertical="top"/>
    </xf>
    <xf numFmtId="0" fontId="0" fillId="0" borderId="4" xfId="0" applyBorder="1" applyAlignment="1">
      <alignment horizontal="center" vertical="top"/>
    </xf>
    <xf numFmtId="0" fontId="0" fillId="0" borderId="3" xfId="0" applyBorder="1" applyAlignment="1">
      <alignment horizontal="center" vertical="top" wrapText="1"/>
    </xf>
    <xf numFmtId="0" fontId="0" fillId="0" borderId="14" xfId="0" applyFont="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2" fontId="0" fillId="0" borderId="3" xfId="0" applyNumberFormat="1" applyBorder="1" applyAlignment="1">
      <alignment horizontal="center"/>
    </xf>
    <xf numFmtId="2" fontId="0" fillId="0" borderId="4" xfId="0" applyNumberForma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4" xfId="0" applyFill="1" applyBorder="1" applyAlignment="1">
      <alignment horizontal="left" vertical="top" wrapText="1"/>
    </xf>
    <xf numFmtId="0" fontId="0" fillId="0" borderId="15" xfId="0" applyFill="1" applyBorder="1" applyAlignment="1">
      <alignment horizontal="left" vertical="top" wrapText="1"/>
    </xf>
    <xf numFmtId="0" fontId="0" fillId="0" borderId="16" xfId="0" applyFill="1" applyBorder="1" applyAlignment="1">
      <alignment horizontal="left"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0" fillId="0" borderId="16" xfId="0" applyBorder="1" applyAlignment="1">
      <alignment horizontal="center" vertical="top" wrapText="1"/>
    </xf>
    <xf numFmtId="0" fontId="0" fillId="0" borderId="0" xfId="0" applyBorder="1" applyAlignment="1">
      <alignment horizontal="center"/>
    </xf>
    <xf numFmtId="0" fontId="11" fillId="0" borderId="0" xfId="0" applyFont="1" applyAlignment="1">
      <alignment horizontal="center"/>
    </xf>
    <xf numFmtId="0" fontId="0" fillId="0" borderId="0" xfId="0" applyAlignment="1">
      <alignment horizontal="left" vertical="top" wrapText="1"/>
    </xf>
    <xf numFmtId="0" fontId="1" fillId="0" borderId="0" xfId="0" applyFont="1" applyAlignment="1">
      <alignment horizontal="center"/>
    </xf>
    <xf numFmtId="0" fontId="0" fillId="0" borderId="0" xfId="0" applyAlignment="1">
      <alignment horizontal="left" wrapText="1"/>
    </xf>
    <xf numFmtId="0" fontId="5" fillId="0" borderId="0" xfId="0" applyFont="1" applyAlignment="1">
      <alignment horizontal="center"/>
    </xf>
    <xf numFmtId="15" fontId="0" fillId="0" borderId="0" xfId="0" applyNumberFormat="1" applyAlignment="1">
      <alignment horizontal="center"/>
    </xf>
    <xf numFmtId="0" fontId="0" fillId="0" borderId="11" xfId="0" applyBorder="1" applyAlignment="1">
      <alignment horizontal="center"/>
    </xf>
    <xf numFmtId="0" fontId="0" fillId="0" borderId="5" xfId="0" applyBorder="1" applyAlignment="1">
      <alignment horizontal="left" indent="1"/>
    </xf>
    <xf numFmtId="0" fontId="0" fillId="0" borderId="9" xfId="0" applyBorder="1" applyAlignment="1">
      <alignment horizontal="left" indent="1"/>
    </xf>
    <xf numFmtId="0" fontId="0" fillId="0" borderId="6" xfId="0" applyBorder="1" applyAlignment="1">
      <alignment horizontal="left" indent="1"/>
    </xf>
    <xf numFmtId="0" fontId="0" fillId="0" borderId="2" xfId="0" applyBorder="1" applyAlignment="1">
      <alignment horizontal="left" indent="1"/>
    </xf>
    <xf numFmtId="0" fontId="0" fillId="0" borderId="0" xfId="0" applyBorder="1" applyAlignment="1">
      <alignment horizontal="left" indent="1"/>
    </xf>
    <xf numFmtId="0" fontId="0" fillId="0" borderId="10" xfId="0" applyBorder="1" applyAlignment="1">
      <alignment horizontal="left" indent="1"/>
    </xf>
    <xf numFmtId="0" fontId="0" fillId="0" borderId="1" xfId="0" applyBorder="1" applyAlignment="1">
      <alignment horizontal="center" vertical="top" wrapText="1"/>
    </xf>
    <xf numFmtId="0" fontId="0" fillId="0" borderId="1" xfId="0" applyBorder="1" applyAlignment="1">
      <alignment horizontal="center" vertical="top"/>
    </xf>
    <xf numFmtId="0" fontId="3" fillId="0" borderId="3" xfId="0" applyFont="1" applyBorder="1" applyAlignment="1">
      <alignment horizontal="center"/>
    </xf>
    <xf numFmtId="0" fontId="3" fillId="0" borderId="18" xfId="0" applyFont="1" applyBorder="1" applyAlignment="1">
      <alignment horizontal="center"/>
    </xf>
    <xf numFmtId="0" fontId="3" fillId="0" borderId="4" xfId="0" applyFont="1" applyBorder="1" applyAlignment="1">
      <alignment horizontal="center"/>
    </xf>
    <xf numFmtId="0" fontId="0" fillId="0" borderId="3" xfId="0" applyBorder="1" applyAlignment="1">
      <alignment horizontal="right"/>
    </xf>
    <xf numFmtId="0" fontId="0" fillId="0" borderId="18" xfId="0" applyBorder="1" applyAlignment="1">
      <alignment horizontal="right"/>
    </xf>
    <xf numFmtId="0" fontId="0" fillId="0" borderId="4" xfId="0" applyBorder="1" applyAlignment="1">
      <alignment horizontal="right"/>
    </xf>
    <xf numFmtId="0" fontId="11" fillId="0" borderId="2" xfId="0" applyFont="1" applyBorder="1" applyAlignment="1">
      <alignment horizontal="center"/>
    </xf>
    <xf numFmtId="0" fontId="11" fillId="0" borderId="0" xfId="0" applyFont="1" applyBorder="1" applyAlignment="1">
      <alignment horizontal="center"/>
    </xf>
    <xf numFmtId="0" fontId="11" fillId="0" borderId="10" xfId="0" applyFont="1" applyBorder="1" applyAlignment="1">
      <alignment horizontal="center"/>
    </xf>
    <xf numFmtId="0" fontId="0" fillId="0" borderId="5" xfId="0" applyBorder="1" applyAlignment="1">
      <alignment horizontal="center" vertical="top"/>
    </xf>
    <xf numFmtId="0" fontId="0" fillId="0" borderId="9" xfId="0" applyBorder="1" applyAlignment="1">
      <alignment horizontal="center" vertical="top"/>
    </xf>
    <xf numFmtId="0" fontId="0" fillId="0" borderId="6" xfId="0" applyBorder="1" applyAlignment="1">
      <alignment horizontal="center" vertical="top"/>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0" fillId="0" borderId="7" xfId="0" applyBorder="1" applyAlignment="1">
      <alignment horizontal="center" vertical="center" wrapText="1"/>
    </xf>
    <xf numFmtId="0" fontId="0" fillId="0" borderId="11" xfId="0" applyBorder="1" applyAlignment="1">
      <alignment horizontal="center" vertical="center" wrapText="1"/>
    </xf>
    <xf numFmtId="0" fontId="0" fillId="0" borderId="8" xfId="0" applyBorder="1" applyAlignment="1">
      <alignment horizontal="center" vertical="center" wrapText="1"/>
    </xf>
    <xf numFmtId="0" fontId="14" fillId="0" borderId="3" xfId="0" applyFont="1" applyBorder="1" applyAlignment="1">
      <alignment horizontal="center"/>
    </xf>
    <xf numFmtId="0" fontId="14" fillId="0" borderId="18" xfId="0" applyFont="1" applyBorder="1" applyAlignment="1">
      <alignment horizontal="center"/>
    </xf>
    <xf numFmtId="0" fontId="14" fillId="0" borderId="4" xfId="0" applyFont="1" applyBorder="1" applyAlignment="1">
      <alignment horizontal="center"/>
    </xf>
    <xf numFmtId="0" fontId="5" fillId="0" borderId="2" xfId="0" applyFont="1" applyBorder="1" applyAlignment="1">
      <alignment horizontal="center"/>
    </xf>
    <xf numFmtId="0" fontId="5" fillId="0" borderId="0" xfId="0" applyFont="1" applyBorder="1" applyAlignment="1">
      <alignment horizontal="center"/>
    </xf>
    <xf numFmtId="0" fontId="5" fillId="0" borderId="10" xfId="0" applyFont="1" applyBorder="1" applyAlignment="1">
      <alignment horizontal="center"/>
    </xf>
    <xf numFmtId="0" fontId="0" fillId="0" borderId="2" xfId="0" applyBorder="1" applyAlignment="1">
      <alignment horizontal="left" vertical="center" indent="1"/>
    </xf>
    <xf numFmtId="0" fontId="0" fillId="0" borderId="0" xfId="0" applyBorder="1" applyAlignment="1">
      <alignment horizontal="left" vertical="center" indent="1"/>
    </xf>
    <xf numFmtId="0" fontId="0" fillId="0" borderId="10" xfId="0" applyBorder="1" applyAlignment="1">
      <alignment horizontal="left" vertical="center" indent="1"/>
    </xf>
    <xf numFmtId="0" fontId="0" fillId="0" borderId="7" xfId="0" applyBorder="1" applyAlignment="1">
      <alignment horizontal="left" indent="1"/>
    </xf>
    <xf numFmtId="0" fontId="0" fillId="0" borderId="11" xfId="0" applyBorder="1" applyAlignment="1">
      <alignment horizontal="left" indent="1"/>
    </xf>
    <xf numFmtId="0" fontId="0" fillId="0" borderId="8" xfId="0" applyBorder="1" applyAlignment="1">
      <alignment horizontal="left" indent="1"/>
    </xf>
    <xf numFmtId="0" fontId="3" fillId="0" borderId="3" xfId="0" applyFont="1" applyBorder="1" applyAlignment="1">
      <alignment horizontal="left"/>
    </xf>
    <xf numFmtId="0" fontId="3" fillId="0" borderId="18" xfId="0" applyFont="1" applyBorder="1" applyAlignment="1">
      <alignment horizontal="left"/>
    </xf>
    <xf numFmtId="0" fontId="0" fillId="0" borderId="5" xfId="0" applyBorder="1" applyAlignment="1">
      <alignment horizontal="center"/>
    </xf>
    <xf numFmtId="0" fontId="0" fillId="0" borderId="9" xfId="0" applyBorder="1" applyAlignment="1">
      <alignment horizontal="center"/>
    </xf>
    <xf numFmtId="0" fontId="0" fillId="0" borderId="7" xfId="0" applyBorder="1" applyAlignment="1">
      <alignment horizontal="center"/>
    </xf>
    <xf numFmtId="1" fontId="3" fillId="0" borderId="3" xfId="0" applyNumberFormat="1" applyFont="1" applyBorder="1" applyAlignment="1">
      <alignment horizontal="left"/>
    </xf>
    <xf numFmtId="1" fontId="3" fillId="0" borderId="18" xfId="0" applyNumberFormat="1" applyFont="1" applyBorder="1" applyAlignment="1">
      <alignment horizontal="left"/>
    </xf>
    <xf numFmtId="0" fontId="3" fillId="0" borderId="3" xfId="0" applyFont="1" applyBorder="1" applyAlignment="1">
      <alignment horizontal="right"/>
    </xf>
    <xf numFmtId="0" fontId="3" fillId="0" borderId="18" xfId="0" applyFont="1" applyBorder="1" applyAlignment="1">
      <alignment horizontal="right"/>
    </xf>
    <xf numFmtId="0" fontId="3" fillId="0" borderId="4" xfId="0" applyFont="1" applyBorder="1" applyAlignment="1">
      <alignment horizontal="right"/>
    </xf>
    <xf numFmtId="0" fontId="27" fillId="0" borderId="5" xfId="0" applyFont="1" applyBorder="1" applyAlignment="1">
      <alignment horizontal="center" vertical="center"/>
    </xf>
    <xf numFmtId="0" fontId="27" fillId="0" borderId="9" xfId="0" applyFont="1" applyBorder="1" applyAlignment="1">
      <alignment horizontal="center" vertical="center"/>
    </xf>
    <xf numFmtId="0" fontId="27" fillId="0" borderId="6" xfId="0" applyFont="1" applyBorder="1" applyAlignment="1">
      <alignment horizontal="center" vertical="center"/>
    </xf>
    <xf numFmtId="0" fontId="3" fillId="0" borderId="7" xfId="0" applyFont="1" applyBorder="1" applyAlignment="1">
      <alignment horizontal="center"/>
    </xf>
    <xf numFmtId="0" fontId="3" fillId="0" borderId="11" xfId="0" applyFont="1" applyBorder="1" applyAlignment="1">
      <alignment horizontal="center"/>
    </xf>
    <xf numFmtId="0" fontId="3" fillId="0" borderId="8" xfId="0" applyFont="1" applyBorder="1" applyAlignment="1">
      <alignment horizontal="center"/>
    </xf>
    <xf numFmtId="0" fontId="21" fillId="5" borderId="1" xfId="2" applyFont="1" applyFill="1" applyBorder="1" applyAlignment="1">
      <alignment horizontal="center" wrapText="1"/>
    </xf>
    <xf numFmtId="2" fontId="0" fillId="0" borderId="0" xfId="0" applyNumberFormat="1" applyFont="1" applyBorder="1" applyAlignment="1">
      <alignment horizontal="right"/>
    </xf>
    <xf numFmtId="0" fontId="0" fillId="0" borderId="0" xfId="0" applyBorder="1" applyAlignment="1">
      <alignment horizontal="left"/>
    </xf>
  </cellXfs>
  <cellStyles count="3">
    <cellStyle name="Hyperlink" xfId="1" builtinId="8"/>
    <cellStyle name="Normal" xfId="0" builtinId="0"/>
    <cellStyle name="Normal 2" xfId="2"/>
  </cellStyles>
  <dxfs count="1">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3</xdr:col>
      <xdr:colOff>9525</xdr:colOff>
      <xdr:row>14</xdr:row>
      <xdr:rowOff>171450</xdr:rowOff>
    </xdr:from>
    <xdr:to>
      <xdr:col>4</xdr:col>
      <xdr:colOff>1343025</xdr:colOff>
      <xdr:row>14</xdr:row>
      <xdr:rowOff>180975</xdr:rowOff>
    </xdr:to>
    <xdr:cxnSp macro="">
      <xdr:nvCxnSpPr>
        <xdr:cNvPr id="3" name="Straight Arrow Connector 2"/>
        <xdr:cNvCxnSpPr/>
      </xdr:nvCxnSpPr>
      <xdr:spPr>
        <a:xfrm flipV="1">
          <a:off x="2809875" y="2971800"/>
          <a:ext cx="19431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14</xdr:row>
      <xdr:rowOff>200025</xdr:rowOff>
    </xdr:from>
    <xdr:to>
      <xdr:col>4</xdr:col>
      <xdr:colOff>1352550</xdr:colOff>
      <xdr:row>16</xdr:row>
      <xdr:rowOff>161925</xdr:rowOff>
    </xdr:to>
    <xdr:cxnSp macro="">
      <xdr:nvCxnSpPr>
        <xdr:cNvPr id="4" name="Straight Arrow Connector 3"/>
        <xdr:cNvCxnSpPr/>
      </xdr:nvCxnSpPr>
      <xdr:spPr>
        <a:xfrm>
          <a:off x="2809875" y="3000375"/>
          <a:ext cx="1952625"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2181225</xdr:colOff>
      <xdr:row>12</xdr:row>
      <xdr:rowOff>266700</xdr:rowOff>
    </xdr:from>
    <xdr:to>
      <xdr:col>4</xdr:col>
      <xdr:colOff>1314450</xdr:colOff>
      <xdr:row>14</xdr:row>
      <xdr:rowOff>171450</xdr:rowOff>
    </xdr:to>
    <xdr:cxnSp macro="">
      <xdr:nvCxnSpPr>
        <xdr:cNvPr id="6" name="Straight Arrow Connector 5"/>
        <xdr:cNvCxnSpPr/>
      </xdr:nvCxnSpPr>
      <xdr:spPr>
        <a:xfrm flipV="1">
          <a:off x="2790825" y="2486025"/>
          <a:ext cx="1933575" cy="4857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2171700</xdr:colOff>
      <xdr:row>7</xdr:row>
      <xdr:rowOff>149542</xdr:rowOff>
    </xdr:from>
    <xdr:to>
      <xdr:col>4</xdr:col>
      <xdr:colOff>1362075</xdr:colOff>
      <xdr:row>7</xdr:row>
      <xdr:rowOff>180976</xdr:rowOff>
    </xdr:to>
    <xdr:cxnSp macro="">
      <xdr:nvCxnSpPr>
        <xdr:cNvPr id="5" name="Straight Arrow Connector 4"/>
        <xdr:cNvCxnSpPr/>
      </xdr:nvCxnSpPr>
      <xdr:spPr>
        <a:xfrm flipV="1">
          <a:off x="3390900" y="1787842"/>
          <a:ext cx="1990725" cy="31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7</xdr:row>
      <xdr:rowOff>238125</xdr:rowOff>
    </xdr:from>
    <xdr:to>
      <xdr:col>4</xdr:col>
      <xdr:colOff>1343025</xdr:colOff>
      <xdr:row>9</xdr:row>
      <xdr:rowOff>123825</xdr:rowOff>
    </xdr:to>
    <xdr:cxnSp macro="">
      <xdr:nvCxnSpPr>
        <xdr:cNvPr id="8" name="Straight Arrow Connector 7"/>
        <xdr:cNvCxnSpPr/>
      </xdr:nvCxnSpPr>
      <xdr:spPr>
        <a:xfrm>
          <a:off x="3419475" y="1876425"/>
          <a:ext cx="1943100" cy="466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21</xdr:row>
      <xdr:rowOff>171450</xdr:rowOff>
    </xdr:from>
    <xdr:to>
      <xdr:col>4</xdr:col>
      <xdr:colOff>1343025</xdr:colOff>
      <xdr:row>21</xdr:row>
      <xdr:rowOff>180975</xdr:rowOff>
    </xdr:to>
    <xdr:cxnSp macro="">
      <xdr:nvCxnSpPr>
        <xdr:cNvPr id="13" name="Straight Arrow Connector 12"/>
        <xdr:cNvCxnSpPr/>
      </xdr:nvCxnSpPr>
      <xdr:spPr>
        <a:xfrm flipV="1">
          <a:off x="3419475" y="3752850"/>
          <a:ext cx="19431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21</xdr:row>
      <xdr:rowOff>200025</xdr:rowOff>
    </xdr:from>
    <xdr:to>
      <xdr:col>4</xdr:col>
      <xdr:colOff>1352550</xdr:colOff>
      <xdr:row>23</xdr:row>
      <xdr:rowOff>161925</xdr:rowOff>
    </xdr:to>
    <xdr:cxnSp macro="">
      <xdr:nvCxnSpPr>
        <xdr:cNvPr id="14" name="Straight Arrow Connector 13"/>
        <xdr:cNvCxnSpPr/>
      </xdr:nvCxnSpPr>
      <xdr:spPr>
        <a:xfrm>
          <a:off x="3419475" y="3781425"/>
          <a:ext cx="1952625"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2181225</xdr:colOff>
      <xdr:row>19</xdr:row>
      <xdr:rowOff>266700</xdr:rowOff>
    </xdr:from>
    <xdr:to>
      <xdr:col>4</xdr:col>
      <xdr:colOff>1314450</xdr:colOff>
      <xdr:row>21</xdr:row>
      <xdr:rowOff>171450</xdr:rowOff>
    </xdr:to>
    <xdr:cxnSp macro="">
      <xdr:nvCxnSpPr>
        <xdr:cNvPr id="15" name="Straight Arrow Connector 14"/>
        <xdr:cNvCxnSpPr/>
      </xdr:nvCxnSpPr>
      <xdr:spPr>
        <a:xfrm flipV="1">
          <a:off x="3400425" y="3267075"/>
          <a:ext cx="1933575" cy="4857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29</xdr:row>
      <xdr:rowOff>171450</xdr:rowOff>
    </xdr:from>
    <xdr:to>
      <xdr:col>4</xdr:col>
      <xdr:colOff>1343025</xdr:colOff>
      <xdr:row>29</xdr:row>
      <xdr:rowOff>180975</xdr:rowOff>
    </xdr:to>
    <xdr:cxnSp macro="">
      <xdr:nvCxnSpPr>
        <xdr:cNvPr id="10" name="Straight Arrow Connector 9"/>
        <xdr:cNvCxnSpPr/>
      </xdr:nvCxnSpPr>
      <xdr:spPr>
        <a:xfrm flipV="1">
          <a:off x="3419475" y="5686425"/>
          <a:ext cx="19431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29</xdr:row>
      <xdr:rowOff>200025</xdr:rowOff>
    </xdr:from>
    <xdr:to>
      <xdr:col>4</xdr:col>
      <xdr:colOff>1352550</xdr:colOff>
      <xdr:row>31</xdr:row>
      <xdr:rowOff>161925</xdr:rowOff>
    </xdr:to>
    <xdr:cxnSp macro="">
      <xdr:nvCxnSpPr>
        <xdr:cNvPr id="11" name="Straight Arrow Connector 10"/>
        <xdr:cNvCxnSpPr/>
      </xdr:nvCxnSpPr>
      <xdr:spPr>
        <a:xfrm>
          <a:off x="3419475" y="5715000"/>
          <a:ext cx="1952625"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2181225</xdr:colOff>
      <xdr:row>27</xdr:row>
      <xdr:rowOff>266700</xdr:rowOff>
    </xdr:from>
    <xdr:to>
      <xdr:col>4</xdr:col>
      <xdr:colOff>1314450</xdr:colOff>
      <xdr:row>29</xdr:row>
      <xdr:rowOff>171450</xdr:rowOff>
    </xdr:to>
    <xdr:cxnSp macro="">
      <xdr:nvCxnSpPr>
        <xdr:cNvPr id="12" name="Straight Arrow Connector 11"/>
        <xdr:cNvCxnSpPr/>
      </xdr:nvCxnSpPr>
      <xdr:spPr>
        <a:xfrm flipV="1">
          <a:off x="3400425" y="5200650"/>
          <a:ext cx="1933575" cy="4857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19050</xdr:colOff>
      <xdr:row>29</xdr:row>
      <xdr:rowOff>180975</xdr:rowOff>
    </xdr:from>
    <xdr:to>
      <xdr:col>5</xdr:col>
      <xdr:colOff>0</xdr:colOff>
      <xdr:row>33</xdr:row>
      <xdr:rowOff>209550</xdr:rowOff>
    </xdr:to>
    <xdr:cxnSp macro="">
      <xdr:nvCxnSpPr>
        <xdr:cNvPr id="16" name="Straight Arrow Connector 15"/>
        <xdr:cNvCxnSpPr/>
      </xdr:nvCxnSpPr>
      <xdr:spPr>
        <a:xfrm>
          <a:off x="3429000" y="8020050"/>
          <a:ext cx="1971675" cy="1181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9525</xdr:colOff>
      <xdr:row>37</xdr:row>
      <xdr:rowOff>171450</xdr:rowOff>
    </xdr:from>
    <xdr:to>
      <xdr:col>4</xdr:col>
      <xdr:colOff>1343025</xdr:colOff>
      <xdr:row>37</xdr:row>
      <xdr:rowOff>180975</xdr:rowOff>
    </xdr:to>
    <xdr:cxnSp macro="">
      <xdr:nvCxnSpPr>
        <xdr:cNvPr id="18" name="Straight Arrow Connector 17"/>
        <xdr:cNvCxnSpPr/>
      </xdr:nvCxnSpPr>
      <xdr:spPr>
        <a:xfrm flipV="1">
          <a:off x="3419475" y="5686425"/>
          <a:ext cx="194310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2181225</xdr:colOff>
      <xdr:row>35</xdr:row>
      <xdr:rowOff>266700</xdr:rowOff>
    </xdr:from>
    <xdr:to>
      <xdr:col>4</xdr:col>
      <xdr:colOff>1314450</xdr:colOff>
      <xdr:row>37</xdr:row>
      <xdr:rowOff>171450</xdr:rowOff>
    </xdr:to>
    <xdr:cxnSp macro="">
      <xdr:nvCxnSpPr>
        <xdr:cNvPr id="20" name="Straight Arrow Connector 19"/>
        <xdr:cNvCxnSpPr/>
      </xdr:nvCxnSpPr>
      <xdr:spPr>
        <a:xfrm flipV="1">
          <a:off x="3400425" y="5200650"/>
          <a:ext cx="1933575" cy="4857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5</xdr:row>
      <xdr:rowOff>149542</xdr:rowOff>
    </xdr:from>
    <xdr:to>
      <xdr:col>5</xdr:col>
      <xdr:colOff>0</xdr:colOff>
      <xdr:row>5</xdr:row>
      <xdr:rowOff>180976</xdr:rowOff>
    </xdr:to>
    <xdr:cxnSp macro="">
      <xdr:nvCxnSpPr>
        <xdr:cNvPr id="17" name="Straight Arrow Connector 16"/>
        <xdr:cNvCxnSpPr/>
      </xdr:nvCxnSpPr>
      <xdr:spPr>
        <a:xfrm flipV="1">
          <a:off x="3409950" y="1244917"/>
          <a:ext cx="1990725" cy="31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76200</xdr:colOff>
      <xdr:row>0</xdr:row>
      <xdr:rowOff>0</xdr:rowOff>
    </xdr:from>
    <xdr:to>
      <xdr:col>3</xdr:col>
      <xdr:colOff>485776</xdr:colOff>
      <xdr:row>0</xdr:row>
      <xdr:rowOff>766763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05075" y="0"/>
          <a:ext cx="1095376" cy="766763"/>
        </a:xfrm>
        <a:prstGeom prst="rect">
          <a:avLst/>
        </a:prstGeom>
      </xdr:spPr>
    </xdr:pic>
    <xdr:clientData/>
  </xdr:twoCellAnchor>
  <xdr:twoCellAnchor editAs="oneCell">
    <xdr:from>
      <xdr:col>5</xdr:col>
      <xdr:colOff>123825</xdr:colOff>
      <xdr:row>30</xdr:row>
      <xdr:rowOff>38100</xdr:rowOff>
    </xdr:from>
    <xdr:to>
      <xdr:col>6</xdr:col>
      <xdr:colOff>619125</xdr:colOff>
      <xdr:row>32</xdr:row>
      <xdr:rowOff>95250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76775" y="7667625"/>
          <a:ext cx="1171575" cy="1171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76200</xdr:colOff>
      <xdr:row>0</xdr:row>
      <xdr:rowOff>0</xdr:rowOff>
    </xdr:from>
    <xdr:to>
      <xdr:col>4</xdr:col>
      <xdr:colOff>9526</xdr:colOff>
      <xdr:row>0</xdr:row>
      <xdr:rowOff>766763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05075" y="0"/>
          <a:ext cx="1095376" cy="766763"/>
        </a:xfrm>
        <a:prstGeom prst="rect">
          <a:avLst/>
        </a:prstGeom>
      </xdr:spPr>
    </xdr:pic>
    <xdr:clientData/>
  </xdr:twoCellAnchor>
  <xdr:twoCellAnchor editAs="oneCell">
    <xdr:from>
      <xdr:col>5</xdr:col>
      <xdr:colOff>123825</xdr:colOff>
      <xdr:row>22</xdr:row>
      <xdr:rowOff>38100</xdr:rowOff>
    </xdr:from>
    <xdr:to>
      <xdr:col>6</xdr:col>
      <xdr:colOff>619125</xdr:colOff>
      <xdr:row>24</xdr:row>
      <xdr:rowOff>95250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76775" y="7029450"/>
          <a:ext cx="1171575" cy="11715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76200</xdr:colOff>
      <xdr:row>0</xdr:row>
      <xdr:rowOff>0</xdr:rowOff>
    </xdr:from>
    <xdr:to>
      <xdr:col>4</xdr:col>
      <xdr:colOff>9526</xdr:colOff>
      <xdr:row>0</xdr:row>
      <xdr:rowOff>766763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05075" y="0"/>
          <a:ext cx="1095376" cy="766763"/>
        </a:xfrm>
        <a:prstGeom prst="rect">
          <a:avLst/>
        </a:prstGeom>
      </xdr:spPr>
    </xdr:pic>
    <xdr:clientData/>
  </xdr:twoCellAnchor>
  <xdr:twoCellAnchor editAs="oneCell">
    <xdr:from>
      <xdr:col>5</xdr:col>
      <xdr:colOff>123825</xdr:colOff>
      <xdr:row>22</xdr:row>
      <xdr:rowOff>38100</xdr:rowOff>
    </xdr:from>
    <xdr:to>
      <xdr:col>6</xdr:col>
      <xdr:colOff>619125</xdr:colOff>
      <xdr:row>24</xdr:row>
      <xdr:rowOff>95250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676775" y="4933950"/>
          <a:ext cx="1171575" cy="11715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38100</xdr:colOff>
      <xdr:row>11</xdr:row>
      <xdr:rowOff>180975</xdr:rowOff>
    </xdr:from>
    <xdr:to>
      <xdr:col>6</xdr:col>
      <xdr:colOff>685800</xdr:colOff>
      <xdr:row>11</xdr:row>
      <xdr:rowOff>180975</xdr:rowOff>
    </xdr:to>
    <xdr:cxnSp macro="">
      <xdr:nvCxnSpPr>
        <xdr:cNvPr id="3" name="Straight Arrow Connector 2"/>
        <xdr:cNvCxnSpPr/>
      </xdr:nvCxnSpPr>
      <xdr:spPr>
        <a:xfrm flipH="1">
          <a:off x="4791075" y="2495550"/>
          <a:ext cx="24098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419100</xdr:colOff>
      <xdr:row>0</xdr:row>
      <xdr:rowOff>0</xdr:rowOff>
    </xdr:from>
    <xdr:to>
      <xdr:col>6</xdr:col>
      <xdr:colOff>39461</xdr:colOff>
      <xdr:row>1</xdr:row>
      <xdr:rowOff>190500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28850" y="0"/>
          <a:ext cx="1401536" cy="98107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15</xdr:row>
      <xdr:rowOff>9525</xdr:rowOff>
    </xdr:from>
    <xdr:to>
      <xdr:col>15</xdr:col>
      <xdr:colOff>428625</xdr:colOff>
      <xdr:row>30</xdr:row>
      <xdr:rowOff>78827</xdr:rowOff>
    </xdr:to>
    <xdr:pic>
      <xdr:nvPicPr>
        <xdr:cNvPr id="2" name="Picture 1">
          <a:extLst>
            <a:ext uri="{FF2B5EF4-FFF2-40B4-BE49-F238E27FC236}">
              <a16:creationId xmlns:a16="http://schemas.microsoft.com/office/drawing/2014/main" id="{1B3CBA19-364F-41DA-9917-AA657AC7DF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3171825"/>
          <a:ext cx="10058400" cy="292680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Documents/GAIA%20Group/Company/Spring%20Spruce%20Services%20Pvt%20Ltd/Income/Azea%20Botanica/Resident%20Charges/Resident%20Invoicing%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RMC"/>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13.bin"/><Relationship Id="rId4" Type="http://schemas.openxmlformats.org/officeDocument/2006/relationships/comments" Target="../comments1.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17.bin"/><Relationship Id="rId4" Type="http://schemas.openxmlformats.org/officeDocument/2006/relationships/comments" Target="../comments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hyperlink" Target="mailto:xyz@gmail.com"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xyz@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zoomScale="145" zoomScaleNormal="145" workbookViewId="0">
      <selection activeCell="G9" sqref="G9"/>
    </sheetView>
  </sheetViews>
  <sheetFormatPr defaultRowHeight="15" x14ac:dyDescent="0.25"/>
  <cols>
    <col min="1" max="1" width="52.7109375" style="1" customWidth="1"/>
  </cols>
  <sheetData>
    <row r="1" spans="1:3" x14ac:dyDescent="0.25">
      <c r="A1" s="1" t="s">
        <v>0</v>
      </c>
    </row>
    <row r="3" spans="1:3" x14ac:dyDescent="0.25">
      <c r="A3" s="1" t="s">
        <v>1</v>
      </c>
      <c r="B3" t="s">
        <v>11</v>
      </c>
    </row>
    <row r="4" spans="1:3" s="17" customFormat="1" x14ac:dyDescent="0.25">
      <c r="A4" s="44" t="s">
        <v>2</v>
      </c>
      <c r="B4" s="45"/>
    </row>
    <row r="5" spans="1:3" x14ac:dyDescent="0.25">
      <c r="A5" s="46" t="s">
        <v>3</v>
      </c>
      <c r="B5" s="23"/>
    </row>
    <row r="6" spans="1:3" ht="30" x14ac:dyDescent="0.25">
      <c r="A6" s="1" t="s">
        <v>4</v>
      </c>
      <c r="B6" s="23"/>
    </row>
    <row r="7" spans="1:3" x14ac:dyDescent="0.25">
      <c r="A7" s="1" t="s">
        <v>5</v>
      </c>
      <c r="C7" t="s">
        <v>110</v>
      </c>
    </row>
    <row r="8" spans="1:3" ht="45" x14ac:dyDescent="0.25">
      <c r="A8" s="1" t="s">
        <v>12</v>
      </c>
      <c r="B8" s="23"/>
    </row>
    <row r="9" spans="1:3" ht="30" x14ac:dyDescent="0.25">
      <c r="A9" s="1" t="s">
        <v>6</v>
      </c>
      <c r="B9" s="23"/>
    </row>
    <row r="10" spans="1:3" ht="30" x14ac:dyDescent="0.25">
      <c r="A10" s="1" t="s">
        <v>7</v>
      </c>
      <c r="B10" s="23"/>
    </row>
    <row r="11" spans="1:3" x14ac:dyDescent="0.25">
      <c r="A11" s="1" t="s">
        <v>8</v>
      </c>
      <c r="B11" s="23"/>
    </row>
    <row r="12" spans="1:3" ht="30" x14ac:dyDescent="0.25">
      <c r="A12" s="1" t="s">
        <v>9</v>
      </c>
      <c r="B12" s="25"/>
      <c r="C12" t="s">
        <v>110</v>
      </c>
    </row>
    <row r="13" spans="1:3" ht="30" x14ac:dyDescent="0.25">
      <c r="A13" s="1" t="s">
        <v>10</v>
      </c>
      <c r="B13" s="2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1"/>
  <sheetViews>
    <sheetView workbookViewId="0">
      <selection activeCell="M3" sqref="M3"/>
    </sheetView>
  </sheetViews>
  <sheetFormatPr defaultRowHeight="15" x14ac:dyDescent="0.25"/>
  <cols>
    <col min="1" max="1" width="6.85546875" customWidth="1"/>
    <col min="2" max="2" width="21.42578125" customWidth="1"/>
    <col min="3" max="3" width="12" bestFit="1" customWidth="1"/>
    <col min="4" max="4" width="14.7109375" bestFit="1" customWidth="1"/>
    <col min="5" max="5" width="16.5703125" bestFit="1" customWidth="1"/>
    <col min="6" max="6" width="15.85546875" bestFit="1" customWidth="1"/>
    <col min="7" max="7" width="19.140625" customWidth="1"/>
    <col min="8" max="8" width="7.42578125" bestFit="1" customWidth="1"/>
    <col min="9" max="9" width="13.28515625" customWidth="1"/>
    <col min="10" max="10" width="16.140625" bestFit="1" customWidth="1"/>
    <col min="11" max="11" width="10" bestFit="1" customWidth="1"/>
    <col min="12" max="12" width="13.85546875" customWidth="1"/>
    <col min="13" max="13" width="17.5703125" bestFit="1" customWidth="1"/>
  </cols>
  <sheetData>
    <row r="1" spans="2:13" x14ac:dyDescent="0.25">
      <c r="M1" s="33" t="s">
        <v>112</v>
      </c>
    </row>
    <row r="2" spans="2:13" ht="21" x14ac:dyDescent="0.35">
      <c r="B2" s="196" t="s">
        <v>466</v>
      </c>
      <c r="C2" s="196"/>
      <c r="D2" s="196"/>
      <c r="E2" s="196"/>
      <c r="F2" s="196"/>
      <c r="G2" s="196"/>
      <c r="H2" s="196"/>
      <c r="I2" s="196"/>
      <c r="J2" s="196"/>
      <c r="K2" s="196"/>
      <c r="L2" s="196"/>
      <c r="M2" s="196"/>
    </row>
    <row r="3" spans="2:13" s="51" customFormat="1" ht="15.75" x14ac:dyDescent="0.25">
      <c r="B3" s="67"/>
      <c r="C3" s="67"/>
      <c r="D3" s="67"/>
      <c r="E3" s="67"/>
      <c r="F3" s="67"/>
      <c r="G3" s="67"/>
      <c r="I3" s="67"/>
      <c r="J3" s="68" t="s">
        <v>172</v>
      </c>
      <c r="K3" s="67"/>
      <c r="L3" s="67"/>
      <c r="M3" s="69" t="s">
        <v>171</v>
      </c>
    </row>
    <row r="4" spans="2:13" ht="21" x14ac:dyDescent="0.35">
      <c r="B4" s="32"/>
      <c r="C4" s="32"/>
    </row>
    <row r="5" spans="2:13" s="8" customFormat="1" ht="34.5" customHeight="1" x14ac:dyDescent="0.25">
      <c r="B5" s="64" t="s">
        <v>92</v>
      </c>
      <c r="E5" s="63" t="s">
        <v>149</v>
      </c>
      <c r="F5" s="49"/>
      <c r="G5" s="65" t="s">
        <v>173</v>
      </c>
      <c r="I5" s="198" t="s">
        <v>164</v>
      </c>
      <c r="J5" s="199"/>
      <c r="K5" s="35"/>
      <c r="L5" s="146"/>
      <c r="M5" s="70"/>
    </row>
    <row r="6" spans="2:13" ht="21.75" customHeight="1" x14ac:dyDescent="0.25">
      <c r="F6" s="2" t="s">
        <v>162</v>
      </c>
    </row>
    <row r="7" spans="2:13" ht="21.75" customHeight="1" x14ac:dyDescent="0.25">
      <c r="F7" s="2"/>
    </row>
    <row r="8" spans="2:13" s="9" customFormat="1" ht="45" x14ac:dyDescent="0.25">
      <c r="B8" s="10" t="s">
        <v>147</v>
      </c>
      <c r="C8" s="10" t="s">
        <v>13</v>
      </c>
      <c r="D8" s="10" t="s">
        <v>88</v>
      </c>
      <c r="E8" s="10" t="s">
        <v>17</v>
      </c>
      <c r="F8" s="10" t="s">
        <v>150</v>
      </c>
      <c r="G8" s="10" t="s">
        <v>89</v>
      </c>
      <c r="H8" s="11" t="s">
        <v>169</v>
      </c>
      <c r="I8" s="11" t="s">
        <v>170</v>
      </c>
      <c r="J8" s="10" t="s">
        <v>90</v>
      </c>
      <c r="K8" s="10" t="s">
        <v>91</v>
      </c>
      <c r="L8" s="11" t="s">
        <v>393</v>
      </c>
      <c r="M8" s="11" t="s">
        <v>163</v>
      </c>
    </row>
    <row r="9" spans="2:13" s="8" customFormat="1" ht="30" customHeight="1" x14ac:dyDescent="0.25">
      <c r="B9" s="34" t="s">
        <v>148</v>
      </c>
      <c r="C9" s="34">
        <v>1101</v>
      </c>
      <c r="D9" s="10" t="s">
        <v>136</v>
      </c>
      <c r="E9" s="10" t="s">
        <v>47</v>
      </c>
      <c r="F9" s="48">
        <v>45139</v>
      </c>
      <c r="G9" s="10">
        <v>15000</v>
      </c>
      <c r="H9" s="64"/>
      <c r="I9" s="64"/>
      <c r="J9" s="34" t="s">
        <v>90</v>
      </c>
      <c r="K9" s="34" t="s">
        <v>91</v>
      </c>
      <c r="L9" s="34"/>
      <c r="M9" s="10"/>
    </row>
    <row r="10" spans="2:13" x14ac:dyDescent="0.25">
      <c r="J10" s="17"/>
      <c r="K10" s="17"/>
      <c r="L10" s="17"/>
      <c r="M10" s="17"/>
    </row>
    <row r="13" spans="2:13" x14ac:dyDescent="0.25">
      <c r="B13" s="17" t="s">
        <v>168</v>
      </c>
    </row>
    <row r="14" spans="2:13" x14ac:dyDescent="0.25">
      <c r="B14" t="s">
        <v>165</v>
      </c>
    </row>
    <row r="15" spans="2:13" x14ac:dyDescent="0.25">
      <c r="B15" t="s">
        <v>166</v>
      </c>
    </row>
    <row r="16" spans="2:13" x14ac:dyDescent="0.25">
      <c r="B16" t="s">
        <v>167</v>
      </c>
      <c r="I16" s="2"/>
    </row>
    <row r="17" spans="2:19" x14ac:dyDescent="0.25">
      <c r="B17" s="159" t="s">
        <v>434</v>
      </c>
    </row>
    <row r="21" spans="2:19" x14ac:dyDescent="0.25">
      <c r="S21" s="8"/>
    </row>
  </sheetData>
  <mergeCells count="2">
    <mergeCell ref="I5:J5"/>
    <mergeCell ref="B2:M2"/>
  </mergeCells>
  <hyperlinks>
    <hyperlink ref="J9" location="'CAM Invoice-View invoice'!A1" display="View"/>
    <hyperlink ref="C9" location="'CAM Invoice-generate invoice'!A1" display="'CAM Invoice-generate invoice'!A1"/>
    <hyperlink ref="M1" location="'CFM Menu'!A1" display="Back"/>
    <hyperlink ref="K9" location="'CAM Invoice Print'!A1" display="Download"/>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1"/>
  <sheetViews>
    <sheetView workbookViewId="0">
      <selection activeCell="I20" sqref="I20"/>
    </sheetView>
  </sheetViews>
  <sheetFormatPr defaultRowHeight="15" x14ac:dyDescent="0.25"/>
  <cols>
    <col min="2" max="2" width="25.85546875" bestFit="1" customWidth="1"/>
    <col min="3" max="3" width="15.7109375" customWidth="1"/>
    <col min="4" max="4" width="20.5703125" bestFit="1" customWidth="1"/>
    <col min="5" max="6" width="15.7109375" customWidth="1"/>
    <col min="7" max="7" width="21.140625" customWidth="1"/>
    <col min="8" max="8" width="15.7109375" customWidth="1"/>
    <col min="9" max="9" width="21.140625" customWidth="1"/>
    <col min="10" max="10" width="15.7109375" customWidth="1"/>
  </cols>
  <sheetData>
    <row r="2" spans="2:10" ht="21" x14ac:dyDescent="0.35">
      <c r="B2" s="196" t="s">
        <v>175</v>
      </c>
      <c r="C2" s="196"/>
      <c r="D2" s="196"/>
      <c r="E2" s="196"/>
      <c r="F2" s="196"/>
      <c r="G2" s="196"/>
      <c r="H2" s="196"/>
      <c r="I2" s="196"/>
      <c r="J2" s="196"/>
    </row>
    <row r="3" spans="2:10" ht="21" x14ac:dyDescent="0.35">
      <c r="B3" s="32"/>
    </row>
    <row r="4" spans="2:10" s="8" customFormat="1" ht="30" customHeight="1" x14ac:dyDescent="0.25">
      <c r="B4" s="8" t="s">
        <v>92</v>
      </c>
      <c r="D4" s="160"/>
      <c r="E4" s="71"/>
      <c r="H4" s="35"/>
      <c r="J4" s="70"/>
    </row>
    <row r="6" spans="2:10" x14ac:dyDescent="0.25">
      <c r="B6" t="s">
        <v>174</v>
      </c>
      <c r="C6" s="14"/>
      <c r="D6" t="s">
        <v>88</v>
      </c>
      <c r="E6" s="14" t="s">
        <v>136</v>
      </c>
      <c r="F6" t="s">
        <v>93</v>
      </c>
      <c r="G6" s="14"/>
      <c r="H6" t="s">
        <v>115</v>
      </c>
      <c r="I6" s="14"/>
    </row>
    <row r="8" spans="2:10" s="9" customFormat="1" ht="30" customHeight="1" x14ac:dyDescent="0.25">
      <c r="B8" s="10" t="s">
        <v>96</v>
      </c>
      <c r="C8" s="10" t="s">
        <v>52</v>
      </c>
      <c r="D8" s="10" t="s">
        <v>117</v>
      </c>
      <c r="E8" s="10" t="s">
        <v>119</v>
      </c>
      <c r="F8" s="10" t="s">
        <v>120</v>
      </c>
      <c r="G8" s="10" t="s">
        <v>121</v>
      </c>
      <c r="H8" s="10" t="s">
        <v>122</v>
      </c>
      <c r="I8" s="10" t="s">
        <v>123</v>
      </c>
      <c r="J8" s="10" t="s">
        <v>113</v>
      </c>
    </row>
    <row r="9" spans="2:10" s="8" customFormat="1" ht="30" customHeight="1" x14ac:dyDescent="0.25">
      <c r="B9" s="10" t="s">
        <v>116</v>
      </c>
      <c r="C9" s="10">
        <v>1000</v>
      </c>
      <c r="D9" s="10" t="s">
        <v>118</v>
      </c>
      <c r="E9" s="10">
        <v>2.5</v>
      </c>
      <c r="F9" s="10">
        <v>2500</v>
      </c>
      <c r="G9" s="10">
        <f>F9*9%</f>
        <v>225</v>
      </c>
      <c r="H9" s="10">
        <f>F9*9%</f>
        <v>225</v>
      </c>
      <c r="I9" s="10">
        <f>SUM(F9:H9)</f>
        <v>2950</v>
      </c>
      <c r="J9" s="10" t="s">
        <v>114</v>
      </c>
    </row>
    <row r="16" spans="2:10" x14ac:dyDescent="0.25">
      <c r="H16" s="2"/>
      <c r="J16" s="2"/>
    </row>
    <row r="21" spans="16:16" x14ac:dyDescent="0.25">
      <c r="P21" s="8"/>
    </row>
  </sheetData>
  <mergeCells count="1">
    <mergeCell ref="B2:J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topLeftCell="A10" zoomScaleNormal="100" workbookViewId="0">
      <selection activeCell="K28" sqref="K28:K33"/>
    </sheetView>
  </sheetViews>
  <sheetFormatPr defaultRowHeight="15" x14ac:dyDescent="0.25"/>
  <cols>
    <col min="2" max="2" width="27.28515625" customWidth="1"/>
    <col min="3" max="4" width="10.28515625" customWidth="1"/>
    <col min="5" max="5" width="14.42578125" customWidth="1"/>
    <col min="6" max="6" width="10.140625" customWidth="1"/>
    <col min="7" max="7" width="11.7109375" customWidth="1"/>
    <col min="11" max="11" width="27.28515625" bestFit="1" customWidth="1"/>
    <col min="12" max="12" width="39.5703125" customWidth="1"/>
  </cols>
  <sheetData>
    <row r="1" spans="1:12" ht="62.25" customHeight="1" x14ac:dyDescent="0.25">
      <c r="H1" s="94" t="s">
        <v>112</v>
      </c>
      <c r="I1" s="100"/>
    </row>
    <row r="2" spans="1:12" ht="23.25" x14ac:dyDescent="0.35">
      <c r="A2" s="206" t="s">
        <v>192</v>
      </c>
      <c r="B2" s="206"/>
      <c r="C2" s="206"/>
      <c r="D2" s="206"/>
      <c r="E2" s="206"/>
      <c r="F2" s="206"/>
      <c r="G2" s="206"/>
      <c r="I2" s="100"/>
      <c r="K2" s="195" t="s">
        <v>257</v>
      </c>
      <c r="L2" s="195"/>
    </row>
    <row r="3" spans="1:12" ht="18.75" x14ac:dyDescent="0.3">
      <c r="A3" s="140" t="s">
        <v>193</v>
      </c>
      <c r="B3" s="81"/>
      <c r="C3" s="82"/>
      <c r="D3" s="80"/>
      <c r="E3" s="81"/>
      <c r="F3" s="81"/>
      <c r="G3" s="82"/>
      <c r="H3" s="66"/>
      <c r="I3" s="100"/>
    </row>
    <row r="4" spans="1:12" x14ac:dyDescent="0.25">
      <c r="A4" s="83" t="s">
        <v>194</v>
      </c>
      <c r="B4" s="84"/>
      <c r="C4" s="85"/>
      <c r="E4" s="84" t="s">
        <v>276</v>
      </c>
      <c r="F4" s="84"/>
      <c r="G4" s="85"/>
      <c r="H4" s="66"/>
      <c r="I4" s="100"/>
      <c r="K4" s="42" t="s">
        <v>235</v>
      </c>
      <c r="L4" s="42" t="s">
        <v>236</v>
      </c>
    </row>
    <row r="5" spans="1:12" x14ac:dyDescent="0.25">
      <c r="A5" s="83" t="s">
        <v>195</v>
      </c>
      <c r="B5" s="84"/>
      <c r="C5" s="85"/>
      <c r="E5" s="84" t="s">
        <v>199</v>
      </c>
      <c r="F5" s="84"/>
      <c r="G5" s="85"/>
      <c r="H5" s="66"/>
      <c r="I5" s="100"/>
      <c r="K5" s="14" t="s">
        <v>229</v>
      </c>
      <c r="L5" s="14" t="s">
        <v>230</v>
      </c>
    </row>
    <row r="6" spans="1:12" x14ac:dyDescent="0.25">
      <c r="A6" s="83" t="s">
        <v>196</v>
      </c>
      <c r="B6" s="84"/>
      <c r="C6" s="85"/>
      <c r="E6" s="84" t="s">
        <v>200</v>
      </c>
      <c r="F6" s="84"/>
      <c r="G6" s="85"/>
      <c r="H6" s="66"/>
      <c r="I6" s="100"/>
      <c r="K6" s="14" t="s">
        <v>231</v>
      </c>
      <c r="L6" s="14" t="s">
        <v>232</v>
      </c>
    </row>
    <row r="7" spans="1:12" x14ac:dyDescent="0.25">
      <c r="A7" s="83" t="s">
        <v>197</v>
      </c>
      <c r="B7" s="84"/>
      <c r="C7" s="85"/>
      <c r="E7" s="84" t="s">
        <v>228</v>
      </c>
      <c r="F7" s="84"/>
      <c r="G7" s="85"/>
      <c r="H7" s="66"/>
      <c r="I7" s="100"/>
      <c r="K7" s="14" t="s">
        <v>233</v>
      </c>
      <c r="L7" s="14" t="s">
        <v>232</v>
      </c>
    </row>
    <row r="8" spans="1:12" x14ac:dyDescent="0.25">
      <c r="A8" s="86" t="s">
        <v>198</v>
      </c>
      <c r="B8" s="87"/>
      <c r="C8" s="88"/>
      <c r="D8" s="86"/>
      <c r="E8" s="87"/>
      <c r="F8" s="87"/>
      <c r="G8" s="88"/>
      <c r="H8" s="66"/>
      <c r="I8" s="100"/>
      <c r="K8" s="14" t="s">
        <v>234</v>
      </c>
      <c r="L8" s="14" t="s">
        <v>237</v>
      </c>
    </row>
    <row r="9" spans="1:12" ht="15" customHeight="1" x14ac:dyDescent="0.25">
      <c r="A9" s="83" t="s">
        <v>201</v>
      </c>
      <c r="B9" s="84"/>
      <c r="C9" s="84"/>
      <c r="D9" s="84"/>
      <c r="E9" s="84"/>
      <c r="F9" s="84"/>
      <c r="G9" s="85"/>
      <c r="H9" s="66"/>
      <c r="I9" s="100"/>
      <c r="K9" s="203" t="s">
        <v>238</v>
      </c>
      <c r="L9" s="200" t="s">
        <v>240</v>
      </c>
    </row>
    <row r="10" spans="1:12" x14ac:dyDescent="0.25">
      <c r="A10" s="83" t="s">
        <v>202</v>
      </c>
      <c r="B10" s="84"/>
      <c r="C10" s="84"/>
      <c r="D10" s="84"/>
      <c r="E10" s="84"/>
      <c r="F10" s="84"/>
      <c r="G10" s="85"/>
      <c r="H10" s="66"/>
      <c r="I10" s="100"/>
      <c r="K10" s="204"/>
      <c r="L10" s="201"/>
    </row>
    <row r="11" spans="1:12" x14ac:dyDescent="0.25">
      <c r="A11" s="83" t="s">
        <v>203</v>
      </c>
      <c r="B11" s="84"/>
      <c r="C11" s="84"/>
      <c r="D11" s="84"/>
      <c r="E11" s="84"/>
      <c r="F11" s="84"/>
      <c r="G11" s="85"/>
      <c r="H11" s="66"/>
      <c r="I11" s="100"/>
      <c r="K11" s="204"/>
      <c r="L11" s="201"/>
    </row>
    <row r="12" spans="1:12" x14ac:dyDescent="0.25">
      <c r="A12" s="83" t="s">
        <v>204</v>
      </c>
      <c r="B12" s="84"/>
      <c r="C12" s="84"/>
      <c r="D12" s="84"/>
      <c r="E12" s="84"/>
      <c r="F12" s="84"/>
      <c r="G12" s="85"/>
      <c r="H12" s="66"/>
      <c r="I12" s="100"/>
      <c r="K12" s="205"/>
      <c r="L12" s="202"/>
    </row>
    <row r="13" spans="1:12" x14ac:dyDescent="0.25">
      <c r="A13" s="83" t="s">
        <v>205</v>
      </c>
      <c r="B13" s="84"/>
      <c r="C13" s="84"/>
      <c r="D13" s="84"/>
      <c r="E13" s="84"/>
      <c r="F13" s="84"/>
      <c r="G13" s="85"/>
      <c r="H13" s="66"/>
      <c r="I13" s="100"/>
      <c r="K13" s="98" t="s">
        <v>239</v>
      </c>
      <c r="L13" s="99" t="s">
        <v>241</v>
      </c>
    </row>
    <row r="14" spans="1:12" x14ac:dyDescent="0.25">
      <c r="A14" s="3" t="s">
        <v>100</v>
      </c>
      <c r="B14" s="3" t="s">
        <v>180</v>
      </c>
      <c r="C14" s="3" t="s">
        <v>151</v>
      </c>
      <c r="D14" s="3" t="s">
        <v>52</v>
      </c>
      <c r="E14" s="3" t="s">
        <v>117</v>
      </c>
      <c r="F14" s="3" t="s">
        <v>119</v>
      </c>
      <c r="G14" s="3" t="s">
        <v>120</v>
      </c>
      <c r="I14" s="100"/>
      <c r="K14" s="14" t="s">
        <v>242</v>
      </c>
      <c r="L14" s="99" t="s">
        <v>248</v>
      </c>
    </row>
    <row r="15" spans="1:12" ht="30" x14ac:dyDescent="0.25">
      <c r="A15" s="10">
        <v>1</v>
      </c>
      <c r="B15" s="79" t="s">
        <v>191</v>
      </c>
      <c r="C15" s="3">
        <v>9987</v>
      </c>
      <c r="D15" s="3">
        <v>4000</v>
      </c>
      <c r="E15" s="3" t="s">
        <v>187</v>
      </c>
      <c r="F15" s="3">
        <v>2.5</v>
      </c>
      <c r="G15" s="175">
        <f>D15*F15</f>
        <v>10000</v>
      </c>
      <c r="I15" s="100"/>
      <c r="K15" s="98" t="s">
        <v>243</v>
      </c>
      <c r="L15" s="98" t="s">
        <v>249</v>
      </c>
    </row>
    <row r="16" spans="1:12" x14ac:dyDescent="0.25">
      <c r="A16" s="14"/>
      <c r="B16" s="14" t="s">
        <v>206</v>
      </c>
      <c r="C16" s="14"/>
      <c r="D16" s="14"/>
      <c r="E16" s="14"/>
      <c r="F16" s="14"/>
      <c r="G16" s="175">
        <f>SUM(G15)</f>
        <v>10000</v>
      </c>
      <c r="I16" s="100"/>
      <c r="K16" s="14" t="s">
        <v>244</v>
      </c>
      <c r="L16" s="14" t="s">
        <v>250</v>
      </c>
    </row>
    <row r="17" spans="1:12" x14ac:dyDescent="0.25">
      <c r="A17" s="14"/>
      <c r="B17" s="14" t="s">
        <v>62</v>
      </c>
      <c r="C17" s="14"/>
      <c r="D17" s="14"/>
      <c r="E17" s="14"/>
      <c r="F17" s="14"/>
      <c r="G17" s="175">
        <f>G16*9%</f>
        <v>900</v>
      </c>
      <c r="I17" s="100"/>
      <c r="K17" s="14" t="s">
        <v>245</v>
      </c>
      <c r="L17" s="14" t="s">
        <v>251</v>
      </c>
    </row>
    <row r="18" spans="1:12" x14ac:dyDescent="0.25">
      <c r="A18" s="14"/>
      <c r="B18" s="14" t="s">
        <v>63</v>
      </c>
      <c r="C18" s="14"/>
      <c r="D18" s="14"/>
      <c r="E18" s="14"/>
      <c r="F18" s="14"/>
      <c r="G18" s="175">
        <f>G16*9%</f>
        <v>900</v>
      </c>
      <c r="H18" t="s">
        <v>460</v>
      </c>
      <c r="I18" s="100">
        <v>11800</v>
      </c>
      <c r="K18" s="14" t="s">
        <v>246</v>
      </c>
      <c r="L18" s="14" t="s">
        <v>253</v>
      </c>
    </row>
    <row r="19" spans="1:12" x14ac:dyDescent="0.25">
      <c r="A19" s="14"/>
      <c r="B19" s="14" t="s">
        <v>207</v>
      </c>
      <c r="C19" s="14"/>
      <c r="D19" s="14"/>
      <c r="E19" s="14"/>
      <c r="F19" s="14"/>
      <c r="G19" s="176">
        <f>SUM(G16:G18)</f>
        <v>11800</v>
      </c>
      <c r="H19" t="s">
        <v>461</v>
      </c>
      <c r="I19" s="100">
        <v>23679</v>
      </c>
      <c r="K19" s="14" t="s">
        <v>247</v>
      </c>
      <c r="L19" s="14" t="s">
        <v>252</v>
      </c>
    </row>
    <row r="20" spans="1:12" x14ac:dyDescent="0.25">
      <c r="A20" s="14"/>
      <c r="B20" s="14" t="s">
        <v>208</v>
      </c>
      <c r="C20" s="14"/>
      <c r="D20" s="14"/>
      <c r="E20" s="14"/>
      <c r="F20" s="14"/>
      <c r="G20" s="176">
        <v>0</v>
      </c>
      <c r="I20" s="100"/>
      <c r="K20" s="42" t="s">
        <v>254</v>
      </c>
      <c r="L20" s="14"/>
    </row>
    <row r="21" spans="1:12" ht="15" customHeight="1" x14ac:dyDescent="0.25">
      <c r="A21" s="14"/>
      <c r="B21" s="14" t="s">
        <v>209</v>
      </c>
      <c r="C21" s="14"/>
      <c r="D21" s="14"/>
      <c r="E21" s="14"/>
      <c r="F21" s="14"/>
      <c r="G21" s="176">
        <v>11800</v>
      </c>
      <c r="H21" t="s">
        <v>462</v>
      </c>
      <c r="I21" s="100">
        <v>1111111</v>
      </c>
      <c r="K21" s="210" t="s">
        <v>255</v>
      </c>
      <c r="L21" s="213"/>
    </row>
    <row r="22" spans="1:12" x14ac:dyDescent="0.25">
      <c r="I22" s="100"/>
      <c r="K22" s="211"/>
      <c r="L22" s="214"/>
    </row>
    <row r="23" spans="1:12" x14ac:dyDescent="0.25">
      <c r="B23" s="17" t="s">
        <v>210</v>
      </c>
      <c r="I23" s="100"/>
      <c r="K23" s="211"/>
      <c r="L23" s="214"/>
    </row>
    <row r="24" spans="1:12" s="90" customFormat="1" ht="30" x14ac:dyDescent="0.25">
      <c r="A24" s="207" t="s">
        <v>180</v>
      </c>
      <c r="B24" s="208"/>
      <c r="C24" s="209" t="s">
        <v>213</v>
      </c>
      <c r="D24" s="208"/>
      <c r="E24" s="89" t="s">
        <v>211</v>
      </c>
      <c r="F24" s="209" t="s">
        <v>212</v>
      </c>
      <c r="G24" s="208"/>
      <c r="I24" s="101"/>
      <c r="K24" s="211"/>
      <c r="L24" s="214"/>
    </row>
    <row r="25" spans="1:12" x14ac:dyDescent="0.25">
      <c r="A25" s="218" t="s">
        <v>186</v>
      </c>
      <c r="B25" s="219"/>
      <c r="C25" s="216"/>
      <c r="D25" s="217"/>
      <c r="E25" s="177"/>
      <c r="F25" s="216"/>
      <c r="G25" s="217"/>
      <c r="I25" s="100"/>
      <c r="K25" s="211"/>
      <c r="L25" s="214"/>
    </row>
    <row r="26" spans="1:12" x14ac:dyDescent="0.25">
      <c r="B26" s="17" t="s">
        <v>214</v>
      </c>
      <c r="I26" s="100"/>
      <c r="K26" s="211"/>
      <c r="L26" s="214"/>
    </row>
    <row r="27" spans="1:12" s="90" customFormat="1" ht="30" x14ac:dyDescent="0.25">
      <c r="A27" s="207" t="s">
        <v>180</v>
      </c>
      <c r="B27" s="208"/>
      <c r="C27" s="209" t="s">
        <v>215</v>
      </c>
      <c r="D27" s="208"/>
      <c r="E27" s="89" t="s">
        <v>216</v>
      </c>
      <c r="F27" s="209" t="s">
        <v>214</v>
      </c>
      <c r="G27" s="208"/>
      <c r="I27" s="101"/>
      <c r="K27" s="212"/>
      <c r="L27" s="215"/>
    </row>
    <row r="28" spans="1:12" x14ac:dyDescent="0.25">
      <c r="A28" s="218" t="s">
        <v>186</v>
      </c>
      <c r="B28" s="219"/>
      <c r="C28" s="216">
        <v>11879</v>
      </c>
      <c r="D28" s="217"/>
      <c r="E28" s="177">
        <v>11800</v>
      </c>
      <c r="F28" s="216">
        <f>C28+E28</f>
        <v>23679</v>
      </c>
      <c r="G28" s="217"/>
      <c r="I28" s="100"/>
      <c r="K28" s="220" t="s">
        <v>256</v>
      </c>
      <c r="L28" s="223" t="s">
        <v>447</v>
      </c>
    </row>
    <row r="29" spans="1:12" x14ac:dyDescent="0.25">
      <c r="A29" s="6"/>
      <c r="B29" s="6"/>
      <c r="C29" s="6"/>
      <c r="D29" s="6"/>
      <c r="E29" s="15"/>
      <c r="F29" s="91"/>
      <c r="G29" s="91"/>
      <c r="I29" s="100"/>
      <c r="K29" s="221"/>
      <c r="L29" s="224"/>
    </row>
    <row r="30" spans="1:12" x14ac:dyDescent="0.25">
      <c r="F30" s="226" t="s">
        <v>219</v>
      </c>
      <c r="G30" s="226"/>
      <c r="I30" s="100"/>
      <c r="K30" s="221"/>
      <c r="L30" s="224"/>
    </row>
    <row r="31" spans="1:12" ht="53.25" customHeight="1" x14ac:dyDescent="0.25">
      <c r="A31" s="228" t="s">
        <v>217</v>
      </c>
      <c r="B31" s="228"/>
      <c r="C31" s="228"/>
      <c r="D31" s="228"/>
      <c r="E31" s="228"/>
      <c r="I31" s="100"/>
      <c r="K31" s="221"/>
      <c r="L31" s="224"/>
    </row>
    <row r="32" spans="1:12" ht="34.5" customHeight="1" x14ac:dyDescent="0.25">
      <c r="A32" s="228" t="s">
        <v>218</v>
      </c>
      <c r="B32" s="228"/>
      <c r="C32" s="228"/>
      <c r="D32" s="228"/>
      <c r="E32" s="228"/>
      <c r="I32" s="100"/>
      <c r="K32" s="221"/>
      <c r="L32" s="224"/>
    </row>
    <row r="33" spans="1:12" x14ac:dyDescent="0.25">
      <c r="I33" s="100"/>
      <c r="K33" s="222"/>
      <c r="L33" s="225"/>
    </row>
    <row r="34" spans="1:12" x14ac:dyDescent="0.25">
      <c r="I34" s="100"/>
    </row>
    <row r="35" spans="1:12" x14ac:dyDescent="0.25">
      <c r="A35" t="s">
        <v>221</v>
      </c>
      <c r="I35" s="100"/>
    </row>
    <row r="36" spans="1:12" x14ac:dyDescent="0.25">
      <c r="I36" s="100"/>
    </row>
    <row r="37" spans="1:12" x14ac:dyDescent="0.25">
      <c r="A37" t="s">
        <v>220</v>
      </c>
      <c r="I37" s="100"/>
    </row>
    <row r="38" spans="1:12" ht="24" customHeight="1" thickBot="1" x14ac:dyDescent="0.3">
      <c r="A38" s="229" t="s">
        <v>222</v>
      </c>
      <c r="B38" s="229"/>
      <c r="C38" s="229"/>
      <c r="D38" s="229"/>
      <c r="E38" s="229"/>
      <c r="F38" s="229"/>
      <c r="G38" s="229"/>
      <c r="I38" s="100"/>
    </row>
    <row r="39" spans="1:12" x14ac:dyDescent="0.25">
      <c r="A39" s="92"/>
      <c r="B39" s="92"/>
      <c r="C39" s="92"/>
      <c r="D39" s="92"/>
      <c r="E39" s="92"/>
      <c r="F39" s="92"/>
      <c r="G39" s="92"/>
      <c r="I39" s="100"/>
    </row>
    <row r="40" spans="1:12" ht="15.75" x14ac:dyDescent="0.25">
      <c r="A40" s="227" t="s">
        <v>223</v>
      </c>
      <c r="B40" s="227"/>
      <c r="C40" s="227"/>
      <c r="D40" s="227"/>
      <c r="E40" s="227"/>
      <c r="F40" s="227"/>
      <c r="G40" s="227"/>
      <c r="I40" s="100"/>
    </row>
    <row r="41" spans="1:12" ht="15.75" x14ac:dyDescent="0.25">
      <c r="A41" s="227" t="s">
        <v>224</v>
      </c>
      <c r="B41" s="227"/>
      <c r="C41" s="227"/>
      <c r="D41" s="227"/>
      <c r="E41" s="227"/>
      <c r="F41" s="227"/>
      <c r="G41" s="227"/>
      <c r="I41" s="100"/>
    </row>
    <row r="42" spans="1:12" x14ac:dyDescent="0.25">
      <c r="A42" t="s">
        <v>227</v>
      </c>
      <c r="C42" t="s">
        <v>225</v>
      </c>
      <c r="F42" t="s">
        <v>226</v>
      </c>
      <c r="I42" s="100"/>
    </row>
    <row r="43" spans="1:12" ht="15.75" thickBot="1" x14ac:dyDescent="0.3">
      <c r="A43" s="93"/>
      <c r="B43" s="93"/>
      <c r="C43" s="93"/>
      <c r="D43" s="93"/>
      <c r="E43" s="93"/>
      <c r="F43" s="93"/>
      <c r="G43" s="93"/>
      <c r="I43" s="100"/>
    </row>
  </sheetData>
  <mergeCells count="26">
    <mergeCell ref="K28:K33"/>
    <mergeCell ref="L28:L33"/>
    <mergeCell ref="F30:G30"/>
    <mergeCell ref="A40:G40"/>
    <mergeCell ref="A41:G41"/>
    <mergeCell ref="A31:E31"/>
    <mergeCell ref="A32:E32"/>
    <mergeCell ref="A38:G38"/>
    <mergeCell ref="A28:B28"/>
    <mergeCell ref="C28:D28"/>
    <mergeCell ref="F28:G28"/>
    <mergeCell ref="K2:L2"/>
    <mergeCell ref="L9:L12"/>
    <mergeCell ref="K9:K12"/>
    <mergeCell ref="A2:G2"/>
    <mergeCell ref="A27:B27"/>
    <mergeCell ref="C27:D27"/>
    <mergeCell ref="F27:G27"/>
    <mergeCell ref="K21:K27"/>
    <mergeCell ref="L21:L27"/>
    <mergeCell ref="A24:B24"/>
    <mergeCell ref="F24:G24"/>
    <mergeCell ref="F25:G25"/>
    <mergeCell ref="C24:D24"/>
    <mergeCell ref="A25:B25"/>
    <mergeCell ref="C25:D25"/>
  </mergeCells>
  <hyperlinks>
    <hyperlink ref="H1" location="'CAM Invoice'!A1" display="Back"/>
  </hyperlinks>
  <pageMargins left="0.7" right="0.36" top="0.5" bottom="0.43"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I11" sqref="I11"/>
    </sheetView>
  </sheetViews>
  <sheetFormatPr defaultRowHeight="15" x14ac:dyDescent="0.25"/>
  <cols>
    <col min="1" max="1" width="12.5703125" customWidth="1"/>
    <col min="2" max="2" width="22.42578125" customWidth="1"/>
    <col min="3" max="8" width="12.7109375" customWidth="1"/>
  </cols>
  <sheetData>
    <row r="1" spans="1:8" ht="21" x14ac:dyDescent="0.35">
      <c r="A1" s="196" t="s">
        <v>269</v>
      </c>
      <c r="B1" s="196"/>
      <c r="C1" s="196"/>
      <c r="D1" s="196"/>
      <c r="E1" s="196"/>
      <c r="F1" s="196"/>
      <c r="G1" s="196"/>
      <c r="H1" s="196"/>
    </row>
    <row r="3" spans="1:8" s="2" customFormat="1" x14ac:dyDescent="0.25">
      <c r="A3" s="3" t="s">
        <v>13</v>
      </c>
      <c r="B3" s="3" t="s">
        <v>274</v>
      </c>
      <c r="C3" s="3" t="s">
        <v>271</v>
      </c>
      <c r="D3" s="3" t="s">
        <v>272</v>
      </c>
      <c r="E3" s="3" t="s">
        <v>273</v>
      </c>
      <c r="F3" s="3" t="s">
        <v>76</v>
      </c>
      <c r="G3" s="3" t="s">
        <v>90</v>
      </c>
      <c r="H3" s="3" t="s">
        <v>91</v>
      </c>
    </row>
    <row r="4" spans="1:8" x14ac:dyDescent="0.25">
      <c r="A4" s="14"/>
      <c r="B4" s="14"/>
      <c r="C4" s="14"/>
      <c r="D4" s="14"/>
      <c r="E4" s="14"/>
      <c r="F4" s="14"/>
      <c r="G4" s="4" t="s">
        <v>90</v>
      </c>
      <c r="H4" s="4" t="s">
        <v>91</v>
      </c>
    </row>
    <row r="5" spans="1:8" x14ac:dyDescent="0.25">
      <c r="A5" s="14"/>
      <c r="B5" s="14"/>
      <c r="C5" s="14"/>
      <c r="D5" s="14"/>
      <c r="E5" s="14"/>
      <c r="F5" s="14"/>
      <c r="G5" s="14"/>
      <c r="H5" s="14"/>
    </row>
    <row r="6" spans="1:8" x14ac:dyDescent="0.25">
      <c r="A6" s="14"/>
      <c r="B6" s="14"/>
      <c r="C6" s="14"/>
      <c r="D6" s="14"/>
      <c r="E6" s="14"/>
      <c r="F6" s="14"/>
      <c r="G6" s="14"/>
      <c r="H6" s="14"/>
    </row>
    <row r="7" spans="1:8" x14ac:dyDescent="0.25">
      <c r="A7" s="14"/>
      <c r="B7" s="14"/>
      <c r="C7" s="14"/>
      <c r="D7" s="14"/>
      <c r="E7" s="14"/>
      <c r="F7" s="14"/>
      <c r="G7" s="14"/>
      <c r="H7" s="14"/>
    </row>
    <row r="8" spans="1:8" x14ac:dyDescent="0.25">
      <c r="A8" s="14"/>
      <c r="B8" s="14"/>
      <c r="C8" s="14"/>
      <c r="D8" s="14"/>
      <c r="E8" s="14"/>
      <c r="F8" s="14"/>
      <c r="G8" s="14"/>
      <c r="H8" s="14"/>
    </row>
    <row r="9" spans="1:8" x14ac:dyDescent="0.25">
      <c r="A9" s="14"/>
      <c r="B9" s="14"/>
      <c r="C9" s="14"/>
      <c r="D9" s="14"/>
      <c r="E9" s="14"/>
      <c r="F9" s="14"/>
      <c r="G9" s="14"/>
      <c r="H9" s="14"/>
    </row>
    <row r="10" spans="1:8" x14ac:dyDescent="0.25">
      <c r="A10" s="14"/>
      <c r="B10" s="14"/>
      <c r="C10" s="14"/>
      <c r="D10" s="14"/>
      <c r="E10" s="14"/>
      <c r="F10" s="14"/>
      <c r="G10" s="14"/>
      <c r="H10" s="14"/>
    </row>
    <row r="11" spans="1:8" x14ac:dyDescent="0.25">
      <c r="A11" s="14"/>
      <c r="B11" s="14"/>
      <c r="C11" s="14"/>
      <c r="D11" s="14"/>
      <c r="E11" s="14"/>
      <c r="F11" s="14"/>
      <c r="G11" s="14"/>
      <c r="H11" s="14"/>
    </row>
  </sheetData>
  <mergeCells count="1">
    <mergeCell ref="A1:H1"/>
  </mergeCells>
  <hyperlinks>
    <hyperlink ref="G4" location="'Service Request Invoice Print'!A1" display="View"/>
    <hyperlink ref="H4" location="'Service Request Invoice Print'!A1" display="View"/>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opLeftCell="A14" workbookViewId="0">
      <selection activeCell="A3" sqref="A3"/>
    </sheetView>
  </sheetViews>
  <sheetFormatPr defaultRowHeight="15" x14ac:dyDescent="0.25"/>
  <cols>
    <col min="2" max="2" width="27.28515625" customWidth="1"/>
    <col min="3" max="3" width="10.28515625" customWidth="1"/>
    <col min="4" max="4" width="7.140625" customWidth="1"/>
    <col min="5" max="5" width="14.42578125" customWidth="1"/>
    <col min="6" max="6" width="10.140625" customWidth="1"/>
    <col min="7" max="7" width="11.7109375" customWidth="1"/>
  </cols>
  <sheetData>
    <row r="1" spans="1:9" ht="62.25" customHeight="1" x14ac:dyDescent="0.25">
      <c r="H1" s="94" t="s">
        <v>112</v>
      </c>
      <c r="I1" s="100"/>
    </row>
    <row r="2" spans="1:9" ht="23.25" x14ac:dyDescent="0.35">
      <c r="A2" s="206" t="s">
        <v>192</v>
      </c>
      <c r="B2" s="206"/>
      <c r="C2" s="206"/>
      <c r="D2" s="206"/>
      <c r="E2" s="206"/>
      <c r="F2" s="206"/>
      <c r="G2" s="206"/>
      <c r="I2" s="100"/>
    </row>
    <row r="3" spans="1:9" ht="18.75" x14ac:dyDescent="0.3">
      <c r="A3" s="140" t="s">
        <v>193</v>
      </c>
      <c r="B3" s="81"/>
      <c r="C3" s="82"/>
      <c r="D3" s="80"/>
      <c r="E3" s="81"/>
      <c r="F3" s="81"/>
      <c r="G3" s="82"/>
      <c r="H3" s="66"/>
      <c r="I3" s="100"/>
    </row>
    <row r="4" spans="1:9" x14ac:dyDescent="0.25">
      <c r="A4" s="83" t="s">
        <v>194</v>
      </c>
      <c r="B4" s="84"/>
      <c r="C4" s="85"/>
      <c r="E4" s="84" t="s">
        <v>276</v>
      </c>
      <c r="F4" s="84"/>
      <c r="G4" s="85"/>
      <c r="H4" s="66"/>
      <c r="I4" s="100"/>
    </row>
    <row r="5" spans="1:9" x14ac:dyDescent="0.25">
      <c r="A5" s="83" t="s">
        <v>195</v>
      </c>
      <c r="B5" s="84"/>
      <c r="C5" s="85"/>
      <c r="E5" s="84" t="s">
        <v>199</v>
      </c>
      <c r="F5" s="84"/>
      <c r="G5" s="85"/>
      <c r="H5" s="66"/>
      <c r="I5" s="100"/>
    </row>
    <row r="6" spans="1:9" x14ac:dyDescent="0.25">
      <c r="A6" s="83" t="s">
        <v>196</v>
      </c>
      <c r="B6" s="84"/>
      <c r="C6" s="85"/>
      <c r="E6" s="84" t="s">
        <v>200</v>
      </c>
      <c r="F6" s="84"/>
      <c r="G6" s="85"/>
      <c r="H6" s="66"/>
      <c r="I6" s="100"/>
    </row>
    <row r="7" spans="1:9" x14ac:dyDescent="0.25">
      <c r="A7" s="83" t="s">
        <v>197</v>
      </c>
      <c r="B7" s="84"/>
      <c r="C7" s="85"/>
      <c r="E7" s="84" t="s">
        <v>228</v>
      </c>
      <c r="F7" s="84"/>
      <c r="G7" s="85"/>
      <c r="H7" s="66"/>
      <c r="I7" s="100"/>
    </row>
    <row r="8" spans="1:9" x14ac:dyDescent="0.25">
      <c r="A8" s="86" t="s">
        <v>198</v>
      </c>
      <c r="B8" s="87"/>
      <c r="C8" s="88"/>
      <c r="D8" s="86"/>
      <c r="E8" s="87" t="s">
        <v>275</v>
      </c>
      <c r="F8" s="87"/>
      <c r="G8" s="88"/>
      <c r="H8" s="66"/>
      <c r="I8" s="100"/>
    </row>
    <row r="9" spans="1:9" ht="15" customHeight="1" x14ac:dyDescent="0.25">
      <c r="A9" s="83" t="s">
        <v>201</v>
      </c>
      <c r="B9" s="84"/>
      <c r="C9" s="84"/>
      <c r="D9" s="84"/>
      <c r="E9" s="84"/>
      <c r="F9" s="84"/>
      <c r="G9" s="85"/>
      <c r="H9" s="66"/>
      <c r="I9" s="100"/>
    </row>
    <row r="10" spans="1:9" x14ac:dyDescent="0.25">
      <c r="A10" s="83" t="s">
        <v>202</v>
      </c>
      <c r="B10" s="84"/>
      <c r="C10" s="84"/>
      <c r="D10" s="84"/>
      <c r="E10" s="84"/>
      <c r="F10" s="84"/>
      <c r="G10" s="85"/>
      <c r="H10" s="66"/>
      <c r="I10" s="100"/>
    </row>
    <row r="11" spans="1:9" x14ac:dyDescent="0.25">
      <c r="A11" s="83" t="s">
        <v>203</v>
      </c>
      <c r="B11" s="84"/>
      <c r="C11" s="84"/>
      <c r="D11" s="84"/>
      <c r="E11" s="84"/>
      <c r="F11" s="84"/>
      <c r="G11" s="85"/>
      <c r="H11" s="66"/>
      <c r="I11" s="100"/>
    </row>
    <row r="12" spans="1:9" x14ac:dyDescent="0.25">
      <c r="A12" s="83" t="s">
        <v>204</v>
      </c>
      <c r="B12" s="84"/>
      <c r="C12" s="84"/>
      <c r="D12" s="84"/>
      <c r="E12" s="84"/>
      <c r="F12" s="84"/>
      <c r="G12" s="85"/>
      <c r="H12" s="66"/>
      <c r="I12" s="100"/>
    </row>
    <row r="13" spans="1:9" x14ac:dyDescent="0.25">
      <c r="A13" s="83" t="s">
        <v>205</v>
      </c>
      <c r="B13" s="84"/>
      <c r="C13" s="84"/>
      <c r="D13" s="84"/>
      <c r="E13" s="84"/>
      <c r="F13" s="84"/>
      <c r="G13" s="85"/>
      <c r="H13" s="66"/>
      <c r="I13" s="100"/>
    </row>
    <row r="14" spans="1:9" x14ac:dyDescent="0.25">
      <c r="A14" s="3" t="s">
        <v>100</v>
      </c>
      <c r="B14" s="3" t="s">
        <v>180</v>
      </c>
      <c r="C14" s="3" t="s">
        <v>151</v>
      </c>
      <c r="D14" s="3" t="s">
        <v>52</v>
      </c>
      <c r="E14" s="3" t="s">
        <v>117</v>
      </c>
      <c r="F14" s="3" t="s">
        <v>119</v>
      </c>
      <c r="G14" s="3" t="s">
        <v>120</v>
      </c>
      <c r="I14" s="100"/>
    </row>
    <row r="15" spans="1:9" x14ac:dyDescent="0.25">
      <c r="A15" s="10">
        <v>1</v>
      </c>
      <c r="B15" s="79" t="s">
        <v>277</v>
      </c>
      <c r="C15" s="3"/>
      <c r="D15" s="3"/>
      <c r="E15" s="3"/>
      <c r="F15" s="3"/>
      <c r="G15" s="97"/>
      <c r="I15" s="100"/>
    </row>
    <row r="16" spans="1:9" x14ac:dyDescent="0.25">
      <c r="A16" s="14"/>
      <c r="B16" s="14" t="s">
        <v>62</v>
      </c>
      <c r="C16" s="14"/>
      <c r="D16" s="14"/>
      <c r="E16" s="14"/>
      <c r="F16" s="14"/>
      <c r="G16" s="95"/>
      <c r="I16" s="100"/>
    </row>
    <row r="17" spans="1:9" x14ac:dyDescent="0.25">
      <c r="A17" s="14"/>
      <c r="B17" s="14" t="s">
        <v>63</v>
      </c>
      <c r="C17" s="14"/>
      <c r="D17" s="14"/>
      <c r="E17" s="14"/>
      <c r="F17" s="14"/>
      <c r="G17" s="95"/>
      <c r="I17" s="100"/>
    </row>
    <row r="18" spans="1:9" x14ac:dyDescent="0.25">
      <c r="A18" s="14"/>
      <c r="B18" s="14" t="s">
        <v>207</v>
      </c>
      <c r="C18" s="14"/>
      <c r="D18" s="14"/>
      <c r="E18" s="14"/>
      <c r="F18" s="14"/>
      <c r="G18" s="96"/>
      <c r="I18" s="100"/>
    </row>
    <row r="19" spans="1:9" x14ac:dyDescent="0.25">
      <c r="A19" s="15"/>
      <c r="B19" s="15"/>
      <c r="C19" s="15"/>
      <c r="D19" s="15"/>
      <c r="E19" s="15"/>
      <c r="F19" s="15"/>
      <c r="G19" s="116" t="s">
        <v>280</v>
      </c>
      <c r="I19" s="100"/>
    </row>
    <row r="20" spans="1:9" x14ac:dyDescent="0.25">
      <c r="A20" s="15"/>
      <c r="B20" s="103" t="s">
        <v>278</v>
      </c>
      <c r="C20" s="15"/>
      <c r="D20" s="15"/>
      <c r="E20" s="15"/>
      <c r="F20" s="15"/>
      <c r="G20" s="114"/>
      <c r="I20" s="100"/>
    </row>
    <row r="21" spans="1:9" x14ac:dyDescent="0.25">
      <c r="A21" s="15"/>
      <c r="B21" s="115" t="s">
        <v>279</v>
      </c>
      <c r="C21" s="15"/>
      <c r="D21" s="15"/>
      <c r="E21" s="15"/>
      <c r="F21" s="15"/>
      <c r="G21" s="114"/>
      <c r="I21" s="100"/>
    </row>
    <row r="22" spans="1:9" x14ac:dyDescent="0.25">
      <c r="F22" s="226" t="s">
        <v>219</v>
      </c>
      <c r="G22" s="226"/>
      <c r="I22" s="100"/>
    </row>
    <row r="23" spans="1:9" ht="53.25" customHeight="1" x14ac:dyDescent="0.25">
      <c r="A23" s="228" t="s">
        <v>218</v>
      </c>
      <c r="B23" s="228"/>
      <c r="C23" s="228"/>
      <c r="D23" s="228"/>
      <c r="E23" s="228"/>
      <c r="I23" s="100"/>
    </row>
    <row r="24" spans="1:9" ht="34.5" customHeight="1" x14ac:dyDescent="0.25">
      <c r="I24" s="100"/>
    </row>
    <row r="25" spans="1:9" x14ac:dyDescent="0.25">
      <c r="I25" s="100"/>
    </row>
    <row r="26" spans="1:9" x14ac:dyDescent="0.25">
      <c r="I26" s="100"/>
    </row>
    <row r="27" spans="1:9" x14ac:dyDescent="0.25">
      <c r="A27" t="s">
        <v>221</v>
      </c>
      <c r="I27" s="100"/>
    </row>
    <row r="28" spans="1:9" x14ac:dyDescent="0.25">
      <c r="I28" s="100"/>
    </row>
    <row r="29" spans="1:9" x14ac:dyDescent="0.25">
      <c r="A29" t="s">
        <v>220</v>
      </c>
      <c r="I29" s="100"/>
    </row>
    <row r="30" spans="1:9" ht="24" customHeight="1" thickBot="1" x14ac:dyDescent="0.3">
      <c r="A30" s="229" t="s">
        <v>222</v>
      </c>
      <c r="B30" s="229"/>
      <c r="C30" s="229"/>
      <c r="D30" s="229"/>
      <c r="E30" s="229"/>
      <c r="F30" s="229"/>
      <c r="G30" s="229"/>
      <c r="I30" s="100"/>
    </row>
    <row r="31" spans="1:9" x14ac:dyDescent="0.25">
      <c r="A31" s="92"/>
      <c r="B31" s="92"/>
      <c r="C31" s="92"/>
      <c r="D31" s="92"/>
      <c r="E31" s="92"/>
      <c r="F31" s="92"/>
      <c r="G31" s="92"/>
      <c r="I31" s="100"/>
    </row>
    <row r="32" spans="1:9" ht="15.75" x14ac:dyDescent="0.25">
      <c r="A32" s="227" t="s">
        <v>223</v>
      </c>
      <c r="B32" s="227"/>
      <c r="C32" s="227"/>
      <c r="D32" s="227"/>
      <c r="E32" s="227"/>
      <c r="F32" s="227"/>
      <c r="G32" s="227"/>
      <c r="I32" s="100"/>
    </row>
    <row r="33" spans="1:9" ht="15.75" x14ac:dyDescent="0.25">
      <c r="A33" s="227" t="s">
        <v>224</v>
      </c>
      <c r="B33" s="227"/>
      <c r="C33" s="227"/>
      <c r="D33" s="227"/>
      <c r="E33" s="227"/>
      <c r="F33" s="227"/>
      <c r="G33" s="227"/>
      <c r="I33" s="100"/>
    </row>
    <row r="34" spans="1:9" x14ac:dyDescent="0.25">
      <c r="A34" t="s">
        <v>227</v>
      </c>
      <c r="C34" t="s">
        <v>225</v>
      </c>
      <c r="F34" t="s">
        <v>226</v>
      </c>
      <c r="I34" s="100"/>
    </row>
    <row r="35" spans="1:9" ht="15.75" thickBot="1" x14ac:dyDescent="0.3">
      <c r="A35" s="93"/>
      <c r="B35" s="93"/>
      <c r="C35" s="93"/>
      <c r="D35" s="93"/>
      <c r="E35" s="93"/>
      <c r="F35" s="93"/>
      <c r="G35" s="93"/>
      <c r="I35" s="100"/>
    </row>
  </sheetData>
  <mergeCells count="6">
    <mergeCell ref="A2:G2"/>
    <mergeCell ref="A32:G32"/>
    <mergeCell ref="A33:G33"/>
    <mergeCell ref="F22:G22"/>
    <mergeCell ref="A23:E23"/>
    <mergeCell ref="A30:G30"/>
  </mergeCells>
  <hyperlinks>
    <hyperlink ref="H1" location="'CFM Menu'!A1" display="Back"/>
  </hyperlinks>
  <pageMargins left="0.7" right="0.36" top="0.5" bottom="0.43"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H24" sqref="H24"/>
    </sheetView>
  </sheetViews>
  <sheetFormatPr defaultRowHeight="15" x14ac:dyDescent="0.25"/>
  <cols>
    <col min="1" max="1" width="12.5703125" customWidth="1"/>
    <col min="2" max="2" width="22.42578125" customWidth="1"/>
    <col min="3" max="8" width="12.7109375" customWidth="1"/>
  </cols>
  <sheetData>
    <row r="1" spans="1:8" ht="21" x14ac:dyDescent="0.35">
      <c r="A1" s="196" t="s">
        <v>281</v>
      </c>
      <c r="B1" s="196"/>
      <c r="C1" s="196"/>
      <c r="D1" s="196"/>
      <c r="E1" s="196"/>
      <c r="F1" s="196"/>
      <c r="G1" s="196"/>
      <c r="H1" s="196"/>
    </row>
    <row r="3" spans="1:8" s="2" customFormat="1" x14ac:dyDescent="0.25">
      <c r="A3" s="3" t="s">
        <v>13</v>
      </c>
      <c r="B3" s="3" t="s">
        <v>274</v>
      </c>
      <c r="C3" s="3" t="s">
        <v>271</v>
      </c>
      <c r="D3" s="3" t="s">
        <v>272</v>
      </c>
      <c r="E3" s="3" t="s">
        <v>273</v>
      </c>
      <c r="F3" s="3" t="s">
        <v>76</v>
      </c>
      <c r="G3" s="3" t="s">
        <v>90</v>
      </c>
      <c r="H3" s="3" t="s">
        <v>91</v>
      </c>
    </row>
    <row r="4" spans="1:8" x14ac:dyDescent="0.25">
      <c r="A4" s="14"/>
      <c r="B4" s="14"/>
      <c r="C4" s="14"/>
      <c r="D4" s="14"/>
      <c r="E4" s="14"/>
      <c r="F4" s="14"/>
      <c r="G4" s="4" t="s">
        <v>90</v>
      </c>
      <c r="H4" s="4" t="s">
        <v>91</v>
      </c>
    </row>
    <row r="5" spans="1:8" x14ac:dyDescent="0.25">
      <c r="A5" s="14"/>
      <c r="B5" s="14"/>
      <c r="C5" s="14"/>
      <c r="D5" s="14"/>
      <c r="E5" s="14"/>
      <c r="F5" s="14"/>
      <c r="G5" s="14"/>
      <c r="H5" s="14"/>
    </row>
    <row r="6" spans="1:8" x14ac:dyDescent="0.25">
      <c r="A6" s="14"/>
      <c r="B6" s="14"/>
      <c r="C6" s="14"/>
      <c r="D6" s="14"/>
      <c r="E6" s="14"/>
      <c r="F6" s="14"/>
      <c r="G6" s="14"/>
      <c r="H6" s="14"/>
    </row>
    <row r="7" spans="1:8" x14ac:dyDescent="0.25">
      <c r="A7" s="14"/>
      <c r="B7" s="14"/>
      <c r="C7" s="14"/>
      <c r="D7" s="14"/>
      <c r="E7" s="14"/>
      <c r="F7" s="14"/>
      <c r="G7" s="14"/>
      <c r="H7" s="14"/>
    </row>
    <row r="8" spans="1:8" x14ac:dyDescent="0.25">
      <c r="A8" s="14"/>
      <c r="B8" s="14"/>
      <c r="C8" s="14"/>
      <c r="D8" s="14"/>
      <c r="E8" s="14"/>
      <c r="F8" s="14"/>
      <c r="G8" s="14"/>
      <c r="H8" s="14"/>
    </row>
    <row r="9" spans="1:8" x14ac:dyDescent="0.25">
      <c r="A9" s="14"/>
      <c r="B9" s="14"/>
      <c r="C9" s="14"/>
      <c r="D9" s="14"/>
      <c r="E9" s="14"/>
      <c r="F9" s="14"/>
      <c r="G9" s="14"/>
      <c r="H9" s="14"/>
    </row>
    <row r="10" spans="1:8" x14ac:dyDescent="0.25">
      <c r="A10" s="14"/>
      <c r="B10" s="14"/>
      <c r="C10" s="14"/>
      <c r="D10" s="14"/>
      <c r="E10" s="14"/>
      <c r="F10" s="14"/>
      <c r="G10" s="14"/>
      <c r="H10" s="14"/>
    </row>
    <row r="11" spans="1:8" x14ac:dyDescent="0.25">
      <c r="A11" s="14"/>
      <c r="B11" s="14"/>
      <c r="C11" s="14"/>
      <c r="D11" s="14"/>
      <c r="E11" s="14"/>
      <c r="F11" s="14"/>
      <c r="G11" s="14"/>
      <c r="H11" s="14"/>
    </row>
  </sheetData>
  <mergeCells count="1">
    <mergeCell ref="A1:H1"/>
  </mergeCells>
  <hyperlinks>
    <hyperlink ref="G4" location="'Service Request Invoice Print'!A1" display="View"/>
    <hyperlink ref="H4" location="'Service Request Invoice Print'!A1" display="View"/>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workbookViewId="0">
      <selection activeCell="E18" sqref="E18"/>
    </sheetView>
  </sheetViews>
  <sheetFormatPr defaultRowHeight="15" x14ac:dyDescent="0.25"/>
  <cols>
    <col min="2" max="2" width="27.28515625" customWidth="1"/>
    <col min="3" max="3" width="10.28515625" customWidth="1"/>
    <col min="4" max="4" width="7.140625" customWidth="1"/>
    <col min="5" max="5" width="14.42578125" customWidth="1"/>
    <col min="6" max="6" width="10.140625" customWidth="1"/>
    <col min="7" max="7" width="11.7109375" customWidth="1"/>
  </cols>
  <sheetData>
    <row r="1" spans="1:9" ht="62.25" customHeight="1" x14ac:dyDescent="0.25">
      <c r="H1" s="94" t="s">
        <v>112</v>
      </c>
      <c r="I1" s="100"/>
    </row>
    <row r="2" spans="1:9" ht="23.25" x14ac:dyDescent="0.35">
      <c r="A2" s="206" t="s">
        <v>192</v>
      </c>
      <c r="B2" s="206"/>
      <c r="C2" s="206"/>
      <c r="D2" s="206"/>
      <c r="E2" s="206"/>
      <c r="F2" s="206"/>
      <c r="G2" s="206"/>
      <c r="I2" s="100"/>
    </row>
    <row r="3" spans="1:9" ht="18.75" x14ac:dyDescent="0.3">
      <c r="A3" s="140" t="s">
        <v>193</v>
      </c>
      <c r="B3" s="81"/>
      <c r="C3" s="82"/>
      <c r="D3" s="80"/>
      <c r="E3" s="81"/>
      <c r="F3" s="81"/>
      <c r="G3" s="82"/>
      <c r="H3" s="66"/>
      <c r="I3" s="100"/>
    </row>
    <row r="4" spans="1:9" x14ac:dyDescent="0.25">
      <c r="A4" s="83" t="s">
        <v>194</v>
      </c>
      <c r="B4" s="84"/>
      <c r="C4" s="85"/>
      <c r="E4" s="84" t="s">
        <v>276</v>
      </c>
      <c r="F4" s="84"/>
      <c r="G4" s="85"/>
      <c r="H4" s="66"/>
      <c r="I4" s="100"/>
    </row>
    <row r="5" spans="1:9" x14ac:dyDescent="0.25">
      <c r="A5" s="83" t="s">
        <v>195</v>
      </c>
      <c r="B5" s="84"/>
      <c r="C5" s="85"/>
      <c r="E5" s="84" t="s">
        <v>199</v>
      </c>
      <c r="F5" s="84"/>
      <c r="G5" s="85"/>
      <c r="H5" s="66"/>
      <c r="I5" s="100"/>
    </row>
    <row r="6" spans="1:9" x14ac:dyDescent="0.25">
      <c r="A6" s="83" t="s">
        <v>196</v>
      </c>
      <c r="B6" s="84"/>
      <c r="C6" s="85"/>
      <c r="E6" s="84" t="s">
        <v>200</v>
      </c>
      <c r="F6" s="84"/>
      <c r="G6" s="85"/>
      <c r="H6" s="66"/>
      <c r="I6" s="100"/>
    </row>
    <row r="7" spans="1:9" x14ac:dyDescent="0.25">
      <c r="A7" s="83" t="s">
        <v>197</v>
      </c>
      <c r="B7" s="84"/>
      <c r="C7" s="85"/>
      <c r="E7" s="84" t="s">
        <v>228</v>
      </c>
      <c r="F7" s="84"/>
      <c r="G7" s="85"/>
      <c r="H7" s="66"/>
      <c r="I7" s="100"/>
    </row>
    <row r="8" spans="1:9" x14ac:dyDescent="0.25">
      <c r="A8" s="86" t="s">
        <v>198</v>
      </c>
      <c r="B8" s="87"/>
      <c r="C8" s="88"/>
      <c r="D8" s="86"/>
      <c r="E8" s="87" t="s">
        <v>275</v>
      </c>
      <c r="F8" s="87"/>
      <c r="G8" s="88"/>
      <c r="H8" s="66"/>
      <c r="I8" s="100"/>
    </row>
    <row r="9" spans="1:9" ht="15" customHeight="1" x14ac:dyDescent="0.25">
      <c r="A9" s="83" t="s">
        <v>201</v>
      </c>
      <c r="B9" s="84"/>
      <c r="C9" s="84"/>
      <c r="D9" s="84"/>
      <c r="E9" s="84"/>
      <c r="F9" s="84"/>
      <c r="G9" s="85"/>
      <c r="H9" s="66"/>
      <c r="I9" s="100"/>
    </row>
    <row r="10" spans="1:9" x14ac:dyDescent="0.25">
      <c r="A10" s="83" t="s">
        <v>202</v>
      </c>
      <c r="B10" s="84"/>
      <c r="C10" s="84"/>
      <c r="D10" s="84"/>
      <c r="E10" s="84"/>
      <c r="F10" s="84"/>
      <c r="G10" s="85"/>
      <c r="H10" s="66"/>
      <c r="I10" s="100"/>
    </row>
    <row r="11" spans="1:9" x14ac:dyDescent="0.25">
      <c r="A11" s="83" t="s">
        <v>203</v>
      </c>
      <c r="B11" s="84"/>
      <c r="C11" s="84"/>
      <c r="D11" s="84"/>
      <c r="E11" s="84"/>
      <c r="F11" s="84"/>
      <c r="G11" s="85"/>
      <c r="H11" s="66"/>
      <c r="I11" s="100"/>
    </row>
    <row r="12" spans="1:9" x14ac:dyDescent="0.25">
      <c r="A12" s="83" t="s">
        <v>204</v>
      </c>
      <c r="B12" s="84"/>
      <c r="C12" s="84"/>
      <c r="D12" s="84"/>
      <c r="E12" s="84"/>
      <c r="F12" s="84"/>
      <c r="G12" s="85"/>
      <c r="H12" s="66"/>
      <c r="I12" s="100"/>
    </row>
    <row r="13" spans="1:9" x14ac:dyDescent="0.25">
      <c r="A13" s="83" t="s">
        <v>205</v>
      </c>
      <c r="B13" s="84"/>
      <c r="C13" s="84"/>
      <c r="D13" s="84"/>
      <c r="E13" s="84"/>
      <c r="F13" s="84"/>
      <c r="G13" s="85"/>
      <c r="H13" s="66"/>
      <c r="I13" s="100"/>
    </row>
    <row r="14" spans="1:9" x14ac:dyDescent="0.25">
      <c r="A14" s="3" t="s">
        <v>100</v>
      </c>
      <c r="B14" s="3" t="s">
        <v>180</v>
      </c>
      <c r="C14" s="3" t="s">
        <v>151</v>
      </c>
      <c r="D14" s="3" t="s">
        <v>52</v>
      </c>
      <c r="E14" s="3" t="s">
        <v>117</v>
      </c>
      <c r="F14" s="3" t="s">
        <v>119</v>
      </c>
      <c r="G14" s="3" t="s">
        <v>120</v>
      </c>
      <c r="I14" s="100"/>
    </row>
    <row r="15" spans="1:9" x14ac:dyDescent="0.25">
      <c r="A15" s="10">
        <v>1</v>
      </c>
      <c r="B15" s="79" t="s">
        <v>282</v>
      </c>
      <c r="C15" s="3"/>
      <c r="D15" s="3"/>
      <c r="E15" s="3"/>
      <c r="F15" s="3"/>
      <c r="G15" s="97"/>
      <c r="I15" s="100"/>
    </row>
    <row r="16" spans="1:9" x14ac:dyDescent="0.25">
      <c r="A16" s="14"/>
      <c r="B16" s="14" t="s">
        <v>62</v>
      </c>
      <c r="C16" s="14"/>
      <c r="D16" s="14"/>
      <c r="E16" s="14"/>
      <c r="F16" s="14"/>
      <c r="G16" s="95"/>
      <c r="I16" s="100"/>
    </row>
    <row r="17" spans="1:9" x14ac:dyDescent="0.25">
      <c r="A17" s="14"/>
      <c r="B17" s="14" t="s">
        <v>63</v>
      </c>
      <c r="C17" s="14"/>
      <c r="D17" s="14"/>
      <c r="E17" s="14"/>
      <c r="F17" s="14"/>
      <c r="G17" s="95"/>
      <c r="I17" s="100"/>
    </row>
    <row r="18" spans="1:9" x14ac:dyDescent="0.25">
      <c r="A18" s="14"/>
      <c r="B18" s="14" t="s">
        <v>207</v>
      </c>
      <c r="C18" s="14"/>
      <c r="D18" s="14"/>
      <c r="E18" s="14"/>
      <c r="F18" s="14"/>
      <c r="G18" s="96"/>
      <c r="I18" s="100"/>
    </row>
    <row r="19" spans="1:9" x14ac:dyDescent="0.25">
      <c r="A19" s="15"/>
      <c r="B19" s="15"/>
      <c r="C19" s="15"/>
      <c r="D19" s="15"/>
      <c r="E19" s="15"/>
      <c r="F19" s="15"/>
      <c r="G19" s="116" t="s">
        <v>280</v>
      </c>
      <c r="I19" s="100"/>
    </row>
    <row r="20" spans="1:9" x14ac:dyDescent="0.25">
      <c r="A20" s="15"/>
      <c r="B20" s="103" t="s">
        <v>278</v>
      </c>
      <c r="C20" s="15"/>
      <c r="D20" s="15"/>
      <c r="E20" s="15"/>
      <c r="F20" s="15"/>
      <c r="G20" s="114"/>
      <c r="I20" s="100"/>
    </row>
    <row r="21" spans="1:9" x14ac:dyDescent="0.25">
      <c r="A21" s="15"/>
      <c r="B21" s="115" t="s">
        <v>279</v>
      </c>
      <c r="C21" s="15"/>
      <c r="D21" s="15"/>
      <c r="E21" s="15"/>
      <c r="F21" s="15"/>
      <c r="G21" s="114"/>
      <c r="I21" s="100"/>
    </row>
    <row r="22" spans="1:9" x14ac:dyDescent="0.25">
      <c r="F22" s="226" t="s">
        <v>219</v>
      </c>
      <c r="G22" s="226"/>
      <c r="I22" s="100"/>
    </row>
    <row r="23" spans="1:9" ht="53.25" customHeight="1" x14ac:dyDescent="0.25">
      <c r="A23" s="228" t="s">
        <v>218</v>
      </c>
      <c r="B23" s="228"/>
      <c r="C23" s="228"/>
      <c r="D23" s="228"/>
      <c r="E23" s="228"/>
      <c r="I23" s="100"/>
    </row>
    <row r="24" spans="1:9" ht="34.5" customHeight="1" x14ac:dyDescent="0.25">
      <c r="I24" s="100"/>
    </row>
    <row r="25" spans="1:9" x14ac:dyDescent="0.25">
      <c r="I25" s="100"/>
    </row>
    <row r="26" spans="1:9" x14ac:dyDescent="0.25">
      <c r="I26" s="100"/>
    </row>
    <row r="27" spans="1:9" x14ac:dyDescent="0.25">
      <c r="A27" t="s">
        <v>221</v>
      </c>
      <c r="I27" s="100"/>
    </row>
    <row r="28" spans="1:9" x14ac:dyDescent="0.25">
      <c r="I28" s="100"/>
    </row>
    <row r="29" spans="1:9" x14ac:dyDescent="0.25">
      <c r="A29" t="s">
        <v>220</v>
      </c>
      <c r="I29" s="100"/>
    </row>
    <row r="30" spans="1:9" ht="24" customHeight="1" thickBot="1" x14ac:dyDescent="0.3">
      <c r="A30" s="229" t="s">
        <v>222</v>
      </c>
      <c r="B30" s="229"/>
      <c r="C30" s="229"/>
      <c r="D30" s="229"/>
      <c r="E30" s="229"/>
      <c r="F30" s="229"/>
      <c r="G30" s="229"/>
      <c r="I30" s="100"/>
    </row>
    <row r="31" spans="1:9" x14ac:dyDescent="0.25">
      <c r="A31" s="92"/>
      <c r="B31" s="92"/>
      <c r="C31" s="92"/>
      <c r="D31" s="92"/>
      <c r="E31" s="92"/>
      <c r="F31" s="92"/>
      <c r="G31" s="92"/>
      <c r="I31" s="100"/>
    </row>
    <row r="32" spans="1:9" ht="15.75" x14ac:dyDescent="0.25">
      <c r="A32" s="227" t="s">
        <v>223</v>
      </c>
      <c r="B32" s="227"/>
      <c r="C32" s="227"/>
      <c r="D32" s="227"/>
      <c r="E32" s="227"/>
      <c r="F32" s="227"/>
      <c r="G32" s="227"/>
      <c r="I32" s="100"/>
    </row>
    <row r="33" spans="1:9" ht="15.75" x14ac:dyDescent="0.25">
      <c r="A33" s="227" t="s">
        <v>224</v>
      </c>
      <c r="B33" s="227"/>
      <c r="C33" s="227"/>
      <c r="D33" s="227"/>
      <c r="E33" s="227"/>
      <c r="F33" s="227"/>
      <c r="G33" s="227"/>
      <c r="I33" s="100"/>
    </row>
    <row r="34" spans="1:9" x14ac:dyDescent="0.25">
      <c r="A34" t="s">
        <v>227</v>
      </c>
      <c r="C34" t="s">
        <v>225</v>
      </c>
      <c r="F34" t="s">
        <v>226</v>
      </c>
      <c r="I34" s="100"/>
    </row>
    <row r="35" spans="1:9" ht="15.75" thickBot="1" x14ac:dyDescent="0.3">
      <c r="A35" s="93"/>
      <c r="B35" s="93"/>
      <c r="C35" s="93"/>
      <c r="D35" s="93"/>
      <c r="E35" s="93"/>
      <c r="F35" s="93"/>
      <c r="G35" s="93"/>
      <c r="I35" s="100"/>
    </row>
  </sheetData>
  <mergeCells count="6">
    <mergeCell ref="A33:G33"/>
    <mergeCell ref="A2:G2"/>
    <mergeCell ref="F22:G22"/>
    <mergeCell ref="A23:E23"/>
    <mergeCell ref="A30:G30"/>
    <mergeCell ref="A32:G32"/>
  </mergeCells>
  <hyperlinks>
    <hyperlink ref="H1" location="'CFM Menu'!A1" display="Back"/>
  </hyperlinks>
  <pageMargins left="0.7" right="0.36" top="0.5" bottom="0.43"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P39"/>
  <sheetViews>
    <sheetView topLeftCell="A4" workbookViewId="0">
      <selection activeCell="C30" sqref="C30"/>
    </sheetView>
  </sheetViews>
  <sheetFormatPr defaultRowHeight="15" x14ac:dyDescent="0.25"/>
  <cols>
    <col min="2" max="2" width="15.7109375" customWidth="1"/>
    <col min="3" max="3" width="30.7109375" customWidth="1"/>
    <col min="4" max="4" width="15.7109375" customWidth="1"/>
    <col min="5" max="5" width="12" customWidth="1"/>
    <col min="6" max="7" width="10.7109375" customWidth="1"/>
    <col min="8" max="8" width="38.5703125" customWidth="1"/>
    <col min="9" max="9" width="108.5703125" customWidth="1"/>
    <col min="10" max="10" width="53.85546875" bestFit="1" customWidth="1"/>
    <col min="12" max="12" width="10.42578125" customWidth="1"/>
  </cols>
  <sheetData>
    <row r="1" spans="2:16" s="53" customFormat="1" ht="21" customHeight="1" x14ac:dyDescent="0.35">
      <c r="B1" s="196" t="s">
        <v>134</v>
      </c>
      <c r="C1" s="196"/>
      <c r="D1" s="196"/>
      <c r="E1" s="196"/>
      <c r="F1" s="196"/>
      <c r="G1" s="196"/>
      <c r="H1" s="172"/>
      <c r="I1" s="172"/>
      <c r="K1"/>
      <c r="L1"/>
      <c r="M1"/>
      <c r="N1"/>
      <c r="O1"/>
      <c r="P1"/>
    </row>
    <row r="2" spans="2:16" ht="18.75" x14ac:dyDescent="0.3">
      <c r="J2" s="24" t="s">
        <v>258</v>
      </c>
    </row>
    <row r="3" spans="2:16" x14ac:dyDescent="0.25">
      <c r="B3" s="17" t="s">
        <v>93</v>
      </c>
      <c r="C3" s="42" t="s">
        <v>94</v>
      </c>
      <c r="D3" s="17"/>
      <c r="E3" s="17" t="s">
        <v>13</v>
      </c>
      <c r="F3" s="184">
        <v>1101</v>
      </c>
      <c r="J3" t="s">
        <v>442</v>
      </c>
    </row>
    <row r="4" spans="2:16" ht="15" customHeight="1" x14ac:dyDescent="0.25">
      <c r="J4" s="228" t="s">
        <v>448</v>
      </c>
    </row>
    <row r="5" spans="2:16" ht="18.75" x14ac:dyDescent="0.3">
      <c r="B5" s="195" t="s">
        <v>399</v>
      </c>
      <c r="C5" s="195"/>
      <c r="D5" s="195"/>
      <c r="E5" s="195"/>
      <c r="F5" s="195"/>
      <c r="G5" s="195"/>
      <c r="J5" s="228"/>
    </row>
    <row r="6" spans="2:16" ht="15.75" x14ac:dyDescent="0.25">
      <c r="B6" s="227" t="s">
        <v>400</v>
      </c>
      <c r="C6" s="227"/>
      <c r="D6" s="227"/>
      <c r="E6" s="227"/>
      <c r="F6" s="227"/>
      <c r="G6" s="227"/>
      <c r="J6" s="228"/>
    </row>
    <row r="7" spans="2:16" ht="15.75" x14ac:dyDescent="0.25">
      <c r="B7" s="227" t="s">
        <v>227</v>
      </c>
      <c r="C7" s="227"/>
      <c r="D7" s="227"/>
      <c r="E7" s="227"/>
      <c r="F7" s="227"/>
      <c r="G7" s="227"/>
      <c r="J7" s="228"/>
    </row>
    <row r="8" spans="2:16" ht="18.75" x14ac:dyDescent="0.3">
      <c r="B8" s="195" t="s">
        <v>401</v>
      </c>
      <c r="C8" s="195"/>
      <c r="D8" s="195"/>
      <c r="E8" s="195"/>
      <c r="F8" s="195"/>
      <c r="G8" s="195"/>
      <c r="J8" s="228"/>
    </row>
    <row r="9" spans="2:16" ht="15.75" x14ac:dyDescent="0.25">
      <c r="B9" s="227" t="s">
        <v>402</v>
      </c>
      <c r="C9" s="227"/>
      <c r="D9" s="227"/>
      <c r="E9" s="227"/>
      <c r="F9" s="227"/>
      <c r="G9" s="227"/>
      <c r="J9" s="228"/>
    </row>
    <row r="10" spans="2:16" ht="15.75" x14ac:dyDescent="0.25">
      <c r="B10" s="227" t="s">
        <v>403</v>
      </c>
      <c r="C10" s="227"/>
      <c r="D10" s="227"/>
      <c r="E10" s="227"/>
      <c r="F10" s="227"/>
      <c r="G10" s="227"/>
      <c r="J10" s="228"/>
    </row>
    <row r="11" spans="2:16" ht="15.75" x14ac:dyDescent="0.25">
      <c r="B11" s="231"/>
      <c r="C11" s="231"/>
      <c r="D11" s="231"/>
      <c r="E11" s="231"/>
      <c r="F11" s="231"/>
      <c r="G11" s="231"/>
      <c r="J11" s="228"/>
      <c r="K11" s="15"/>
    </row>
    <row r="12" spans="2:16" ht="22.5" customHeight="1" x14ac:dyDescent="0.25">
      <c r="B12" s="232" t="s">
        <v>404</v>
      </c>
      <c r="C12" s="232"/>
      <c r="D12" s="232"/>
      <c r="E12" s="232"/>
      <c r="F12" s="232"/>
      <c r="G12" s="232"/>
      <c r="H12" s="17" t="s">
        <v>435</v>
      </c>
      <c r="I12" s="17"/>
      <c r="J12" s="228"/>
      <c r="K12" s="15"/>
    </row>
    <row r="13" spans="2:16" x14ac:dyDescent="0.25">
      <c r="B13" s="233"/>
      <c r="C13" s="233"/>
      <c r="D13" s="233"/>
      <c r="E13" s="233"/>
      <c r="F13" s="233"/>
      <c r="G13" s="233"/>
      <c r="J13" s="44" t="s">
        <v>436</v>
      </c>
      <c r="K13" s="15"/>
    </row>
    <row r="14" spans="2:16" s="2" customFormat="1" x14ac:dyDescent="0.25">
      <c r="B14" s="163" t="s">
        <v>394</v>
      </c>
      <c r="C14" s="163" t="s">
        <v>96</v>
      </c>
      <c r="D14" s="163" t="s">
        <v>396</v>
      </c>
      <c r="E14" s="163" t="s">
        <v>395</v>
      </c>
      <c r="F14" s="163" t="s">
        <v>397</v>
      </c>
      <c r="G14" s="163" t="s">
        <v>398</v>
      </c>
      <c r="J14" s="230" t="s">
        <v>438</v>
      </c>
      <c r="K14" s="162"/>
    </row>
    <row r="15" spans="2:16" x14ac:dyDescent="0.25">
      <c r="B15" s="17" t="s">
        <v>405</v>
      </c>
      <c r="C15" s="17" t="s">
        <v>445</v>
      </c>
      <c r="F15" s="164">
        <v>0</v>
      </c>
      <c r="G15" s="178">
        <v>0</v>
      </c>
      <c r="J15" s="230"/>
    </row>
    <row r="16" spans="2:16" s="2" customFormat="1" x14ac:dyDescent="0.25">
      <c r="B16" s="165" t="s">
        <v>405</v>
      </c>
      <c r="C16" s="162" t="s">
        <v>406</v>
      </c>
      <c r="D16" s="162" t="s">
        <v>407</v>
      </c>
      <c r="E16" s="165" t="s">
        <v>300</v>
      </c>
      <c r="F16" s="166">
        <v>11800</v>
      </c>
      <c r="G16" s="162"/>
      <c r="H16" s="2">
        <f>F16/118%*18%*16/365</f>
        <v>78.904109589041099</v>
      </c>
      <c r="J16" s="230"/>
      <c r="K16" s="162"/>
    </row>
    <row r="17" spans="2:11" x14ac:dyDescent="0.25">
      <c r="B17" s="167" t="s">
        <v>408</v>
      </c>
      <c r="C17" t="s">
        <v>409</v>
      </c>
      <c r="D17" t="s">
        <v>410</v>
      </c>
      <c r="E17" s="168" t="s">
        <v>300</v>
      </c>
      <c r="F17" s="179">
        <f>F16/118%*18%*16/365</f>
        <v>78.904109589041099</v>
      </c>
      <c r="G17" s="164" t="s">
        <v>449</v>
      </c>
      <c r="I17" t="s">
        <v>455</v>
      </c>
      <c r="J17" s="230"/>
      <c r="K17" s="15"/>
    </row>
    <row r="18" spans="2:11" x14ac:dyDescent="0.25">
      <c r="B18" s="167"/>
      <c r="F18" s="169"/>
      <c r="G18" s="164"/>
      <c r="J18" s="174" t="s">
        <v>437</v>
      </c>
      <c r="K18" s="15"/>
    </row>
    <row r="19" spans="2:11" x14ac:dyDescent="0.25">
      <c r="B19" s="167" t="s">
        <v>411</v>
      </c>
      <c r="C19" s="162" t="s">
        <v>406</v>
      </c>
      <c r="D19" s="162" t="s">
        <v>407</v>
      </c>
      <c r="E19" t="s">
        <v>300</v>
      </c>
      <c r="F19" s="170">
        <v>11800</v>
      </c>
      <c r="G19" s="164"/>
      <c r="J19" s="230" t="s">
        <v>439</v>
      </c>
      <c r="K19" s="15"/>
    </row>
    <row r="20" spans="2:11" x14ac:dyDescent="0.25">
      <c r="B20" s="167" t="s">
        <v>412</v>
      </c>
      <c r="C20" t="s">
        <v>409</v>
      </c>
      <c r="D20" t="s">
        <v>410</v>
      </c>
      <c r="E20" t="s">
        <v>300</v>
      </c>
      <c r="F20" s="179">
        <f>F19/118%*18%*(16+28+13)/365</f>
        <v>281.09589041095893</v>
      </c>
      <c r="G20" s="164" t="s">
        <v>454</v>
      </c>
      <c r="I20" t="s">
        <v>456</v>
      </c>
      <c r="J20" s="230"/>
      <c r="K20" s="15"/>
    </row>
    <row r="21" spans="2:11" x14ac:dyDescent="0.25">
      <c r="B21" s="167"/>
      <c r="F21" s="169"/>
      <c r="G21" s="164"/>
      <c r="J21" s="230"/>
      <c r="K21" s="15"/>
    </row>
    <row r="22" spans="2:11" x14ac:dyDescent="0.25">
      <c r="B22" s="167" t="s">
        <v>413</v>
      </c>
      <c r="C22" s="162" t="s">
        <v>406</v>
      </c>
      <c r="D22" s="162" t="s">
        <v>407</v>
      </c>
      <c r="E22" t="s">
        <v>300</v>
      </c>
      <c r="F22" s="170">
        <v>11800</v>
      </c>
      <c r="G22" s="164"/>
      <c r="J22" s="230" t="s">
        <v>440</v>
      </c>
      <c r="K22" s="15"/>
    </row>
    <row r="23" spans="2:11" x14ac:dyDescent="0.25">
      <c r="B23" s="167" t="s">
        <v>414</v>
      </c>
      <c r="C23" t="s">
        <v>409</v>
      </c>
      <c r="D23" t="s">
        <v>410</v>
      </c>
      <c r="E23" t="s">
        <v>300</v>
      </c>
      <c r="F23" s="179">
        <f>F22/118%*18%*(16+28+31+13+31+16)/365</f>
        <v>665.7534246575342</v>
      </c>
      <c r="G23" s="171" t="s">
        <v>457</v>
      </c>
      <c r="I23" t="s">
        <v>458</v>
      </c>
      <c r="J23" s="230"/>
      <c r="K23" s="15"/>
    </row>
    <row r="24" spans="2:11" ht="30" x14ac:dyDescent="0.25">
      <c r="B24" s="168"/>
      <c r="F24" s="169"/>
      <c r="G24" s="164"/>
      <c r="J24" s="173" t="s">
        <v>441</v>
      </c>
      <c r="K24" s="15"/>
    </row>
    <row r="25" spans="2:11" x14ac:dyDescent="0.25">
      <c r="B25" s="167" t="s">
        <v>320</v>
      </c>
      <c r="C25" s="162" t="s">
        <v>406</v>
      </c>
      <c r="D25" s="162" t="s">
        <v>407</v>
      </c>
      <c r="E25" t="s">
        <v>300</v>
      </c>
      <c r="F25" s="170">
        <v>11800</v>
      </c>
      <c r="G25" s="164"/>
      <c r="J25" s="178" t="s">
        <v>446</v>
      </c>
      <c r="K25" s="15"/>
    </row>
    <row r="26" spans="2:11" x14ac:dyDescent="0.25">
      <c r="B26" s="167" t="s">
        <v>415</v>
      </c>
      <c r="C26" t="s">
        <v>409</v>
      </c>
      <c r="D26" t="s">
        <v>410</v>
      </c>
      <c r="E26" t="s">
        <v>300</v>
      </c>
      <c r="F26" s="179">
        <f>F25/118%*18%*(16+28+31+30+13+31+30+16+30+15)/365</f>
        <v>1183.5616438356165</v>
      </c>
      <c r="G26" s="164" t="s">
        <v>452</v>
      </c>
      <c r="I26" t="s">
        <v>459</v>
      </c>
      <c r="K26" s="15"/>
    </row>
    <row r="27" spans="2:11" x14ac:dyDescent="0.25">
      <c r="F27" s="164"/>
      <c r="G27" s="164"/>
      <c r="K27" s="15"/>
    </row>
    <row r="28" spans="2:11" x14ac:dyDescent="0.25">
      <c r="B28" s="167" t="s">
        <v>416</v>
      </c>
      <c r="C28" t="s">
        <v>417</v>
      </c>
      <c r="D28" t="s">
        <v>418</v>
      </c>
      <c r="E28" t="s">
        <v>322</v>
      </c>
      <c r="F28" s="164"/>
      <c r="G28" s="164">
        <f>SUM(F16:F26)</f>
        <v>49409.315068493153</v>
      </c>
      <c r="K28" s="15"/>
    </row>
    <row r="29" spans="2:11" x14ac:dyDescent="0.25">
      <c r="B29" s="167" t="s">
        <v>416</v>
      </c>
      <c r="C29" s="162" t="s">
        <v>419</v>
      </c>
      <c r="D29" s="162" t="s">
        <v>407</v>
      </c>
      <c r="E29" t="s">
        <v>322</v>
      </c>
      <c r="F29" s="170">
        <v>11800</v>
      </c>
      <c r="G29" s="164"/>
      <c r="K29" s="15"/>
    </row>
    <row r="30" spans="2:11" x14ac:dyDescent="0.25">
      <c r="B30" s="167" t="s">
        <v>420</v>
      </c>
      <c r="C30" t="s">
        <v>417</v>
      </c>
      <c r="D30" t="s">
        <v>418</v>
      </c>
      <c r="E30" t="s">
        <v>300</v>
      </c>
      <c r="F30" s="164"/>
      <c r="G30" s="164">
        <v>100000</v>
      </c>
      <c r="K30" s="15"/>
    </row>
    <row r="31" spans="2:11" x14ac:dyDescent="0.25">
      <c r="C31" t="s">
        <v>421</v>
      </c>
      <c r="F31" s="164"/>
      <c r="G31" s="164"/>
      <c r="K31" s="15"/>
    </row>
    <row r="32" spans="2:11" x14ac:dyDescent="0.25">
      <c r="F32" s="164"/>
      <c r="G32" s="164"/>
      <c r="K32" s="15"/>
    </row>
    <row r="33" spans="2:11" x14ac:dyDescent="0.25">
      <c r="B33" s="167" t="s">
        <v>422</v>
      </c>
      <c r="C33" s="162" t="s">
        <v>406</v>
      </c>
      <c r="D33" s="162" t="s">
        <v>407</v>
      </c>
      <c r="E33" t="s">
        <v>322</v>
      </c>
      <c r="F33" s="170">
        <v>11800</v>
      </c>
      <c r="G33" s="164"/>
      <c r="K33" s="15"/>
    </row>
    <row r="34" spans="2:11" x14ac:dyDescent="0.25">
      <c r="F34" s="180">
        <f>SUM(F16:F33)</f>
        <v>73009.315068493161</v>
      </c>
      <c r="G34" s="180">
        <f>SUM(G16:G33)</f>
        <v>149409.31506849316</v>
      </c>
      <c r="K34" s="15"/>
    </row>
    <row r="35" spans="2:11" x14ac:dyDescent="0.25">
      <c r="B35" s="17" t="s">
        <v>423</v>
      </c>
      <c r="C35" s="17" t="s">
        <v>443</v>
      </c>
      <c r="F35" s="181">
        <f>G34-F34</f>
        <v>76400</v>
      </c>
      <c r="G35" s="151"/>
      <c r="K35" s="15"/>
    </row>
    <row r="36" spans="2:11" x14ac:dyDescent="0.25">
      <c r="F36" s="182">
        <f>SUM(F34,F35)</f>
        <v>149409.31506849316</v>
      </c>
      <c r="G36" s="182">
        <f>SUM(G34:G35)</f>
        <v>149409.31506849316</v>
      </c>
      <c r="K36" s="15"/>
    </row>
    <row r="37" spans="2:11" x14ac:dyDescent="0.25">
      <c r="F37" s="183"/>
      <c r="G37" s="183"/>
      <c r="K37" s="15"/>
    </row>
    <row r="38" spans="2:11" x14ac:dyDescent="0.25">
      <c r="B38" s="17" t="s">
        <v>444</v>
      </c>
      <c r="C38" s="17" t="s">
        <v>445</v>
      </c>
      <c r="F38" s="164"/>
      <c r="G38" s="178">
        <v>80000</v>
      </c>
    </row>
    <row r="39" spans="2:11" x14ac:dyDescent="0.25">
      <c r="F39" s="164"/>
      <c r="G39" s="164"/>
    </row>
  </sheetData>
  <mergeCells count="14">
    <mergeCell ref="J14:J17"/>
    <mergeCell ref="J19:J21"/>
    <mergeCell ref="J22:J23"/>
    <mergeCell ref="B1:G1"/>
    <mergeCell ref="J4:J12"/>
    <mergeCell ref="B11:G11"/>
    <mergeCell ref="B12:G12"/>
    <mergeCell ref="B13:G13"/>
    <mergeCell ref="B5:G5"/>
    <mergeCell ref="B6:G6"/>
    <mergeCell ref="B7:G7"/>
    <mergeCell ref="B8:G8"/>
    <mergeCell ref="B9:G9"/>
    <mergeCell ref="B10:G10"/>
  </mergeCells>
  <pageMargins left="0.7" right="0.7" top="0.75" bottom="0.75" header="0.3" footer="0.3"/>
  <pageSetup orientation="portrait" r:id="rId1"/>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36"/>
  <sheetViews>
    <sheetView topLeftCell="B7" zoomScale="115" zoomScaleNormal="115" workbookViewId="0">
      <selection activeCell="C36" sqref="C36"/>
    </sheetView>
  </sheetViews>
  <sheetFormatPr defaultRowHeight="15" x14ac:dyDescent="0.25"/>
  <cols>
    <col min="2" max="2" width="15.7109375" customWidth="1"/>
    <col min="3" max="3" width="38.42578125" bestFit="1" customWidth="1"/>
    <col min="4" max="5" width="15.7109375" customWidth="1"/>
    <col min="6" max="7" width="10.7109375" customWidth="1"/>
    <col min="8" max="8" width="39.5703125" customWidth="1"/>
    <col min="9" max="9" width="53.85546875" hidden="1" customWidth="1"/>
    <col min="11" max="11" width="10.42578125" customWidth="1"/>
  </cols>
  <sheetData>
    <row r="1" spans="2:15" s="53" customFormat="1" ht="21" customHeight="1" x14ac:dyDescent="0.35">
      <c r="B1" s="196" t="s">
        <v>134</v>
      </c>
      <c r="C1" s="196"/>
      <c r="D1" s="196"/>
      <c r="E1" s="196"/>
      <c r="F1" s="196"/>
      <c r="G1" s="196"/>
      <c r="H1" s="172"/>
      <c r="J1"/>
      <c r="K1"/>
      <c r="L1"/>
      <c r="M1"/>
      <c r="N1"/>
      <c r="O1"/>
    </row>
    <row r="2" spans="2:15" ht="18.75" x14ac:dyDescent="0.3">
      <c r="I2" s="24" t="s">
        <v>258</v>
      </c>
    </row>
    <row r="3" spans="2:15" x14ac:dyDescent="0.25">
      <c r="B3" s="17" t="s">
        <v>93</v>
      </c>
      <c r="C3" s="42" t="s">
        <v>94</v>
      </c>
      <c r="D3" s="17"/>
      <c r="E3" s="17" t="s">
        <v>13</v>
      </c>
      <c r="F3" s="184">
        <v>1101</v>
      </c>
      <c r="I3" t="s">
        <v>442</v>
      </c>
    </row>
    <row r="4" spans="2:15" ht="15" customHeight="1" x14ac:dyDescent="0.25">
      <c r="I4" s="228" t="s">
        <v>448</v>
      </c>
    </row>
    <row r="5" spans="2:15" ht="18.75" x14ac:dyDescent="0.3">
      <c r="B5" s="195" t="s">
        <v>399</v>
      </c>
      <c r="C5" s="195"/>
      <c r="D5" s="195"/>
      <c r="E5" s="195"/>
      <c r="F5" s="195"/>
      <c r="G5" s="195"/>
      <c r="I5" s="228"/>
    </row>
    <row r="6" spans="2:15" ht="15.75" x14ac:dyDescent="0.25">
      <c r="B6" s="227" t="s">
        <v>400</v>
      </c>
      <c r="C6" s="227"/>
      <c r="D6" s="227"/>
      <c r="E6" s="227"/>
      <c r="F6" s="227"/>
      <c r="G6" s="227"/>
      <c r="I6" s="228"/>
    </row>
    <row r="7" spans="2:15" ht="15.75" x14ac:dyDescent="0.25">
      <c r="B7" s="227" t="s">
        <v>227</v>
      </c>
      <c r="C7" s="227"/>
      <c r="D7" s="227"/>
      <c r="E7" s="227"/>
      <c r="F7" s="227"/>
      <c r="G7" s="227"/>
      <c r="I7" s="228"/>
    </row>
    <row r="8" spans="2:15" ht="18.75" x14ac:dyDescent="0.3">
      <c r="B8" s="195" t="s">
        <v>401</v>
      </c>
      <c r="C8" s="195"/>
      <c r="D8" s="195"/>
      <c r="E8" s="195"/>
      <c r="F8" s="195"/>
      <c r="G8" s="195"/>
      <c r="I8" s="228"/>
    </row>
    <row r="9" spans="2:15" ht="15.75" x14ac:dyDescent="0.25">
      <c r="B9" s="227" t="s">
        <v>402</v>
      </c>
      <c r="C9" s="227"/>
      <c r="D9" s="227"/>
      <c r="E9" s="227"/>
      <c r="F9" s="227"/>
      <c r="G9" s="227"/>
      <c r="I9" s="228"/>
    </row>
    <row r="10" spans="2:15" ht="15.75" x14ac:dyDescent="0.25">
      <c r="B10" s="227" t="s">
        <v>403</v>
      </c>
      <c r="C10" s="227"/>
      <c r="D10" s="227"/>
      <c r="E10" s="227"/>
      <c r="F10" s="227"/>
      <c r="G10" s="227"/>
      <c r="I10" s="228"/>
    </row>
    <row r="11" spans="2:15" ht="15.75" x14ac:dyDescent="0.25">
      <c r="B11" s="231"/>
      <c r="C11" s="231"/>
      <c r="D11" s="231"/>
      <c r="E11" s="231"/>
      <c r="F11" s="231"/>
      <c r="G11" s="231"/>
      <c r="I11" s="228"/>
      <c r="J11" s="15"/>
    </row>
    <row r="12" spans="2:15" ht="22.5" customHeight="1" x14ac:dyDescent="0.25">
      <c r="B12" s="232" t="s">
        <v>467</v>
      </c>
      <c r="C12" s="232"/>
      <c r="D12" s="232"/>
      <c r="E12" s="232"/>
      <c r="F12" s="232"/>
      <c r="G12" s="232"/>
      <c r="H12" s="17"/>
      <c r="I12" s="228"/>
      <c r="J12" s="15"/>
    </row>
    <row r="13" spans="2:15" x14ac:dyDescent="0.25">
      <c r="B13" s="233"/>
      <c r="C13" s="233"/>
      <c r="D13" s="233"/>
      <c r="E13" s="233"/>
      <c r="F13" s="233"/>
      <c r="G13" s="233"/>
      <c r="I13" s="44" t="s">
        <v>436</v>
      </c>
      <c r="J13" s="15"/>
    </row>
    <row r="14" spans="2:15" s="2" customFormat="1" x14ac:dyDescent="0.25">
      <c r="B14" s="163" t="s">
        <v>394</v>
      </c>
      <c r="C14" s="163" t="s">
        <v>96</v>
      </c>
      <c r="D14" s="163" t="s">
        <v>396</v>
      </c>
      <c r="E14" s="163" t="s">
        <v>395</v>
      </c>
      <c r="F14" s="163" t="s">
        <v>397</v>
      </c>
      <c r="G14" s="163" t="s">
        <v>398</v>
      </c>
      <c r="I14" s="230" t="s">
        <v>438</v>
      </c>
      <c r="J14" s="185"/>
    </row>
    <row r="15" spans="2:15" s="2" customFormat="1" hidden="1" x14ac:dyDescent="0.25">
      <c r="B15" s="165" t="s">
        <v>405</v>
      </c>
      <c r="C15" s="185" t="s">
        <v>406</v>
      </c>
      <c r="D15" s="185" t="s">
        <v>407</v>
      </c>
      <c r="E15" s="165" t="s">
        <v>300</v>
      </c>
      <c r="F15" s="166">
        <f>10000</f>
        <v>10000</v>
      </c>
      <c r="G15" s="185"/>
      <c r="I15" s="230"/>
      <c r="J15" s="185"/>
    </row>
    <row r="16" spans="2:15" hidden="1" x14ac:dyDescent="0.25">
      <c r="B16" s="167" t="s">
        <v>408</v>
      </c>
      <c r="C16" t="s">
        <v>409</v>
      </c>
      <c r="D16" t="s">
        <v>410</v>
      </c>
      <c r="E16" s="168" t="s">
        <v>300</v>
      </c>
      <c r="F16" s="179">
        <f>F15/118%*18%*16/365</f>
        <v>66.867889482238212</v>
      </c>
      <c r="H16" s="164" t="s">
        <v>449</v>
      </c>
      <c r="I16" s="230"/>
      <c r="J16" s="15"/>
    </row>
    <row r="17" spans="2:10" hidden="1" x14ac:dyDescent="0.25">
      <c r="B17" s="167"/>
      <c r="F17" s="169"/>
      <c r="G17" s="164"/>
      <c r="I17" s="174" t="s">
        <v>437</v>
      </c>
      <c r="J17" s="15"/>
    </row>
    <row r="18" spans="2:10" hidden="1" x14ac:dyDescent="0.25">
      <c r="B18" s="167" t="s">
        <v>411</v>
      </c>
      <c r="C18" s="185" t="s">
        <v>406</v>
      </c>
      <c r="D18" s="185" t="s">
        <v>407</v>
      </c>
      <c r="E18" t="s">
        <v>300</v>
      </c>
      <c r="F18" s="170">
        <f>10000</f>
        <v>10000</v>
      </c>
      <c r="G18" s="164"/>
      <c r="I18" s="230" t="s">
        <v>439</v>
      </c>
      <c r="J18" s="15"/>
    </row>
    <row r="19" spans="2:10" hidden="1" x14ac:dyDescent="0.25">
      <c r="B19" s="167" t="s">
        <v>412</v>
      </c>
      <c r="C19" t="s">
        <v>409</v>
      </c>
      <c r="D19" t="s">
        <v>410</v>
      </c>
      <c r="E19" t="s">
        <v>300</v>
      </c>
      <c r="F19" s="179">
        <f>F18/118%*18%*(16+28+13)/365</f>
        <v>238.21685628047368</v>
      </c>
      <c r="H19" s="164" t="s">
        <v>450</v>
      </c>
      <c r="I19" s="230"/>
      <c r="J19" s="15"/>
    </row>
    <row r="20" spans="2:10" hidden="1" x14ac:dyDescent="0.25">
      <c r="B20" s="167"/>
      <c r="F20" s="169"/>
      <c r="G20" s="164"/>
      <c r="I20" s="230"/>
      <c r="J20" s="15"/>
    </row>
    <row r="21" spans="2:10" hidden="1" x14ac:dyDescent="0.25">
      <c r="B21" s="167" t="s">
        <v>413</v>
      </c>
      <c r="C21" s="185" t="s">
        <v>406</v>
      </c>
      <c r="D21" s="185" t="s">
        <v>407</v>
      </c>
      <c r="E21" t="s">
        <v>300</v>
      </c>
      <c r="F21" s="170">
        <f>10000</f>
        <v>10000</v>
      </c>
      <c r="G21" s="164"/>
      <c r="I21" s="230" t="s">
        <v>440</v>
      </c>
      <c r="J21" s="15"/>
    </row>
    <row r="22" spans="2:10" hidden="1" x14ac:dyDescent="0.25">
      <c r="B22" s="167" t="s">
        <v>414</v>
      </c>
      <c r="C22" t="s">
        <v>409</v>
      </c>
      <c r="D22" t="s">
        <v>410</v>
      </c>
      <c r="E22" t="s">
        <v>300</v>
      </c>
      <c r="F22" s="179">
        <f>F21/118%*18%*(16+28+31+13+31+16)/365</f>
        <v>564.19781750638492</v>
      </c>
      <c r="H22" s="171" t="s">
        <v>451</v>
      </c>
      <c r="I22" s="230"/>
      <c r="J22" s="15"/>
    </row>
    <row r="23" spans="2:10" ht="13.5" hidden="1" customHeight="1" x14ac:dyDescent="0.25">
      <c r="B23" s="186"/>
      <c r="C23" s="17"/>
      <c r="F23" s="187">
        <f>SUM(F15:F22)</f>
        <v>30869.282563269095</v>
      </c>
      <c r="G23" s="188">
        <v>0</v>
      </c>
      <c r="I23" s="173" t="s">
        <v>441</v>
      </c>
      <c r="J23" s="15"/>
    </row>
    <row r="24" spans="2:10" hidden="1" x14ac:dyDescent="0.25">
      <c r="B24" s="186" t="s">
        <v>414</v>
      </c>
      <c r="C24" s="17" t="s">
        <v>453</v>
      </c>
      <c r="F24" s="189"/>
      <c r="G24" s="181">
        <v>30869</v>
      </c>
      <c r="I24" s="173"/>
      <c r="J24" s="15"/>
    </row>
    <row r="25" spans="2:10" hidden="1" x14ac:dyDescent="0.25">
      <c r="B25" s="186"/>
      <c r="F25" s="190">
        <f>SUM(F23:F24)</f>
        <v>30869.282563269095</v>
      </c>
      <c r="G25" s="182">
        <f>SUM(G23:G24)</f>
        <v>30869</v>
      </c>
      <c r="I25" s="173"/>
      <c r="J25" s="15"/>
    </row>
    <row r="26" spans="2:10" hidden="1" x14ac:dyDescent="0.25">
      <c r="B26" s="186"/>
      <c r="F26" s="191"/>
      <c r="G26" s="171"/>
      <c r="I26" s="173"/>
      <c r="J26" s="15"/>
    </row>
    <row r="27" spans="2:10" x14ac:dyDescent="0.25">
      <c r="B27" s="17" t="s">
        <v>444</v>
      </c>
      <c r="C27" s="17" t="s">
        <v>468</v>
      </c>
      <c r="F27" s="292">
        <v>0</v>
      </c>
      <c r="G27" s="171">
        <v>0</v>
      </c>
      <c r="I27" s="173"/>
      <c r="J27" s="15"/>
    </row>
    <row r="28" spans="2:10" x14ac:dyDescent="0.25">
      <c r="B28" s="167" t="s">
        <v>469</v>
      </c>
      <c r="C28" s="293" t="s">
        <v>470</v>
      </c>
      <c r="D28" s="185" t="s">
        <v>407</v>
      </c>
      <c r="E28" s="2" t="s">
        <v>322</v>
      </c>
      <c r="F28" s="170">
        <v>1475</v>
      </c>
      <c r="G28" s="164"/>
      <c r="I28" s="178" t="s">
        <v>446</v>
      </c>
      <c r="J28" s="15"/>
    </row>
    <row r="29" spans="2:10" x14ac:dyDescent="0.25">
      <c r="B29" s="167" t="s">
        <v>469</v>
      </c>
      <c r="C29" t="s">
        <v>472</v>
      </c>
      <c r="D29" s="2" t="s">
        <v>418</v>
      </c>
      <c r="E29" s="2" t="s">
        <v>322</v>
      </c>
      <c r="F29" s="179"/>
      <c r="G29">
        <v>1250</v>
      </c>
      <c r="H29" s="164"/>
      <c r="J29" s="15"/>
    </row>
    <row r="30" spans="2:10" x14ac:dyDescent="0.25">
      <c r="B30" s="167" t="s">
        <v>469</v>
      </c>
      <c r="C30" t="s">
        <v>471</v>
      </c>
      <c r="D30" s="2" t="s">
        <v>418</v>
      </c>
      <c r="E30" s="2" t="s">
        <v>322</v>
      </c>
      <c r="F30" s="179"/>
      <c r="G30">
        <v>225</v>
      </c>
      <c r="H30" s="164"/>
      <c r="J30" s="15"/>
    </row>
    <row r="31" spans="2:10" x14ac:dyDescent="0.25">
      <c r="B31" s="167"/>
      <c r="F31" s="179"/>
      <c r="H31" s="164"/>
      <c r="J31" s="15"/>
    </row>
    <row r="32" spans="2:10" x14ac:dyDescent="0.25">
      <c r="F32" s="180">
        <f>SUM(F27:F31)</f>
        <v>1475</v>
      </c>
      <c r="G32" s="180">
        <f>SUM(G27:G31)</f>
        <v>1475</v>
      </c>
      <c r="J32" s="15"/>
    </row>
    <row r="33" spans="2:10" x14ac:dyDescent="0.25">
      <c r="B33" s="17" t="s">
        <v>473</v>
      </c>
      <c r="C33" s="17" t="s">
        <v>443</v>
      </c>
      <c r="F33" s="181"/>
      <c r="G33" s="181">
        <v>0</v>
      </c>
      <c r="J33" s="15"/>
    </row>
    <row r="34" spans="2:10" x14ac:dyDescent="0.25">
      <c r="F34" s="182">
        <f>SUM(F32,F33)</f>
        <v>1475</v>
      </c>
      <c r="G34" s="182">
        <f>SUM(G32:G33)</f>
        <v>1475</v>
      </c>
      <c r="J34" s="15"/>
    </row>
    <row r="35" spans="2:10" x14ac:dyDescent="0.25">
      <c r="F35" s="183"/>
      <c r="G35" s="183"/>
      <c r="J35" s="15"/>
    </row>
    <row r="36" spans="2:10" x14ac:dyDescent="0.25">
      <c r="F36" s="164"/>
      <c r="G36" s="164"/>
    </row>
  </sheetData>
  <mergeCells count="14">
    <mergeCell ref="B13:G13"/>
    <mergeCell ref="I14:I16"/>
    <mergeCell ref="I18:I20"/>
    <mergeCell ref="I21:I22"/>
    <mergeCell ref="B1:G1"/>
    <mergeCell ref="I4:I12"/>
    <mergeCell ref="B5:G5"/>
    <mergeCell ref="B6:G6"/>
    <mergeCell ref="B7:G7"/>
    <mergeCell ref="B8:G8"/>
    <mergeCell ref="B9:G9"/>
    <mergeCell ref="B10:G10"/>
    <mergeCell ref="B11:G11"/>
    <mergeCell ref="B12:G12"/>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36"/>
  <sheetViews>
    <sheetView tabSelected="1" topLeftCell="B4" zoomScale="115" zoomScaleNormal="115" workbookViewId="0">
      <selection activeCell="H32" sqref="H32"/>
    </sheetView>
  </sheetViews>
  <sheetFormatPr defaultRowHeight="15" x14ac:dyDescent="0.25"/>
  <cols>
    <col min="2" max="2" width="15.7109375" customWidth="1"/>
    <col min="3" max="3" width="38.42578125" bestFit="1" customWidth="1"/>
    <col min="4" max="5" width="15.7109375" customWidth="1"/>
    <col min="6" max="7" width="10.7109375" customWidth="1"/>
    <col min="8" max="8" width="39.5703125" customWidth="1"/>
    <col min="9" max="9" width="53.85546875" hidden="1" customWidth="1"/>
    <col min="11" max="11" width="10.42578125" customWidth="1"/>
  </cols>
  <sheetData>
    <row r="1" spans="2:15" s="53" customFormat="1" ht="21" customHeight="1" x14ac:dyDescent="0.35">
      <c r="B1" s="196" t="s">
        <v>134</v>
      </c>
      <c r="C1" s="196"/>
      <c r="D1" s="196"/>
      <c r="E1" s="196"/>
      <c r="F1" s="196"/>
      <c r="G1" s="196"/>
      <c r="H1" s="172"/>
      <c r="J1"/>
      <c r="K1"/>
      <c r="L1"/>
      <c r="M1"/>
      <c r="N1"/>
      <c r="O1"/>
    </row>
    <row r="2" spans="2:15" ht="18.75" x14ac:dyDescent="0.3">
      <c r="I2" s="24" t="s">
        <v>258</v>
      </c>
    </row>
    <row r="3" spans="2:15" x14ac:dyDescent="0.25">
      <c r="B3" s="17" t="s">
        <v>93</v>
      </c>
      <c r="C3" s="42" t="s">
        <v>94</v>
      </c>
      <c r="D3" s="17"/>
      <c r="E3" s="17" t="s">
        <v>13</v>
      </c>
      <c r="F3" s="184">
        <v>1101</v>
      </c>
      <c r="I3" t="s">
        <v>442</v>
      </c>
    </row>
    <row r="4" spans="2:15" ht="15" customHeight="1" x14ac:dyDescent="0.25">
      <c r="I4" s="228" t="s">
        <v>448</v>
      </c>
    </row>
    <row r="5" spans="2:15" ht="18.75" x14ac:dyDescent="0.3">
      <c r="B5" s="195" t="s">
        <v>399</v>
      </c>
      <c r="C5" s="195"/>
      <c r="D5" s="195"/>
      <c r="E5" s="195"/>
      <c r="F5" s="195"/>
      <c r="G5" s="195"/>
      <c r="I5" s="228"/>
    </row>
    <row r="6" spans="2:15" ht="15.75" x14ac:dyDescent="0.25">
      <c r="B6" s="227" t="s">
        <v>400</v>
      </c>
      <c r="C6" s="227"/>
      <c r="D6" s="227"/>
      <c r="E6" s="227"/>
      <c r="F6" s="227"/>
      <c r="G6" s="227"/>
      <c r="I6" s="228"/>
    </row>
    <row r="7" spans="2:15" ht="15.75" x14ac:dyDescent="0.25">
      <c r="B7" s="227" t="s">
        <v>227</v>
      </c>
      <c r="C7" s="227"/>
      <c r="D7" s="227"/>
      <c r="E7" s="227"/>
      <c r="F7" s="227"/>
      <c r="G7" s="227"/>
      <c r="I7" s="228"/>
    </row>
    <row r="8" spans="2:15" ht="18.75" x14ac:dyDescent="0.3">
      <c r="B8" s="195" t="s">
        <v>401</v>
      </c>
      <c r="C8" s="195"/>
      <c r="D8" s="195"/>
      <c r="E8" s="195"/>
      <c r="F8" s="195"/>
      <c r="G8" s="195"/>
      <c r="I8" s="228"/>
    </row>
    <row r="9" spans="2:15" ht="15.75" x14ac:dyDescent="0.25">
      <c r="B9" s="227" t="s">
        <v>402</v>
      </c>
      <c r="C9" s="227"/>
      <c r="D9" s="227"/>
      <c r="E9" s="227"/>
      <c r="F9" s="227"/>
      <c r="G9" s="227"/>
      <c r="I9" s="228"/>
    </row>
    <row r="10" spans="2:15" ht="15.75" x14ac:dyDescent="0.25">
      <c r="B10" s="227" t="s">
        <v>403</v>
      </c>
      <c r="C10" s="227"/>
      <c r="D10" s="227"/>
      <c r="E10" s="227"/>
      <c r="F10" s="227"/>
      <c r="G10" s="227"/>
      <c r="I10" s="228"/>
    </row>
    <row r="11" spans="2:15" ht="15.75" x14ac:dyDescent="0.25">
      <c r="B11" s="231"/>
      <c r="C11" s="231"/>
      <c r="D11" s="231"/>
      <c r="E11" s="231"/>
      <c r="F11" s="231"/>
      <c r="G11" s="231"/>
      <c r="I11" s="228"/>
      <c r="J11" s="15"/>
    </row>
    <row r="12" spans="2:15" ht="22.5" customHeight="1" x14ac:dyDescent="0.25">
      <c r="B12" s="232" t="s">
        <v>467</v>
      </c>
      <c r="C12" s="232"/>
      <c r="D12" s="232"/>
      <c r="E12" s="232"/>
      <c r="F12" s="232"/>
      <c r="G12" s="232"/>
      <c r="H12" s="17"/>
      <c r="I12" s="228"/>
      <c r="J12" s="15"/>
    </row>
    <row r="13" spans="2:15" x14ac:dyDescent="0.25">
      <c r="B13" s="233"/>
      <c r="C13" s="233"/>
      <c r="D13" s="233"/>
      <c r="E13" s="233"/>
      <c r="F13" s="233"/>
      <c r="G13" s="233"/>
      <c r="I13" s="44" t="s">
        <v>436</v>
      </c>
      <c r="J13" s="15"/>
    </row>
    <row r="14" spans="2:15" s="2" customFormat="1" x14ac:dyDescent="0.25">
      <c r="B14" s="163" t="s">
        <v>394</v>
      </c>
      <c r="C14" s="163" t="s">
        <v>96</v>
      </c>
      <c r="D14" s="163" t="s">
        <v>396</v>
      </c>
      <c r="E14" s="163" t="s">
        <v>395</v>
      </c>
      <c r="F14" s="163" t="s">
        <v>397</v>
      </c>
      <c r="G14" s="163" t="s">
        <v>398</v>
      </c>
      <c r="I14" s="230" t="s">
        <v>438</v>
      </c>
      <c r="J14" s="192"/>
    </row>
    <row r="15" spans="2:15" s="2" customFormat="1" hidden="1" x14ac:dyDescent="0.25">
      <c r="B15" s="165" t="s">
        <v>405</v>
      </c>
      <c r="C15" s="192" t="s">
        <v>406</v>
      </c>
      <c r="D15" s="192" t="s">
        <v>407</v>
      </c>
      <c r="E15" s="165" t="s">
        <v>300</v>
      </c>
      <c r="F15" s="166">
        <f>10000</f>
        <v>10000</v>
      </c>
      <c r="G15" s="192"/>
      <c r="I15" s="230"/>
      <c r="J15" s="192"/>
    </row>
    <row r="16" spans="2:15" hidden="1" x14ac:dyDescent="0.25">
      <c r="B16" s="167" t="s">
        <v>408</v>
      </c>
      <c r="C16" t="s">
        <v>409</v>
      </c>
      <c r="D16" t="s">
        <v>410</v>
      </c>
      <c r="E16" s="168" t="s">
        <v>300</v>
      </c>
      <c r="F16" s="179">
        <f>F15/118%*18%*16/365</f>
        <v>66.867889482238212</v>
      </c>
      <c r="H16" s="164" t="s">
        <v>449</v>
      </c>
      <c r="I16" s="230"/>
      <c r="J16" s="15"/>
    </row>
    <row r="17" spans="2:10" hidden="1" x14ac:dyDescent="0.25">
      <c r="B17" s="167"/>
      <c r="F17" s="169"/>
      <c r="G17" s="164"/>
      <c r="I17" s="174" t="s">
        <v>437</v>
      </c>
      <c r="J17" s="15"/>
    </row>
    <row r="18" spans="2:10" hidden="1" x14ac:dyDescent="0.25">
      <c r="B18" s="167" t="s">
        <v>411</v>
      </c>
      <c r="C18" s="192" t="s">
        <v>406</v>
      </c>
      <c r="D18" s="192" t="s">
        <v>407</v>
      </c>
      <c r="E18" t="s">
        <v>300</v>
      </c>
      <c r="F18" s="170">
        <f>10000</f>
        <v>10000</v>
      </c>
      <c r="G18" s="164"/>
      <c r="I18" s="230" t="s">
        <v>439</v>
      </c>
      <c r="J18" s="15"/>
    </row>
    <row r="19" spans="2:10" hidden="1" x14ac:dyDescent="0.25">
      <c r="B19" s="167" t="s">
        <v>412</v>
      </c>
      <c r="C19" t="s">
        <v>409</v>
      </c>
      <c r="D19" t="s">
        <v>410</v>
      </c>
      <c r="E19" t="s">
        <v>300</v>
      </c>
      <c r="F19" s="179">
        <f>F18/118%*18%*(16+28+13)/365</f>
        <v>238.21685628047368</v>
      </c>
      <c r="H19" s="164" t="s">
        <v>450</v>
      </c>
      <c r="I19" s="230"/>
      <c r="J19" s="15"/>
    </row>
    <row r="20" spans="2:10" hidden="1" x14ac:dyDescent="0.25">
      <c r="B20" s="167"/>
      <c r="F20" s="169"/>
      <c r="G20" s="164"/>
      <c r="I20" s="230"/>
      <c r="J20" s="15"/>
    </row>
    <row r="21" spans="2:10" hidden="1" x14ac:dyDescent="0.25">
      <c r="B21" s="167" t="s">
        <v>413</v>
      </c>
      <c r="C21" s="192" t="s">
        <v>406</v>
      </c>
      <c r="D21" s="192" t="s">
        <v>407</v>
      </c>
      <c r="E21" t="s">
        <v>300</v>
      </c>
      <c r="F21" s="170">
        <f>10000</f>
        <v>10000</v>
      </c>
      <c r="G21" s="164"/>
      <c r="I21" s="230" t="s">
        <v>440</v>
      </c>
      <c r="J21" s="15"/>
    </row>
    <row r="22" spans="2:10" hidden="1" x14ac:dyDescent="0.25">
      <c r="B22" s="167" t="s">
        <v>414</v>
      </c>
      <c r="C22" t="s">
        <v>409</v>
      </c>
      <c r="D22" t="s">
        <v>410</v>
      </c>
      <c r="E22" t="s">
        <v>300</v>
      </c>
      <c r="F22" s="179">
        <f>F21/118%*18%*(16+28+31+13+31+16)/365</f>
        <v>564.19781750638492</v>
      </c>
      <c r="H22" s="171" t="s">
        <v>451</v>
      </c>
      <c r="I22" s="230"/>
      <c r="J22" s="15"/>
    </row>
    <row r="23" spans="2:10" ht="13.5" hidden="1" customHeight="1" x14ac:dyDescent="0.25">
      <c r="B23" s="186"/>
      <c r="C23" s="17"/>
      <c r="F23" s="187">
        <f>SUM(F15:F22)</f>
        <v>30869.282563269095</v>
      </c>
      <c r="G23" s="188">
        <v>0</v>
      </c>
      <c r="I23" s="173" t="s">
        <v>441</v>
      </c>
      <c r="J23" s="15"/>
    </row>
    <row r="24" spans="2:10" hidden="1" x14ac:dyDescent="0.25">
      <c r="B24" s="186" t="s">
        <v>414</v>
      </c>
      <c r="C24" s="17" t="s">
        <v>453</v>
      </c>
      <c r="F24" s="189"/>
      <c r="G24" s="181">
        <v>30869</v>
      </c>
      <c r="I24" s="173"/>
      <c r="J24" s="15"/>
    </row>
    <row r="25" spans="2:10" hidden="1" x14ac:dyDescent="0.25">
      <c r="B25" s="186"/>
      <c r="F25" s="190">
        <f>SUM(F23:F24)</f>
        <v>30869.282563269095</v>
      </c>
      <c r="G25" s="182">
        <f>SUM(G23:G24)</f>
        <v>30869</v>
      </c>
      <c r="I25" s="173"/>
      <c r="J25" s="15"/>
    </row>
    <row r="26" spans="2:10" hidden="1" x14ac:dyDescent="0.25">
      <c r="B26" s="186"/>
      <c r="F26" s="191"/>
      <c r="G26" s="171"/>
      <c r="I26" s="173"/>
      <c r="J26" s="15"/>
    </row>
    <row r="27" spans="2:10" x14ac:dyDescent="0.25">
      <c r="B27" s="17" t="s">
        <v>444</v>
      </c>
      <c r="C27" s="17" t="s">
        <v>468</v>
      </c>
      <c r="F27" s="292">
        <v>0</v>
      </c>
      <c r="G27" s="171">
        <v>0</v>
      </c>
      <c r="I27" s="173"/>
      <c r="J27" s="15"/>
    </row>
    <row r="28" spans="2:10" x14ac:dyDescent="0.25">
      <c r="B28" s="167" t="s">
        <v>469</v>
      </c>
      <c r="C28" s="293" t="s">
        <v>470</v>
      </c>
      <c r="D28" s="192" t="s">
        <v>407</v>
      </c>
      <c r="E28" s="2" t="s">
        <v>322</v>
      </c>
      <c r="F28" s="170">
        <v>12390</v>
      </c>
      <c r="G28" s="164"/>
      <c r="I28" s="178" t="s">
        <v>446</v>
      </c>
      <c r="J28" s="15"/>
    </row>
    <row r="29" spans="2:10" x14ac:dyDescent="0.25">
      <c r="B29" s="167" t="s">
        <v>469</v>
      </c>
      <c r="C29" t="s">
        <v>474</v>
      </c>
      <c r="D29" s="2" t="s">
        <v>418</v>
      </c>
      <c r="E29" s="2" t="s">
        <v>322</v>
      </c>
      <c r="F29" s="179"/>
      <c r="G29">
        <v>10000</v>
      </c>
      <c r="H29" s="164"/>
      <c r="J29" s="15"/>
    </row>
    <row r="30" spans="2:10" x14ac:dyDescent="0.25">
      <c r="B30" s="167"/>
      <c r="D30" s="2"/>
      <c r="E30" s="2"/>
      <c r="F30" s="179"/>
      <c r="H30" s="164"/>
      <c r="J30" s="15"/>
    </row>
    <row r="31" spans="2:10" x14ac:dyDescent="0.25">
      <c r="B31" s="167"/>
      <c r="F31" s="179"/>
      <c r="H31" s="164"/>
      <c r="J31" s="15"/>
    </row>
    <row r="32" spans="2:10" x14ac:dyDescent="0.25">
      <c r="F32" s="180">
        <f>SUM(F27:F31)</f>
        <v>12390</v>
      </c>
      <c r="G32" s="180">
        <f>SUM(G27:G31)</f>
        <v>10000</v>
      </c>
      <c r="J32" s="15"/>
    </row>
    <row r="33" spans="2:10" x14ac:dyDescent="0.25">
      <c r="B33" s="17" t="s">
        <v>473</v>
      </c>
      <c r="C33" s="17" t="s">
        <v>443</v>
      </c>
      <c r="F33" s="181"/>
      <c r="G33" s="181">
        <f>F32-G32</f>
        <v>2390</v>
      </c>
      <c r="J33" s="15"/>
    </row>
    <row r="34" spans="2:10" x14ac:dyDescent="0.25">
      <c r="F34" s="182">
        <f>SUM(F32,F33)</f>
        <v>12390</v>
      </c>
      <c r="G34" s="182">
        <f>SUM(G32:G33)</f>
        <v>12390</v>
      </c>
      <c r="J34" s="15"/>
    </row>
    <row r="35" spans="2:10" x14ac:dyDescent="0.25">
      <c r="F35" s="183"/>
      <c r="G35" s="183"/>
      <c r="J35" s="15"/>
    </row>
    <row r="36" spans="2:10" x14ac:dyDescent="0.25">
      <c r="F36" s="164"/>
      <c r="G36" s="164"/>
    </row>
  </sheetData>
  <mergeCells count="14">
    <mergeCell ref="B13:G13"/>
    <mergeCell ref="I14:I16"/>
    <mergeCell ref="I18:I20"/>
    <mergeCell ref="I21:I22"/>
    <mergeCell ref="B1:G1"/>
    <mergeCell ref="I4:I12"/>
    <mergeCell ref="B5:G5"/>
    <mergeCell ref="B6:G6"/>
    <mergeCell ref="B7:G7"/>
    <mergeCell ref="B8:G8"/>
    <mergeCell ref="B9:G9"/>
    <mergeCell ref="B10:G10"/>
    <mergeCell ref="B11:G11"/>
    <mergeCell ref="B12:G12"/>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5"/>
  <sheetViews>
    <sheetView workbookViewId="0">
      <selection activeCell="B14" sqref="B14"/>
    </sheetView>
  </sheetViews>
  <sheetFormatPr defaultRowHeight="15" x14ac:dyDescent="0.25"/>
  <cols>
    <col min="2" max="2" width="108.140625" bestFit="1" customWidth="1"/>
  </cols>
  <sheetData>
    <row r="1" spans="2:2" ht="21" x14ac:dyDescent="0.35">
      <c r="B1" s="32" t="s">
        <v>159</v>
      </c>
    </row>
    <row r="2" spans="2:2" s="51" customFormat="1" ht="15.75" x14ac:dyDescent="0.25"/>
    <row r="3" spans="2:2" s="51" customFormat="1" ht="18.75" x14ac:dyDescent="0.3">
      <c r="B3" s="120" t="s">
        <v>424</v>
      </c>
    </row>
    <row r="4" spans="2:2" s="51" customFormat="1" ht="18.75" x14ac:dyDescent="0.3">
      <c r="B4" s="120"/>
    </row>
    <row r="5" spans="2:2" s="51" customFormat="1" ht="18.75" x14ac:dyDescent="0.3">
      <c r="B5" s="120" t="s">
        <v>160</v>
      </c>
    </row>
    <row r="6" spans="2:2" s="51" customFormat="1" ht="18.75" x14ac:dyDescent="0.3">
      <c r="B6" s="120" t="s">
        <v>425</v>
      </c>
    </row>
    <row r="7" spans="2:2" s="51" customFormat="1" ht="18.75" x14ac:dyDescent="0.3">
      <c r="B7" s="120" t="s">
        <v>426</v>
      </c>
    </row>
    <row r="8" spans="2:2" s="51" customFormat="1" ht="18.75" x14ac:dyDescent="0.3">
      <c r="B8" s="120" t="s">
        <v>427</v>
      </c>
    </row>
    <row r="9" spans="2:2" s="51" customFormat="1" ht="18.75" x14ac:dyDescent="0.3">
      <c r="B9" s="120" t="s">
        <v>428</v>
      </c>
    </row>
    <row r="10" spans="2:2" s="51" customFormat="1" ht="18.75" x14ac:dyDescent="0.3">
      <c r="B10" s="120" t="s">
        <v>429</v>
      </c>
    </row>
    <row r="11" spans="2:2" s="51" customFormat="1" ht="18.75" x14ac:dyDescent="0.3">
      <c r="B11" s="120" t="s">
        <v>430</v>
      </c>
    </row>
    <row r="12" spans="2:2" s="51" customFormat="1" ht="18.75" x14ac:dyDescent="0.3">
      <c r="B12" s="120" t="s">
        <v>431</v>
      </c>
    </row>
    <row r="13" spans="2:2" s="51" customFormat="1" ht="15.75" x14ac:dyDescent="0.25"/>
    <row r="14" spans="2:2" s="51" customFormat="1" ht="15.75" x14ac:dyDescent="0.25"/>
    <row r="15" spans="2:2" s="51" customFormat="1" ht="15.75" x14ac:dyDescent="0.25"/>
    <row r="16" spans="2:2" s="51" customFormat="1" ht="15.75" x14ac:dyDescent="0.25"/>
    <row r="17" s="51" customFormat="1" ht="15.75" x14ac:dyDescent="0.25"/>
    <row r="18" s="51" customFormat="1" ht="15.75" x14ac:dyDescent="0.25"/>
    <row r="19" s="51" customFormat="1" ht="15.75" x14ac:dyDescent="0.25"/>
    <row r="20" s="51" customFormat="1" ht="15.75" x14ac:dyDescent="0.25"/>
    <row r="21" s="51" customFormat="1" ht="15.75" x14ac:dyDescent="0.25"/>
    <row r="22" s="51" customFormat="1" ht="15.75" x14ac:dyDescent="0.25"/>
    <row r="23" s="51" customFormat="1" ht="15.75" x14ac:dyDescent="0.25"/>
    <row r="24" s="51" customFormat="1" ht="15.75" x14ac:dyDescent="0.25"/>
    <row r="25" s="51" customFormat="1" ht="15.75" x14ac:dyDescent="0.25"/>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0"/>
  <sheetViews>
    <sheetView zoomScale="130" zoomScaleNormal="130" workbookViewId="0">
      <selection activeCell="C6" sqref="C6"/>
    </sheetView>
  </sheetViews>
  <sheetFormatPr defaultRowHeight="15" x14ac:dyDescent="0.25"/>
  <cols>
    <col min="2" max="2" width="25" customWidth="1"/>
    <col min="3" max="3" width="27.5703125" bestFit="1" customWidth="1"/>
    <col min="4" max="4" width="10.28515625" bestFit="1" customWidth="1"/>
    <col min="5" max="5" width="8.140625" customWidth="1"/>
  </cols>
  <sheetData>
    <row r="1" spans="2:5" x14ac:dyDescent="0.25">
      <c r="D1" s="33" t="s">
        <v>112</v>
      </c>
      <c r="E1" s="100"/>
    </row>
    <row r="2" spans="2:5" ht="21" x14ac:dyDescent="0.35">
      <c r="B2" s="193" t="s">
        <v>178</v>
      </c>
      <c r="C2" s="193"/>
      <c r="E2" s="100"/>
    </row>
    <row r="3" spans="2:5" x14ac:dyDescent="0.25">
      <c r="E3" s="100"/>
    </row>
    <row r="4" spans="2:5" x14ac:dyDescent="0.25">
      <c r="B4" s="42" t="s">
        <v>153</v>
      </c>
      <c r="C4" t="s">
        <v>158</v>
      </c>
      <c r="E4" s="100"/>
    </row>
    <row r="5" spans="2:5" ht="15.75" x14ac:dyDescent="0.25">
      <c r="B5" s="22"/>
      <c r="E5" s="100"/>
    </row>
    <row r="6" spans="2:5" x14ac:dyDescent="0.25">
      <c r="B6" t="s">
        <v>93</v>
      </c>
      <c r="C6" t="s">
        <v>94</v>
      </c>
      <c r="E6" s="100"/>
    </row>
    <row r="7" spans="2:5" x14ac:dyDescent="0.25">
      <c r="E7" s="100"/>
    </row>
    <row r="8" spans="2:5" x14ac:dyDescent="0.25">
      <c r="B8" t="s">
        <v>13</v>
      </c>
      <c r="C8" s="5">
        <v>1101</v>
      </c>
      <c r="E8" s="100"/>
    </row>
    <row r="9" spans="2:5" x14ac:dyDescent="0.25">
      <c r="E9" s="100"/>
    </row>
    <row r="10" spans="2:5" x14ac:dyDescent="0.25">
      <c r="B10" s="5" t="s">
        <v>137</v>
      </c>
      <c r="C10" s="43"/>
      <c r="D10" s="17" t="s">
        <v>152</v>
      </c>
      <c r="E10" s="100"/>
    </row>
    <row r="11" spans="2:5" x14ac:dyDescent="0.25">
      <c r="C11" s="5"/>
      <c r="E11" s="100"/>
    </row>
    <row r="12" spans="2:5" x14ac:dyDescent="0.25">
      <c r="B12" s="5" t="s">
        <v>89</v>
      </c>
      <c r="C12" s="43"/>
      <c r="D12" s="17" t="s">
        <v>157</v>
      </c>
      <c r="E12" s="100"/>
    </row>
    <row r="13" spans="2:5" x14ac:dyDescent="0.25">
      <c r="C13" s="5"/>
      <c r="E13" s="100"/>
    </row>
    <row r="14" spans="2:5" x14ac:dyDescent="0.25">
      <c r="B14" s="5" t="s">
        <v>76</v>
      </c>
      <c r="C14" s="43">
        <v>45110</v>
      </c>
      <c r="D14" s="17" t="s">
        <v>157</v>
      </c>
      <c r="E14" s="100"/>
    </row>
    <row r="15" spans="2:5" x14ac:dyDescent="0.25">
      <c r="C15" s="5"/>
      <c r="E15" s="100"/>
    </row>
    <row r="16" spans="2:5" x14ac:dyDescent="0.25">
      <c r="B16" s="5" t="s">
        <v>97</v>
      </c>
      <c r="C16" s="21">
        <v>621</v>
      </c>
      <c r="E16" s="100"/>
    </row>
    <row r="17" spans="2:5" x14ac:dyDescent="0.25">
      <c r="C17" s="5"/>
      <c r="E17" s="100"/>
    </row>
    <row r="18" spans="2:5" x14ac:dyDescent="0.25">
      <c r="B18" s="5" t="s">
        <v>154</v>
      </c>
      <c r="C18" s="21"/>
      <c r="E18" s="100"/>
    </row>
    <row r="19" spans="2:5" x14ac:dyDescent="0.25">
      <c r="C19" s="5"/>
      <c r="E19" s="100"/>
    </row>
    <row r="20" spans="2:5" x14ac:dyDescent="0.25">
      <c r="B20" s="5" t="s">
        <v>96</v>
      </c>
      <c r="C20" s="21"/>
      <c r="E20" s="100"/>
    </row>
    <row r="21" spans="2:5" x14ac:dyDescent="0.25">
      <c r="B21" s="2"/>
      <c r="C21" s="5"/>
      <c r="E21" s="100"/>
    </row>
    <row r="22" spans="2:5" x14ac:dyDescent="0.25">
      <c r="B22" s="2"/>
      <c r="E22" s="100"/>
    </row>
    <row r="23" spans="2:5" x14ac:dyDescent="0.25">
      <c r="B23" s="2"/>
      <c r="C23" s="3" t="s">
        <v>95</v>
      </c>
      <c r="E23" s="100"/>
    </row>
    <row r="24" spans="2:5" x14ac:dyDescent="0.25">
      <c r="B24" s="2"/>
      <c r="E24" s="100"/>
    </row>
    <row r="25" spans="2:5" x14ac:dyDescent="0.25">
      <c r="B25" s="2"/>
      <c r="E25" s="100"/>
    </row>
    <row r="26" spans="2:5" x14ac:dyDescent="0.25">
      <c r="B26" s="2"/>
    </row>
    <row r="27" spans="2:5" x14ac:dyDescent="0.25">
      <c r="B27" s="2"/>
    </row>
    <row r="28" spans="2:5" x14ac:dyDescent="0.25">
      <c r="B28" s="2"/>
    </row>
    <row r="29" spans="2:5" x14ac:dyDescent="0.25">
      <c r="B29" s="2"/>
    </row>
    <row r="30" spans="2:5" x14ac:dyDescent="0.25">
      <c r="B30" s="2"/>
    </row>
  </sheetData>
  <mergeCells count="1">
    <mergeCell ref="B2:C2"/>
  </mergeCells>
  <hyperlinks>
    <hyperlink ref="D1" location="'CFM Menu'!A1" display="Back"/>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
  <sheetViews>
    <sheetView zoomScale="130" zoomScaleNormal="130" workbookViewId="0">
      <selection activeCell="C14" sqref="C14"/>
    </sheetView>
  </sheetViews>
  <sheetFormatPr defaultRowHeight="15" x14ac:dyDescent="0.25"/>
  <cols>
    <col min="2" max="2" width="27.85546875" bestFit="1" customWidth="1"/>
    <col min="3" max="3" width="23.5703125" customWidth="1"/>
    <col min="4" max="4" width="12.140625" bestFit="1" customWidth="1"/>
    <col min="5" max="5" width="9.140625" customWidth="1"/>
  </cols>
  <sheetData>
    <row r="1" spans="2:5" x14ac:dyDescent="0.25">
      <c r="D1" s="33" t="s">
        <v>112</v>
      </c>
      <c r="E1" s="100"/>
    </row>
    <row r="2" spans="2:5" s="53" customFormat="1" ht="21" x14ac:dyDescent="0.35">
      <c r="B2" s="193" t="s">
        <v>176</v>
      </c>
      <c r="C2" s="193"/>
      <c r="E2" s="104"/>
    </row>
    <row r="3" spans="2:5" ht="15.75" x14ac:dyDescent="0.25">
      <c r="B3" s="22"/>
      <c r="E3" s="100"/>
    </row>
    <row r="4" spans="2:5" x14ac:dyDescent="0.25">
      <c r="B4" s="42" t="s">
        <v>153</v>
      </c>
      <c r="E4" s="100"/>
    </row>
    <row r="5" spans="2:5" ht="15.75" x14ac:dyDescent="0.25">
      <c r="B5" s="22"/>
      <c r="E5" s="100"/>
    </row>
    <row r="6" spans="2:5" x14ac:dyDescent="0.25">
      <c r="B6" t="s">
        <v>93</v>
      </c>
      <c r="C6" s="14" t="s">
        <v>94</v>
      </c>
      <c r="D6" s="17" t="s">
        <v>283</v>
      </c>
      <c r="E6" s="100"/>
    </row>
    <row r="7" spans="2:5" x14ac:dyDescent="0.25">
      <c r="E7" s="100"/>
    </row>
    <row r="8" spans="2:5" x14ac:dyDescent="0.25">
      <c r="B8" t="s">
        <v>13</v>
      </c>
      <c r="C8" s="21">
        <v>1101</v>
      </c>
      <c r="D8" s="17" t="s">
        <v>152</v>
      </c>
      <c r="E8" s="100"/>
    </row>
    <row r="9" spans="2:5" x14ac:dyDescent="0.25">
      <c r="E9" s="100"/>
    </row>
    <row r="10" spans="2:5" x14ac:dyDescent="0.25">
      <c r="B10" s="5" t="s">
        <v>155</v>
      </c>
      <c r="C10" s="43">
        <v>45110</v>
      </c>
      <c r="D10" t="s">
        <v>156</v>
      </c>
      <c r="E10" s="100"/>
    </row>
    <row r="11" spans="2:5" x14ac:dyDescent="0.25">
      <c r="C11" s="5"/>
      <c r="E11" s="100"/>
    </row>
    <row r="12" spans="2:5" x14ac:dyDescent="0.25">
      <c r="B12" s="5" t="s">
        <v>120</v>
      </c>
      <c r="C12" s="21"/>
      <c r="E12" s="100"/>
    </row>
    <row r="13" spans="2:5" x14ac:dyDescent="0.25">
      <c r="C13" s="5"/>
      <c r="E13" s="100"/>
    </row>
    <row r="14" spans="2:5" x14ac:dyDescent="0.25">
      <c r="B14" s="5" t="s">
        <v>96</v>
      </c>
      <c r="C14" s="21"/>
      <c r="E14" s="100"/>
    </row>
    <row r="15" spans="2:5" x14ac:dyDescent="0.25">
      <c r="B15" s="2"/>
      <c r="C15" s="5"/>
      <c r="E15" s="100"/>
    </row>
    <row r="16" spans="2:5" x14ac:dyDescent="0.25">
      <c r="B16" s="2"/>
      <c r="E16" s="100"/>
    </row>
    <row r="17" spans="2:5" x14ac:dyDescent="0.25">
      <c r="B17" s="2"/>
      <c r="C17" s="3" t="s">
        <v>95</v>
      </c>
      <c r="E17" s="100"/>
    </row>
    <row r="18" spans="2:5" x14ac:dyDescent="0.25">
      <c r="B18" s="2"/>
      <c r="E18" s="100"/>
    </row>
    <row r="19" spans="2:5" x14ac:dyDescent="0.25">
      <c r="B19" s="2"/>
      <c r="E19" s="100"/>
    </row>
    <row r="20" spans="2:5" x14ac:dyDescent="0.25">
      <c r="B20" s="2"/>
    </row>
    <row r="21" spans="2:5" x14ac:dyDescent="0.25">
      <c r="B21" s="2"/>
    </row>
    <row r="22" spans="2:5" x14ac:dyDescent="0.25">
      <c r="B22" s="2"/>
    </row>
    <row r="23" spans="2:5" x14ac:dyDescent="0.25">
      <c r="B23" s="2"/>
    </row>
    <row r="24" spans="2:5" x14ac:dyDescent="0.25">
      <c r="B24" s="2"/>
    </row>
  </sheetData>
  <mergeCells count="1">
    <mergeCell ref="B2:C2"/>
  </mergeCells>
  <hyperlinks>
    <hyperlink ref="D1" location="'CFM Menu'!A1" display="Back"/>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8"/>
  <sheetViews>
    <sheetView topLeftCell="A4" zoomScale="130" zoomScaleNormal="130" workbookViewId="0">
      <selection activeCell="E12" sqref="E12"/>
    </sheetView>
  </sheetViews>
  <sheetFormatPr defaultRowHeight="15" x14ac:dyDescent="0.25"/>
  <cols>
    <col min="2" max="2" width="27.85546875" bestFit="1" customWidth="1"/>
    <col min="3" max="3" width="23.5703125" customWidth="1"/>
    <col min="4" max="4" width="12.140625" bestFit="1" customWidth="1"/>
    <col min="5" max="5" width="9.140625" customWidth="1"/>
  </cols>
  <sheetData>
    <row r="1" spans="2:5" x14ac:dyDescent="0.25">
      <c r="D1" s="33" t="s">
        <v>112</v>
      </c>
      <c r="E1" s="100"/>
    </row>
    <row r="2" spans="2:5" s="53" customFormat="1" ht="21" x14ac:dyDescent="0.35">
      <c r="B2" s="193" t="s">
        <v>392</v>
      </c>
      <c r="C2" s="193"/>
      <c r="E2" s="104"/>
    </row>
    <row r="3" spans="2:5" ht="15.75" x14ac:dyDescent="0.25">
      <c r="B3" s="22"/>
      <c r="E3" s="100"/>
    </row>
    <row r="4" spans="2:5" x14ac:dyDescent="0.25">
      <c r="B4" s="42" t="s">
        <v>391</v>
      </c>
      <c r="E4" s="100"/>
    </row>
    <row r="5" spans="2:5" ht="15.75" x14ac:dyDescent="0.25">
      <c r="B5" s="22"/>
      <c r="E5" s="100"/>
    </row>
    <row r="6" spans="2:5" x14ac:dyDescent="0.25">
      <c r="B6" t="s">
        <v>93</v>
      </c>
      <c r="C6" s="14" t="s">
        <v>94</v>
      </c>
      <c r="D6" s="17" t="s">
        <v>283</v>
      </c>
      <c r="E6" s="100"/>
    </row>
    <row r="7" spans="2:5" x14ac:dyDescent="0.25">
      <c r="E7" s="100"/>
    </row>
    <row r="8" spans="2:5" x14ac:dyDescent="0.25">
      <c r="B8" t="s">
        <v>13</v>
      </c>
      <c r="C8" s="21">
        <v>1101</v>
      </c>
      <c r="D8" s="17" t="s">
        <v>152</v>
      </c>
      <c r="E8" s="100"/>
    </row>
    <row r="9" spans="2:5" x14ac:dyDescent="0.25">
      <c r="E9" s="100"/>
    </row>
    <row r="10" spans="2:5" x14ac:dyDescent="0.25">
      <c r="B10" s="5" t="s">
        <v>96</v>
      </c>
      <c r="C10" s="43"/>
      <c r="E10" s="100"/>
    </row>
    <row r="11" spans="2:5" x14ac:dyDescent="0.25">
      <c r="C11" s="5"/>
      <c r="E11" s="100"/>
    </row>
    <row r="12" spans="2:5" x14ac:dyDescent="0.25">
      <c r="B12" s="5" t="s">
        <v>369</v>
      </c>
      <c r="C12" s="21"/>
      <c r="E12" s="100"/>
    </row>
    <row r="13" spans="2:5" x14ac:dyDescent="0.25">
      <c r="C13" s="5"/>
      <c r="E13" s="100"/>
    </row>
    <row r="14" spans="2:5" x14ac:dyDescent="0.25">
      <c r="B14" s="5" t="s">
        <v>117</v>
      </c>
      <c r="C14" s="21"/>
      <c r="E14" s="100"/>
    </row>
    <row r="15" spans="2:5" x14ac:dyDescent="0.25">
      <c r="C15" s="5"/>
      <c r="E15" s="100"/>
    </row>
    <row r="16" spans="2:5" x14ac:dyDescent="0.25">
      <c r="B16" s="5" t="s">
        <v>119</v>
      </c>
      <c r="C16" s="21"/>
      <c r="E16" s="100"/>
    </row>
    <row r="17" spans="2:5" x14ac:dyDescent="0.25">
      <c r="C17" s="5"/>
      <c r="E17" s="100"/>
    </row>
    <row r="18" spans="2:5" x14ac:dyDescent="0.25">
      <c r="B18" s="5" t="s">
        <v>120</v>
      </c>
      <c r="C18" s="21"/>
      <c r="E18" s="100"/>
    </row>
    <row r="19" spans="2:5" x14ac:dyDescent="0.25">
      <c r="B19" s="2"/>
      <c r="C19" s="5"/>
      <c r="E19" s="100"/>
    </row>
    <row r="20" spans="2:5" x14ac:dyDescent="0.25">
      <c r="B20" s="2"/>
      <c r="E20" s="100"/>
    </row>
    <row r="21" spans="2:5" x14ac:dyDescent="0.25">
      <c r="B21" s="2"/>
      <c r="C21" s="3" t="s">
        <v>95</v>
      </c>
      <c r="E21" s="100"/>
    </row>
    <row r="22" spans="2:5" x14ac:dyDescent="0.25">
      <c r="B22" s="2"/>
      <c r="E22" s="100"/>
    </row>
    <row r="23" spans="2:5" x14ac:dyDescent="0.25">
      <c r="B23" s="2"/>
      <c r="E23" s="100"/>
    </row>
    <row r="24" spans="2:5" x14ac:dyDescent="0.25">
      <c r="B24" s="2"/>
    </row>
    <row r="25" spans="2:5" x14ac:dyDescent="0.25">
      <c r="B25" s="2"/>
    </row>
    <row r="26" spans="2:5" x14ac:dyDescent="0.25">
      <c r="B26" s="2"/>
    </row>
    <row r="27" spans="2:5" x14ac:dyDescent="0.25">
      <c r="B27" s="2"/>
    </row>
    <row r="28" spans="2:5" x14ac:dyDescent="0.25">
      <c r="B28" s="2"/>
    </row>
  </sheetData>
  <mergeCells count="1">
    <mergeCell ref="B2:C2"/>
  </mergeCells>
  <hyperlinks>
    <hyperlink ref="D1" location="'CFM Menu'!A1" display="Back"/>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topLeftCell="A3" workbookViewId="0">
      <selection activeCell="J18" sqref="J18"/>
    </sheetView>
  </sheetViews>
  <sheetFormatPr defaultRowHeight="15" x14ac:dyDescent="0.25"/>
  <cols>
    <col min="1" max="1" width="4" customWidth="1"/>
    <col min="2" max="2" width="23.140625" customWidth="1"/>
    <col min="3" max="3" width="8" customWidth="1"/>
    <col min="4" max="4" width="6.42578125" customWidth="1"/>
    <col min="5" max="5" width="5.5703125" customWidth="1"/>
    <col min="6" max="6" width="6.7109375" customWidth="1"/>
    <col min="7" max="7" width="8.28515625" customWidth="1"/>
    <col min="8" max="8" width="5.5703125" customWidth="1"/>
    <col min="10" max="10" width="13" customWidth="1"/>
  </cols>
  <sheetData>
    <row r="1" spans="1:11" ht="62.25" customHeight="1" x14ac:dyDescent="0.25">
      <c r="I1" s="15"/>
      <c r="J1" s="15"/>
      <c r="K1" s="94" t="s">
        <v>112</v>
      </c>
    </row>
    <row r="2" spans="1:11" ht="19.5" customHeight="1" x14ac:dyDescent="0.25">
      <c r="H2" s="94"/>
      <c r="I2" s="15"/>
      <c r="J2" s="15"/>
    </row>
    <row r="3" spans="1:11" ht="23.25" x14ac:dyDescent="0.35">
      <c r="A3" s="263" t="s">
        <v>361</v>
      </c>
      <c r="B3" s="264"/>
      <c r="C3" s="264"/>
      <c r="D3" s="264"/>
      <c r="E3" s="264"/>
      <c r="F3" s="264"/>
      <c r="G3" s="264"/>
      <c r="H3" s="264"/>
      <c r="I3" s="264"/>
      <c r="J3" s="265"/>
    </row>
    <row r="4" spans="1:11" ht="18.75" x14ac:dyDescent="0.3">
      <c r="A4" s="140" t="s">
        <v>193</v>
      </c>
      <c r="B4" s="81"/>
      <c r="C4" s="81"/>
      <c r="D4" s="147"/>
      <c r="E4" s="147"/>
      <c r="F4" s="148"/>
      <c r="G4" s="81"/>
      <c r="H4" s="81"/>
      <c r="I4" s="81"/>
      <c r="J4" s="82"/>
    </row>
    <row r="5" spans="1:11" x14ac:dyDescent="0.25">
      <c r="A5" s="83" t="s">
        <v>194</v>
      </c>
      <c r="B5" s="84"/>
      <c r="C5" s="84"/>
      <c r="D5" s="15"/>
      <c r="E5" s="15"/>
      <c r="F5" s="150"/>
      <c r="G5" t="s">
        <v>365</v>
      </c>
      <c r="H5" s="84"/>
      <c r="I5" s="84"/>
      <c r="J5" s="85"/>
    </row>
    <row r="6" spans="1:11" x14ac:dyDescent="0.25">
      <c r="A6" s="83" t="s">
        <v>195</v>
      </c>
      <c r="B6" s="84"/>
      <c r="C6" s="84"/>
      <c r="D6" s="15"/>
      <c r="E6" s="15"/>
      <c r="F6" s="150"/>
      <c r="G6" t="s">
        <v>364</v>
      </c>
      <c r="H6" s="84"/>
      <c r="I6" s="84"/>
      <c r="J6" s="85"/>
    </row>
    <row r="7" spans="1:11" x14ac:dyDescent="0.25">
      <c r="A7" s="83" t="s">
        <v>196</v>
      </c>
      <c r="B7" s="84"/>
      <c r="C7" s="84"/>
      <c r="D7" s="15"/>
      <c r="E7" s="15"/>
      <c r="F7" s="150"/>
      <c r="G7" t="s">
        <v>366</v>
      </c>
      <c r="H7" s="84"/>
      <c r="I7" s="84"/>
      <c r="J7" s="85"/>
    </row>
    <row r="8" spans="1:11" x14ac:dyDescent="0.25">
      <c r="A8" s="83" t="s">
        <v>197</v>
      </c>
      <c r="B8" s="84"/>
      <c r="C8" s="84"/>
      <c r="D8" s="15"/>
      <c r="E8" s="15"/>
      <c r="F8" s="150"/>
      <c r="G8" t="s">
        <v>367</v>
      </c>
      <c r="H8" s="84"/>
      <c r="I8" s="84"/>
      <c r="J8" s="85"/>
    </row>
    <row r="9" spans="1:11" x14ac:dyDescent="0.25">
      <c r="A9" s="86" t="s">
        <v>198</v>
      </c>
      <c r="B9" s="87"/>
      <c r="C9" s="87"/>
      <c r="D9" s="151"/>
      <c r="E9" s="151"/>
      <c r="F9" s="152"/>
      <c r="G9" s="87" t="s">
        <v>368</v>
      </c>
      <c r="H9" s="87"/>
      <c r="I9" s="87"/>
      <c r="J9" s="88"/>
    </row>
    <row r="10" spans="1:11" ht="15" customHeight="1" x14ac:dyDescent="0.25">
      <c r="A10" s="80" t="s">
        <v>362</v>
      </c>
      <c r="B10" s="81"/>
      <c r="C10" s="81"/>
      <c r="D10" s="81"/>
      <c r="E10" s="81"/>
      <c r="F10" s="81"/>
      <c r="G10" s="81"/>
      <c r="H10" s="81"/>
      <c r="I10" s="147"/>
      <c r="J10" s="148"/>
    </row>
    <row r="11" spans="1:11" x14ac:dyDescent="0.25">
      <c r="A11" s="83" t="s">
        <v>202</v>
      </c>
      <c r="B11" s="84"/>
      <c r="C11" s="84"/>
      <c r="D11" s="84"/>
      <c r="E11" s="84"/>
      <c r="F11" s="84"/>
      <c r="G11" s="84"/>
      <c r="H11" s="84"/>
      <c r="I11" s="15"/>
      <c r="J11" s="150"/>
    </row>
    <row r="12" spans="1:11" x14ac:dyDescent="0.25">
      <c r="A12" s="83" t="s">
        <v>203</v>
      </c>
      <c r="B12" s="84"/>
      <c r="C12" s="84"/>
      <c r="D12" s="84"/>
      <c r="E12" s="84"/>
      <c r="F12" s="84"/>
      <c r="G12" s="84"/>
      <c r="H12" s="84"/>
      <c r="I12" s="15"/>
      <c r="J12" s="150"/>
    </row>
    <row r="13" spans="1:11" x14ac:dyDescent="0.25">
      <c r="A13" s="83" t="s">
        <v>363</v>
      </c>
      <c r="B13" s="84"/>
      <c r="C13" s="84"/>
      <c r="D13" s="84"/>
      <c r="E13" s="84"/>
      <c r="F13" s="84"/>
      <c r="G13" s="84"/>
      <c r="H13" s="84"/>
      <c r="I13" s="15"/>
      <c r="J13" s="150"/>
    </row>
    <row r="14" spans="1:11" x14ac:dyDescent="0.25">
      <c r="A14" s="83" t="s">
        <v>204</v>
      </c>
      <c r="B14" s="84"/>
      <c r="C14" s="84"/>
      <c r="D14" s="84"/>
      <c r="E14" s="84"/>
      <c r="F14" s="84"/>
      <c r="G14" s="84"/>
      <c r="H14" s="84"/>
      <c r="I14" s="15"/>
      <c r="J14" s="150"/>
    </row>
    <row r="15" spans="1:11" x14ac:dyDescent="0.25">
      <c r="A15" s="86" t="s">
        <v>205</v>
      </c>
      <c r="B15" s="87"/>
      <c r="C15" s="87"/>
      <c r="D15" s="87"/>
      <c r="E15" s="87"/>
      <c r="F15" s="87"/>
      <c r="G15" s="87"/>
      <c r="H15" s="87"/>
      <c r="I15" s="151"/>
      <c r="J15" s="152"/>
    </row>
    <row r="16" spans="1:11" s="141" customFormat="1" ht="30" customHeight="1" x14ac:dyDescent="0.25">
      <c r="A16" s="240" t="s">
        <v>372</v>
      </c>
      <c r="B16" s="240" t="s">
        <v>390</v>
      </c>
      <c r="C16" s="240" t="s">
        <v>389</v>
      </c>
      <c r="D16" s="241" t="s">
        <v>369</v>
      </c>
      <c r="E16" s="241" t="s">
        <v>117</v>
      </c>
      <c r="F16" s="241" t="s">
        <v>119</v>
      </c>
      <c r="G16" s="240" t="s">
        <v>370</v>
      </c>
      <c r="H16" s="240" t="s">
        <v>337</v>
      </c>
      <c r="I16" s="240"/>
      <c r="J16" s="241" t="s">
        <v>371</v>
      </c>
    </row>
    <row r="17" spans="1:10" s="141" customFormat="1" x14ac:dyDescent="0.25">
      <c r="A17" s="241"/>
      <c r="B17" s="240"/>
      <c r="C17" s="241"/>
      <c r="D17" s="241"/>
      <c r="E17" s="241"/>
      <c r="F17" s="241"/>
      <c r="G17" s="240"/>
      <c r="H17" s="161">
        <v>0.18</v>
      </c>
      <c r="I17" s="55" t="s">
        <v>120</v>
      </c>
      <c r="J17" s="241"/>
    </row>
    <row r="18" spans="1:10" x14ac:dyDescent="0.25">
      <c r="A18" s="14"/>
      <c r="B18" s="14"/>
      <c r="C18" s="14"/>
      <c r="D18" s="14"/>
      <c r="E18" s="14"/>
      <c r="F18" s="14"/>
      <c r="G18" s="95"/>
      <c r="H18" s="3"/>
      <c r="I18" s="14"/>
      <c r="J18" s="14"/>
    </row>
    <row r="19" spans="1:10" x14ac:dyDescent="0.25">
      <c r="A19" s="14"/>
      <c r="B19" s="14"/>
      <c r="C19" s="14"/>
      <c r="D19" s="14"/>
      <c r="E19" s="14"/>
      <c r="F19" s="14"/>
      <c r="G19" s="95"/>
      <c r="H19" s="14"/>
      <c r="I19" s="14"/>
      <c r="J19" s="14"/>
    </row>
    <row r="20" spans="1:10" x14ac:dyDescent="0.25">
      <c r="A20" s="245" t="s">
        <v>371</v>
      </c>
      <c r="B20" s="246"/>
      <c r="C20" s="247"/>
      <c r="D20" s="14"/>
      <c r="E20" s="14"/>
      <c r="F20" s="14"/>
      <c r="G20" s="96"/>
      <c r="H20" s="14"/>
      <c r="I20" s="14"/>
      <c r="J20" s="14"/>
    </row>
    <row r="21" spans="1:10" x14ac:dyDescent="0.25">
      <c r="A21" s="15"/>
      <c r="B21" s="121"/>
      <c r="C21" s="15"/>
      <c r="D21" s="15"/>
      <c r="E21" s="15"/>
      <c r="F21" s="15"/>
      <c r="G21" s="114"/>
      <c r="H21" s="15"/>
      <c r="I21" s="15"/>
      <c r="J21" s="15"/>
    </row>
    <row r="22" spans="1:10" x14ac:dyDescent="0.25">
      <c r="A22" s="242" t="s">
        <v>373</v>
      </c>
      <c r="B22" s="243"/>
      <c r="C22" s="243"/>
      <c r="D22" s="243"/>
      <c r="E22" s="244"/>
      <c r="F22" s="275" t="s">
        <v>374</v>
      </c>
      <c r="G22" s="276"/>
      <c r="H22" s="276"/>
      <c r="I22" s="276"/>
      <c r="J22" s="143"/>
    </row>
    <row r="23" spans="1:10" x14ac:dyDescent="0.25">
      <c r="A23" s="277"/>
      <c r="B23" s="278"/>
      <c r="C23" s="278"/>
      <c r="D23" s="278"/>
      <c r="E23" s="278"/>
      <c r="F23" s="280" t="s">
        <v>375</v>
      </c>
      <c r="G23" s="281"/>
      <c r="H23" s="281"/>
      <c r="I23" s="281"/>
      <c r="J23" s="144"/>
    </row>
    <row r="24" spans="1:10" x14ac:dyDescent="0.25">
      <c r="A24" s="279"/>
      <c r="B24" s="233"/>
      <c r="C24" s="233"/>
      <c r="D24" s="233"/>
      <c r="E24" s="233"/>
      <c r="F24" s="280" t="s">
        <v>376</v>
      </c>
      <c r="G24" s="281"/>
      <c r="H24" s="281"/>
      <c r="I24" s="281"/>
      <c r="J24" s="144"/>
    </row>
    <row r="25" spans="1:10" x14ac:dyDescent="0.25">
      <c r="A25" s="242" t="s">
        <v>377</v>
      </c>
      <c r="B25" s="243"/>
      <c r="C25" s="243"/>
      <c r="D25" s="243"/>
      <c r="E25" s="244"/>
      <c r="F25" s="275" t="s">
        <v>381</v>
      </c>
      <c r="G25" s="276"/>
      <c r="H25" s="276"/>
      <c r="I25" s="276"/>
      <c r="J25" s="144"/>
    </row>
    <row r="26" spans="1:10" x14ac:dyDescent="0.25">
      <c r="A26" s="234" t="s">
        <v>294</v>
      </c>
      <c r="B26" s="235"/>
      <c r="C26" s="235"/>
      <c r="D26" s="235"/>
      <c r="E26" s="236"/>
      <c r="F26" s="282" t="s">
        <v>382</v>
      </c>
      <c r="G26" s="283"/>
      <c r="H26" s="283"/>
      <c r="I26" s="283"/>
      <c r="J26" s="284"/>
    </row>
    <row r="27" spans="1:10" x14ac:dyDescent="0.25">
      <c r="A27" s="237" t="s">
        <v>378</v>
      </c>
      <c r="B27" s="238"/>
      <c r="C27" s="238"/>
      <c r="D27" s="238"/>
      <c r="E27" s="239"/>
      <c r="F27" s="42" t="s">
        <v>383</v>
      </c>
      <c r="G27" s="145"/>
      <c r="H27" s="42"/>
      <c r="I27" s="42"/>
      <c r="J27" s="42"/>
    </row>
    <row r="28" spans="1:10" ht="23.25" customHeight="1" x14ac:dyDescent="0.25">
      <c r="A28" s="269" t="s">
        <v>379</v>
      </c>
      <c r="B28" s="270"/>
      <c r="C28" s="270"/>
      <c r="D28" s="270"/>
      <c r="E28" s="271"/>
      <c r="F28" s="285" t="s">
        <v>384</v>
      </c>
      <c r="G28" s="286"/>
      <c r="H28" s="286"/>
      <c r="I28" s="286"/>
      <c r="J28" s="287"/>
    </row>
    <row r="29" spans="1:10" x14ac:dyDescent="0.25">
      <c r="A29" s="272" t="s">
        <v>380</v>
      </c>
      <c r="B29" s="273"/>
      <c r="C29" s="273"/>
      <c r="D29" s="273"/>
      <c r="E29" s="274"/>
      <c r="F29" s="288" t="s">
        <v>385</v>
      </c>
      <c r="G29" s="289"/>
      <c r="H29" s="289"/>
      <c r="I29" s="289"/>
      <c r="J29" s="290"/>
    </row>
    <row r="30" spans="1:10" ht="15" customHeight="1" x14ac:dyDescent="0.25">
      <c r="A30" s="242" t="s">
        <v>387</v>
      </c>
      <c r="B30" s="243"/>
      <c r="C30" s="243"/>
      <c r="D30" s="243"/>
      <c r="E30" s="244"/>
      <c r="F30" s="254" t="s">
        <v>222</v>
      </c>
      <c r="G30" s="255"/>
      <c r="H30" s="255"/>
      <c r="I30" s="255"/>
      <c r="J30" s="256"/>
    </row>
    <row r="31" spans="1:10" x14ac:dyDescent="0.25">
      <c r="A31" s="142">
        <v>1</v>
      </c>
      <c r="B31" s="147" t="s">
        <v>388</v>
      </c>
      <c r="C31" s="147"/>
      <c r="D31" s="147"/>
      <c r="E31" s="148"/>
      <c r="F31" s="257"/>
      <c r="G31" s="258"/>
      <c r="H31" s="258"/>
      <c r="I31" s="258"/>
      <c r="J31" s="259"/>
    </row>
    <row r="32" spans="1:10" x14ac:dyDescent="0.25">
      <c r="A32" s="13">
        <v>2</v>
      </c>
      <c r="B32" s="15"/>
      <c r="C32" s="15"/>
      <c r="D32" s="15"/>
      <c r="E32" s="150"/>
      <c r="F32" s="257"/>
      <c r="G32" s="258"/>
      <c r="H32" s="258"/>
      <c r="I32" s="258"/>
      <c r="J32" s="259"/>
    </row>
    <row r="33" spans="1:10" x14ac:dyDescent="0.25">
      <c r="A33" s="13">
        <v>3</v>
      </c>
      <c r="B33" s="15"/>
      <c r="C33" s="15"/>
      <c r="D33" s="15"/>
      <c r="E33" s="150"/>
      <c r="F33" s="260"/>
      <c r="G33" s="261"/>
      <c r="H33" s="261"/>
      <c r="I33" s="261"/>
      <c r="J33" s="262"/>
    </row>
    <row r="34" spans="1:10" ht="15.75" thickBot="1" x14ac:dyDescent="0.3">
      <c r="A34" s="13">
        <v>4</v>
      </c>
      <c r="B34" s="15"/>
      <c r="C34" s="15"/>
      <c r="D34" s="15"/>
      <c r="E34" s="150"/>
      <c r="F34" s="251" t="s">
        <v>386</v>
      </c>
      <c r="G34" s="252"/>
      <c r="H34" s="252"/>
      <c r="I34" s="252"/>
      <c r="J34" s="253"/>
    </row>
    <row r="35" spans="1:10" ht="15.75" thickTop="1" x14ac:dyDescent="0.25">
      <c r="A35" s="157"/>
      <c r="B35" s="153"/>
      <c r="C35" s="153"/>
      <c r="D35" s="153"/>
      <c r="E35" s="153"/>
      <c r="F35" s="153"/>
      <c r="G35" s="153"/>
      <c r="H35" s="153"/>
      <c r="I35" s="153"/>
      <c r="J35" s="154"/>
    </row>
    <row r="36" spans="1:10" ht="15.75" x14ac:dyDescent="0.25">
      <c r="A36" s="266" t="s">
        <v>223</v>
      </c>
      <c r="B36" s="267"/>
      <c r="C36" s="267"/>
      <c r="D36" s="267"/>
      <c r="E36" s="267"/>
      <c r="F36" s="267"/>
      <c r="G36" s="267"/>
      <c r="H36" s="267"/>
      <c r="I36" s="267"/>
      <c r="J36" s="268"/>
    </row>
    <row r="37" spans="1:10" ht="15.75" x14ac:dyDescent="0.25">
      <c r="A37" s="248" t="s">
        <v>224</v>
      </c>
      <c r="B37" s="249"/>
      <c r="C37" s="249"/>
      <c r="D37" s="249"/>
      <c r="E37" s="249"/>
      <c r="F37" s="249"/>
      <c r="G37" s="249"/>
      <c r="H37" s="249"/>
      <c r="I37" s="249"/>
      <c r="J37" s="250"/>
    </row>
    <row r="38" spans="1:10" x14ac:dyDescent="0.25">
      <c r="A38" s="149" t="s">
        <v>227</v>
      </c>
      <c r="B38" s="15"/>
      <c r="C38" s="15"/>
      <c r="D38" s="15" t="s">
        <v>225</v>
      </c>
      <c r="E38" s="15"/>
      <c r="F38" s="15"/>
      <c r="G38" s="15"/>
      <c r="H38" s="15" t="s">
        <v>226</v>
      </c>
      <c r="I38" s="15"/>
      <c r="J38" s="150"/>
    </row>
    <row r="39" spans="1:10" ht="15.75" thickBot="1" x14ac:dyDescent="0.3">
      <c r="A39" s="158"/>
      <c r="B39" s="155"/>
      <c r="C39" s="155"/>
      <c r="D39" s="155"/>
      <c r="E39" s="155"/>
      <c r="F39" s="155"/>
      <c r="G39" s="155"/>
      <c r="H39" s="155"/>
      <c r="I39" s="155"/>
      <c r="J39" s="156"/>
    </row>
    <row r="40" spans="1:10" ht="15.75" thickTop="1" x14ac:dyDescent="0.25"/>
  </sheetData>
  <mergeCells count="30">
    <mergeCell ref="A37:J37"/>
    <mergeCell ref="F34:J34"/>
    <mergeCell ref="A30:E30"/>
    <mergeCell ref="F30:J33"/>
    <mergeCell ref="A3:J3"/>
    <mergeCell ref="A36:J36"/>
    <mergeCell ref="A28:E28"/>
    <mergeCell ref="A29:E29"/>
    <mergeCell ref="F25:I25"/>
    <mergeCell ref="A23:E24"/>
    <mergeCell ref="F23:I23"/>
    <mergeCell ref="F24:I24"/>
    <mergeCell ref="F26:J26"/>
    <mergeCell ref="F28:J28"/>
    <mergeCell ref="F29:J29"/>
    <mergeCell ref="F22:I22"/>
    <mergeCell ref="A26:E26"/>
    <mergeCell ref="A27:E27"/>
    <mergeCell ref="H16:I16"/>
    <mergeCell ref="J16:J17"/>
    <mergeCell ref="B16:B17"/>
    <mergeCell ref="A16:A17"/>
    <mergeCell ref="C16:C17"/>
    <mergeCell ref="D16:D17"/>
    <mergeCell ref="E16:E17"/>
    <mergeCell ref="F16:F17"/>
    <mergeCell ref="G16:G17"/>
    <mergeCell ref="A25:E25"/>
    <mergeCell ref="A20:C20"/>
    <mergeCell ref="A22:E22"/>
  </mergeCells>
  <hyperlinks>
    <hyperlink ref="K1" location="'CFM Menu'!A1" display="Back"/>
  </hyperlinks>
  <pageMargins left="0.7" right="0.36" top="0.5" bottom="0.43"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3"/>
  <sheetViews>
    <sheetView showGridLines="0" workbookViewId="0">
      <pane ySplit="2" topLeftCell="A3" activePane="bottomLeft" state="frozen"/>
      <selection pane="bottomLeft" activeCell="C3" sqref="C3"/>
    </sheetView>
  </sheetViews>
  <sheetFormatPr defaultRowHeight="15" x14ac:dyDescent="0.25"/>
  <cols>
    <col min="1" max="1" width="5.5703125" style="123" bestFit="1" customWidth="1"/>
    <col min="2" max="2" width="7.5703125" style="123" bestFit="1" customWidth="1"/>
    <col min="3" max="3" width="6.140625" style="123" bestFit="1" customWidth="1"/>
    <col min="4" max="4" width="11.28515625" style="123" bestFit="1" customWidth="1"/>
    <col min="5" max="5" width="7.5703125" style="123" bestFit="1" customWidth="1"/>
    <col min="6" max="6" width="13.42578125" style="123" bestFit="1" customWidth="1"/>
    <col min="7" max="7" width="4.85546875" style="123" bestFit="1" customWidth="1"/>
    <col min="8" max="8" width="5.5703125" style="123" bestFit="1" customWidth="1"/>
    <col min="9" max="9" width="6.85546875" style="123" bestFit="1" customWidth="1"/>
    <col min="10" max="10" width="12" style="123" customWidth="1"/>
    <col min="11" max="11" width="5.42578125" style="123" bestFit="1" customWidth="1"/>
    <col min="12" max="12" width="11.140625" style="123" bestFit="1" customWidth="1"/>
    <col min="13" max="13" width="11.85546875" style="123" bestFit="1" customWidth="1"/>
    <col min="14" max="14" width="7.28515625" style="123" bestFit="1" customWidth="1"/>
    <col min="15" max="15" width="12" style="123" customWidth="1"/>
    <col min="16" max="16" width="10.28515625" style="123" bestFit="1" customWidth="1"/>
    <col min="17" max="17" width="18.28515625" style="123" bestFit="1" customWidth="1"/>
    <col min="18" max="18" width="7.7109375" style="123" bestFit="1" customWidth="1"/>
    <col min="19" max="19" width="9.140625" style="123" customWidth="1"/>
    <col min="20" max="16384" width="9.140625" style="123"/>
  </cols>
  <sheetData>
    <row r="1" spans="1:18" s="138" customFormat="1" ht="18.75" x14ac:dyDescent="0.3">
      <c r="A1" s="138" t="s">
        <v>357</v>
      </c>
    </row>
    <row r="2" spans="1:18" ht="15" customHeight="1" x14ac:dyDescent="0.25">
      <c r="A2" s="122" t="s">
        <v>284</v>
      </c>
      <c r="B2" s="122" t="s">
        <v>285</v>
      </c>
      <c r="C2" s="122" t="s">
        <v>115</v>
      </c>
      <c r="D2" s="122" t="s">
        <v>286</v>
      </c>
      <c r="E2" s="122" t="s">
        <v>51</v>
      </c>
      <c r="F2" s="122" t="s">
        <v>88</v>
      </c>
      <c r="G2" s="122" t="s">
        <v>52</v>
      </c>
      <c r="H2" s="122" t="s">
        <v>287</v>
      </c>
      <c r="I2" s="122" t="s">
        <v>288</v>
      </c>
      <c r="J2" s="122" t="s">
        <v>289</v>
      </c>
      <c r="K2" s="122" t="s">
        <v>290</v>
      </c>
      <c r="L2" s="122" t="s">
        <v>291</v>
      </c>
      <c r="M2" s="122" t="s">
        <v>292</v>
      </c>
      <c r="N2" s="122" t="s">
        <v>120</v>
      </c>
      <c r="O2" s="122" t="s">
        <v>293</v>
      </c>
      <c r="P2" s="122" t="s">
        <v>294</v>
      </c>
      <c r="Q2" s="122" t="s">
        <v>295</v>
      </c>
      <c r="R2" s="122" t="s">
        <v>296</v>
      </c>
    </row>
    <row r="3" spans="1:18" ht="24" x14ac:dyDescent="0.25">
      <c r="A3" s="124">
        <v>1</v>
      </c>
      <c r="B3" s="124" t="s">
        <v>94</v>
      </c>
      <c r="C3" s="125">
        <v>45017</v>
      </c>
      <c r="D3" s="124" t="s">
        <v>297</v>
      </c>
      <c r="E3" s="124" t="s">
        <v>298</v>
      </c>
      <c r="F3" s="124" t="s">
        <v>298</v>
      </c>
      <c r="G3" s="124" t="s">
        <v>298</v>
      </c>
      <c r="H3" s="124" t="s">
        <v>299</v>
      </c>
      <c r="I3" s="124" t="s">
        <v>300</v>
      </c>
      <c r="J3" s="124" t="s">
        <v>301</v>
      </c>
      <c r="K3" s="124" t="s">
        <v>298</v>
      </c>
      <c r="L3" s="124" t="s">
        <v>302</v>
      </c>
      <c r="M3" s="124" t="s">
        <v>303</v>
      </c>
      <c r="N3" s="124" t="s">
        <v>300</v>
      </c>
      <c r="O3" s="124" t="s">
        <v>304</v>
      </c>
      <c r="P3" s="124" t="s">
        <v>298</v>
      </c>
      <c r="Q3" s="124" t="s">
        <v>298</v>
      </c>
      <c r="R3" s="126" t="s">
        <v>305</v>
      </c>
    </row>
    <row r="4" spans="1:18" ht="24" x14ac:dyDescent="0.25">
      <c r="A4" s="124">
        <v>1</v>
      </c>
      <c r="B4" s="124" t="s">
        <v>94</v>
      </c>
      <c r="C4" s="125">
        <v>45017</v>
      </c>
      <c r="D4" s="124" t="s">
        <v>297</v>
      </c>
      <c r="E4" s="124" t="s">
        <v>298</v>
      </c>
      <c r="F4" s="124" t="s">
        <v>298</v>
      </c>
      <c r="G4" s="124" t="s">
        <v>298</v>
      </c>
      <c r="H4" s="124" t="s">
        <v>299</v>
      </c>
      <c r="I4" s="124" t="s">
        <v>300</v>
      </c>
      <c r="J4" s="124" t="s">
        <v>301</v>
      </c>
      <c r="K4" s="124" t="s">
        <v>298</v>
      </c>
      <c r="L4" s="124" t="s">
        <v>302</v>
      </c>
      <c r="M4" s="124" t="s">
        <v>303</v>
      </c>
      <c r="N4" s="124" t="s">
        <v>300</v>
      </c>
      <c r="O4" s="124" t="s">
        <v>306</v>
      </c>
      <c r="P4" s="124" t="s">
        <v>298</v>
      </c>
      <c r="Q4" s="124" t="s">
        <v>298</v>
      </c>
      <c r="R4" s="127" t="s">
        <v>307</v>
      </c>
    </row>
    <row r="5" spans="1:18" ht="24" x14ac:dyDescent="0.25">
      <c r="A5" s="124">
        <v>2</v>
      </c>
      <c r="B5" s="124" t="s">
        <v>94</v>
      </c>
      <c r="C5" s="125">
        <v>45017</v>
      </c>
      <c r="D5" s="124" t="s">
        <v>297</v>
      </c>
      <c r="E5" s="124" t="s">
        <v>298</v>
      </c>
      <c r="F5" s="124" t="s">
        <v>298</v>
      </c>
      <c r="G5" s="124" t="s">
        <v>298</v>
      </c>
      <c r="H5" s="124" t="s">
        <v>299</v>
      </c>
      <c r="I5" s="124" t="s">
        <v>300</v>
      </c>
      <c r="J5" s="124" t="s">
        <v>301</v>
      </c>
      <c r="K5" s="124" t="s">
        <v>298</v>
      </c>
      <c r="L5" s="124" t="s">
        <v>308</v>
      </c>
      <c r="M5" s="124" t="s">
        <v>303</v>
      </c>
      <c r="N5" s="128" t="s">
        <v>300</v>
      </c>
      <c r="O5" s="128" t="s">
        <v>309</v>
      </c>
      <c r="P5" s="128"/>
      <c r="Q5" s="128"/>
      <c r="R5" s="127" t="s">
        <v>307</v>
      </c>
    </row>
    <row r="7" spans="1:18" x14ac:dyDescent="0.25">
      <c r="A7" s="129" t="s">
        <v>310</v>
      </c>
    </row>
    <row r="9" spans="1:18" x14ac:dyDescent="0.25">
      <c r="A9" s="123" t="s">
        <v>311</v>
      </c>
    </row>
    <row r="10" spans="1:18" x14ac:dyDescent="0.25">
      <c r="A10" s="123" t="s">
        <v>312</v>
      </c>
    </row>
    <row r="11" spans="1:18" x14ac:dyDescent="0.25">
      <c r="A11" s="123" t="s">
        <v>313</v>
      </c>
    </row>
    <row r="13" spans="1:18" x14ac:dyDescent="0.25">
      <c r="A13" s="123" t="s">
        <v>314</v>
      </c>
    </row>
  </sheetData>
  <pageMargins left="0.2" right="0.3" top="0.3" bottom="0.97042007874015701" header="0.3" footer="0.2"/>
  <pageSetup paperSize="0" orientation="landscape" horizontalDpi="300" verticalDpi="300"/>
  <headerFooter alignWithMargins="0"/>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showGridLines="0" workbookViewId="0">
      <pane ySplit="2" topLeftCell="A3" activePane="bottomLeft" state="frozen"/>
      <selection pane="bottomLeft" activeCell="D26" sqref="D26"/>
    </sheetView>
  </sheetViews>
  <sheetFormatPr defaultRowHeight="15" x14ac:dyDescent="0.25"/>
  <cols>
    <col min="1" max="1" width="5.5703125" style="123" bestFit="1" customWidth="1"/>
    <col min="2" max="2" width="7.5703125" style="123" bestFit="1" customWidth="1"/>
    <col min="3" max="3" width="6.140625" style="123" bestFit="1" customWidth="1"/>
    <col min="4" max="4" width="12.140625" style="123" bestFit="1" customWidth="1"/>
    <col min="5" max="5" width="7.5703125" style="123" bestFit="1" customWidth="1"/>
    <col min="6" max="6" width="13.42578125" style="123" bestFit="1" customWidth="1"/>
    <col min="7" max="7" width="4.85546875" style="123" bestFit="1" customWidth="1"/>
    <col min="8" max="8" width="5.5703125" style="123" bestFit="1" customWidth="1"/>
    <col min="9" max="9" width="6.85546875" style="123" bestFit="1" customWidth="1"/>
    <col min="10" max="10" width="7.85546875" style="123" bestFit="1" customWidth="1"/>
    <col min="11" max="11" width="5.42578125" style="123" bestFit="1" customWidth="1"/>
    <col min="12" max="12" width="18.5703125" style="123" bestFit="1" customWidth="1"/>
    <col min="13" max="13" width="16.5703125" style="123" bestFit="1" customWidth="1"/>
    <col min="14" max="14" width="11.7109375" style="123" bestFit="1" customWidth="1"/>
    <col min="15" max="15" width="15.5703125" style="123" bestFit="1" customWidth="1"/>
    <col min="16" max="16" width="7.5703125" style="123" bestFit="1" customWidth="1"/>
    <col min="17" max="16384" width="9.140625" style="123"/>
  </cols>
  <sheetData>
    <row r="1" spans="1:16" ht="18.75" x14ac:dyDescent="0.3">
      <c r="A1" s="138" t="s">
        <v>356</v>
      </c>
    </row>
    <row r="2" spans="1:16" ht="15" customHeight="1" x14ac:dyDescent="0.25">
      <c r="A2" s="122" t="s">
        <v>284</v>
      </c>
      <c r="B2" s="122" t="s">
        <v>285</v>
      </c>
      <c r="C2" s="122" t="s">
        <v>115</v>
      </c>
      <c r="D2" s="122" t="s">
        <v>315</v>
      </c>
      <c r="E2" s="122" t="s">
        <v>51</v>
      </c>
      <c r="F2" s="122" t="s">
        <v>88</v>
      </c>
      <c r="G2" s="122" t="s">
        <v>52</v>
      </c>
      <c r="H2" s="122" t="s">
        <v>287</v>
      </c>
      <c r="I2" s="122" t="s">
        <v>288</v>
      </c>
      <c r="J2" s="122" t="s">
        <v>289</v>
      </c>
      <c r="K2" s="122" t="s">
        <v>290</v>
      </c>
      <c r="L2" s="122" t="s">
        <v>292</v>
      </c>
      <c r="M2" s="122" t="s">
        <v>316</v>
      </c>
      <c r="N2" s="122" t="s">
        <v>317</v>
      </c>
      <c r="O2" s="122" t="s">
        <v>318</v>
      </c>
      <c r="P2" s="122" t="s">
        <v>319</v>
      </c>
    </row>
    <row r="3" spans="1:16" ht="27" customHeight="1" x14ac:dyDescent="0.25">
      <c r="A3" s="124">
        <v>1</v>
      </c>
      <c r="B3" s="124" t="s">
        <v>94</v>
      </c>
      <c r="C3" s="125">
        <v>45017</v>
      </c>
      <c r="D3" s="124" t="s">
        <v>320</v>
      </c>
      <c r="E3" s="124" t="s">
        <v>298</v>
      </c>
      <c r="F3" s="124" t="s">
        <v>298</v>
      </c>
      <c r="G3" s="124" t="s">
        <v>298</v>
      </c>
      <c r="H3" s="124" t="s">
        <v>299</v>
      </c>
      <c r="I3" s="124" t="s">
        <v>300</v>
      </c>
      <c r="J3" s="124" t="s">
        <v>301</v>
      </c>
      <c r="K3" s="124" t="s">
        <v>298</v>
      </c>
      <c r="L3" s="124" t="s">
        <v>321</v>
      </c>
      <c r="M3" s="124" t="s">
        <v>322</v>
      </c>
      <c r="N3" s="124" t="s">
        <v>322</v>
      </c>
      <c r="O3" s="124" t="s">
        <v>323</v>
      </c>
      <c r="P3" s="124" t="s">
        <v>322</v>
      </c>
    </row>
  </sheetData>
  <pageMargins left="0.2" right="0.3" top="0.3" bottom="0.97042007874015701" header="0.3" footer="0.2"/>
  <pageSetup paperSize="0" orientation="landscape" horizontalDpi="300" verticalDpi="300"/>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showGridLines="0" workbookViewId="0">
      <pane ySplit="2" topLeftCell="A3" activePane="bottomLeft" state="frozen"/>
      <selection pane="bottomLeft" activeCell="P21" sqref="P21"/>
    </sheetView>
  </sheetViews>
  <sheetFormatPr defaultRowHeight="15" x14ac:dyDescent="0.25"/>
  <cols>
    <col min="1" max="1" width="5.5703125" style="123" bestFit="1" customWidth="1"/>
    <col min="2" max="2" width="7.5703125" style="123" bestFit="1" customWidth="1"/>
    <col min="3" max="3" width="6.140625" style="123" bestFit="1" customWidth="1"/>
    <col min="4" max="4" width="10.85546875" style="123" bestFit="1" customWidth="1"/>
    <col min="5" max="5" width="7.5703125" style="123" bestFit="1" customWidth="1"/>
    <col min="6" max="6" width="13.42578125" style="123" bestFit="1" customWidth="1"/>
    <col min="7" max="7" width="4.85546875" style="123" bestFit="1" customWidth="1"/>
    <col min="8" max="8" width="5.5703125" style="123" bestFit="1" customWidth="1"/>
    <col min="9" max="9" width="6.85546875" style="123" bestFit="1" customWidth="1"/>
    <col min="10" max="10" width="7.85546875" style="123" bestFit="1" customWidth="1"/>
    <col min="11" max="11" width="5.42578125" style="123" bestFit="1" customWidth="1"/>
    <col min="12" max="12" width="9.7109375" style="123" bestFit="1" customWidth="1"/>
    <col min="13" max="13" width="10.85546875" style="123" bestFit="1" customWidth="1"/>
    <col min="14" max="14" width="10" style="123" bestFit="1" customWidth="1"/>
    <col min="15" max="15" width="12.42578125" style="123" bestFit="1" customWidth="1"/>
    <col min="16" max="17" width="6.5703125" style="123" bestFit="1" customWidth="1"/>
    <col min="18" max="18" width="8.42578125" style="123" bestFit="1" customWidth="1"/>
    <col min="19" max="16384" width="9.140625" style="123"/>
  </cols>
  <sheetData>
    <row r="1" spans="1:18" ht="30" customHeight="1" x14ac:dyDescent="0.25">
      <c r="A1" s="139" t="s">
        <v>355</v>
      </c>
      <c r="N1" s="291" t="s">
        <v>324</v>
      </c>
      <c r="O1" s="291"/>
      <c r="P1" s="291"/>
      <c r="Q1" s="291"/>
      <c r="R1" s="291"/>
    </row>
    <row r="2" spans="1:18" ht="15" customHeight="1" x14ac:dyDescent="0.25">
      <c r="A2" s="122" t="s">
        <v>284</v>
      </c>
      <c r="B2" s="122" t="s">
        <v>285</v>
      </c>
      <c r="C2" s="122" t="s">
        <v>115</v>
      </c>
      <c r="D2" s="122" t="s">
        <v>76</v>
      </c>
      <c r="E2" s="122" t="s">
        <v>51</v>
      </c>
      <c r="F2" s="122" t="s">
        <v>88</v>
      </c>
      <c r="G2" s="122" t="s">
        <v>52</v>
      </c>
      <c r="H2" s="122" t="s">
        <v>287</v>
      </c>
      <c r="I2" s="122" t="s">
        <v>288</v>
      </c>
      <c r="J2" s="122" t="s">
        <v>289</v>
      </c>
      <c r="K2" s="122" t="s">
        <v>290</v>
      </c>
      <c r="L2" s="122" t="s">
        <v>325</v>
      </c>
      <c r="M2" s="122" t="s">
        <v>326</v>
      </c>
      <c r="N2" s="122" t="s">
        <v>327</v>
      </c>
      <c r="O2" s="122" t="s">
        <v>328</v>
      </c>
      <c r="P2" s="122" t="s">
        <v>329</v>
      </c>
      <c r="Q2" s="122" t="s">
        <v>330</v>
      </c>
      <c r="R2" s="122" t="s">
        <v>331</v>
      </c>
    </row>
    <row r="3" spans="1:18" ht="24" x14ac:dyDescent="0.25">
      <c r="A3" s="124">
        <v>1</v>
      </c>
      <c r="B3" s="124" t="s">
        <v>94</v>
      </c>
      <c r="C3" s="125">
        <v>45017</v>
      </c>
      <c r="D3" s="124" t="s">
        <v>320</v>
      </c>
      <c r="E3" s="124" t="s">
        <v>298</v>
      </c>
      <c r="F3" s="124" t="s">
        <v>298</v>
      </c>
      <c r="G3" s="124" t="s">
        <v>298</v>
      </c>
      <c r="H3" s="124" t="s">
        <v>299</v>
      </c>
      <c r="I3" s="124" t="s">
        <v>300</v>
      </c>
      <c r="J3" s="124" t="s">
        <v>301</v>
      </c>
      <c r="K3" s="124" t="s">
        <v>298</v>
      </c>
      <c r="L3" s="124" t="s">
        <v>298</v>
      </c>
      <c r="M3" s="124"/>
      <c r="N3" s="124"/>
      <c r="O3" s="124"/>
      <c r="P3" s="124"/>
      <c r="Q3" s="124"/>
      <c r="R3" s="124"/>
    </row>
    <row r="4" spans="1:18" ht="24" x14ac:dyDescent="0.25">
      <c r="A4" s="124">
        <v>2</v>
      </c>
      <c r="B4" s="124" t="s">
        <v>94</v>
      </c>
      <c r="C4" s="125">
        <v>45017</v>
      </c>
      <c r="D4" s="124" t="s">
        <v>320</v>
      </c>
      <c r="E4" s="124" t="s">
        <v>298</v>
      </c>
      <c r="F4" s="124" t="s">
        <v>298</v>
      </c>
      <c r="G4" s="124" t="s">
        <v>298</v>
      </c>
      <c r="H4" s="124" t="s">
        <v>299</v>
      </c>
      <c r="I4" s="124" t="s">
        <v>300</v>
      </c>
      <c r="J4" s="124" t="s">
        <v>301</v>
      </c>
      <c r="K4" s="124" t="s">
        <v>298</v>
      </c>
      <c r="L4" s="124" t="s">
        <v>300</v>
      </c>
      <c r="M4" s="124"/>
      <c r="N4" s="124"/>
      <c r="O4" s="124"/>
      <c r="P4" s="124"/>
      <c r="Q4" s="124"/>
      <c r="R4" s="124"/>
    </row>
    <row r="5" spans="1:18" x14ac:dyDescent="0.25">
      <c r="N5" s="130"/>
    </row>
  </sheetData>
  <mergeCells count="1">
    <mergeCell ref="N1:R1"/>
  </mergeCells>
  <pageMargins left="0.2" right="0.3" top="0.3" bottom="0.97042007874015701" header="0.3" footer="0.2"/>
  <pageSetup paperSize="0" orientation="landscape" horizontalDpi="300" verticalDpi="300"/>
  <headerFooter alignWithMargins="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4"/>
  <sheetViews>
    <sheetView showGridLines="0" workbookViewId="0">
      <pane ySplit="2" topLeftCell="A3" activePane="bottomLeft" state="frozen"/>
      <selection pane="bottomLeft" activeCell="N14" sqref="N14"/>
    </sheetView>
  </sheetViews>
  <sheetFormatPr defaultRowHeight="15" x14ac:dyDescent="0.25"/>
  <cols>
    <col min="1" max="1" width="7.42578125" style="123" customWidth="1"/>
    <col min="2" max="2" width="7.5703125" style="123" bestFit="1" customWidth="1"/>
    <col min="3" max="3" width="7.5703125" style="123" customWidth="1"/>
    <col min="4" max="4" width="10.85546875" style="123" bestFit="1" customWidth="1"/>
    <col min="5" max="5" width="9.85546875" style="123" customWidth="1"/>
    <col min="6" max="6" width="13.42578125" style="123" bestFit="1" customWidth="1"/>
    <col min="7" max="7" width="4.85546875" style="123" bestFit="1" customWidth="1"/>
    <col min="8" max="8" width="5.5703125" style="123" bestFit="1" customWidth="1"/>
    <col min="9" max="9" width="6.85546875" style="123" bestFit="1" customWidth="1"/>
    <col min="10" max="10" width="12" style="123" bestFit="1" customWidth="1"/>
    <col min="11" max="11" width="5.42578125" style="123" bestFit="1" customWidth="1"/>
    <col min="12" max="12" width="15.140625" style="123" customWidth="1"/>
    <col min="13" max="13" width="15.140625" style="123" bestFit="1" customWidth="1"/>
    <col min="14" max="14" width="14.42578125" style="123" bestFit="1" customWidth="1"/>
    <col min="15" max="15" width="9.7109375" style="123" bestFit="1" customWidth="1"/>
    <col min="16" max="16" width="11.85546875" style="123" bestFit="1" customWidth="1"/>
    <col min="17" max="17" width="9.28515625" style="123" customWidth="1"/>
    <col min="18" max="19" width="9.28515625" style="123" bestFit="1" customWidth="1"/>
    <col min="20" max="20" width="9.28515625" style="123" customWidth="1"/>
    <col min="21" max="21" width="11.7109375" style="123" bestFit="1" customWidth="1"/>
    <col min="22" max="22" width="9.140625" style="123" customWidth="1"/>
    <col min="23" max="16384" width="9.140625" style="123"/>
  </cols>
  <sheetData>
    <row r="1" spans="1:21" ht="18.75" x14ac:dyDescent="0.3">
      <c r="A1" s="138" t="s">
        <v>354</v>
      </c>
    </row>
    <row r="2" spans="1:21" ht="15" customHeight="1" x14ac:dyDescent="0.25">
      <c r="A2" s="122" t="s">
        <v>284</v>
      </c>
      <c r="B2" s="122" t="s">
        <v>285</v>
      </c>
      <c r="C2" s="122" t="s">
        <v>115</v>
      </c>
      <c r="D2" s="122" t="s">
        <v>76</v>
      </c>
      <c r="E2" s="122" t="s">
        <v>51</v>
      </c>
      <c r="F2" s="122" t="s">
        <v>88</v>
      </c>
      <c r="G2" s="122" t="s">
        <v>52</v>
      </c>
      <c r="H2" s="122" t="s">
        <v>287</v>
      </c>
      <c r="I2" s="122" t="s">
        <v>288</v>
      </c>
      <c r="J2" s="122" t="s">
        <v>289</v>
      </c>
      <c r="K2" s="122" t="s">
        <v>290</v>
      </c>
      <c r="L2" s="122" t="s">
        <v>332</v>
      </c>
      <c r="M2" s="122" t="s">
        <v>291</v>
      </c>
      <c r="N2" s="122" t="s">
        <v>292</v>
      </c>
      <c r="O2" s="122" t="s">
        <v>325</v>
      </c>
      <c r="P2" s="122" t="s">
        <v>333</v>
      </c>
      <c r="Q2" s="122" t="s">
        <v>334</v>
      </c>
      <c r="R2" s="122" t="s">
        <v>335</v>
      </c>
      <c r="S2" s="122" t="s">
        <v>336</v>
      </c>
      <c r="T2" s="122" t="s">
        <v>337</v>
      </c>
      <c r="U2" s="122" t="s">
        <v>338</v>
      </c>
    </row>
    <row r="3" spans="1:21" ht="24" x14ac:dyDescent="0.25">
      <c r="A3" s="126">
        <v>1</v>
      </c>
      <c r="B3" s="124" t="s">
        <v>94</v>
      </c>
      <c r="C3" s="125">
        <v>45017</v>
      </c>
      <c r="D3" s="124" t="s">
        <v>320</v>
      </c>
      <c r="E3" s="124" t="s">
        <v>298</v>
      </c>
      <c r="F3" s="124" t="s">
        <v>298</v>
      </c>
      <c r="G3" s="124" t="s">
        <v>298</v>
      </c>
      <c r="H3" s="124" t="s">
        <v>299</v>
      </c>
      <c r="I3" s="124" t="s">
        <v>300</v>
      </c>
      <c r="J3" s="124" t="s">
        <v>301</v>
      </c>
      <c r="K3" s="124" t="s">
        <v>298</v>
      </c>
      <c r="L3" s="131" t="s">
        <v>339</v>
      </c>
      <c r="M3" s="124" t="s">
        <v>302</v>
      </c>
      <c r="N3" s="124" t="s">
        <v>340</v>
      </c>
      <c r="O3" s="124" t="s">
        <v>298</v>
      </c>
      <c r="P3" s="132" t="s">
        <v>300</v>
      </c>
      <c r="Q3" s="133">
        <v>0.18</v>
      </c>
      <c r="R3" s="134" t="s">
        <v>300</v>
      </c>
      <c r="S3" s="134" t="s">
        <v>300</v>
      </c>
      <c r="T3" s="134" t="s">
        <v>300</v>
      </c>
      <c r="U3" s="134" t="s">
        <v>300</v>
      </c>
    </row>
    <row r="4" spans="1:21" ht="36" x14ac:dyDescent="0.25">
      <c r="A4" s="126">
        <v>2</v>
      </c>
      <c r="B4" s="124" t="s">
        <v>94</v>
      </c>
      <c r="C4" s="125">
        <v>45017</v>
      </c>
      <c r="D4" s="124" t="s">
        <v>320</v>
      </c>
      <c r="E4" s="124" t="s">
        <v>298</v>
      </c>
      <c r="F4" s="124" t="s">
        <v>298</v>
      </c>
      <c r="G4" s="124" t="s">
        <v>298</v>
      </c>
      <c r="H4" s="124" t="s">
        <v>299</v>
      </c>
      <c r="I4" s="124" t="s">
        <v>300</v>
      </c>
      <c r="J4" s="124" t="s">
        <v>301</v>
      </c>
      <c r="K4" s="124" t="s">
        <v>298</v>
      </c>
      <c r="L4" s="131" t="s">
        <v>341</v>
      </c>
      <c r="M4" s="124" t="s">
        <v>342</v>
      </c>
      <c r="N4" s="124" t="s">
        <v>343</v>
      </c>
      <c r="O4" s="124" t="s">
        <v>298</v>
      </c>
      <c r="P4" s="132" t="s">
        <v>300</v>
      </c>
      <c r="Q4" s="133">
        <v>0.18</v>
      </c>
      <c r="R4" s="134" t="s">
        <v>300</v>
      </c>
      <c r="S4" s="134" t="s">
        <v>300</v>
      </c>
      <c r="T4" s="134" t="s">
        <v>300</v>
      </c>
      <c r="U4" s="134" t="s">
        <v>300</v>
      </c>
    </row>
    <row r="5" spans="1:21" ht="24" x14ac:dyDescent="0.25">
      <c r="A5" s="126">
        <v>3</v>
      </c>
      <c r="B5" s="124" t="s">
        <v>94</v>
      </c>
      <c r="C5" s="125">
        <v>45017</v>
      </c>
      <c r="D5" s="124" t="s">
        <v>320</v>
      </c>
      <c r="E5" s="124" t="s">
        <v>298</v>
      </c>
      <c r="F5" s="124" t="s">
        <v>298</v>
      </c>
      <c r="G5" s="124" t="s">
        <v>298</v>
      </c>
      <c r="H5" s="124" t="s">
        <v>299</v>
      </c>
      <c r="I5" s="124" t="s">
        <v>300</v>
      </c>
      <c r="J5" s="124" t="s">
        <v>301</v>
      </c>
      <c r="K5" s="124" t="s">
        <v>298</v>
      </c>
      <c r="L5" s="135" t="s">
        <v>344</v>
      </c>
      <c r="M5" s="124" t="s">
        <v>345</v>
      </c>
      <c r="N5" s="124" t="s">
        <v>346</v>
      </c>
      <c r="O5" s="124" t="s">
        <v>298</v>
      </c>
      <c r="P5" s="132" t="s">
        <v>300</v>
      </c>
      <c r="Q5" s="133">
        <v>0.18</v>
      </c>
      <c r="R5" s="134" t="s">
        <v>300</v>
      </c>
      <c r="S5" s="134" t="s">
        <v>300</v>
      </c>
      <c r="T5" s="134" t="s">
        <v>300</v>
      </c>
      <c r="U5" s="134" t="s">
        <v>300</v>
      </c>
    </row>
    <row r="6" spans="1:21" x14ac:dyDescent="0.25">
      <c r="A6" s="126">
        <v>4</v>
      </c>
      <c r="B6" s="124" t="s">
        <v>94</v>
      </c>
      <c r="C6" s="125">
        <v>45017</v>
      </c>
      <c r="D6" s="124" t="s">
        <v>320</v>
      </c>
      <c r="E6" s="124" t="s">
        <v>298</v>
      </c>
      <c r="F6" s="124" t="s">
        <v>298</v>
      </c>
      <c r="G6" s="124" t="s">
        <v>298</v>
      </c>
      <c r="H6" s="124" t="s">
        <v>299</v>
      </c>
      <c r="I6" s="124" t="s">
        <v>300</v>
      </c>
      <c r="J6" s="124" t="s">
        <v>301</v>
      </c>
      <c r="K6" s="124" t="s">
        <v>298</v>
      </c>
      <c r="L6" s="136" t="s">
        <v>347</v>
      </c>
      <c r="M6" s="124" t="s">
        <v>345</v>
      </c>
      <c r="N6" s="124" t="s">
        <v>308</v>
      </c>
      <c r="O6" s="124" t="s">
        <v>298</v>
      </c>
      <c r="P6" s="132" t="s">
        <v>300</v>
      </c>
      <c r="Q6" s="133">
        <v>0.18</v>
      </c>
      <c r="R6" s="134" t="s">
        <v>300</v>
      </c>
      <c r="S6" s="134" t="s">
        <v>300</v>
      </c>
      <c r="T6" s="134" t="s">
        <v>300</v>
      </c>
      <c r="U6" s="134" t="s">
        <v>300</v>
      </c>
    </row>
    <row r="8" spans="1:21" x14ac:dyDescent="0.25">
      <c r="A8" s="137" t="s">
        <v>348</v>
      </c>
    </row>
    <row r="10" spans="1:21" x14ac:dyDescent="0.25">
      <c r="A10" s="129" t="s">
        <v>349</v>
      </c>
      <c r="B10" s="123" t="s">
        <v>350</v>
      </c>
    </row>
    <row r="12" spans="1:21" x14ac:dyDescent="0.25">
      <c r="A12" s="129" t="s">
        <v>351</v>
      </c>
      <c r="B12" s="123" t="s">
        <v>352</v>
      </c>
    </row>
    <row r="14" spans="1:21" x14ac:dyDescent="0.25">
      <c r="A14" s="123" t="s">
        <v>353</v>
      </c>
    </row>
  </sheetData>
  <pageMargins left="0.2" right="0.3" top="0.3" bottom="0.97042007874015701" header="0.3" footer="0.2"/>
  <pageSetup orientation="landscape" horizontalDpi="300" verticalDpi="300" r:id="rId1"/>
  <headerFooter alignWithMargins="0"/>
  <drawing r:id="rId2"/>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
  <sheetViews>
    <sheetView workbookViewId="0">
      <selection activeCell="L10" sqref="L10"/>
    </sheetView>
  </sheetViews>
  <sheetFormatPr defaultRowHeight="15" x14ac:dyDescent="0.25"/>
  <cols>
    <col min="29" max="29" width="11.42578125" customWidth="1"/>
  </cols>
  <sheetData>
    <row r="1" spans="1:36" ht="18.75" x14ac:dyDescent="0.3">
      <c r="A1" s="24" t="s">
        <v>130</v>
      </c>
    </row>
    <row r="2" spans="1:36" x14ac:dyDescent="0.25">
      <c r="I2" t="s">
        <v>92</v>
      </c>
      <c r="L2" t="s">
        <v>138</v>
      </c>
    </row>
    <row r="4" spans="1:36" s="27" customFormat="1" ht="75" x14ac:dyDescent="0.25">
      <c r="A4" s="26" t="s">
        <v>100</v>
      </c>
      <c r="B4" s="26" t="s">
        <v>101</v>
      </c>
      <c r="C4" s="26" t="s">
        <v>51</v>
      </c>
      <c r="D4" s="26" t="s">
        <v>55</v>
      </c>
      <c r="E4" s="26" t="s">
        <v>52</v>
      </c>
      <c r="F4" s="26" t="s">
        <v>56</v>
      </c>
      <c r="G4" s="26" t="s">
        <v>57</v>
      </c>
      <c r="H4" s="26" t="s">
        <v>58</v>
      </c>
      <c r="I4" s="26" t="s">
        <v>59</v>
      </c>
      <c r="J4" s="26" t="s">
        <v>60</v>
      </c>
      <c r="K4" s="26" t="s">
        <v>61</v>
      </c>
      <c r="L4" s="26" t="s">
        <v>62</v>
      </c>
      <c r="M4" s="26" t="s">
        <v>63</v>
      </c>
      <c r="N4" s="26" t="s">
        <v>64</v>
      </c>
      <c r="O4" s="26" t="s">
        <v>65</v>
      </c>
      <c r="P4" s="26" t="s">
        <v>66</v>
      </c>
      <c r="Q4" s="26" t="s">
        <v>67</v>
      </c>
      <c r="R4" s="26" t="s">
        <v>68</v>
      </c>
      <c r="S4" s="26" t="s">
        <v>69</v>
      </c>
      <c r="T4" s="26" t="s">
        <v>70</v>
      </c>
      <c r="U4" s="26" t="s">
        <v>71</v>
      </c>
      <c r="V4" s="26" t="s">
        <v>72</v>
      </c>
      <c r="W4" s="26" t="s">
        <v>73</v>
      </c>
      <c r="X4" s="26" t="s">
        <v>74</v>
      </c>
      <c r="Y4" s="26" t="s">
        <v>75</v>
      </c>
      <c r="Z4" s="26" t="s">
        <v>76</v>
      </c>
      <c r="AA4" s="26" t="s">
        <v>77</v>
      </c>
      <c r="AB4" s="26" t="s">
        <v>78</v>
      </c>
      <c r="AC4" s="26" t="s">
        <v>79</v>
      </c>
      <c r="AD4" s="26" t="s">
        <v>80</v>
      </c>
      <c r="AE4" s="26" t="s">
        <v>81</v>
      </c>
      <c r="AF4" s="26" t="s">
        <v>82</v>
      </c>
      <c r="AG4" s="26" t="s">
        <v>83</v>
      </c>
      <c r="AH4" s="26" t="s">
        <v>84</v>
      </c>
      <c r="AI4" s="26" t="s">
        <v>85</v>
      </c>
      <c r="AJ4" s="26" t="s">
        <v>86</v>
      </c>
    </row>
    <row r="5" spans="1:36" s="28" customFormat="1" ht="60" x14ac:dyDescent="0.25">
      <c r="A5" s="29"/>
      <c r="B5" s="29"/>
      <c r="C5" s="29"/>
      <c r="D5" s="29"/>
      <c r="E5" s="29"/>
      <c r="F5" s="11"/>
      <c r="G5" s="11" t="s">
        <v>102</v>
      </c>
      <c r="H5" s="29"/>
      <c r="I5" s="29"/>
      <c r="J5" s="11"/>
      <c r="K5" s="30" t="s">
        <v>103</v>
      </c>
      <c r="L5" s="30" t="s">
        <v>104</v>
      </c>
      <c r="M5" s="30" t="s">
        <v>104</v>
      </c>
      <c r="N5" s="11" t="s">
        <v>109</v>
      </c>
      <c r="O5" s="11" t="s">
        <v>105</v>
      </c>
      <c r="P5" s="18"/>
      <c r="Q5" s="11">
        <v>0</v>
      </c>
      <c r="R5" s="11" t="s">
        <v>106</v>
      </c>
      <c r="S5" s="18"/>
      <c r="T5" s="31"/>
      <c r="U5" s="18"/>
      <c r="V5" s="18"/>
      <c r="W5" s="11" t="s">
        <v>107</v>
      </c>
      <c r="X5" s="11" t="s">
        <v>108</v>
      </c>
      <c r="Y5" s="11"/>
      <c r="Z5" s="11"/>
      <c r="AA5" s="18"/>
      <c r="AB5" s="18"/>
      <c r="AC5" s="18"/>
      <c r="AD5" s="18"/>
      <c r="AE5" s="18"/>
      <c r="AF5" s="11"/>
      <c r="AG5" s="11"/>
      <c r="AH5" s="11"/>
      <c r="AI5" s="11"/>
      <c r="AJ5" s="11"/>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B7A0C7BA-2DD9-4C80-8E0E-558BF38DFC5B}">
            <xm:f>IF(AND($B:$B='\Users\Window\Documents\GAIA Group\Company\Spring Spruce Services Pvt Ltd\Income\Azea Botanica\Resident Charges\[Resident Invoicing Database.xlsx]MRMC'!#REF!),'\Users\Window\Documents\GAIA Group\Company\Spring Spruce Services Pvt Ltd\Income\Azea Botanica\Resident Charges\[Resident Invoicing Database.xlsx]MRMC'!#REF!&gt;0)</xm:f>
            <x14:dxf>
              <fill>
                <patternFill>
                  <bgColor theme="5" tint="0.39994506668294322"/>
                </patternFill>
              </fill>
            </x14:dxf>
          </x14:cfRule>
          <xm:sqref>T5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1"/>
  <sheetViews>
    <sheetView workbookViewId="0">
      <selection activeCell="G19" sqref="G19"/>
    </sheetView>
  </sheetViews>
  <sheetFormatPr defaultRowHeight="15" x14ac:dyDescent="0.25"/>
  <cols>
    <col min="3" max="3" width="32.85546875" customWidth="1"/>
    <col min="5" max="5" width="20.7109375" customWidth="1"/>
    <col min="6" max="6" width="26.7109375" bestFit="1" customWidth="1"/>
    <col min="7" max="7" width="20.7109375" customWidth="1"/>
    <col min="9" max="9" width="20.7109375" customWidth="1"/>
    <col min="11" max="11" width="20.7109375" customWidth="1"/>
  </cols>
  <sheetData>
    <row r="2" spans="1:6" s="53" customFormat="1" ht="21" x14ac:dyDescent="0.35">
      <c r="C2" s="32" t="s">
        <v>159</v>
      </c>
    </row>
    <row r="3" spans="1:6" s="51" customFormat="1" ht="15.75" x14ac:dyDescent="0.25">
      <c r="A3" s="50"/>
      <c r="B3" s="50"/>
    </row>
    <row r="4" spans="1:6" s="120" customFormat="1" ht="18.75" x14ac:dyDescent="0.3">
      <c r="A4" s="24"/>
      <c r="B4" s="24"/>
      <c r="C4" s="120" t="s">
        <v>432</v>
      </c>
    </row>
    <row r="5" spans="1:6" s="51" customFormat="1" ht="15.75" x14ac:dyDescent="0.25">
      <c r="A5" s="50"/>
      <c r="B5" s="50"/>
    </row>
    <row r="6" spans="1:6" s="52" customFormat="1" ht="30" customHeight="1" x14ac:dyDescent="0.25">
      <c r="A6" s="75"/>
      <c r="C6" s="34" t="s">
        <v>50</v>
      </c>
      <c r="F6" s="59" t="s">
        <v>433</v>
      </c>
    </row>
    <row r="7" spans="1:6" s="51" customFormat="1" ht="15.75" x14ac:dyDescent="0.25"/>
    <row r="8" spans="1:6" s="51" customFormat="1" ht="30" customHeight="1" x14ac:dyDescent="0.25">
      <c r="A8" s="75"/>
      <c r="C8" s="108" t="s">
        <v>261</v>
      </c>
      <c r="F8" s="34" t="s">
        <v>259</v>
      </c>
    </row>
    <row r="9" spans="1:6" s="51" customFormat="1" ht="15.75" x14ac:dyDescent="0.25"/>
    <row r="10" spans="1:6" s="51" customFormat="1" ht="30" customHeight="1" x14ac:dyDescent="0.25">
      <c r="A10" s="75"/>
      <c r="F10" s="34" t="s">
        <v>260</v>
      </c>
    </row>
    <row r="11" spans="1:6" s="51" customFormat="1" ht="15.75" x14ac:dyDescent="0.25"/>
    <row r="12" spans="1:6" s="51" customFormat="1" ht="15.75" x14ac:dyDescent="0.25"/>
    <row r="13" spans="1:6" s="51" customFormat="1" ht="30" customHeight="1" x14ac:dyDescent="0.25">
      <c r="A13" s="75"/>
      <c r="C13" s="105"/>
      <c r="F13" s="74" t="s">
        <v>99</v>
      </c>
    </row>
    <row r="14" spans="1:6" s="51" customFormat="1" ht="15.75" x14ac:dyDescent="0.25"/>
    <row r="15" spans="1:6" s="51" customFormat="1" ht="30" customHeight="1" x14ac:dyDescent="0.25">
      <c r="A15" s="75"/>
      <c r="C15" s="34" t="s">
        <v>177</v>
      </c>
      <c r="F15" s="74" t="s">
        <v>178</v>
      </c>
    </row>
    <row r="16" spans="1:6" s="51" customFormat="1" ht="15.75" x14ac:dyDescent="0.25"/>
    <row r="17" spans="1:6" s="51" customFormat="1" ht="30" customHeight="1" x14ac:dyDescent="0.25">
      <c r="C17" s="73"/>
      <c r="F17" s="74" t="s">
        <v>179</v>
      </c>
    </row>
    <row r="18" spans="1:6" s="51" customFormat="1" ht="15.75" x14ac:dyDescent="0.25"/>
    <row r="20" spans="1:6" s="51" customFormat="1" ht="30" customHeight="1" x14ac:dyDescent="0.25">
      <c r="A20" s="75"/>
      <c r="C20" s="105"/>
      <c r="F20" s="74" t="s">
        <v>263</v>
      </c>
    </row>
    <row r="21" spans="1:6" s="51" customFormat="1" ht="15.75" x14ac:dyDescent="0.25"/>
    <row r="22" spans="1:6" s="51" customFormat="1" ht="30" customHeight="1" x14ac:dyDescent="0.25">
      <c r="A22" s="75"/>
      <c r="C22" s="34" t="s">
        <v>262</v>
      </c>
      <c r="F22" s="74" t="s">
        <v>264</v>
      </c>
    </row>
    <row r="23" spans="1:6" s="51" customFormat="1" ht="15.75" x14ac:dyDescent="0.25"/>
    <row r="24" spans="1:6" s="51" customFormat="1" ht="30" customHeight="1" x14ac:dyDescent="0.25">
      <c r="C24" s="73"/>
      <c r="F24" s="74" t="s">
        <v>265</v>
      </c>
    </row>
    <row r="25" spans="1:6" s="51" customFormat="1" ht="15.75" x14ac:dyDescent="0.25"/>
    <row r="26" spans="1:6" s="51" customFormat="1" ht="30" customHeight="1" x14ac:dyDescent="0.25">
      <c r="A26" s="75"/>
      <c r="C26" s="34" t="s">
        <v>270</v>
      </c>
      <c r="F26" s="113"/>
    </row>
    <row r="27" spans="1:6" s="51" customFormat="1" ht="15.75" x14ac:dyDescent="0.25"/>
    <row r="28" spans="1:6" s="51" customFormat="1" ht="30" customHeight="1" x14ac:dyDescent="0.25">
      <c r="A28" s="75"/>
      <c r="C28" s="105"/>
      <c r="F28" s="74" t="s">
        <v>354</v>
      </c>
    </row>
    <row r="29" spans="1:6" s="51" customFormat="1" ht="15.75" x14ac:dyDescent="0.25"/>
    <row r="30" spans="1:6" s="51" customFormat="1" ht="30" customHeight="1" x14ac:dyDescent="0.25">
      <c r="A30" s="75"/>
      <c r="C30" s="34" t="s">
        <v>358</v>
      </c>
      <c r="F30" s="74" t="s">
        <v>355</v>
      </c>
    </row>
    <row r="31" spans="1:6" s="51" customFormat="1" ht="15.75" x14ac:dyDescent="0.25"/>
    <row r="32" spans="1:6" s="51" customFormat="1" ht="30" customHeight="1" x14ac:dyDescent="0.25">
      <c r="C32" s="73"/>
      <c r="F32" s="74" t="s">
        <v>356</v>
      </c>
    </row>
    <row r="34" spans="1:6" s="51" customFormat="1" ht="30" customHeight="1" x14ac:dyDescent="0.25">
      <c r="C34" s="73"/>
      <c r="F34" s="74" t="s">
        <v>357</v>
      </c>
    </row>
    <row r="36" spans="1:6" s="51" customFormat="1" ht="30" customHeight="1" x14ac:dyDescent="0.25">
      <c r="A36" s="75"/>
      <c r="C36" s="105"/>
      <c r="F36" s="74" t="s">
        <v>359</v>
      </c>
    </row>
    <row r="37" spans="1:6" s="51" customFormat="1" ht="15.75" x14ac:dyDescent="0.25"/>
    <row r="38" spans="1:6" s="51" customFormat="1" ht="30" customHeight="1" x14ac:dyDescent="0.25">
      <c r="A38" s="75"/>
      <c r="C38" s="34" t="s">
        <v>344</v>
      </c>
      <c r="F38" s="74" t="s">
        <v>360</v>
      </c>
    </row>
    <row r="39" spans="1:6" s="51" customFormat="1" ht="15.75" x14ac:dyDescent="0.25"/>
    <row r="40" spans="1:6" s="51" customFormat="1" ht="30" customHeight="1" x14ac:dyDescent="0.25">
      <c r="C40" s="73"/>
      <c r="F40" s="113"/>
    </row>
    <row r="41" spans="1:6" s="51" customFormat="1" ht="15.75" x14ac:dyDescent="0.25"/>
  </sheetData>
  <hyperlinks>
    <hyperlink ref="C6" location="'Add Resident'!A1" display="Add Resident"/>
    <hyperlink ref="F8" location="'Add Invoice Item'!A1" display="Add Invoice Items"/>
    <hyperlink ref="F13" location="'View Ledger Account'!A1" display="View Leadger Account"/>
    <hyperlink ref="F15" location="'Add Payment'!A1" display="Receive Payment"/>
    <hyperlink ref="F17" location="'Add Customer Advance'!A1" display="Receive Customer Advance"/>
    <hyperlink ref="F10" location="'Generate Invoice'!A1" display="Generate Invoice"/>
    <hyperlink ref="F20" location="'Generate Invoice'!A1" display="CAM Invoices"/>
    <hyperlink ref="F22" location="'Service Request Invoice'!A1" display="Service Request Inovices"/>
    <hyperlink ref="F24" location="'Add Customer Advance'!A1" display="Receive Customer Advance"/>
    <hyperlink ref="C26" location="'Invoice Settings'!A1" display="View Invoices Settings"/>
    <hyperlink ref="F28" location="'Generate Invoice'!A1" display="CAM Invoices"/>
    <hyperlink ref="F30" location="'Service Request Invoice'!A1" display="Service Request Inovices"/>
    <hyperlink ref="F32" location="'Add Customer Advance'!A1" display="Receive Customer Advance"/>
    <hyperlink ref="F34" location="'Add Customer Advance'!A1" display="Receive Customer Advance"/>
    <hyperlink ref="F36" location="'Generate Invoice'!A1" display="CAM Invoices"/>
    <hyperlink ref="F38" location="'Service Request Invoice'!A1" display="Service Request Inovices"/>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zoomScaleNormal="100" workbookViewId="0">
      <selection activeCell="D17" sqref="D17"/>
    </sheetView>
  </sheetViews>
  <sheetFormatPr defaultRowHeight="15" x14ac:dyDescent="0.25"/>
  <cols>
    <col min="2" max="2" width="41.140625" customWidth="1"/>
    <col min="3" max="3" width="35.7109375" bestFit="1" customWidth="1"/>
    <col min="4" max="4" width="30" customWidth="1"/>
    <col min="6" max="6" width="9.5703125" customWidth="1"/>
  </cols>
  <sheetData>
    <row r="1" spans="1:6" ht="21" x14ac:dyDescent="0.35">
      <c r="B1" s="193" t="s">
        <v>50</v>
      </c>
      <c r="C1" s="193"/>
      <c r="D1" s="33" t="s">
        <v>112</v>
      </c>
      <c r="E1" s="100"/>
    </row>
    <row r="2" spans="1:6" x14ac:dyDescent="0.25">
      <c r="E2" s="100"/>
    </row>
    <row r="3" spans="1:6" x14ac:dyDescent="0.25">
      <c r="A3" s="15"/>
      <c r="B3" s="15"/>
      <c r="C3" s="47" t="s">
        <v>146</v>
      </c>
      <c r="E3" s="100"/>
      <c r="F3" s="15"/>
    </row>
    <row r="4" spans="1:6" x14ac:dyDescent="0.25">
      <c r="A4" s="15"/>
      <c r="C4" s="15"/>
      <c r="D4" s="15"/>
      <c r="E4" s="100"/>
      <c r="F4" s="15"/>
    </row>
    <row r="5" spans="1:6" s="9" customFormat="1" x14ac:dyDescent="0.25">
      <c r="A5" s="16"/>
      <c r="B5" s="16"/>
      <c r="C5" s="16"/>
      <c r="D5" s="16"/>
      <c r="E5" s="102"/>
      <c r="F5" s="16"/>
    </row>
    <row r="6" spans="1:6" ht="20.100000000000001" customHeight="1" x14ac:dyDescent="0.25">
      <c r="B6" t="s">
        <v>147</v>
      </c>
      <c r="C6" s="21" t="s">
        <v>148</v>
      </c>
      <c r="D6" s="17" t="s">
        <v>140</v>
      </c>
      <c r="E6" s="100"/>
    </row>
    <row r="7" spans="1:6" s="9" customFormat="1" x14ac:dyDescent="0.25">
      <c r="A7" s="16"/>
      <c r="B7" s="16"/>
      <c r="C7" s="16"/>
      <c r="D7" s="16"/>
      <c r="E7" s="102"/>
      <c r="F7" s="16"/>
    </row>
    <row r="8" spans="1:6" ht="20.100000000000001" customHeight="1" x14ac:dyDescent="0.25">
      <c r="B8" t="s">
        <v>13</v>
      </c>
      <c r="C8" s="21">
        <v>1101</v>
      </c>
      <c r="D8" s="17" t="s">
        <v>140</v>
      </c>
      <c r="E8" s="100"/>
    </row>
    <row r="9" spans="1:6" x14ac:dyDescent="0.25">
      <c r="E9" s="100"/>
    </row>
    <row r="10" spans="1:6" ht="20.100000000000001" customHeight="1" x14ac:dyDescent="0.25">
      <c r="B10" t="s">
        <v>52</v>
      </c>
      <c r="C10" s="21" t="s">
        <v>53</v>
      </c>
      <c r="D10" s="17" t="s">
        <v>54</v>
      </c>
      <c r="E10" s="100"/>
    </row>
    <row r="11" spans="1:6" x14ac:dyDescent="0.25">
      <c r="E11" s="100"/>
    </row>
    <row r="12" spans="1:6" ht="20.100000000000001" customHeight="1" x14ac:dyDescent="0.25">
      <c r="B12" s="19" t="s">
        <v>51</v>
      </c>
      <c r="C12" s="21"/>
      <c r="E12" s="100"/>
    </row>
    <row r="13" spans="1:6" x14ac:dyDescent="0.25">
      <c r="E13" s="100"/>
    </row>
    <row r="14" spans="1:6" ht="20.100000000000001" customHeight="1" x14ac:dyDescent="0.25">
      <c r="B14" s="19" t="s">
        <v>55</v>
      </c>
      <c r="C14" s="21" t="s">
        <v>136</v>
      </c>
      <c r="E14" s="100"/>
    </row>
    <row r="15" spans="1:6" x14ac:dyDescent="0.25">
      <c r="E15" s="100"/>
    </row>
    <row r="16" spans="1:6" ht="20.100000000000001" customHeight="1" x14ac:dyDescent="0.25">
      <c r="B16" s="20" t="s">
        <v>142</v>
      </c>
      <c r="C16" s="21"/>
      <c r="D16" s="54" t="s">
        <v>141</v>
      </c>
      <c r="E16" s="100"/>
    </row>
    <row r="17" spans="2:5" x14ac:dyDescent="0.25">
      <c r="E17" s="100"/>
    </row>
    <row r="18" spans="2:5" ht="20.100000000000001" customHeight="1" x14ac:dyDescent="0.25">
      <c r="B18" s="20" t="s">
        <v>77</v>
      </c>
      <c r="C18" s="21"/>
      <c r="E18" s="100"/>
    </row>
    <row r="19" spans="2:5" x14ac:dyDescent="0.25">
      <c r="E19" s="100"/>
    </row>
    <row r="20" spans="2:5" ht="20.100000000000001" customHeight="1" x14ac:dyDescent="0.25">
      <c r="B20" s="20" t="s">
        <v>78</v>
      </c>
      <c r="C20" s="21"/>
      <c r="E20" s="100"/>
    </row>
    <row r="21" spans="2:5" x14ac:dyDescent="0.25">
      <c r="E21" s="100"/>
    </row>
    <row r="22" spans="2:5" ht="20.100000000000001" customHeight="1" x14ac:dyDescent="0.25">
      <c r="B22" s="20" t="s">
        <v>79</v>
      </c>
      <c r="C22" s="21"/>
      <c r="E22" s="100"/>
    </row>
    <row r="23" spans="2:5" ht="20.100000000000001" customHeight="1" x14ac:dyDescent="0.25">
      <c r="E23" s="100"/>
    </row>
    <row r="24" spans="2:5" ht="20.100000000000001" customHeight="1" x14ac:dyDescent="0.25">
      <c r="B24" s="20" t="s">
        <v>80</v>
      </c>
      <c r="C24" s="21"/>
      <c r="E24" s="100"/>
    </row>
    <row r="25" spans="2:5" x14ac:dyDescent="0.25">
      <c r="E25" s="100"/>
    </row>
    <row r="26" spans="2:5" ht="20.100000000000001" customHeight="1" x14ac:dyDescent="0.25">
      <c r="B26" s="20" t="s">
        <v>84</v>
      </c>
      <c r="C26" s="21"/>
      <c r="D26" s="194" t="s">
        <v>161</v>
      </c>
      <c r="E26" s="100"/>
    </row>
    <row r="27" spans="2:5" x14ac:dyDescent="0.25">
      <c r="D27" s="194"/>
      <c r="E27" s="100"/>
    </row>
    <row r="28" spans="2:5" ht="20.100000000000001" customHeight="1" x14ac:dyDescent="0.25">
      <c r="B28" s="20" t="s">
        <v>85</v>
      </c>
      <c r="C28" s="21"/>
      <c r="D28" s="194"/>
      <c r="E28" s="100"/>
    </row>
    <row r="29" spans="2:5" x14ac:dyDescent="0.25">
      <c r="D29" s="194"/>
      <c r="E29" s="100"/>
    </row>
    <row r="30" spans="2:5" ht="20.100000000000001" customHeight="1" x14ac:dyDescent="0.25">
      <c r="B30" s="20" t="s">
        <v>86</v>
      </c>
      <c r="C30" s="21"/>
      <c r="D30" s="194"/>
      <c r="E30" s="100"/>
    </row>
    <row r="31" spans="2:5" x14ac:dyDescent="0.25">
      <c r="E31" s="100"/>
    </row>
    <row r="32" spans="2:5" x14ac:dyDescent="0.25">
      <c r="E32" s="100"/>
    </row>
    <row r="33" spans="3:5" x14ac:dyDescent="0.25">
      <c r="C33" s="4" t="s">
        <v>87</v>
      </c>
      <c r="E33" s="100"/>
    </row>
    <row r="34" spans="3:5" x14ac:dyDescent="0.25">
      <c r="E34" s="100"/>
    </row>
    <row r="35" spans="3:5" x14ac:dyDescent="0.25">
      <c r="E35" s="100"/>
    </row>
    <row r="36" spans="3:5" x14ac:dyDescent="0.25">
      <c r="E36" s="100"/>
    </row>
  </sheetData>
  <mergeCells count="2">
    <mergeCell ref="B1:C1"/>
    <mergeCell ref="D26:D30"/>
  </mergeCells>
  <hyperlinks>
    <hyperlink ref="D1" location="'CFM Menu'!A1" display="Back"/>
    <hyperlink ref="C33" location="'User Management'!A1" display="SAV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4"/>
  <sheetViews>
    <sheetView zoomScale="130" zoomScaleNormal="130" workbookViewId="0">
      <selection activeCell="F16" sqref="F16"/>
    </sheetView>
  </sheetViews>
  <sheetFormatPr defaultRowHeight="15" x14ac:dyDescent="0.25"/>
  <cols>
    <col min="2" max="6" width="15.7109375" customWidth="1"/>
    <col min="7" max="7" width="16.85546875" bestFit="1" customWidth="1"/>
    <col min="8" max="8" width="15" bestFit="1" customWidth="1"/>
  </cols>
  <sheetData>
    <row r="1" spans="2:8" x14ac:dyDescent="0.25">
      <c r="H1" s="33" t="s">
        <v>112</v>
      </c>
    </row>
    <row r="2" spans="2:8" ht="18.75" x14ac:dyDescent="0.3">
      <c r="B2" s="195" t="s">
        <v>463</v>
      </c>
      <c r="C2" s="195"/>
      <c r="D2" s="195"/>
      <c r="E2" s="195"/>
      <c r="F2" s="195"/>
      <c r="G2" s="195"/>
      <c r="H2" s="195"/>
    </row>
    <row r="4" spans="2:8" x14ac:dyDescent="0.25">
      <c r="B4" s="72" t="s">
        <v>129</v>
      </c>
    </row>
    <row r="6" spans="2:8" x14ac:dyDescent="0.25">
      <c r="B6" t="s">
        <v>182</v>
      </c>
      <c r="C6" t="s">
        <v>183</v>
      </c>
    </row>
    <row r="7" spans="2:8" s="8" customFormat="1" ht="30" x14ac:dyDescent="0.25">
      <c r="B7" s="10" t="s">
        <v>13</v>
      </c>
      <c r="C7" s="10" t="s">
        <v>14</v>
      </c>
      <c r="D7" s="10" t="s">
        <v>15</v>
      </c>
      <c r="E7" s="10" t="s">
        <v>16</v>
      </c>
      <c r="F7" s="10" t="s">
        <v>17</v>
      </c>
      <c r="G7" s="11" t="s">
        <v>98</v>
      </c>
      <c r="H7" s="10" t="s">
        <v>48</v>
      </c>
    </row>
    <row r="8" spans="2:8" hidden="1" x14ac:dyDescent="0.25">
      <c r="B8" s="3">
        <v>1101</v>
      </c>
      <c r="C8" s="3" t="s">
        <v>46</v>
      </c>
      <c r="D8" s="3">
        <v>999999999</v>
      </c>
      <c r="E8" s="4" t="s">
        <v>20</v>
      </c>
      <c r="F8" s="3" t="s">
        <v>47</v>
      </c>
      <c r="G8" s="3" t="s">
        <v>135</v>
      </c>
      <c r="H8" s="4" t="s">
        <v>49</v>
      </c>
    </row>
    <row r="9" spans="2:8" x14ac:dyDescent="0.25">
      <c r="B9" s="14"/>
      <c r="C9" s="14"/>
      <c r="D9" s="14"/>
      <c r="E9" s="14"/>
      <c r="F9" s="14"/>
      <c r="G9" s="3" t="s">
        <v>139</v>
      </c>
      <c r="H9" s="4" t="s">
        <v>48</v>
      </c>
    </row>
    <row r="10" spans="2:8" x14ac:dyDescent="0.25">
      <c r="B10" s="14"/>
      <c r="C10" s="14"/>
      <c r="D10" s="14"/>
      <c r="E10" s="14"/>
      <c r="F10" s="14"/>
      <c r="G10" s="14"/>
      <c r="H10" s="14"/>
    </row>
    <row r="11" spans="2:8" x14ac:dyDescent="0.25">
      <c r="B11" s="14"/>
      <c r="C11" s="14"/>
      <c r="D11" s="14"/>
      <c r="E11" s="14"/>
      <c r="F11" s="14"/>
      <c r="G11" s="14"/>
      <c r="H11" s="14"/>
    </row>
    <row r="12" spans="2:8" x14ac:dyDescent="0.25">
      <c r="B12" s="14"/>
      <c r="C12" s="14"/>
      <c r="D12" s="14"/>
      <c r="E12" s="14"/>
      <c r="F12" s="14"/>
      <c r="G12" s="14"/>
      <c r="H12" s="14"/>
    </row>
    <row r="13" spans="2:8" x14ac:dyDescent="0.25">
      <c r="B13" s="14"/>
      <c r="C13" s="14"/>
      <c r="D13" s="14"/>
      <c r="E13" s="14"/>
      <c r="F13" s="14"/>
      <c r="G13" s="14"/>
      <c r="H13" s="14"/>
    </row>
    <row r="14" spans="2:8" x14ac:dyDescent="0.25">
      <c r="B14" s="14"/>
      <c r="C14" s="14"/>
      <c r="D14" s="14"/>
      <c r="E14" s="14"/>
      <c r="F14" s="14"/>
      <c r="G14" s="14"/>
      <c r="H14" s="14"/>
    </row>
  </sheetData>
  <mergeCells count="1">
    <mergeCell ref="B2:H2"/>
  </mergeCells>
  <hyperlinks>
    <hyperlink ref="E8" r:id="rId1"/>
    <hyperlink ref="H8" location="'User Management (2)'!A1" display="Button"/>
    <hyperlink ref="H9" location="'User Management (Detail_View)'!A1" display="View More"/>
    <hyperlink ref="H1" location="'Add Resident'!A1" display="Back"/>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zoomScale="106" zoomScaleNormal="106" workbookViewId="0">
      <selection activeCell="G17" sqref="G17"/>
    </sheetView>
  </sheetViews>
  <sheetFormatPr defaultRowHeight="15" x14ac:dyDescent="0.25"/>
  <cols>
    <col min="1" max="1" width="19.140625" customWidth="1"/>
    <col min="2" max="2" width="16.42578125" bestFit="1" customWidth="1"/>
    <col min="3" max="4" width="15.7109375" customWidth="1"/>
    <col min="5" max="5" width="17" bestFit="1" customWidth="1"/>
    <col min="6" max="6" width="15.85546875" bestFit="1" customWidth="1"/>
    <col min="7" max="7" width="19.7109375" customWidth="1"/>
    <col min="8" max="8" width="17.28515625" customWidth="1"/>
    <col min="9" max="9" width="11.140625" customWidth="1"/>
    <col min="10" max="10" width="13.140625" customWidth="1"/>
    <col min="11" max="11" width="12.85546875" customWidth="1"/>
    <col min="12" max="12" width="15.42578125" customWidth="1"/>
  </cols>
  <sheetData>
    <row r="1" spans="1:12" ht="18.75" x14ac:dyDescent="0.3">
      <c r="A1" s="24" t="s">
        <v>464</v>
      </c>
      <c r="K1" s="33" t="s">
        <v>112</v>
      </c>
    </row>
    <row r="3" spans="1:12" s="9" customFormat="1" ht="45" x14ac:dyDescent="0.25">
      <c r="A3" s="55" t="s">
        <v>13</v>
      </c>
      <c r="B3" s="55" t="s">
        <v>52</v>
      </c>
      <c r="C3" s="56" t="s">
        <v>51</v>
      </c>
      <c r="D3" s="56" t="s">
        <v>55</v>
      </c>
      <c r="E3" s="57" t="s">
        <v>142</v>
      </c>
      <c r="F3" s="57" t="s">
        <v>77</v>
      </c>
      <c r="G3" s="57" t="s">
        <v>78</v>
      </c>
      <c r="H3" s="57" t="s">
        <v>79</v>
      </c>
      <c r="I3" s="57" t="s">
        <v>80</v>
      </c>
      <c r="J3" s="57" t="s">
        <v>85</v>
      </c>
      <c r="K3" s="57" t="s">
        <v>86</v>
      </c>
      <c r="L3" s="57" t="s">
        <v>84</v>
      </c>
    </row>
    <row r="4" spans="1:12" s="9" customFormat="1" x14ac:dyDescent="0.25">
      <c r="A4" s="10" t="s">
        <v>143</v>
      </c>
      <c r="B4" s="10" t="s">
        <v>144</v>
      </c>
      <c r="C4" s="36" t="s">
        <v>145</v>
      </c>
      <c r="D4" s="36"/>
      <c r="E4" s="37"/>
      <c r="F4" s="37"/>
      <c r="G4" s="37"/>
      <c r="H4" s="37"/>
      <c r="I4" s="37"/>
      <c r="J4" s="37"/>
      <c r="K4" s="37"/>
      <c r="L4" s="37"/>
    </row>
    <row r="5" spans="1:12" s="9" customFormat="1" x14ac:dyDescent="0.25">
      <c r="A5" s="16"/>
      <c r="B5" s="16"/>
      <c r="C5" s="38"/>
      <c r="D5" s="38"/>
      <c r="E5" s="39"/>
      <c r="F5" s="39"/>
      <c r="G5" s="39"/>
      <c r="H5" s="39"/>
      <c r="I5" s="39"/>
      <c r="J5" s="39"/>
      <c r="K5" s="39"/>
      <c r="L5" s="39"/>
    </row>
    <row r="6" spans="1:12" x14ac:dyDescent="0.25">
      <c r="A6" s="5" t="s">
        <v>131</v>
      </c>
      <c r="C6" s="15"/>
    </row>
    <row r="7" spans="1:12" x14ac:dyDescent="0.25">
      <c r="A7" s="5"/>
    </row>
    <row r="8" spans="1:12" s="8" customFormat="1" ht="30" x14ac:dyDescent="0.25">
      <c r="A8" s="10" t="s">
        <v>22</v>
      </c>
      <c r="B8" s="10" t="s">
        <v>14</v>
      </c>
      <c r="C8" s="10" t="s">
        <v>31</v>
      </c>
      <c r="D8" s="10" t="s">
        <v>15</v>
      </c>
      <c r="E8" s="10" t="s">
        <v>16</v>
      </c>
      <c r="F8" s="10" t="s">
        <v>17</v>
      </c>
      <c r="G8" s="10" t="s">
        <v>29</v>
      </c>
      <c r="H8" s="11" t="s">
        <v>132</v>
      </c>
    </row>
    <row r="9" spans="1:12" x14ac:dyDescent="0.25">
      <c r="A9" s="3"/>
      <c r="B9" s="3" t="s">
        <v>19</v>
      </c>
      <c r="C9" s="12">
        <v>29350</v>
      </c>
      <c r="D9" s="3">
        <v>9999999999</v>
      </c>
      <c r="E9" s="4" t="s">
        <v>20</v>
      </c>
      <c r="F9" s="3" t="s">
        <v>21</v>
      </c>
      <c r="G9" s="3">
        <v>40</v>
      </c>
      <c r="H9" s="3" t="s">
        <v>133</v>
      </c>
    </row>
    <row r="10" spans="1:12" x14ac:dyDescent="0.25">
      <c r="A10" s="3"/>
      <c r="B10" s="3" t="s">
        <v>27</v>
      </c>
      <c r="C10" s="12">
        <v>42064</v>
      </c>
      <c r="D10" s="3" t="s">
        <v>26</v>
      </c>
      <c r="E10" s="4" t="s">
        <v>26</v>
      </c>
      <c r="F10" s="3" t="s">
        <v>28</v>
      </c>
      <c r="G10" s="3">
        <v>8</v>
      </c>
      <c r="H10" s="3" t="s">
        <v>30</v>
      </c>
    </row>
    <row r="12" spans="1:12" x14ac:dyDescent="0.25">
      <c r="A12" t="s">
        <v>24</v>
      </c>
      <c r="C12" s="15"/>
    </row>
    <row r="14" spans="1:12" x14ac:dyDescent="0.25">
      <c r="A14" s="3" t="s">
        <v>32</v>
      </c>
      <c r="B14" s="3" t="s">
        <v>33</v>
      </c>
      <c r="C14" s="3" t="s">
        <v>34</v>
      </c>
      <c r="D14" s="3" t="s">
        <v>35</v>
      </c>
      <c r="E14" s="3" t="s">
        <v>36</v>
      </c>
      <c r="F14" s="13"/>
    </row>
    <row r="15" spans="1:12" x14ac:dyDescent="0.25">
      <c r="A15" s="3"/>
      <c r="B15" s="3"/>
      <c r="C15" s="3"/>
      <c r="D15" s="4"/>
      <c r="E15" s="3" t="s">
        <v>111</v>
      </c>
      <c r="F15" s="13"/>
    </row>
    <row r="17" spans="1:8" x14ac:dyDescent="0.25">
      <c r="A17" t="s">
        <v>23</v>
      </c>
      <c r="C17" s="15"/>
    </row>
    <row r="19" spans="1:8" s="8" customFormat="1" ht="30" x14ac:dyDescent="0.25">
      <c r="A19" s="10" t="s">
        <v>22</v>
      </c>
      <c r="B19" s="10" t="s">
        <v>14</v>
      </c>
      <c r="C19" s="10" t="s">
        <v>18</v>
      </c>
      <c r="D19" s="10" t="s">
        <v>38</v>
      </c>
      <c r="E19" s="10" t="s">
        <v>39</v>
      </c>
      <c r="F19" s="10" t="s">
        <v>40</v>
      </c>
      <c r="G19" s="10" t="s">
        <v>41</v>
      </c>
      <c r="H19" s="11" t="s">
        <v>42</v>
      </c>
    </row>
    <row r="20" spans="1:8" x14ac:dyDescent="0.25">
      <c r="A20" s="3"/>
      <c r="B20" s="3" t="s">
        <v>37</v>
      </c>
      <c r="C20" s="3"/>
      <c r="D20" s="4"/>
      <c r="E20" s="3"/>
      <c r="F20" s="3"/>
      <c r="G20" s="3"/>
      <c r="H20" s="3" t="s">
        <v>111</v>
      </c>
    </row>
    <row r="22" spans="1:8" x14ac:dyDescent="0.25">
      <c r="A22" s="6"/>
      <c r="B22" s="6"/>
      <c r="C22" s="6"/>
      <c r="D22" s="7"/>
      <c r="E22" s="6"/>
      <c r="F22" s="6"/>
    </row>
    <row r="23" spans="1:8" x14ac:dyDescent="0.25">
      <c r="A23" t="s">
        <v>25</v>
      </c>
      <c r="B23" s="14"/>
    </row>
    <row r="25" spans="1:8" x14ac:dyDescent="0.25">
      <c r="A25" s="3" t="s">
        <v>43</v>
      </c>
      <c r="B25" s="3" t="s">
        <v>45</v>
      </c>
      <c r="C25" s="13"/>
      <c r="D25" s="6"/>
      <c r="E25" s="6"/>
      <c r="F25" s="6"/>
    </row>
    <row r="26" spans="1:8" x14ac:dyDescent="0.25">
      <c r="A26" s="3" t="s">
        <v>44</v>
      </c>
      <c r="B26" s="3" t="s">
        <v>45</v>
      </c>
      <c r="C26" s="13"/>
      <c r="D26" s="7"/>
      <c r="E26" s="6"/>
      <c r="F26" s="6"/>
    </row>
  </sheetData>
  <hyperlinks>
    <hyperlink ref="E9" r:id="rId1"/>
    <hyperlink ref="K1" location="'User Management'!A1" display="Back"/>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2"/>
  <sheetViews>
    <sheetView workbookViewId="0">
      <selection activeCell="M16" sqref="M16"/>
    </sheetView>
  </sheetViews>
  <sheetFormatPr defaultRowHeight="15" x14ac:dyDescent="0.25"/>
  <cols>
    <col min="2" max="2" width="22" bestFit="1" customWidth="1"/>
    <col min="3" max="3" width="28" bestFit="1" customWidth="1"/>
    <col min="4" max="4" width="11.42578125" bestFit="1" customWidth="1"/>
  </cols>
  <sheetData>
    <row r="1" spans="2:5" x14ac:dyDescent="0.25">
      <c r="D1" s="33" t="s">
        <v>112</v>
      </c>
      <c r="E1" s="100"/>
    </row>
    <row r="2" spans="2:5" ht="18.75" x14ac:dyDescent="0.3">
      <c r="B2" s="195" t="s">
        <v>259</v>
      </c>
      <c r="C2" s="195"/>
      <c r="E2" s="100"/>
    </row>
    <row r="3" spans="2:5" s="51" customFormat="1" ht="15.75" x14ac:dyDescent="0.25">
      <c r="E3" s="106"/>
    </row>
    <row r="4" spans="2:5" s="52" customFormat="1" ht="15.75" x14ac:dyDescent="0.25">
      <c r="B4" s="58" t="s">
        <v>93</v>
      </c>
      <c r="C4" s="59" t="s">
        <v>94</v>
      </c>
      <c r="E4" s="107"/>
    </row>
    <row r="5" spans="2:5" s="51" customFormat="1" ht="15.75" x14ac:dyDescent="0.25">
      <c r="E5" s="106"/>
    </row>
    <row r="6" spans="2:5" s="51" customFormat="1" ht="15.75" x14ac:dyDescent="0.25">
      <c r="B6" s="58" t="s">
        <v>115</v>
      </c>
      <c r="C6" s="59" t="s">
        <v>184</v>
      </c>
      <c r="E6" s="106"/>
    </row>
    <row r="7" spans="2:5" s="51" customFormat="1" ht="15.75" x14ac:dyDescent="0.25">
      <c r="E7" s="106"/>
    </row>
    <row r="8" spans="2:5" s="51" customFormat="1" ht="15.75" x14ac:dyDescent="0.25">
      <c r="B8" s="51" t="s">
        <v>180</v>
      </c>
      <c r="C8" s="59" t="s">
        <v>185</v>
      </c>
      <c r="E8" s="106"/>
    </row>
    <row r="9" spans="2:5" s="51" customFormat="1" ht="15.75" x14ac:dyDescent="0.25">
      <c r="E9" s="106"/>
    </row>
    <row r="10" spans="2:5" s="51" customFormat="1" ht="15.75" x14ac:dyDescent="0.25">
      <c r="B10" s="51" t="s">
        <v>151</v>
      </c>
      <c r="C10" s="59">
        <v>9987</v>
      </c>
      <c r="E10" s="106"/>
    </row>
    <row r="11" spans="2:5" s="51" customFormat="1" ht="15.75" x14ac:dyDescent="0.25">
      <c r="E11" s="106"/>
    </row>
    <row r="12" spans="2:5" s="51" customFormat="1" ht="15.75" x14ac:dyDescent="0.25">
      <c r="B12" s="51" t="s">
        <v>119</v>
      </c>
      <c r="C12" s="59">
        <v>2.5</v>
      </c>
      <c r="E12" s="106"/>
    </row>
    <row r="13" spans="2:5" s="51" customFormat="1" ht="15.75" x14ac:dyDescent="0.25">
      <c r="E13" s="106"/>
    </row>
    <row r="14" spans="2:5" s="51" customFormat="1" ht="15.75" x14ac:dyDescent="0.25">
      <c r="B14" s="51" t="s">
        <v>117</v>
      </c>
      <c r="C14" s="60" t="s">
        <v>124</v>
      </c>
      <c r="E14" s="106"/>
    </row>
    <row r="15" spans="2:5" s="51" customFormat="1" ht="15.75" x14ac:dyDescent="0.25">
      <c r="E15" s="106"/>
    </row>
    <row r="16" spans="2:5" s="51" customFormat="1" ht="15.75" x14ac:dyDescent="0.25">
      <c r="B16" s="51" t="s">
        <v>125</v>
      </c>
      <c r="C16" s="61" t="s">
        <v>126</v>
      </c>
      <c r="D16" s="50" t="s">
        <v>152</v>
      </c>
      <c r="E16" s="106"/>
    </row>
    <row r="17" spans="3:5" s="51" customFormat="1" ht="15.75" x14ac:dyDescent="0.25">
      <c r="E17" s="106"/>
    </row>
    <row r="18" spans="3:5" s="51" customFormat="1" ht="15.75" x14ac:dyDescent="0.25">
      <c r="E18" s="106"/>
    </row>
    <row r="19" spans="3:5" s="51" customFormat="1" ht="15.75" x14ac:dyDescent="0.25">
      <c r="C19" s="61" t="s">
        <v>127</v>
      </c>
      <c r="E19" s="106"/>
    </row>
    <row r="20" spans="3:5" s="51" customFormat="1" ht="15.75" x14ac:dyDescent="0.25">
      <c r="E20" s="106"/>
    </row>
    <row r="21" spans="3:5" x14ac:dyDescent="0.25">
      <c r="C21" s="4" t="s">
        <v>181</v>
      </c>
      <c r="E21" s="100"/>
    </row>
    <row r="22" spans="3:5" x14ac:dyDescent="0.25">
      <c r="E22" s="100"/>
    </row>
  </sheetData>
  <mergeCells count="1">
    <mergeCell ref="B2:C2"/>
  </mergeCells>
  <hyperlinks>
    <hyperlink ref="D1" location="'CFM Menu'!A1" display="Back"/>
    <hyperlink ref="C21" location="'Added Invoice Item'!A1" display="View Invoice Item"/>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zoomScaleNormal="100" workbookViewId="0">
      <selection activeCell="M12" sqref="M12"/>
    </sheetView>
  </sheetViews>
  <sheetFormatPr defaultRowHeight="15" x14ac:dyDescent="0.25"/>
  <cols>
    <col min="2" max="2" width="20.7109375" bestFit="1" customWidth="1"/>
    <col min="3" max="4" width="16.85546875" customWidth="1"/>
  </cols>
  <sheetData>
    <row r="1" spans="1:10" ht="21" x14ac:dyDescent="0.35">
      <c r="A1" s="196" t="s">
        <v>268</v>
      </c>
      <c r="B1" s="196"/>
      <c r="C1" s="196"/>
      <c r="D1" s="196"/>
      <c r="E1" s="197"/>
    </row>
    <row r="2" spans="1:10" x14ac:dyDescent="0.25">
      <c r="E2" s="119" t="s">
        <v>112</v>
      </c>
    </row>
    <row r="3" spans="1:10" s="51" customFormat="1" ht="15.75" x14ac:dyDescent="0.25">
      <c r="B3" s="109"/>
      <c r="E3" s="106"/>
    </row>
    <row r="4" spans="1:10" s="51" customFormat="1" ht="15.75" x14ac:dyDescent="0.25">
      <c r="B4" s="51" t="s">
        <v>93</v>
      </c>
      <c r="C4" s="60" t="s">
        <v>94</v>
      </c>
      <c r="D4" s="112"/>
      <c r="E4" s="111"/>
      <c r="F4" s="50"/>
      <c r="G4" s="50"/>
      <c r="H4" s="50"/>
      <c r="I4" s="50"/>
      <c r="J4" s="50"/>
    </row>
    <row r="5" spans="1:10" s="51" customFormat="1" ht="15.75" x14ac:dyDescent="0.25">
      <c r="B5" s="50"/>
      <c r="C5" s="50"/>
      <c r="D5" s="50"/>
      <c r="E5" s="111"/>
      <c r="F5" s="50"/>
      <c r="G5" s="50"/>
      <c r="H5" s="50"/>
      <c r="I5" s="50"/>
      <c r="J5" s="50"/>
    </row>
    <row r="6" spans="1:10" s="51" customFormat="1" ht="15.75" x14ac:dyDescent="0.25">
      <c r="B6" s="51" t="s">
        <v>115</v>
      </c>
      <c r="C6" s="110"/>
      <c r="D6" s="117"/>
      <c r="E6" s="106"/>
    </row>
    <row r="7" spans="1:10" s="51" customFormat="1" ht="15.75" x14ac:dyDescent="0.25">
      <c r="B7" s="50"/>
      <c r="C7" s="50"/>
      <c r="D7" s="50"/>
      <c r="E7" s="111"/>
      <c r="F7" s="50"/>
      <c r="G7" s="50"/>
      <c r="H7" s="50"/>
      <c r="I7" s="50"/>
      <c r="J7" s="50"/>
    </row>
    <row r="8" spans="1:10" s="51" customFormat="1" ht="15.75" x14ac:dyDescent="0.25">
      <c r="B8" s="51" t="s">
        <v>266</v>
      </c>
      <c r="C8" s="110">
        <v>18</v>
      </c>
      <c r="D8" s="117"/>
      <c r="E8" s="106"/>
    </row>
    <row r="9" spans="1:10" s="51" customFormat="1" ht="15.75" x14ac:dyDescent="0.25">
      <c r="B9" s="51" t="s">
        <v>267</v>
      </c>
      <c r="E9" s="106"/>
    </row>
    <row r="10" spans="1:10" s="51" customFormat="1" ht="15.75" x14ac:dyDescent="0.25">
      <c r="E10" s="106"/>
    </row>
    <row r="11" spans="1:10" s="51" customFormat="1" ht="15.75" x14ac:dyDescent="0.25">
      <c r="C11" s="61" t="s">
        <v>95</v>
      </c>
      <c r="D11" s="118"/>
      <c r="E11" s="106"/>
    </row>
    <row r="12" spans="1:10" s="51" customFormat="1" ht="15.75" x14ac:dyDescent="0.25">
      <c r="E12" s="106"/>
    </row>
    <row r="13" spans="1:10" s="51" customFormat="1" ht="15.75" x14ac:dyDescent="0.25">
      <c r="E13" s="106"/>
    </row>
    <row r="14" spans="1:10" s="51" customFormat="1" ht="15.75" x14ac:dyDescent="0.25">
      <c r="E14" s="106"/>
    </row>
    <row r="15" spans="1:10" s="51" customFormat="1" ht="15.75" x14ac:dyDescent="0.25">
      <c r="E15" s="106"/>
    </row>
    <row r="16" spans="1:10" s="51" customFormat="1" ht="15.75" x14ac:dyDescent="0.25">
      <c r="E16" s="106"/>
    </row>
  </sheetData>
  <mergeCells count="1">
    <mergeCell ref="A1:E1"/>
  </mergeCells>
  <hyperlinks>
    <hyperlink ref="E2" location="'CFM Menu'!A1" display="Back"/>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1"/>
  <sheetViews>
    <sheetView workbookViewId="0">
      <selection activeCell="G22" sqref="G22"/>
    </sheetView>
  </sheetViews>
  <sheetFormatPr defaultRowHeight="15" x14ac:dyDescent="0.25"/>
  <cols>
    <col min="2" max="2" width="25.85546875" bestFit="1" customWidth="1"/>
    <col min="3" max="3" width="15.7109375" customWidth="1"/>
    <col min="4" max="4" width="20.5703125" bestFit="1" customWidth="1"/>
    <col min="5" max="6" width="15.7109375" customWidth="1"/>
    <col min="7" max="7" width="21.140625" customWidth="1"/>
    <col min="8" max="8" width="15.7109375" customWidth="1"/>
    <col min="9" max="9" width="21.140625" customWidth="1"/>
  </cols>
  <sheetData>
    <row r="1" spans="2:9" x14ac:dyDescent="0.25">
      <c r="F1" s="33" t="s">
        <v>112</v>
      </c>
    </row>
    <row r="2" spans="2:9" ht="21" x14ac:dyDescent="0.35">
      <c r="B2" s="196" t="s">
        <v>465</v>
      </c>
      <c r="C2" s="196"/>
      <c r="D2" s="196"/>
      <c r="E2" s="196"/>
      <c r="F2" s="196"/>
    </row>
    <row r="3" spans="2:9" ht="21" x14ac:dyDescent="0.35">
      <c r="B3" s="62"/>
      <c r="C3" s="62"/>
      <c r="D3" s="62"/>
      <c r="E3" s="62"/>
      <c r="F3" s="62"/>
    </row>
    <row r="4" spans="2:9" s="50" customFormat="1" ht="15.75" x14ac:dyDescent="0.25">
      <c r="B4" s="50" t="s">
        <v>93</v>
      </c>
      <c r="C4" s="76" t="s">
        <v>94</v>
      </c>
      <c r="D4" s="50" t="s">
        <v>115</v>
      </c>
      <c r="E4" s="77">
        <v>45139</v>
      </c>
    </row>
    <row r="5" spans="2:9" s="50" customFormat="1" ht="15.75" x14ac:dyDescent="0.25"/>
    <row r="6" spans="2:9" s="50" customFormat="1" ht="15.75" x14ac:dyDescent="0.25">
      <c r="B6" s="78" t="s">
        <v>190</v>
      </c>
      <c r="F6" s="68" t="s">
        <v>189</v>
      </c>
    </row>
    <row r="7" spans="2:9" s="50" customFormat="1" ht="15.75" x14ac:dyDescent="0.25"/>
    <row r="8" spans="2:9" s="9" customFormat="1" x14ac:dyDescent="0.25">
      <c r="B8" s="41" t="s">
        <v>180</v>
      </c>
      <c r="C8" s="41" t="s">
        <v>151</v>
      </c>
      <c r="D8" s="41" t="s">
        <v>119</v>
      </c>
      <c r="E8" s="41" t="s">
        <v>117</v>
      </c>
      <c r="F8" s="41" t="s">
        <v>128</v>
      </c>
      <c r="G8" s="40"/>
      <c r="H8" s="16"/>
      <c r="I8" s="16"/>
    </row>
    <row r="9" spans="2:9" s="8" customFormat="1" x14ac:dyDescent="0.25">
      <c r="B9" s="10" t="s">
        <v>186</v>
      </c>
      <c r="C9" s="10">
        <v>9987</v>
      </c>
      <c r="D9" s="10">
        <v>2.5</v>
      </c>
      <c r="E9" s="10" t="s">
        <v>187</v>
      </c>
      <c r="F9" s="10" t="s">
        <v>188</v>
      </c>
      <c r="G9" s="40"/>
      <c r="H9" s="16"/>
      <c r="I9" s="16"/>
    </row>
    <row r="10" spans="2:9" x14ac:dyDescent="0.25">
      <c r="B10" s="14"/>
      <c r="C10" s="14"/>
      <c r="D10" s="14"/>
      <c r="E10" s="14"/>
      <c r="F10" s="14"/>
    </row>
    <row r="11" spans="2:9" x14ac:dyDescent="0.25">
      <c r="B11" s="14"/>
      <c r="C11" s="14"/>
      <c r="D11" s="14"/>
      <c r="E11" s="14"/>
      <c r="F11" s="14"/>
    </row>
    <row r="12" spans="2:9" x14ac:dyDescent="0.25">
      <c r="B12" s="14"/>
      <c r="C12" s="14"/>
      <c r="D12" s="14"/>
      <c r="E12" s="14"/>
      <c r="F12" s="14"/>
    </row>
    <row r="13" spans="2:9" x14ac:dyDescent="0.25">
      <c r="B13" s="14"/>
      <c r="C13" s="14"/>
      <c r="D13" s="14"/>
      <c r="E13" s="14"/>
      <c r="F13" s="14"/>
    </row>
    <row r="14" spans="2:9" x14ac:dyDescent="0.25">
      <c r="B14" s="14"/>
      <c r="C14" s="14"/>
      <c r="D14" s="14"/>
      <c r="E14" s="14"/>
      <c r="F14" s="14"/>
    </row>
    <row r="15" spans="2:9" x14ac:dyDescent="0.25">
      <c r="B15" s="14"/>
      <c r="C15" s="14"/>
      <c r="D15" s="14"/>
      <c r="E15" s="14"/>
      <c r="F15" s="14"/>
    </row>
    <row r="16" spans="2:9" x14ac:dyDescent="0.25">
      <c r="B16" s="14"/>
      <c r="C16" s="14"/>
      <c r="D16" s="14"/>
      <c r="E16" s="14"/>
      <c r="F16" s="14"/>
      <c r="H16" s="2"/>
    </row>
    <row r="21" spans="15:15" x14ac:dyDescent="0.25">
      <c r="O21" s="8"/>
    </row>
  </sheetData>
  <mergeCells count="1">
    <mergeCell ref="B2:F2"/>
  </mergeCells>
  <hyperlinks>
    <hyperlink ref="F1" location="'Add Invoice Item'!A1" display="Back"/>
    <hyperlink ref="B6" location="'Generate Invoice'!A1" display="Generate Bulk Inovices"/>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Questions</vt:lpstr>
      <vt:lpstr>CFM Module</vt:lpstr>
      <vt:lpstr>CFM Menu</vt:lpstr>
      <vt:lpstr>Add Resident</vt:lpstr>
      <vt:lpstr>Resident Management</vt:lpstr>
      <vt:lpstr>Reside Management (Detail_View)</vt:lpstr>
      <vt:lpstr>Add Invoice Item</vt:lpstr>
      <vt:lpstr>Invoice Settings</vt:lpstr>
      <vt:lpstr>View Invoice Item</vt:lpstr>
      <vt:lpstr>Generate Invoice</vt:lpstr>
      <vt:lpstr>View Generated Invoice</vt:lpstr>
      <vt:lpstr>CAM Invoice Print</vt:lpstr>
      <vt:lpstr>Service Request Invoice</vt:lpstr>
      <vt:lpstr>Service Request Invoice Print</vt:lpstr>
      <vt:lpstr>Amenities Invoice</vt:lpstr>
      <vt:lpstr>Amenities Invoice Print</vt:lpstr>
      <vt:lpstr>Ledger</vt:lpstr>
      <vt:lpstr>Ledger (2)</vt:lpstr>
      <vt:lpstr>Ledger (3)</vt:lpstr>
      <vt:lpstr>Receive Payment</vt:lpstr>
      <vt:lpstr>Add Customer Advance</vt:lpstr>
      <vt:lpstr>Add Credit Note</vt:lpstr>
      <vt:lpstr>Credit Note Format</vt:lpstr>
      <vt:lpstr>Collection Report</vt:lpstr>
      <vt:lpstr>Customer Advance Report</vt:lpstr>
      <vt:lpstr>Outstanding Report</vt:lpstr>
      <vt:lpstr>Revenue Report</vt:lpstr>
      <vt:lpstr>CAM Invoice-Summary of Account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2023-10-02T08:46:36Z</dcterms:modified>
</cp:coreProperties>
</file>