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comments2.xml" ContentType="application/vnd.openxmlformats-officedocument.spreadsheetml.comments+xml"/>
  <Override PartName="/xl/drawings/drawing12.xml" ContentType="application/vnd.openxmlformats-officedocument.drawing+xml"/>
  <Override PartName="/xl/comments3.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ikhar\Desktop\"/>
    </mc:Choice>
  </mc:AlternateContent>
  <bookViews>
    <workbookView xWindow="0" yWindow="0" windowWidth="20490" windowHeight="8790" firstSheet="7" activeTab="9"/>
  </bookViews>
  <sheets>
    <sheet name="Feb" sheetId="1" r:id="rId1"/>
    <sheet name="Mar" sheetId="2" r:id="rId2"/>
    <sheet name="Apr" sheetId="3" r:id="rId3"/>
    <sheet name="May" sheetId="4" r:id="rId4"/>
    <sheet name="Jun" sheetId="5" r:id="rId5"/>
    <sheet name="Jul" sheetId="6" r:id="rId6"/>
    <sheet name="Aug" sheetId="7" r:id="rId7"/>
    <sheet name="Sep" sheetId="9" r:id="rId8"/>
    <sheet name="Ledger-ViewVersion_back" sheetId="8" state="hidden" r:id="rId9"/>
    <sheet name="New Format" sheetId="14" r:id="rId10"/>
    <sheet name="Ledger-ViewVersion (2)" sheetId="13" r:id="rId11"/>
    <sheet name="Ledger-InternalCalc" sheetId="12" r:id="rId12"/>
    <sheet name="Ledger(Payment Received)" sheetId="10" r:id="rId13"/>
    <sheet name="Invoices (Resident App)" sheetId="11" r:id="rId14"/>
  </sheets>
  <definedNames>
    <definedName name="_xlnm.Print_Area" localSheetId="9">'New Format'!$A$1:$L$45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9" i="14" l="1"/>
  <c r="L16" i="14"/>
  <c r="K16" i="14"/>
  <c r="I16" i="14"/>
  <c r="G16" i="14"/>
  <c r="L20" i="14" l="1"/>
  <c r="F35" i="13"/>
  <c r="F22" i="13" l="1"/>
  <c r="F19" i="13"/>
  <c r="F34" i="13"/>
  <c r="F31" i="13"/>
  <c r="F28" i="13"/>
  <c r="G39" i="13"/>
  <c r="F33" i="13"/>
  <c r="F30" i="13"/>
  <c r="F27" i="13"/>
  <c r="F24" i="13"/>
  <c r="F21" i="13"/>
  <c r="F18" i="13"/>
  <c r="F15" i="13"/>
  <c r="F25" i="13" l="1"/>
  <c r="F16" i="13"/>
  <c r="D10" i="11"/>
  <c r="M12" i="11"/>
  <c r="G27" i="10"/>
  <c r="G36" i="12"/>
  <c r="F33" i="12"/>
  <c r="F34" i="12" s="1"/>
  <c r="F30" i="12"/>
  <c r="F31" i="12" s="1"/>
  <c r="F27" i="12"/>
  <c r="F28" i="12" s="1"/>
  <c r="F24" i="12"/>
  <c r="F25" i="12" s="1"/>
  <c r="F21" i="12"/>
  <c r="F22" i="12" s="1"/>
  <c r="F18" i="12"/>
  <c r="F19" i="12" s="1"/>
  <c r="F15" i="12"/>
  <c r="F16" i="12" s="1"/>
  <c r="F39" i="13" l="1"/>
  <c r="F41" i="13" s="1"/>
  <c r="G43" i="13" s="1"/>
  <c r="F36" i="12"/>
  <c r="G37" i="12" s="1"/>
  <c r="G40" i="13" l="1"/>
  <c r="G41" i="13" s="1"/>
  <c r="G38" i="12"/>
  <c r="F38" i="12"/>
  <c r="G40" i="12" s="1"/>
  <c r="M11" i="11"/>
  <c r="M8" i="11"/>
  <c r="M7" i="11"/>
  <c r="M6" i="11"/>
  <c r="D26" i="11"/>
  <c r="D18" i="11"/>
  <c r="F31" i="10"/>
  <c r="G30" i="10"/>
  <c r="G31" i="10" s="1"/>
  <c r="G22" i="10"/>
  <c r="F17" i="10"/>
  <c r="F18" i="10" l="1"/>
  <c r="F20" i="10" s="1"/>
  <c r="F22" i="10" s="1"/>
  <c r="E28" i="9"/>
  <c r="G15" i="9"/>
  <c r="G16" i="9" s="1"/>
  <c r="F22" i="8"/>
  <c r="G43" i="8"/>
  <c r="F37" i="8"/>
  <c r="F38" i="8" s="1"/>
  <c r="F33" i="8"/>
  <c r="F34" i="8" s="1"/>
  <c r="F28" i="8"/>
  <c r="F29" i="8" s="1"/>
  <c r="F24" i="8"/>
  <c r="F25" i="8" s="1"/>
  <c r="F21" i="8"/>
  <c r="F18" i="8"/>
  <c r="F19" i="8" s="1"/>
  <c r="F15" i="8"/>
  <c r="E28" i="7"/>
  <c r="G15" i="7"/>
  <c r="G16" i="7" s="1"/>
  <c r="E28" i="6"/>
  <c r="G15" i="6"/>
  <c r="G16" i="6" s="1"/>
  <c r="E28" i="5"/>
  <c r="G15" i="5"/>
  <c r="G16" i="5" s="1"/>
  <c r="E28" i="4"/>
  <c r="G15" i="4"/>
  <c r="G16" i="4" s="1"/>
  <c r="E28" i="3"/>
  <c r="G15" i="3"/>
  <c r="G16" i="3" s="1"/>
  <c r="E28" i="2"/>
  <c r="G15" i="2"/>
  <c r="G16" i="2" s="1"/>
  <c r="F28" i="1"/>
  <c r="E28" i="1"/>
  <c r="G15" i="1"/>
  <c r="G16" i="1" s="1"/>
  <c r="F16" i="8" l="1"/>
  <c r="H19" i="8"/>
  <c r="H16" i="8"/>
  <c r="C28" i="5"/>
  <c r="C28" i="2"/>
  <c r="C28" i="6"/>
  <c r="C28" i="3"/>
  <c r="C28" i="7"/>
  <c r="C28" i="9"/>
  <c r="F28" i="9" s="1"/>
  <c r="F43" i="8"/>
  <c r="G44" i="8" s="1"/>
  <c r="G45" i="8" s="1"/>
  <c r="C28" i="4"/>
  <c r="G18" i="9"/>
  <c r="G19" i="9" s="1"/>
  <c r="G17" i="9"/>
  <c r="G17" i="7"/>
  <c r="G19" i="7"/>
  <c r="G18" i="7"/>
  <c r="G17" i="6"/>
  <c r="G18" i="6"/>
  <c r="G19" i="6" s="1"/>
  <c r="G18" i="5"/>
  <c r="G19" i="5" s="1"/>
  <c r="G17" i="5"/>
  <c r="G18" i="4"/>
  <c r="G17" i="4"/>
  <c r="G19" i="4" s="1"/>
  <c r="G18" i="3"/>
  <c r="G17" i="3"/>
  <c r="G19" i="3"/>
  <c r="F28" i="2"/>
  <c r="G17" i="2"/>
  <c r="G19" i="2" s="1"/>
  <c r="G18" i="2"/>
  <c r="G17" i="1"/>
  <c r="G18" i="1"/>
  <c r="G19" i="1" s="1"/>
  <c r="F28" i="3" l="1"/>
  <c r="F28" i="4" s="1"/>
  <c r="F28" i="5"/>
  <c r="F28" i="6" s="1"/>
  <c r="F28" i="7" s="1"/>
  <c r="F45" i="8"/>
  <c r="G47" i="8" s="1"/>
  <c r="L21" i="14"/>
  <c r="L22" i="14" s="1"/>
  <c r="L23" i="14" s="1"/>
  <c r="H26" i="14" s="1"/>
</calcChain>
</file>

<file path=xl/comments1.xml><?xml version="1.0" encoding="utf-8"?>
<comments xmlns="http://schemas.openxmlformats.org/spreadsheetml/2006/main">
  <authors>
    <author>Author</author>
  </authors>
  <commentList>
    <comment ref="J24" authorId="0" shapeId="0">
      <text>
        <r>
          <rPr>
            <b/>
            <sz val="9"/>
            <color indexed="81"/>
            <rFont val="Tahoma"/>
            <charset val="1"/>
          </rPr>
          <t>Author:</t>
        </r>
        <r>
          <rPr>
            <sz val="9"/>
            <color indexed="81"/>
            <rFont val="Tahoma"/>
            <charset val="1"/>
          </rPr>
          <t xml:space="preserve">
cumulative interest (total to be added every month)</t>
        </r>
      </text>
    </comment>
  </commentList>
</comments>
</file>

<file path=xl/comments2.xml><?xml version="1.0" encoding="utf-8"?>
<comments xmlns="http://schemas.openxmlformats.org/spreadsheetml/2006/main">
  <authors>
    <author>Author</author>
  </authors>
  <commentList>
    <comment ref="J24" authorId="0" shapeId="0">
      <text>
        <r>
          <rPr>
            <b/>
            <sz val="9"/>
            <color indexed="81"/>
            <rFont val="Tahoma"/>
            <charset val="1"/>
          </rPr>
          <t>Author:</t>
        </r>
        <r>
          <rPr>
            <sz val="9"/>
            <color indexed="81"/>
            <rFont val="Tahoma"/>
            <charset val="1"/>
          </rPr>
          <t xml:space="preserve">
cumulative interest (total to be added every month)</t>
        </r>
      </text>
    </comment>
  </commentList>
</comments>
</file>

<file path=xl/comments3.xml><?xml version="1.0" encoding="utf-8"?>
<comments xmlns="http://schemas.openxmlformats.org/spreadsheetml/2006/main">
  <authors>
    <author>Author</author>
  </authors>
  <commentList>
    <comment ref="I24" authorId="0" shapeId="0">
      <text>
        <r>
          <rPr>
            <b/>
            <sz val="9"/>
            <color indexed="81"/>
            <rFont val="Tahoma"/>
            <charset val="1"/>
          </rPr>
          <t>Author:</t>
        </r>
        <r>
          <rPr>
            <sz val="9"/>
            <color indexed="81"/>
            <rFont val="Tahoma"/>
            <charset val="1"/>
          </rPr>
          <t xml:space="preserve">
cumulative interest (total to be added every month)</t>
        </r>
      </text>
    </comment>
  </commentList>
</comments>
</file>

<file path=xl/sharedStrings.xml><?xml version="1.0" encoding="utf-8"?>
<sst xmlns="http://schemas.openxmlformats.org/spreadsheetml/2006/main" count="1117" uniqueCount="201">
  <si>
    <t>Back</t>
  </si>
  <si>
    <t>TAX INVOICE</t>
  </si>
  <si>
    <t>How Calculations will happen?</t>
  </si>
  <si>
    <t>Spring Spruce Services Private Limited</t>
  </si>
  <si>
    <t>GH-08/11, Sector-11 Vrindavan Yojna,Raibareli Road,</t>
  </si>
  <si>
    <t>Fields</t>
  </si>
  <si>
    <t>Formula</t>
  </si>
  <si>
    <t>Lucknow,Uttar Pradesh, 226029</t>
  </si>
  <si>
    <t>a. Gross amount before taxes</t>
  </si>
  <si>
    <t>Sum of all the Particulars amount.</t>
  </si>
  <si>
    <t>GSTIN: 09ABGCS0238Q1ZT</t>
  </si>
  <si>
    <t>Unit No :A-111</t>
  </si>
  <si>
    <t>b. CGST @ 9%</t>
  </si>
  <si>
    <t>Gross amount x 9 / 100</t>
  </si>
  <si>
    <t>Contact : +91-8400999374</t>
  </si>
  <si>
    <t>Client ID:</t>
  </si>
  <si>
    <t>c. SGST @ 9%</t>
  </si>
  <si>
    <t>Email ID : facility@s3serv.com</t>
  </si>
  <si>
    <t>d. Total amount after taxes</t>
  </si>
  <si>
    <t>a + b + c</t>
  </si>
  <si>
    <t>Billed To</t>
  </si>
  <si>
    <t>e. Less : Advance adjusted</t>
  </si>
  <si>
    <t>Comparison between the advance amount and Total amount (d) shall be done. The least value shall be placed in the column accordingly.</t>
  </si>
  <si>
    <t>Name : Shivam Chauhan</t>
  </si>
  <si>
    <t>Address : A-111, Azea Botanica, GH-08/11, Sec-11 Vrindavan Yojna,Raibareli Road, Lucknow - 226029</t>
  </si>
  <si>
    <t>State Name &amp; Code : Uttar Pradesh (09)</t>
  </si>
  <si>
    <t>GSTIN : NA (Consumer)</t>
  </si>
  <si>
    <t>f. Net payable amount</t>
  </si>
  <si>
    <t>d - e</t>
  </si>
  <si>
    <t>S.No.</t>
  </si>
  <si>
    <t>Particulars</t>
  </si>
  <si>
    <t>SAC</t>
  </si>
  <si>
    <t>Area</t>
  </si>
  <si>
    <t>Unit</t>
  </si>
  <si>
    <t>Rate</t>
  </si>
  <si>
    <t>Amount</t>
  </si>
  <si>
    <t>g. Opening advance</t>
  </si>
  <si>
    <t>Sum of all the previous advances</t>
  </si>
  <si>
    <t>Sq.ft.</t>
  </si>
  <si>
    <t>h. advance adjusted</t>
  </si>
  <si>
    <t>e</t>
  </si>
  <si>
    <t>Gross Amount before taxes</t>
  </si>
  <si>
    <t>i. balance advance unadjusted</t>
  </si>
  <si>
    <t>g - d</t>
  </si>
  <si>
    <t>CGST @ 9%</t>
  </si>
  <si>
    <t>j. Opening outstanding</t>
  </si>
  <si>
    <t>All previous outstanding</t>
  </si>
  <si>
    <t>SGST @ 9%</t>
  </si>
  <si>
    <t>k. Current Outstanding</t>
  </si>
  <si>
    <t>current invoice outstanding</t>
  </si>
  <si>
    <t>Total Amount after taxes</t>
  </si>
  <si>
    <t>l. Total outstanding</t>
  </si>
  <si>
    <t>j+k</t>
  </si>
  <si>
    <t>Less: Advance Adjusted</t>
  </si>
  <si>
    <t>Late Payment Calculation</t>
  </si>
  <si>
    <t>Net Payable Amount</t>
  </si>
  <si>
    <t>Rule-1 if the resident takes possession on or before 25th date of any month then he will have to pay the cam charges for the entire month. The resident who will take the possession after 25th date of any month will not pay the cam charges for that month.</t>
  </si>
  <si>
    <t>Advance Adjustment</t>
  </si>
  <si>
    <t>Opening  advance</t>
  </si>
  <si>
    <t>Advance Adjusted</t>
  </si>
  <si>
    <t>Balance Advance
Unadjusted</t>
  </si>
  <si>
    <t>Common Area Maintenance</t>
  </si>
  <si>
    <t>Total Outstanding</t>
  </si>
  <si>
    <t>Opening  outstanding</t>
  </si>
  <si>
    <t>Current Outstanding</t>
  </si>
  <si>
    <t>Rule-2 If the resident does not pay the cam charges after 15 days from the date of invoice generation, Then from the 16th day onwards till the payment date, He will have to pay @18% interest per annum on the due amount.</t>
  </si>
  <si>
    <r>
      <t xml:space="preserve">
Interest = amount/118%*18%*days/365
</t>
    </r>
    <r>
      <rPr>
        <b/>
        <i/>
        <sz val="11"/>
        <color theme="1"/>
        <rFont val="Calibri"/>
        <family val="2"/>
        <scheme val="minor"/>
      </rPr>
      <t>Detailed Calculation given in the Ledger</t>
    </r>
  </si>
  <si>
    <t>Scan and Pay</t>
  </si>
  <si>
    <t>Note: Kindly pay within 15 days from date of receipt/intimation of invoice.
Interest @ 18% p.a. shall be charged in case of delayed payment.</t>
  </si>
  <si>
    <t>Please ensure to mention your "Block and Flat number while making UPI payments to avoid inconvenience.</t>
  </si>
  <si>
    <r>
      <t xml:space="preserve">For </t>
    </r>
    <r>
      <rPr>
        <b/>
        <sz val="11"/>
        <color theme="1"/>
        <rFont val="Calibri"/>
        <family val="2"/>
        <scheme val="minor"/>
      </rPr>
      <t>Spring Spruce Services Private Limited</t>
    </r>
  </si>
  <si>
    <t>(Authorised Signtory)</t>
  </si>
  <si>
    <t>This is a system generated invoice and does not require signature.</t>
  </si>
  <si>
    <t>SPRING SPRUCE SERVICES PRIVATE LIMITED</t>
  </si>
  <si>
    <t>Registered office :  GH-08/11, Sec-11 Vrindavan Yojna,Raibareli Road, Lucknow - 226029</t>
  </si>
  <si>
    <t>CIN: U74999UP2021PTC145900</t>
  </si>
  <si>
    <t>Email: info@s3serv.com</t>
  </si>
  <si>
    <t>Website: www.s3serv.com</t>
  </si>
  <si>
    <t>Invoice Date :01/02/2023</t>
  </si>
  <si>
    <t>Invoice Number :SSC/23/1</t>
  </si>
  <si>
    <t>Common Area Maintenance
January-2023</t>
  </si>
  <si>
    <t>Invoice Date :01/03/2023</t>
  </si>
  <si>
    <t>Common Area Maintenance
February-2023</t>
  </si>
  <si>
    <t>Invoice Date :01/04/2023</t>
  </si>
  <si>
    <t>Common Area Maintenance
March-2023</t>
  </si>
  <si>
    <t>Invoice Date :01/05/2023</t>
  </si>
  <si>
    <t>Common Area Maintenance
April-2023</t>
  </si>
  <si>
    <t>Invoice Date :01/06/2023</t>
  </si>
  <si>
    <t>Common Area Maintenance
May-2023</t>
  </si>
  <si>
    <t>Invoice Date :01/07/2023</t>
  </si>
  <si>
    <t>Common Area Maintenance
June-2023</t>
  </si>
  <si>
    <t>Invoice Date :01/08/2023</t>
  </si>
  <si>
    <t>Common Area Maintenance
July-2023</t>
  </si>
  <si>
    <t>View Ledger Account</t>
  </si>
  <si>
    <t>How transaction shall be posted in the ledger?</t>
  </si>
  <si>
    <t>Financial Year</t>
  </si>
  <si>
    <t>2023-24</t>
  </si>
  <si>
    <t>Flat Number</t>
  </si>
  <si>
    <r>
      <rPr>
        <b/>
        <sz val="11"/>
        <color theme="1"/>
        <rFont val="Calibri"/>
        <family val="2"/>
        <scheme val="minor"/>
      </rPr>
      <t xml:space="preserve">1. Date : </t>
    </r>
    <r>
      <rPr>
        <sz val="11"/>
        <color theme="1"/>
        <rFont val="Calibri"/>
        <family val="2"/>
        <scheme val="minor"/>
      </rPr>
      <t>Date of the transaction is recorded in this column.</t>
    </r>
  </si>
  <si>
    <r>
      <rPr>
        <b/>
        <sz val="11"/>
        <color theme="1"/>
        <rFont val="Calibri"/>
        <family val="2"/>
        <scheme val="minor"/>
      </rPr>
      <t xml:space="preserve">2. Particulars : </t>
    </r>
    <r>
      <rPr>
        <sz val="11"/>
        <color theme="1"/>
        <rFont val="Calibri"/>
        <family val="2"/>
        <scheme val="minor"/>
      </rPr>
      <t>The account debited or credited is recorded in this column. On the debit side, the entries are made starting with ‘To’ and on the credit side, entries are made starting with ‘By’.
For Example, if a CAM invoice has been generated, this will be posted in the Debit Column. If payment will be received against the CAM invoice, this will be posted in the Credit Column. The same process will be followed in Service request and amenity invoice also.
Customer Advance will be posted in the credit column.</t>
    </r>
  </si>
  <si>
    <t>Spring Spruce Service Private Limited</t>
  </si>
  <si>
    <t xml:space="preserve">08/11, Sec-11 Vrindavan Yojna,Raibareli Road, Lucknow - 226029 </t>
  </si>
  <si>
    <t>A-321 Manika Pandey</t>
  </si>
  <si>
    <t>Ledger Account</t>
  </si>
  <si>
    <t>A-321</t>
  </si>
  <si>
    <t>Date Range Selection</t>
  </si>
  <si>
    <t>Opening Balance:</t>
  </si>
  <si>
    <t>Date</t>
  </si>
  <si>
    <t>Particular</t>
  </si>
  <si>
    <t>Vch Type</t>
  </si>
  <si>
    <t>Vch No</t>
  </si>
  <si>
    <t>Debit</t>
  </si>
  <si>
    <t>Credit</t>
  </si>
  <si>
    <t>opening balance = closing balance of the previous period, If there is no previous period, then the opening balance will be zero.</t>
  </si>
  <si>
    <t>By Opening balance</t>
  </si>
  <si>
    <t>To CAM Charges</t>
  </si>
  <si>
    <t>Tax Invoice</t>
  </si>
  <si>
    <t>XXX</t>
  </si>
  <si>
    <t>To interest (Delayed payment)</t>
  </si>
  <si>
    <t>Journal</t>
  </si>
  <si>
    <t>Closing Balance</t>
  </si>
  <si>
    <t>01.02.2023</t>
  </si>
  <si>
    <t xml:space="preserve">A closing balance is the positive or negative amount left in an account at the end of a certain period, such as the last day of the month. </t>
  </si>
  <si>
    <t>28.02.2023</t>
  </si>
  <si>
    <t>01.03.2023</t>
  </si>
  <si>
    <t>Admin could select the date range and see the opening and closing balance of that range.</t>
  </si>
  <si>
    <t>31.03.2023</t>
  </si>
  <si>
    <r>
      <rPr>
        <b/>
        <sz val="11"/>
        <color theme="1"/>
        <rFont val="Calibri"/>
        <family val="2"/>
        <scheme val="minor"/>
      </rPr>
      <t xml:space="preserve">3. Amount : </t>
    </r>
    <r>
      <rPr>
        <sz val="11"/>
        <color theme="1"/>
        <rFont val="Calibri"/>
        <family val="2"/>
        <scheme val="minor"/>
      </rPr>
      <t>The amount of the transaction is recorded in this column.</t>
    </r>
  </si>
  <si>
    <t>01.04.2023</t>
  </si>
  <si>
    <t>Cumulative Interest</t>
  </si>
  <si>
    <t>30.04.2023</t>
  </si>
  <si>
    <t>01.05.2023</t>
  </si>
  <si>
    <t>01.06.2023</t>
  </si>
  <si>
    <t>30.06.2023</t>
  </si>
  <si>
    <t>To Closing balance</t>
  </si>
  <si>
    <t>01.07.2023</t>
  </si>
  <si>
    <t>01-01-2023 to 31-08-23</t>
  </si>
  <si>
    <t>31.05.2023</t>
  </si>
  <si>
    <t>31.07.2023</t>
  </si>
  <si>
    <t>01.08.2023</t>
  </si>
  <si>
    <t>31.08.2023</t>
  </si>
  <si>
    <t>ok</t>
  </si>
  <si>
    <t>01.09.2023</t>
  </si>
  <si>
    <t>Formula Applied</t>
  </si>
  <si>
    <t>Common Area Maintenance
Aug-2023</t>
  </si>
  <si>
    <t>By Closing Balance</t>
  </si>
  <si>
    <t>Receipt</t>
  </si>
  <si>
    <t>xxx</t>
  </si>
  <si>
    <t>By Cash (CAM Charges)</t>
  </si>
  <si>
    <t>By Cash (Late Payment charges)</t>
  </si>
  <si>
    <t>By Cash (GST 18% on Late Payment)</t>
  </si>
  <si>
    <t>To GST 18% on Late Payment</t>
  </si>
  <si>
    <t>01-01-2023 to 01-03-23</t>
  </si>
  <si>
    <t>CAM</t>
  </si>
  <si>
    <t>SSC/2023-24/51</t>
  </si>
  <si>
    <t>Feb 1, 2023</t>
  </si>
  <si>
    <t>Pay Now</t>
  </si>
  <si>
    <t/>
  </si>
  <si>
    <t>Late Pay.Charges</t>
  </si>
  <si>
    <t>Invoice No</t>
  </si>
  <si>
    <t>SSC/2023-24/52</t>
  </si>
  <si>
    <t>Mar 1, 2023</t>
  </si>
  <si>
    <t>SSC/2023-24/53</t>
  </si>
  <si>
    <t>Apr 1, 2023</t>
  </si>
  <si>
    <t>Invoice Details</t>
  </si>
  <si>
    <t>Invoice No.</t>
  </si>
  <si>
    <t>CAM Charges</t>
  </si>
  <si>
    <t>Late Payment Charges</t>
  </si>
  <si>
    <t>Upto 28.02.23</t>
  </si>
  <si>
    <t>GST 18% on Late Payment</t>
  </si>
  <si>
    <t>Total Payable Amount</t>
  </si>
  <si>
    <t>SERVICE</t>
  </si>
  <si>
    <t>AMENITY</t>
  </si>
  <si>
    <t>INVOICES</t>
  </si>
  <si>
    <r>
      <t>F17/118%*18%*</t>
    </r>
    <r>
      <rPr>
        <b/>
        <sz val="11"/>
        <color theme="1"/>
        <rFont val="Calibri"/>
        <family val="2"/>
        <scheme val="minor"/>
      </rPr>
      <t xml:space="preserve">FEB [ </t>
    </r>
    <r>
      <rPr>
        <sz val="11"/>
        <color theme="1"/>
        <rFont val="Calibri"/>
        <family val="2"/>
        <scheme val="minor"/>
      </rPr>
      <t xml:space="preserve">13(Feb) </t>
    </r>
    <r>
      <rPr>
        <b/>
        <sz val="11"/>
        <color theme="1"/>
        <rFont val="Calibri"/>
        <family val="2"/>
        <scheme val="minor"/>
      </rPr>
      <t>]</t>
    </r>
    <r>
      <rPr>
        <sz val="11"/>
        <color theme="1"/>
        <rFont val="Calibri"/>
        <family val="2"/>
        <scheme val="minor"/>
      </rPr>
      <t>/365</t>
    </r>
  </si>
  <si>
    <t>upto 10.04.23</t>
  </si>
  <si>
    <t>To Opening Balance</t>
  </si>
  <si>
    <t>18% GST</t>
  </si>
  <si>
    <t>Amount * 118%*18%*days/365</t>
  </si>
  <si>
    <t>………</t>
  </si>
  <si>
    <t>F15/118%*18%*31/365+F18/118%*18%*16/365</t>
  </si>
  <si>
    <t>F15/118%*18%*13/365</t>
  </si>
  <si>
    <t>F15/118%*18%*30/365+F18/118%*18%*30/365+F21*118%*18%*15/365</t>
  </si>
  <si>
    <t>F15/118%*18%*31/365+F18/118%*18%*31/365+F21*118%*18%*31/365+F24*118%*18%*16/365</t>
  </si>
  <si>
    <t>F15/118%*18%*30/365+F18/118%*18%*30/365+F21*118%*18%*30/365+F24*118%*18%*30/365+F27*118%*18%*15/365</t>
  </si>
  <si>
    <t>F15/118%*18%*31/365+F18/118%*18%*31/365+F21*118%*18%*31/365+F24*118%*18%*31/365+F27*118%*18%*31/365+F30*118%*18%*16/365</t>
  </si>
  <si>
    <t>F15/118%*18%*31/365+F18/118%*18%*31/365+F21*118%*18%*31/365+F24*118%*18%*31/365+F27*118%*18%*31/365+F30*118%*18%*31/365+F33*118%*18%*16/365</t>
  </si>
  <si>
    <t>Description of Services</t>
  </si>
  <si>
    <t>Quantity</t>
  </si>
  <si>
    <t>Taxable Amount</t>
  </si>
  <si>
    <t>CGST</t>
  </si>
  <si>
    <t>SGST</t>
  </si>
  <si>
    <t>Total Amount Before Tax</t>
  </si>
  <si>
    <t>Add: CGST</t>
  </si>
  <si>
    <t>Add: SGST</t>
  </si>
  <si>
    <t>Total Amount After Tax</t>
  </si>
  <si>
    <t>Total Tax Amount</t>
  </si>
  <si>
    <t>Common area electricity share</t>
  </si>
  <si>
    <t>DG Power Backup</t>
  </si>
  <si>
    <t>Amount in Words-</t>
  </si>
  <si>
    <t>DIO = DATE INVOICE OUTSTANDING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</si>
</sst>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u/>
      <sz val="11"/>
      <color theme="10"/>
      <name val="Calibri"/>
      <family val="2"/>
      <scheme val="minor"/>
    </font>
    <font>
      <b/>
      <sz val="18"/>
      <color theme="1"/>
      <name val="Calibri"/>
      <family val="2"/>
      <scheme val="minor"/>
    </font>
    <font>
      <b/>
      <sz val="14"/>
      <color theme="1"/>
      <name val="Calibri"/>
      <family val="2"/>
      <scheme val="minor"/>
    </font>
    <font>
      <b/>
      <i/>
      <sz val="11"/>
      <color theme="1"/>
      <name val="Calibri"/>
      <family val="2"/>
      <scheme val="minor"/>
    </font>
    <font>
      <sz val="12"/>
      <color theme="1"/>
      <name val="Calibri"/>
      <family val="2"/>
      <scheme val="minor"/>
    </font>
    <font>
      <b/>
      <sz val="16"/>
      <color theme="1"/>
      <name val="Calibri"/>
      <family val="2"/>
      <scheme val="minor"/>
    </font>
    <font>
      <sz val="16"/>
      <color theme="1"/>
      <name val="Calibri"/>
      <family val="2"/>
      <scheme val="minor"/>
    </font>
    <font>
      <b/>
      <sz val="12"/>
      <color theme="1"/>
      <name val="Calibri"/>
      <family val="2"/>
      <scheme val="minor"/>
    </font>
    <font>
      <b/>
      <sz val="9"/>
      <color indexed="81"/>
      <name val="Tahoma"/>
      <charset val="1"/>
    </font>
    <font>
      <sz val="9"/>
      <color indexed="81"/>
      <name val="Tahoma"/>
      <charset val="1"/>
    </font>
    <font>
      <i/>
      <sz val="11"/>
      <color theme="1"/>
      <name val="Calibri"/>
      <family val="2"/>
      <scheme val="minor"/>
    </font>
  </fonts>
  <fills count="2">
    <fill>
      <patternFill patternType="none"/>
    </fill>
    <fill>
      <patternFill patternType="gray125"/>
    </fill>
  </fills>
  <borders count="25">
    <border>
      <left/>
      <right/>
      <top/>
      <bottom/>
      <diagonal/>
    </border>
    <border>
      <left/>
      <right style="thick">
        <color auto="1"/>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medium">
        <color auto="1"/>
      </top>
      <bottom/>
      <diagonal/>
    </border>
    <border>
      <left/>
      <right/>
      <top/>
      <bottom style="medium">
        <color auto="1"/>
      </bottom>
      <diagonal/>
    </border>
    <border>
      <left/>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90">
    <xf numFmtId="0" fontId="0" fillId="0" borderId="0" xfId="0"/>
    <xf numFmtId="0" fontId="2" fillId="0" borderId="0" xfId="1" applyAlignment="1">
      <alignment horizontal="right" vertical="top"/>
    </xf>
    <xf numFmtId="0" fontId="0" fillId="0" borderId="1" xfId="0" applyBorder="1"/>
    <xf numFmtId="0" fontId="4" fillId="0" borderId="3" xfId="0" applyFont="1" applyBorder="1"/>
    <xf numFmtId="0" fontId="0" fillId="0" borderId="4" xfId="0" applyFont="1" applyBorder="1"/>
    <xf numFmtId="0" fontId="0" fillId="0" borderId="5" xfId="0" applyFont="1" applyBorder="1"/>
    <xf numFmtId="0" fontId="0" fillId="0" borderId="3" xfId="0" applyFont="1" applyBorder="1"/>
    <xf numFmtId="0" fontId="0" fillId="0" borderId="0" xfId="0" applyFont="1"/>
    <xf numFmtId="0" fontId="0" fillId="0" borderId="6" xfId="0" applyFont="1" applyBorder="1"/>
    <xf numFmtId="0" fontId="0" fillId="0" borderId="0" xfId="0" applyFont="1" applyBorder="1"/>
    <xf numFmtId="0" fontId="0" fillId="0" borderId="7" xfId="0" applyFont="1" applyBorder="1"/>
    <xf numFmtId="0" fontId="1" fillId="0" borderId="8" xfId="0" applyFont="1" applyBorder="1"/>
    <xf numFmtId="0" fontId="0" fillId="0" borderId="8" xfId="0" applyBorder="1"/>
    <xf numFmtId="0" fontId="0" fillId="0" borderId="9" xfId="0" applyFont="1" applyBorder="1"/>
    <xf numFmtId="0" fontId="0" fillId="0" borderId="2" xfId="0" applyFont="1" applyBorder="1"/>
    <xf numFmtId="0" fontId="0" fillId="0" borderId="10" xfId="0" applyFont="1" applyBorder="1"/>
    <xf numFmtId="0" fontId="0" fillId="0" borderId="8" xfId="0" applyBorder="1" applyAlignment="1">
      <alignment vertical="top"/>
    </xf>
    <xf numFmtId="0" fontId="0" fillId="0" borderId="8" xfId="0" applyBorder="1" applyAlignment="1">
      <alignment vertical="top" wrapText="1"/>
    </xf>
    <xf numFmtId="0" fontId="0" fillId="0" borderId="8" xfId="0" applyBorder="1" applyAlignment="1">
      <alignment horizontal="center"/>
    </xf>
    <xf numFmtId="0" fontId="0" fillId="0" borderId="8" xfId="0" applyBorder="1" applyAlignment="1">
      <alignment horizontal="center" vertical="center"/>
    </xf>
    <xf numFmtId="0" fontId="0" fillId="0" borderId="8" xfId="0" applyBorder="1" applyAlignment="1">
      <alignment wrapText="1"/>
    </xf>
    <xf numFmtId="2" fontId="0" fillId="0" borderId="8" xfId="0" applyNumberFormat="1" applyBorder="1" applyAlignment="1">
      <alignment horizontal="right"/>
    </xf>
    <xf numFmtId="2" fontId="0" fillId="0" borderId="8" xfId="0" applyNumberFormat="1" applyBorder="1"/>
    <xf numFmtId="0" fontId="1" fillId="0" borderId="0" xfId="0" applyFont="1"/>
    <xf numFmtId="0" fontId="0" fillId="0" borderId="8" xfId="0" applyBorder="1" applyAlignment="1">
      <alignment horizontal="center" vertical="top" wrapText="1"/>
    </xf>
    <xf numFmtId="0" fontId="0" fillId="0" borderId="0" xfId="0" applyAlignment="1">
      <alignment horizontal="center" vertical="top"/>
    </xf>
    <xf numFmtId="0" fontId="0" fillId="0" borderId="1" xfId="0" applyBorder="1" applyAlignment="1">
      <alignment horizontal="center" vertical="top"/>
    </xf>
    <xf numFmtId="2" fontId="0" fillId="0" borderId="8" xfId="0" applyNumberFormat="1" applyBorder="1" applyAlignment="1">
      <alignment horizontal="center"/>
    </xf>
    <xf numFmtId="0" fontId="0" fillId="0" borderId="0" xfId="0" applyBorder="1" applyAlignment="1">
      <alignment horizontal="center"/>
    </xf>
    <xf numFmtId="0" fontId="0" fillId="0" borderId="0" xfId="0" applyBorder="1"/>
    <xf numFmtId="0" fontId="0" fillId="0" borderId="4" xfId="0" applyBorder="1" applyAlignment="1">
      <alignment horizontal="center"/>
    </xf>
    <xf numFmtId="0" fontId="0" fillId="0" borderId="0" xfId="0" applyBorder="1" applyAlignment="1">
      <alignment horizontal="center"/>
    </xf>
    <xf numFmtId="0" fontId="0" fillId="0" borderId="16" xfId="0" applyBorder="1"/>
    <xf numFmtId="0" fontId="0" fillId="0" borderId="17" xfId="0" applyBorder="1"/>
    <xf numFmtId="0" fontId="8" fillId="0" borderId="0" xfId="0" applyFont="1" applyBorder="1"/>
    <xf numFmtId="0" fontId="8" fillId="0" borderId="0" xfId="0" applyFont="1"/>
    <xf numFmtId="0" fontId="4" fillId="0" borderId="0" xfId="0" applyFont="1"/>
    <xf numFmtId="0" fontId="1" fillId="0" borderId="8" xfId="0" applyFont="1" applyBorder="1" applyAlignment="1">
      <alignment horizontal="left"/>
    </xf>
    <xf numFmtId="0" fontId="1" fillId="0" borderId="0" xfId="0" applyFont="1" applyAlignment="1">
      <alignment vertical="top" wrapText="1"/>
    </xf>
    <xf numFmtId="0" fontId="0" fillId="0" borderId="18" xfId="0" applyBorder="1" applyAlignment="1">
      <alignment horizontal="center"/>
    </xf>
    <xf numFmtId="0" fontId="0" fillId="0" borderId="0" xfId="0" applyAlignment="1">
      <alignment horizontal="center"/>
    </xf>
    <xf numFmtId="0" fontId="0" fillId="0" borderId="0" xfId="0" applyAlignment="1">
      <alignment horizontal="left" wrapText="1"/>
    </xf>
    <xf numFmtId="2" fontId="0" fillId="0" borderId="0" xfId="0" applyNumberFormat="1"/>
    <xf numFmtId="2" fontId="1" fillId="0" borderId="0" xfId="0" applyNumberFormat="1" applyFont="1"/>
    <xf numFmtId="0" fontId="0" fillId="0" borderId="0" xfId="0" applyBorder="1" applyAlignment="1"/>
    <xf numFmtId="16" fontId="0" fillId="0" borderId="0" xfId="0" applyNumberFormat="1" applyAlignment="1"/>
    <xf numFmtId="0" fontId="0" fillId="0" borderId="0" xfId="0" applyAlignment="1"/>
    <xf numFmtId="1" fontId="0" fillId="0" borderId="0" xfId="0" applyNumberFormat="1" applyAlignment="1">
      <alignment horizontal="right"/>
    </xf>
    <xf numFmtId="2" fontId="0" fillId="0" borderId="0" xfId="0" applyNumberFormat="1" applyAlignment="1">
      <alignment horizontal="right"/>
    </xf>
    <xf numFmtId="0" fontId="1" fillId="0" borderId="0" xfId="0" applyFont="1" applyAlignment="1">
      <alignment horizontal="left"/>
    </xf>
    <xf numFmtId="0" fontId="0" fillId="0" borderId="0" xfId="0" applyBorder="1" applyAlignment="1">
      <alignment horizontal="right"/>
    </xf>
    <xf numFmtId="2" fontId="0" fillId="0" borderId="0" xfId="0" applyNumberFormat="1" applyBorder="1"/>
    <xf numFmtId="0" fontId="0" fillId="0" borderId="0" xfId="0" applyAlignment="1">
      <alignment wrapText="1"/>
    </xf>
    <xf numFmtId="2" fontId="1" fillId="0" borderId="0" xfId="0" applyNumberFormat="1" applyFont="1" applyBorder="1"/>
    <xf numFmtId="0" fontId="7" fillId="0" borderId="0" xfId="0" applyFont="1" applyAlignment="1">
      <alignment horizontal="center"/>
    </xf>
    <xf numFmtId="0" fontId="4" fillId="0" borderId="0" xfId="0" applyFont="1" applyAlignment="1">
      <alignment horizontal="center"/>
    </xf>
    <xf numFmtId="0" fontId="6" fillId="0" borderId="0" xfId="0" applyFont="1" applyAlignment="1">
      <alignment horizontal="center"/>
    </xf>
    <xf numFmtId="0" fontId="9" fillId="0" borderId="0" xfId="0" applyFont="1" applyAlignment="1">
      <alignment horizontal="center"/>
    </xf>
    <xf numFmtId="15" fontId="0" fillId="0" borderId="0" xfId="0" applyNumberFormat="1" applyAlignment="1">
      <alignment horizontal="center"/>
    </xf>
    <xf numFmtId="2" fontId="0" fillId="0" borderId="0" xfId="0" applyNumberFormat="1" applyFont="1" applyBorder="1" applyAlignment="1">
      <alignment horizontal="right"/>
    </xf>
    <xf numFmtId="2" fontId="0" fillId="0" borderId="0" xfId="0" applyNumberFormat="1" applyBorder="1" applyAlignment="1">
      <alignment horizontal="right"/>
    </xf>
    <xf numFmtId="2" fontId="0" fillId="0" borderId="0" xfId="0" applyNumberFormat="1" applyAlignment="1">
      <alignment horizontal="left" vertical="top" wrapText="1"/>
    </xf>
    <xf numFmtId="0" fontId="1" fillId="0" borderId="0" xfId="0" applyFont="1" applyBorder="1" applyAlignment="1">
      <alignment horizontal="center"/>
    </xf>
    <xf numFmtId="1" fontId="1" fillId="0" borderId="4" xfId="0" applyNumberFormat="1" applyFont="1" applyBorder="1"/>
    <xf numFmtId="1" fontId="1" fillId="0" borderId="2" xfId="0" applyNumberFormat="1" applyFont="1" applyBorder="1"/>
    <xf numFmtId="1" fontId="1" fillId="0" borderId="18" xfId="0" applyNumberFormat="1" applyFont="1" applyBorder="1"/>
    <xf numFmtId="1" fontId="1" fillId="0" borderId="0" xfId="0" applyNumberFormat="1" applyFont="1" applyBorder="1"/>
    <xf numFmtId="1" fontId="0" fillId="0" borderId="0" xfId="0" applyNumberFormat="1"/>
    <xf numFmtId="1" fontId="1" fillId="0" borderId="0" xfId="0" applyNumberFormat="1" applyFont="1"/>
    <xf numFmtId="0" fontId="6" fillId="0" borderId="0" xfId="0" applyFont="1" applyAlignment="1">
      <alignment horizontal="center"/>
    </xf>
    <xf numFmtId="0" fontId="0" fillId="0" borderId="0" xfId="0" applyBorder="1" applyAlignment="1">
      <alignment horizontal="center"/>
    </xf>
    <xf numFmtId="0" fontId="4" fillId="0" borderId="0" xfId="0" applyFont="1" applyAlignment="1">
      <alignment horizontal="center"/>
    </xf>
    <xf numFmtId="0" fontId="7" fillId="0" borderId="0" xfId="0" applyFont="1" applyAlignment="1">
      <alignment horizontal="center"/>
    </xf>
    <xf numFmtId="0" fontId="9" fillId="0" borderId="0" xfId="0" applyFont="1" applyAlignment="1">
      <alignment horizontal="center"/>
    </xf>
    <xf numFmtId="0" fontId="0" fillId="0" borderId="4" xfId="0" applyBorder="1"/>
    <xf numFmtId="0" fontId="0" fillId="0" borderId="2" xfId="0" applyBorder="1"/>
    <xf numFmtId="1" fontId="1" fillId="0" borderId="4" xfId="0" applyNumberFormat="1" applyFont="1" applyBorder="1" applyAlignment="1">
      <alignment horizontal="right"/>
    </xf>
    <xf numFmtId="0" fontId="1" fillId="0" borderId="4" xfId="0" applyFont="1" applyBorder="1"/>
    <xf numFmtId="1" fontId="1" fillId="0" borderId="2" xfId="0" applyNumberFormat="1" applyFont="1" applyBorder="1" applyAlignment="1">
      <alignment horizontal="right"/>
    </xf>
    <xf numFmtId="0" fontId="1" fillId="0" borderId="2" xfId="0" applyFont="1" applyBorder="1"/>
    <xf numFmtId="1" fontId="1" fillId="0" borderId="18" xfId="0" applyNumberFormat="1" applyFont="1" applyBorder="1" applyAlignment="1">
      <alignment horizontal="right"/>
    </xf>
    <xf numFmtId="0" fontId="1" fillId="0" borderId="18" xfId="0" applyFont="1" applyBorder="1"/>
    <xf numFmtId="2" fontId="1" fillId="0" borderId="18" xfId="0" applyNumberFormat="1" applyFont="1" applyBorder="1"/>
    <xf numFmtId="0" fontId="0" fillId="0" borderId="0" xfId="0" applyFill="1" applyBorder="1"/>
    <xf numFmtId="0" fontId="0" fillId="0" borderId="3" xfId="0" applyBorder="1"/>
    <xf numFmtId="0" fontId="0" fillId="0" borderId="5" xfId="0" applyBorder="1"/>
    <xf numFmtId="0" fontId="0" fillId="0" borderId="7" xfId="0" applyBorder="1"/>
    <xf numFmtId="0" fontId="0" fillId="0" borderId="10" xfId="0" applyBorder="1"/>
    <xf numFmtId="0" fontId="0" fillId="0" borderId="6" xfId="0" applyBorder="1"/>
    <xf numFmtId="0" fontId="0" fillId="0" borderId="9" xfId="0" applyBorder="1"/>
    <xf numFmtId="0" fontId="0" fillId="0" borderId="0" xfId="0" quotePrefix="1"/>
    <xf numFmtId="0" fontId="12" fillId="0" borderId="0" xfId="0" applyFont="1" applyBorder="1"/>
    <xf numFmtId="0" fontId="9" fillId="0" borderId="0" xfId="0" applyFont="1" applyBorder="1" applyAlignment="1">
      <alignment horizontal="right"/>
    </xf>
    <xf numFmtId="0" fontId="9" fillId="0" borderId="2" xfId="0" applyFont="1" applyBorder="1" applyAlignment="1">
      <alignment horizontal="right"/>
    </xf>
    <xf numFmtId="0" fontId="9" fillId="0" borderId="18" xfId="0" applyFont="1" applyBorder="1" applyAlignment="1">
      <alignment horizontal="right"/>
    </xf>
    <xf numFmtId="0" fontId="1" fillId="0" borderId="8" xfId="0" applyFont="1" applyBorder="1" applyAlignment="1">
      <alignment horizontal="center"/>
    </xf>
    <xf numFmtId="1" fontId="0" fillId="0" borderId="0" xfId="0" applyNumberFormat="1" applyBorder="1"/>
    <xf numFmtId="0" fontId="0" fillId="0" borderId="17" xfId="0" applyBorder="1" applyAlignment="1">
      <alignment horizontal="center"/>
    </xf>
    <xf numFmtId="0" fontId="0" fillId="0" borderId="0" xfId="0" applyBorder="1" applyAlignment="1">
      <alignment horizontal="center"/>
    </xf>
    <xf numFmtId="0" fontId="1" fillId="0" borderId="0" xfId="0" applyFont="1" applyAlignment="1">
      <alignment horizontal="center"/>
    </xf>
    <xf numFmtId="0" fontId="6" fillId="0" borderId="0" xfId="0" applyFont="1" applyAlignment="1">
      <alignment horizontal="center"/>
    </xf>
    <xf numFmtId="0" fontId="0" fillId="0" borderId="0" xfId="0" applyBorder="1" applyAlignment="1">
      <alignment horizontal="center"/>
    </xf>
    <xf numFmtId="0" fontId="4" fillId="0" borderId="0" xfId="0" applyFont="1" applyAlignment="1">
      <alignment horizontal="center"/>
    </xf>
    <xf numFmtId="2" fontId="0" fillId="0" borderId="0" xfId="0" applyNumberFormat="1" applyAlignment="1">
      <alignment horizontal="left" vertical="top" wrapText="1"/>
    </xf>
    <xf numFmtId="0" fontId="7" fillId="0" borderId="0" xfId="0" applyFont="1" applyAlignment="1">
      <alignment horizontal="center"/>
    </xf>
    <xf numFmtId="0" fontId="9" fillId="0" borderId="0" xfId="0" applyFont="1" applyAlignment="1">
      <alignment horizontal="center"/>
    </xf>
    <xf numFmtId="15" fontId="0" fillId="0" borderId="0" xfId="0" applyNumberFormat="1" applyAlignment="1">
      <alignment horizontal="center"/>
    </xf>
    <xf numFmtId="0" fontId="0" fillId="0" borderId="0" xfId="0" applyBorder="1" applyAlignment="1">
      <alignment horizontal="center"/>
    </xf>
    <xf numFmtId="2" fontId="0" fillId="0" borderId="0" xfId="0" applyNumberFormat="1" applyAlignment="1">
      <alignment vertical="top" wrapText="1"/>
    </xf>
    <xf numFmtId="2" fontId="0" fillId="0" borderId="0" xfId="0" applyNumberFormat="1" applyAlignment="1">
      <alignment vertical="top"/>
    </xf>
    <xf numFmtId="0" fontId="0" fillId="0" borderId="8" xfId="0" applyBorder="1" applyAlignment="1">
      <alignment horizontal="center"/>
    </xf>
    <xf numFmtId="0" fontId="0" fillId="0" borderId="8" xfId="0" applyBorder="1" applyAlignment="1">
      <alignment vertical="center"/>
    </xf>
    <xf numFmtId="0" fontId="0" fillId="0" borderId="0" xfId="0" applyAlignment="1">
      <alignment vertical="center"/>
    </xf>
    <xf numFmtId="0" fontId="0" fillId="0" borderId="8" xfId="0" applyFill="1" applyBorder="1" applyAlignment="1">
      <alignment horizontal="center" vertical="center"/>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6" xfId="0" applyBorder="1" applyAlignment="1">
      <alignment horizontal="center"/>
    </xf>
    <xf numFmtId="0" fontId="0" fillId="0" borderId="7" xfId="0" applyBorder="1" applyAlignment="1"/>
    <xf numFmtId="2" fontId="0" fillId="0" borderId="11" xfId="0" applyNumberFormat="1" applyBorder="1"/>
    <xf numFmtId="0" fontId="3" fillId="0" borderId="2" xfId="0" applyFont="1" applyBorder="1" applyAlignment="1">
      <alignment horizontal="center"/>
    </xf>
    <xf numFmtId="0" fontId="4" fillId="0" borderId="0" xfId="0" applyFont="1" applyAlignment="1">
      <alignment horizontal="center"/>
    </xf>
    <xf numFmtId="0" fontId="0" fillId="0" borderId="11"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vertical="top"/>
    </xf>
    <xf numFmtId="0" fontId="0" fillId="0" borderId="15" xfId="0" applyBorder="1" applyAlignment="1">
      <alignment horizontal="center" vertical="top"/>
    </xf>
    <xf numFmtId="0" fontId="0" fillId="0" borderId="14" xfId="0" applyBorder="1" applyAlignment="1">
      <alignment horizontal="center" vertical="top" wrapText="1"/>
    </xf>
    <xf numFmtId="0" fontId="0" fillId="0" borderId="14" xfId="0" applyBorder="1" applyAlignment="1">
      <alignment horizontal="center"/>
    </xf>
    <xf numFmtId="0" fontId="0" fillId="0" borderId="15" xfId="0" applyBorder="1" applyAlignment="1">
      <alignment horizontal="center"/>
    </xf>
    <xf numFmtId="2" fontId="0" fillId="0" borderId="14" xfId="0" applyNumberFormat="1" applyBorder="1" applyAlignment="1">
      <alignment horizontal="center"/>
    </xf>
    <xf numFmtId="2" fontId="0" fillId="0" borderId="15" xfId="0" applyNumberFormat="1" applyBorder="1" applyAlignment="1">
      <alignment horizontal="center"/>
    </xf>
    <xf numFmtId="0" fontId="6" fillId="0" borderId="0" xfId="0" applyFont="1" applyAlignment="1">
      <alignment horizontal="center"/>
    </xf>
    <xf numFmtId="0" fontId="0" fillId="0" borderId="11" xfId="0" applyFill="1" applyBorder="1" applyAlignment="1">
      <alignment horizontal="left" vertical="top" wrapText="1"/>
    </xf>
    <xf numFmtId="0" fontId="0" fillId="0" borderId="12" xfId="0" applyFill="1" applyBorder="1" applyAlignment="1">
      <alignment horizontal="left" vertical="top" wrapText="1"/>
    </xf>
    <xf numFmtId="0" fontId="0" fillId="0" borderId="13" xfId="0" applyFill="1" applyBorder="1" applyAlignment="1">
      <alignment horizontal="left" vertical="top" wrapText="1"/>
    </xf>
    <xf numFmtId="0" fontId="0" fillId="0" borderId="11" xfId="0" applyBorder="1" applyAlignment="1">
      <alignment horizontal="center" vertical="top" wrapText="1"/>
    </xf>
    <xf numFmtId="0" fontId="0" fillId="0" borderId="12" xfId="0" applyBorder="1" applyAlignment="1">
      <alignment horizontal="center" vertical="top" wrapText="1"/>
    </xf>
    <xf numFmtId="0" fontId="0" fillId="0" borderId="13" xfId="0" applyBorder="1" applyAlignment="1">
      <alignment horizontal="center" vertical="top" wrapText="1"/>
    </xf>
    <xf numFmtId="0" fontId="0" fillId="0" borderId="0" xfId="0" applyBorder="1" applyAlignment="1">
      <alignment horizontal="center"/>
    </xf>
    <xf numFmtId="0" fontId="0" fillId="0" borderId="0" xfId="0" applyAlignment="1">
      <alignment horizontal="left" vertical="top" wrapText="1"/>
    </xf>
    <xf numFmtId="0" fontId="5" fillId="0" borderId="0" xfId="0" applyFont="1" applyAlignment="1">
      <alignment horizontal="center"/>
    </xf>
    <xf numFmtId="0" fontId="7" fillId="0" borderId="0" xfId="0" applyFont="1" applyAlignment="1">
      <alignment horizontal="center"/>
    </xf>
    <xf numFmtId="0" fontId="9" fillId="0" borderId="0" xfId="0" applyFont="1" applyAlignment="1">
      <alignment horizontal="center"/>
    </xf>
    <xf numFmtId="15" fontId="0" fillId="0" borderId="0" xfId="0" applyNumberFormat="1" applyAlignment="1">
      <alignment horizontal="center"/>
    </xf>
    <xf numFmtId="2" fontId="0" fillId="0" borderId="0" xfId="0" applyNumberFormat="1" applyAlignment="1">
      <alignment horizontal="left" vertical="top" wrapText="1"/>
    </xf>
    <xf numFmtId="0" fontId="0" fillId="0" borderId="2" xfId="0" applyBorder="1" applyAlignment="1">
      <alignment horizontal="center"/>
    </xf>
    <xf numFmtId="0" fontId="0" fillId="0" borderId="0" xfId="0" applyAlignment="1">
      <alignment horizontal="left" wrapText="1"/>
    </xf>
    <xf numFmtId="0" fontId="0" fillId="0" borderId="11" xfId="0" applyBorder="1" applyAlignment="1">
      <alignment horizontal="center" vertical="center"/>
    </xf>
    <xf numFmtId="0" fontId="0" fillId="0" borderId="13" xfId="0" applyBorder="1" applyAlignment="1">
      <alignment horizontal="center" vertical="center"/>
    </xf>
    <xf numFmtId="0" fontId="1" fillId="0" borderId="8" xfId="0" applyFont="1" applyBorder="1"/>
    <xf numFmtId="0" fontId="1" fillId="0" borderId="14" xfId="0" applyFont="1" applyBorder="1"/>
    <xf numFmtId="0" fontId="1" fillId="0" borderId="18" xfId="0" applyFont="1" applyBorder="1"/>
    <xf numFmtId="0" fontId="1" fillId="0" borderId="15" xfId="0" applyFont="1" applyBorder="1"/>
    <xf numFmtId="0" fontId="0" fillId="0" borderId="18" xfId="0" applyBorder="1" applyAlignment="1">
      <alignment horizontal="center"/>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8" xfId="0" applyBorder="1" applyAlignment="1">
      <alignment vertical="top"/>
    </xf>
    <xf numFmtId="0" fontId="0" fillId="0" borderId="11" xfId="0" applyBorder="1" applyAlignment="1">
      <alignment vertical="top"/>
    </xf>
    <xf numFmtId="0" fontId="0" fillId="0" borderId="8" xfId="0" applyBorder="1"/>
    <xf numFmtId="0" fontId="0" fillId="0" borderId="11" xfId="0" applyBorder="1"/>
    <xf numFmtId="2" fontId="0" fillId="0" borderId="8" xfId="0" applyNumberFormat="1" applyBorder="1" applyAlignment="1">
      <alignment horizontal="center"/>
    </xf>
    <xf numFmtId="0" fontId="0" fillId="0" borderId="8" xfId="0" applyFill="1" applyBorder="1" applyAlignment="1">
      <alignment horizontal="center" vertical="center"/>
    </xf>
    <xf numFmtId="0" fontId="0" fillId="0" borderId="14" xfId="0" applyFill="1" applyBorder="1" applyAlignment="1">
      <alignment horizontal="center" vertical="center"/>
    </xf>
    <xf numFmtId="0" fontId="0" fillId="0" borderId="15" xfId="0" applyFill="1" applyBorder="1" applyAlignment="1">
      <alignment horizontal="center" vertical="center"/>
    </xf>
    <xf numFmtId="0" fontId="0" fillId="0" borderId="8" xfId="0" applyBorder="1" applyAlignment="1">
      <alignment horizontal="center" vertical="top" wrapText="1"/>
    </xf>
    <xf numFmtId="0" fontId="6" fillId="0" borderId="21" xfId="0" applyFont="1" applyBorder="1" applyAlignment="1">
      <alignment horizontal="center"/>
    </xf>
    <xf numFmtId="0" fontId="6" fillId="0" borderId="0" xfId="0" applyFont="1" applyBorder="1" applyAlignment="1">
      <alignment horizontal="center"/>
    </xf>
    <xf numFmtId="0" fontId="6" fillId="0" borderId="22" xfId="0" applyFont="1" applyBorder="1" applyAlignment="1">
      <alignment horizontal="center"/>
    </xf>
    <xf numFmtId="0" fontId="0" fillId="0" borderId="6" xfId="0" applyBorder="1" applyAlignment="1">
      <alignment horizontal="left" vertical="top" wrapText="1"/>
    </xf>
    <xf numFmtId="0" fontId="0" fillId="0" borderId="0" xfId="0" applyBorder="1" applyAlignment="1">
      <alignment horizontal="left" vertical="top" wrapText="1"/>
    </xf>
    <xf numFmtId="0" fontId="5" fillId="0" borderId="6" xfId="0" applyFont="1" applyBorder="1" applyAlignment="1">
      <alignment horizontal="center"/>
    </xf>
    <xf numFmtId="0" fontId="5" fillId="0" borderId="0" xfId="0" applyFont="1" applyBorder="1" applyAlignment="1">
      <alignment horizontal="center"/>
    </xf>
    <xf numFmtId="0" fontId="5" fillId="0" borderId="7" xfId="0" applyFont="1" applyBorder="1" applyAlignment="1">
      <alignment horizontal="center"/>
    </xf>
    <xf numFmtId="0" fontId="0" fillId="0" borderId="9" xfId="0" applyBorder="1" applyAlignment="1">
      <alignment horizontal="center" vertical="top"/>
    </xf>
    <xf numFmtId="0" fontId="0" fillId="0" borderId="10" xfId="0" applyBorder="1" applyAlignment="1">
      <alignment horizontal="center" vertical="top"/>
    </xf>
    <xf numFmtId="0" fontId="0" fillId="0" borderId="8" xfId="0" applyBorder="1" applyAlignment="1">
      <alignment horizontal="center"/>
    </xf>
    <xf numFmtId="0" fontId="0" fillId="0" borderId="8" xfId="0"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76200</xdr:colOff>
      <xdr:row>0</xdr:row>
      <xdr:rowOff>0</xdr:rowOff>
    </xdr:from>
    <xdr:to>
      <xdr:col>3</xdr:col>
      <xdr:colOff>485776</xdr:colOff>
      <xdr:row>0</xdr:row>
      <xdr:rowOff>766763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05075" y="0"/>
          <a:ext cx="1095376" cy="766763"/>
        </a:xfrm>
        <a:prstGeom prst="rect">
          <a:avLst/>
        </a:prstGeom>
      </xdr:spPr>
    </xdr:pic>
    <xdr:clientData/>
  </xdr:twoCellAnchor>
  <xdr:twoCellAnchor editAs="oneCell">
    <xdr:from>
      <xdr:col>5</xdr:col>
      <xdr:colOff>123825</xdr:colOff>
      <xdr:row>30</xdr:row>
      <xdr:rowOff>38100</xdr:rowOff>
    </xdr:from>
    <xdr:to>
      <xdr:col>6</xdr:col>
      <xdr:colOff>619125</xdr:colOff>
      <xdr:row>32</xdr:row>
      <xdr:rowOff>95250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86325" y="7077075"/>
          <a:ext cx="1171575" cy="11715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19050</xdr:colOff>
      <xdr:row>0</xdr:row>
      <xdr:rowOff>0</xdr:rowOff>
    </xdr:from>
    <xdr:to>
      <xdr:col>7</xdr:col>
      <xdr:colOff>38101</xdr:colOff>
      <xdr:row>0</xdr:row>
      <xdr:rowOff>766763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9525" y="0"/>
          <a:ext cx="1095376" cy="766763"/>
        </a:xfrm>
        <a:prstGeom prst="rect">
          <a:avLst/>
        </a:prstGeom>
      </xdr:spPr>
    </xdr:pic>
    <xdr:clientData/>
  </xdr:twoCellAnchor>
  <xdr:twoCellAnchor editAs="oneCell">
    <xdr:from>
      <xdr:col>10</xdr:col>
      <xdr:colOff>428625</xdr:colOff>
      <xdr:row>32</xdr:row>
      <xdr:rowOff>76200</xdr:rowOff>
    </xdr:from>
    <xdr:to>
      <xdr:col>11</xdr:col>
      <xdr:colOff>1057275</xdr:colOff>
      <xdr:row>34</xdr:row>
      <xdr:rowOff>133350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57975" y="7496175"/>
          <a:ext cx="1171575" cy="11715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4</xdr:col>
      <xdr:colOff>38100</xdr:colOff>
      <xdr:row>11</xdr:row>
      <xdr:rowOff>180975</xdr:rowOff>
    </xdr:from>
    <xdr:to>
      <xdr:col>6</xdr:col>
      <xdr:colOff>685800</xdr:colOff>
      <xdr:row>11</xdr:row>
      <xdr:rowOff>180975</xdr:rowOff>
    </xdr:to>
    <xdr:cxnSp macro="">
      <xdr:nvCxnSpPr>
        <xdr:cNvPr id="2" name="Straight Arrow Connector 1"/>
        <xdr:cNvCxnSpPr/>
      </xdr:nvCxnSpPr>
      <xdr:spPr>
        <a:xfrm flipH="1">
          <a:off x="4791075" y="25431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38100</xdr:colOff>
      <xdr:row>11</xdr:row>
      <xdr:rowOff>180975</xdr:rowOff>
    </xdr:from>
    <xdr:to>
      <xdr:col>6</xdr:col>
      <xdr:colOff>685800</xdr:colOff>
      <xdr:row>11</xdr:row>
      <xdr:rowOff>180975</xdr:rowOff>
    </xdr:to>
    <xdr:cxnSp macro="">
      <xdr:nvCxnSpPr>
        <xdr:cNvPr id="2" name="Straight Arrow Connector 1"/>
        <xdr:cNvCxnSpPr/>
      </xdr:nvCxnSpPr>
      <xdr:spPr>
        <a:xfrm flipH="1">
          <a:off x="4791075" y="25431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38100</xdr:colOff>
      <xdr:row>11</xdr:row>
      <xdr:rowOff>180975</xdr:rowOff>
    </xdr:from>
    <xdr:to>
      <xdr:col>6</xdr:col>
      <xdr:colOff>685800</xdr:colOff>
      <xdr:row>11</xdr:row>
      <xdr:rowOff>180975</xdr:rowOff>
    </xdr:to>
    <xdr:cxnSp macro="">
      <xdr:nvCxnSpPr>
        <xdr:cNvPr id="2" name="Straight Arrow Connector 1"/>
        <xdr:cNvCxnSpPr/>
      </xdr:nvCxnSpPr>
      <xdr:spPr>
        <a:xfrm flipH="1">
          <a:off x="4791075" y="25431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600075</xdr:colOff>
      <xdr:row>5</xdr:row>
      <xdr:rowOff>95250</xdr:rowOff>
    </xdr:from>
    <xdr:to>
      <xdr:col>10</xdr:col>
      <xdr:colOff>0</xdr:colOff>
      <xdr:row>5</xdr:row>
      <xdr:rowOff>95250</xdr:rowOff>
    </xdr:to>
    <xdr:cxnSp macro="">
      <xdr:nvCxnSpPr>
        <xdr:cNvPr id="3" name="Straight Arrow Connector 2"/>
        <xdr:cNvCxnSpPr/>
      </xdr:nvCxnSpPr>
      <xdr:spPr>
        <a:xfrm>
          <a:off x="4248150" y="933450"/>
          <a:ext cx="22193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295275</xdr:colOff>
      <xdr:row>0</xdr:row>
      <xdr:rowOff>142875</xdr:rowOff>
    </xdr:from>
    <xdr:to>
      <xdr:col>0</xdr:col>
      <xdr:colOff>549375</xdr:colOff>
      <xdr:row>0</xdr:row>
      <xdr:rowOff>142875</xdr:rowOff>
    </xdr:to>
    <xdr:cxnSp macro="">
      <xdr:nvCxnSpPr>
        <xdr:cNvPr id="5" name="Straight Arrow Connector 4"/>
        <xdr:cNvCxnSpPr/>
      </xdr:nvCxnSpPr>
      <xdr:spPr>
        <a:xfrm flipH="1">
          <a:off x="295275" y="142875"/>
          <a:ext cx="254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76200</xdr:colOff>
      <xdr:row>0</xdr:row>
      <xdr:rowOff>0</xdr:rowOff>
    </xdr:from>
    <xdr:to>
      <xdr:col>3</xdr:col>
      <xdr:colOff>485776</xdr:colOff>
      <xdr:row>0</xdr:row>
      <xdr:rowOff>766763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05075" y="0"/>
          <a:ext cx="1095376" cy="766763"/>
        </a:xfrm>
        <a:prstGeom prst="rect">
          <a:avLst/>
        </a:prstGeom>
      </xdr:spPr>
    </xdr:pic>
    <xdr:clientData/>
  </xdr:twoCellAnchor>
  <xdr:twoCellAnchor editAs="oneCell">
    <xdr:from>
      <xdr:col>5</xdr:col>
      <xdr:colOff>123825</xdr:colOff>
      <xdr:row>30</xdr:row>
      <xdr:rowOff>38100</xdr:rowOff>
    </xdr:from>
    <xdr:to>
      <xdr:col>6</xdr:col>
      <xdr:colOff>619125</xdr:colOff>
      <xdr:row>32</xdr:row>
      <xdr:rowOff>95250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86325" y="7077075"/>
          <a:ext cx="1171575" cy="1171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76200</xdr:colOff>
      <xdr:row>0</xdr:row>
      <xdr:rowOff>0</xdr:rowOff>
    </xdr:from>
    <xdr:to>
      <xdr:col>3</xdr:col>
      <xdr:colOff>485776</xdr:colOff>
      <xdr:row>0</xdr:row>
      <xdr:rowOff>766763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05075" y="0"/>
          <a:ext cx="1095376" cy="766763"/>
        </a:xfrm>
        <a:prstGeom prst="rect">
          <a:avLst/>
        </a:prstGeom>
      </xdr:spPr>
    </xdr:pic>
    <xdr:clientData/>
  </xdr:twoCellAnchor>
  <xdr:twoCellAnchor editAs="oneCell">
    <xdr:from>
      <xdr:col>5</xdr:col>
      <xdr:colOff>123825</xdr:colOff>
      <xdr:row>30</xdr:row>
      <xdr:rowOff>38100</xdr:rowOff>
    </xdr:from>
    <xdr:to>
      <xdr:col>6</xdr:col>
      <xdr:colOff>619125</xdr:colOff>
      <xdr:row>32</xdr:row>
      <xdr:rowOff>95250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86325" y="7077075"/>
          <a:ext cx="1171575" cy="11715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76200</xdr:colOff>
      <xdr:row>0</xdr:row>
      <xdr:rowOff>0</xdr:rowOff>
    </xdr:from>
    <xdr:to>
      <xdr:col>3</xdr:col>
      <xdr:colOff>485776</xdr:colOff>
      <xdr:row>0</xdr:row>
      <xdr:rowOff>766763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05075" y="0"/>
          <a:ext cx="1095376" cy="766763"/>
        </a:xfrm>
        <a:prstGeom prst="rect">
          <a:avLst/>
        </a:prstGeom>
      </xdr:spPr>
    </xdr:pic>
    <xdr:clientData/>
  </xdr:twoCellAnchor>
  <xdr:twoCellAnchor editAs="oneCell">
    <xdr:from>
      <xdr:col>5</xdr:col>
      <xdr:colOff>123825</xdr:colOff>
      <xdr:row>30</xdr:row>
      <xdr:rowOff>38100</xdr:rowOff>
    </xdr:from>
    <xdr:to>
      <xdr:col>6</xdr:col>
      <xdr:colOff>619125</xdr:colOff>
      <xdr:row>32</xdr:row>
      <xdr:rowOff>95250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86325" y="7077075"/>
          <a:ext cx="1171575" cy="11715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76200</xdr:colOff>
      <xdr:row>0</xdr:row>
      <xdr:rowOff>0</xdr:rowOff>
    </xdr:from>
    <xdr:to>
      <xdr:col>3</xdr:col>
      <xdr:colOff>485776</xdr:colOff>
      <xdr:row>0</xdr:row>
      <xdr:rowOff>766763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05075" y="0"/>
          <a:ext cx="1095376" cy="766763"/>
        </a:xfrm>
        <a:prstGeom prst="rect">
          <a:avLst/>
        </a:prstGeom>
      </xdr:spPr>
    </xdr:pic>
    <xdr:clientData/>
  </xdr:twoCellAnchor>
  <xdr:twoCellAnchor editAs="oneCell">
    <xdr:from>
      <xdr:col>5</xdr:col>
      <xdr:colOff>123825</xdr:colOff>
      <xdr:row>30</xdr:row>
      <xdr:rowOff>38100</xdr:rowOff>
    </xdr:from>
    <xdr:to>
      <xdr:col>6</xdr:col>
      <xdr:colOff>619125</xdr:colOff>
      <xdr:row>32</xdr:row>
      <xdr:rowOff>95250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86325" y="7077075"/>
          <a:ext cx="1171575" cy="11715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76200</xdr:colOff>
      <xdr:row>0</xdr:row>
      <xdr:rowOff>0</xdr:rowOff>
    </xdr:from>
    <xdr:to>
      <xdr:col>3</xdr:col>
      <xdr:colOff>485776</xdr:colOff>
      <xdr:row>0</xdr:row>
      <xdr:rowOff>766763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05075" y="0"/>
          <a:ext cx="1095376" cy="766763"/>
        </a:xfrm>
        <a:prstGeom prst="rect">
          <a:avLst/>
        </a:prstGeom>
      </xdr:spPr>
    </xdr:pic>
    <xdr:clientData/>
  </xdr:twoCellAnchor>
  <xdr:twoCellAnchor editAs="oneCell">
    <xdr:from>
      <xdr:col>5</xdr:col>
      <xdr:colOff>123825</xdr:colOff>
      <xdr:row>30</xdr:row>
      <xdr:rowOff>38100</xdr:rowOff>
    </xdr:from>
    <xdr:to>
      <xdr:col>6</xdr:col>
      <xdr:colOff>619125</xdr:colOff>
      <xdr:row>32</xdr:row>
      <xdr:rowOff>95250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86325" y="7077075"/>
          <a:ext cx="1171575" cy="11715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76200</xdr:colOff>
      <xdr:row>0</xdr:row>
      <xdr:rowOff>0</xdr:rowOff>
    </xdr:from>
    <xdr:to>
      <xdr:col>3</xdr:col>
      <xdr:colOff>485776</xdr:colOff>
      <xdr:row>0</xdr:row>
      <xdr:rowOff>766763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05075" y="0"/>
          <a:ext cx="1095376" cy="766763"/>
        </a:xfrm>
        <a:prstGeom prst="rect">
          <a:avLst/>
        </a:prstGeom>
      </xdr:spPr>
    </xdr:pic>
    <xdr:clientData/>
  </xdr:twoCellAnchor>
  <xdr:twoCellAnchor editAs="oneCell">
    <xdr:from>
      <xdr:col>5</xdr:col>
      <xdr:colOff>123825</xdr:colOff>
      <xdr:row>30</xdr:row>
      <xdr:rowOff>38100</xdr:rowOff>
    </xdr:from>
    <xdr:to>
      <xdr:col>6</xdr:col>
      <xdr:colOff>619125</xdr:colOff>
      <xdr:row>32</xdr:row>
      <xdr:rowOff>95250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86325" y="7077075"/>
          <a:ext cx="1171575" cy="11715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76200</xdr:colOff>
      <xdr:row>0</xdr:row>
      <xdr:rowOff>0</xdr:rowOff>
    </xdr:from>
    <xdr:to>
      <xdr:col>3</xdr:col>
      <xdr:colOff>485776</xdr:colOff>
      <xdr:row>0</xdr:row>
      <xdr:rowOff>766763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05075" y="0"/>
          <a:ext cx="1095376" cy="766763"/>
        </a:xfrm>
        <a:prstGeom prst="rect">
          <a:avLst/>
        </a:prstGeom>
      </xdr:spPr>
    </xdr:pic>
    <xdr:clientData/>
  </xdr:twoCellAnchor>
  <xdr:twoCellAnchor editAs="oneCell">
    <xdr:from>
      <xdr:col>5</xdr:col>
      <xdr:colOff>123825</xdr:colOff>
      <xdr:row>30</xdr:row>
      <xdr:rowOff>38100</xdr:rowOff>
    </xdr:from>
    <xdr:to>
      <xdr:col>6</xdr:col>
      <xdr:colOff>619125</xdr:colOff>
      <xdr:row>32</xdr:row>
      <xdr:rowOff>95250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86325" y="7077075"/>
          <a:ext cx="1171575" cy="11715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4</xdr:col>
      <xdr:colOff>38100</xdr:colOff>
      <xdr:row>11</xdr:row>
      <xdr:rowOff>180975</xdr:rowOff>
    </xdr:from>
    <xdr:to>
      <xdr:col>6</xdr:col>
      <xdr:colOff>685800</xdr:colOff>
      <xdr:row>11</xdr:row>
      <xdr:rowOff>180975</xdr:rowOff>
    </xdr:to>
    <xdr:cxnSp macro="">
      <xdr:nvCxnSpPr>
        <xdr:cNvPr id="2" name="Straight Arrow Connector 1"/>
        <xdr:cNvCxnSpPr/>
      </xdr:nvCxnSpPr>
      <xdr:spPr>
        <a:xfrm flipH="1">
          <a:off x="4791075" y="25431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opLeftCell="A10" zoomScaleNormal="100" workbookViewId="0">
      <selection activeCell="G15" sqref="G15:G21"/>
    </sheetView>
  </sheetViews>
  <sheetFormatPr defaultRowHeight="15" x14ac:dyDescent="0.25"/>
  <cols>
    <col min="2" max="2" width="27.28515625" customWidth="1"/>
    <col min="3" max="4" width="10.28515625" customWidth="1"/>
    <col min="5" max="5" width="14.42578125" customWidth="1"/>
    <col min="6" max="6" width="10.140625" customWidth="1"/>
    <col min="7" max="7" width="11.7109375" customWidth="1"/>
    <col min="11" max="11" width="27.28515625" hidden="1" customWidth="1"/>
    <col min="12" max="12" width="39.5703125" hidden="1" customWidth="1"/>
  </cols>
  <sheetData>
    <row r="1" spans="1:12" ht="62.25" customHeight="1" x14ac:dyDescent="0.25">
      <c r="H1" s="1" t="s">
        <v>0</v>
      </c>
      <c r="I1" s="2"/>
    </row>
    <row r="2" spans="1:12" ht="23.25" x14ac:dyDescent="0.35">
      <c r="A2" s="123" t="s">
        <v>1</v>
      </c>
      <c r="B2" s="123"/>
      <c r="C2" s="123"/>
      <c r="D2" s="123"/>
      <c r="E2" s="123"/>
      <c r="F2" s="123"/>
      <c r="G2" s="123"/>
      <c r="I2" s="2"/>
      <c r="K2" s="124" t="s">
        <v>2</v>
      </c>
      <c r="L2" s="124"/>
    </row>
    <row r="3" spans="1:12" ht="18.75" x14ac:dyDescent="0.3">
      <c r="A3" s="3" t="s">
        <v>3</v>
      </c>
      <c r="B3" s="4"/>
      <c r="C3" s="5"/>
      <c r="D3" s="6"/>
      <c r="E3" s="4"/>
      <c r="F3" s="4"/>
      <c r="G3" s="5"/>
      <c r="H3" s="7"/>
      <c r="I3" s="2"/>
    </row>
    <row r="4" spans="1:12" x14ac:dyDescent="0.25">
      <c r="A4" s="8" t="s">
        <v>4</v>
      </c>
      <c r="B4" s="9"/>
      <c r="C4" s="10"/>
      <c r="E4" s="9" t="s">
        <v>79</v>
      </c>
      <c r="F4" s="9"/>
      <c r="G4" s="10"/>
      <c r="H4" s="7"/>
      <c r="I4" s="2"/>
      <c r="K4" s="11" t="s">
        <v>5</v>
      </c>
      <c r="L4" s="11" t="s">
        <v>6</v>
      </c>
    </row>
    <row r="5" spans="1:12" x14ac:dyDescent="0.25">
      <c r="A5" s="8" t="s">
        <v>7</v>
      </c>
      <c r="B5" s="9"/>
      <c r="C5" s="10"/>
      <c r="E5" s="9" t="s">
        <v>78</v>
      </c>
      <c r="F5" s="9"/>
      <c r="G5" s="10"/>
      <c r="H5" s="7"/>
      <c r="I5" s="2"/>
      <c r="K5" s="12" t="s">
        <v>8</v>
      </c>
      <c r="L5" s="12" t="s">
        <v>9</v>
      </c>
    </row>
    <row r="6" spans="1:12" x14ac:dyDescent="0.25">
      <c r="A6" s="8" t="s">
        <v>10</v>
      </c>
      <c r="B6" s="9"/>
      <c r="C6" s="10"/>
      <c r="E6" s="9" t="s">
        <v>11</v>
      </c>
      <c r="F6" s="9"/>
      <c r="G6" s="10"/>
      <c r="H6" s="7"/>
      <c r="I6" s="2"/>
      <c r="K6" s="12" t="s">
        <v>12</v>
      </c>
      <c r="L6" s="12" t="s">
        <v>13</v>
      </c>
    </row>
    <row r="7" spans="1:12" x14ac:dyDescent="0.25">
      <c r="A7" s="8" t="s">
        <v>14</v>
      </c>
      <c r="B7" s="9"/>
      <c r="C7" s="10"/>
      <c r="E7" s="9" t="s">
        <v>15</v>
      </c>
      <c r="F7" s="9"/>
      <c r="G7" s="10"/>
      <c r="H7" s="7"/>
      <c r="I7" s="2"/>
      <c r="K7" s="12" t="s">
        <v>16</v>
      </c>
      <c r="L7" s="12" t="s">
        <v>13</v>
      </c>
    </row>
    <row r="8" spans="1:12" x14ac:dyDescent="0.25">
      <c r="A8" s="13" t="s">
        <v>17</v>
      </c>
      <c r="B8" s="14"/>
      <c r="C8" s="15"/>
      <c r="D8" s="13"/>
      <c r="E8" s="14"/>
      <c r="F8" s="14"/>
      <c r="G8" s="15"/>
      <c r="H8" s="7"/>
      <c r="I8" s="2"/>
      <c r="K8" s="12" t="s">
        <v>18</v>
      </c>
      <c r="L8" s="12" t="s">
        <v>19</v>
      </c>
    </row>
    <row r="9" spans="1:12" ht="15" customHeight="1" x14ac:dyDescent="0.25">
      <c r="A9" s="8" t="s">
        <v>20</v>
      </c>
      <c r="B9" s="9"/>
      <c r="C9" s="9"/>
      <c r="D9" s="9"/>
      <c r="E9" s="9"/>
      <c r="F9" s="9"/>
      <c r="G9" s="10"/>
      <c r="H9" s="7"/>
      <c r="I9" s="2"/>
      <c r="K9" s="125" t="s">
        <v>21</v>
      </c>
      <c r="L9" s="128" t="s">
        <v>22</v>
      </c>
    </row>
    <row r="10" spans="1:12" x14ac:dyDescent="0.25">
      <c r="A10" s="8" t="s">
        <v>23</v>
      </c>
      <c r="B10" s="9"/>
      <c r="C10" s="9"/>
      <c r="D10" s="9"/>
      <c r="E10" s="9"/>
      <c r="F10" s="9"/>
      <c r="G10" s="10"/>
      <c r="H10" s="7"/>
      <c r="I10" s="2"/>
      <c r="K10" s="126"/>
      <c r="L10" s="129"/>
    </row>
    <row r="11" spans="1:12" x14ac:dyDescent="0.25">
      <c r="A11" s="8" t="s">
        <v>24</v>
      </c>
      <c r="B11" s="9"/>
      <c r="C11" s="9"/>
      <c r="D11" s="9"/>
      <c r="E11" s="9"/>
      <c r="F11" s="9"/>
      <c r="G11" s="10"/>
      <c r="H11" s="7"/>
      <c r="I11" s="2"/>
      <c r="K11" s="126"/>
      <c r="L11" s="129"/>
    </row>
    <row r="12" spans="1:12" x14ac:dyDescent="0.25">
      <c r="A12" s="8" t="s">
        <v>25</v>
      </c>
      <c r="B12" s="9"/>
      <c r="C12" s="9"/>
      <c r="D12" s="9"/>
      <c r="E12" s="9"/>
      <c r="F12" s="9"/>
      <c r="G12" s="10"/>
      <c r="H12" s="7"/>
      <c r="I12" s="2"/>
      <c r="K12" s="127"/>
      <c r="L12" s="130"/>
    </row>
    <row r="13" spans="1:12" x14ac:dyDescent="0.25">
      <c r="A13" s="8" t="s">
        <v>26</v>
      </c>
      <c r="B13" s="9"/>
      <c r="C13" s="9"/>
      <c r="D13" s="9"/>
      <c r="E13" s="9"/>
      <c r="F13" s="9"/>
      <c r="G13" s="10"/>
      <c r="H13" s="7"/>
      <c r="I13" s="2"/>
      <c r="K13" s="16" t="s">
        <v>27</v>
      </c>
      <c r="L13" s="17" t="s">
        <v>28</v>
      </c>
    </row>
    <row r="14" spans="1:12" x14ac:dyDescent="0.25">
      <c r="A14" s="18" t="s">
        <v>29</v>
      </c>
      <c r="B14" s="18" t="s">
        <v>30</v>
      </c>
      <c r="C14" s="18" t="s">
        <v>31</v>
      </c>
      <c r="D14" s="18" t="s">
        <v>32</v>
      </c>
      <c r="E14" s="18" t="s">
        <v>33</v>
      </c>
      <c r="F14" s="18" t="s">
        <v>34</v>
      </c>
      <c r="G14" s="18" t="s">
        <v>35</v>
      </c>
      <c r="I14" s="2"/>
      <c r="K14" s="12" t="s">
        <v>36</v>
      </c>
      <c r="L14" s="17" t="s">
        <v>37</v>
      </c>
    </row>
    <row r="15" spans="1:12" ht="30" x14ac:dyDescent="0.25">
      <c r="A15" s="19">
        <v>1</v>
      </c>
      <c r="B15" s="20" t="s">
        <v>80</v>
      </c>
      <c r="C15" s="18">
        <v>9987</v>
      </c>
      <c r="D15" s="18">
        <v>2000</v>
      </c>
      <c r="E15" s="18" t="s">
        <v>38</v>
      </c>
      <c r="F15" s="18">
        <v>2.5</v>
      </c>
      <c r="G15" s="21">
        <f>D15*F15</f>
        <v>5000</v>
      </c>
      <c r="I15" s="2"/>
      <c r="K15" s="16" t="s">
        <v>39</v>
      </c>
      <c r="L15" s="16" t="s">
        <v>40</v>
      </c>
    </row>
    <row r="16" spans="1:12" x14ac:dyDescent="0.25">
      <c r="A16" s="12"/>
      <c r="B16" s="12" t="s">
        <v>41</v>
      </c>
      <c r="C16" s="12"/>
      <c r="D16" s="12"/>
      <c r="E16" s="12"/>
      <c r="F16" s="12"/>
      <c r="G16" s="21">
        <f>SUM(G15)</f>
        <v>5000</v>
      </c>
      <c r="I16" s="2"/>
      <c r="K16" s="12" t="s">
        <v>42</v>
      </c>
      <c r="L16" s="12" t="s">
        <v>43</v>
      </c>
    </row>
    <row r="17" spans="1:12" x14ac:dyDescent="0.25">
      <c r="A17" s="12"/>
      <c r="B17" s="12" t="s">
        <v>44</v>
      </c>
      <c r="C17" s="12"/>
      <c r="D17" s="12"/>
      <c r="E17" s="12"/>
      <c r="F17" s="12"/>
      <c r="G17" s="21">
        <f>G16*9%</f>
        <v>450</v>
      </c>
      <c r="I17" s="2"/>
      <c r="K17" s="12" t="s">
        <v>45</v>
      </c>
      <c r="L17" s="12" t="s">
        <v>46</v>
      </c>
    </row>
    <row r="18" spans="1:12" x14ac:dyDescent="0.25">
      <c r="A18" s="12"/>
      <c r="B18" s="12" t="s">
        <v>47</v>
      </c>
      <c r="C18" s="12"/>
      <c r="D18" s="12"/>
      <c r="E18" s="12"/>
      <c r="F18" s="12"/>
      <c r="G18" s="21">
        <f>G16*9%</f>
        <v>450</v>
      </c>
      <c r="I18" s="2"/>
      <c r="K18" s="12" t="s">
        <v>48</v>
      </c>
      <c r="L18" s="12" t="s">
        <v>49</v>
      </c>
    </row>
    <row r="19" spans="1:12" x14ac:dyDescent="0.25">
      <c r="A19" s="12"/>
      <c r="B19" s="12" t="s">
        <v>50</v>
      </c>
      <c r="C19" s="12"/>
      <c r="D19" s="12"/>
      <c r="E19" s="12"/>
      <c r="F19" s="12"/>
      <c r="G19" s="22">
        <f>SUM(G16:G18)</f>
        <v>5900</v>
      </c>
      <c r="I19" s="2"/>
      <c r="K19" s="12" t="s">
        <v>51</v>
      </c>
      <c r="L19" s="12" t="s">
        <v>52</v>
      </c>
    </row>
    <row r="20" spans="1:12" x14ac:dyDescent="0.25">
      <c r="A20" s="12"/>
      <c r="B20" s="12" t="s">
        <v>53</v>
      </c>
      <c r="C20" s="12"/>
      <c r="D20" s="12"/>
      <c r="E20" s="12"/>
      <c r="F20" s="12"/>
      <c r="G20" s="22">
        <v>0</v>
      </c>
      <c r="I20" s="2"/>
      <c r="K20" s="11" t="s">
        <v>54</v>
      </c>
      <c r="L20" s="12"/>
    </row>
    <row r="21" spans="1:12" ht="15" customHeight="1" x14ac:dyDescent="0.25">
      <c r="A21" s="12"/>
      <c r="B21" s="12" t="s">
        <v>55</v>
      </c>
      <c r="C21" s="12"/>
      <c r="D21" s="12"/>
      <c r="E21" s="12"/>
      <c r="F21" s="12"/>
      <c r="G21" s="22">
        <v>5900</v>
      </c>
      <c r="I21" s="2"/>
      <c r="K21" s="131" t="s">
        <v>56</v>
      </c>
      <c r="L21" s="134"/>
    </row>
    <row r="22" spans="1:12" x14ac:dyDescent="0.25">
      <c r="I22" s="2"/>
      <c r="K22" s="132"/>
      <c r="L22" s="135"/>
    </row>
    <row r="23" spans="1:12" x14ac:dyDescent="0.25">
      <c r="B23" s="23" t="s">
        <v>57</v>
      </c>
      <c r="I23" s="2"/>
      <c r="K23" s="132"/>
      <c r="L23" s="135"/>
    </row>
    <row r="24" spans="1:12" s="25" customFormat="1" ht="30" x14ac:dyDescent="0.25">
      <c r="A24" s="137" t="s">
        <v>30</v>
      </c>
      <c r="B24" s="138"/>
      <c r="C24" s="139" t="s">
        <v>58</v>
      </c>
      <c r="D24" s="138"/>
      <c r="E24" s="24" t="s">
        <v>59</v>
      </c>
      <c r="F24" s="139" t="s">
        <v>60</v>
      </c>
      <c r="G24" s="138"/>
      <c r="I24" s="26"/>
      <c r="K24" s="132"/>
      <c r="L24" s="135"/>
    </row>
    <row r="25" spans="1:12" x14ac:dyDescent="0.25">
      <c r="A25" s="140" t="s">
        <v>61</v>
      </c>
      <c r="B25" s="141"/>
      <c r="C25" s="142"/>
      <c r="D25" s="143"/>
      <c r="E25" s="27"/>
      <c r="F25" s="142"/>
      <c r="G25" s="143"/>
      <c r="I25" s="2"/>
      <c r="K25" s="132"/>
      <c r="L25" s="135"/>
    </row>
    <row r="26" spans="1:12" x14ac:dyDescent="0.25">
      <c r="B26" s="23" t="s">
        <v>62</v>
      </c>
      <c r="I26" s="2"/>
      <c r="K26" s="132"/>
      <c r="L26" s="135"/>
    </row>
    <row r="27" spans="1:12" s="25" customFormat="1" ht="30" x14ac:dyDescent="0.25">
      <c r="A27" s="137" t="s">
        <v>30</v>
      </c>
      <c r="B27" s="138"/>
      <c r="C27" s="139" t="s">
        <v>63</v>
      </c>
      <c r="D27" s="138"/>
      <c r="E27" s="24" t="s">
        <v>64</v>
      </c>
      <c r="F27" s="139" t="s">
        <v>62</v>
      </c>
      <c r="G27" s="138"/>
      <c r="I27" s="26"/>
      <c r="K27" s="133"/>
      <c r="L27" s="136"/>
    </row>
    <row r="28" spans="1:12" x14ac:dyDescent="0.25">
      <c r="A28" s="140" t="s">
        <v>61</v>
      </c>
      <c r="B28" s="141"/>
      <c r="C28" s="142">
        <v>0</v>
      </c>
      <c r="D28" s="143"/>
      <c r="E28" s="27">
        <f>G21</f>
        <v>5900</v>
      </c>
      <c r="F28" s="142">
        <f>C28+E28</f>
        <v>5900</v>
      </c>
      <c r="G28" s="143"/>
      <c r="I28" s="2"/>
      <c r="K28" s="145" t="s">
        <v>65</v>
      </c>
      <c r="L28" s="148" t="s">
        <v>66</v>
      </c>
    </row>
    <row r="29" spans="1:12" x14ac:dyDescent="0.25">
      <c r="A29" s="28"/>
      <c r="B29" s="28"/>
      <c r="C29" s="28"/>
      <c r="D29" s="28"/>
      <c r="E29" s="29"/>
      <c r="F29" s="30"/>
      <c r="G29" s="30"/>
      <c r="I29" s="2"/>
      <c r="K29" s="146"/>
      <c r="L29" s="149"/>
    </row>
    <row r="30" spans="1:12" x14ac:dyDescent="0.25">
      <c r="F30" s="151" t="s">
        <v>67</v>
      </c>
      <c r="G30" s="151"/>
      <c r="I30" s="2"/>
      <c r="K30" s="146"/>
      <c r="L30" s="149"/>
    </row>
    <row r="31" spans="1:12" ht="53.25" customHeight="1" x14ac:dyDescent="0.25">
      <c r="A31" s="152" t="s">
        <v>68</v>
      </c>
      <c r="B31" s="152"/>
      <c r="C31" s="152"/>
      <c r="D31" s="152"/>
      <c r="E31" s="152"/>
      <c r="I31" s="2"/>
      <c r="K31" s="146"/>
      <c r="L31" s="149"/>
    </row>
    <row r="32" spans="1:12" ht="34.5" customHeight="1" x14ac:dyDescent="0.25">
      <c r="A32" s="152" t="s">
        <v>69</v>
      </c>
      <c r="B32" s="152"/>
      <c r="C32" s="152"/>
      <c r="D32" s="152"/>
      <c r="E32" s="152"/>
      <c r="I32" s="2"/>
      <c r="K32" s="146"/>
      <c r="L32" s="149"/>
    </row>
    <row r="33" spans="1:12" x14ac:dyDescent="0.25">
      <c r="I33" s="2"/>
      <c r="K33" s="147"/>
      <c r="L33" s="150"/>
    </row>
    <row r="34" spans="1:12" x14ac:dyDescent="0.25">
      <c r="I34" s="2"/>
    </row>
    <row r="35" spans="1:12" x14ac:dyDescent="0.25">
      <c r="A35" t="s">
        <v>70</v>
      </c>
      <c r="I35" s="2"/>
    </row>
    <row r="36" spans="1:12" x14ac:dyDescent="0.25">
      <c r="I36" s="2"/>
    </row>
    <row r="37" spans="1:12" x14ac:dyDescent="0.25">
      <c r="A37" t="s">
        <v>71</v>
      </c>
      <c r="I37" s="2"/>
    </row>
    <row r="38" spans="1:12" ht="24" customHeight="1" thickBot="1" x14ac:dyDescent="0.3">
      <c r="A38" s="153" t="s">
        <v>72</v>
      </c>
      <c r="B38" s="153"/>
      <c r="C38" s="153"/>
      <c r="D38" s="153"/>
      <c r="E38" s="153"/>
      <c r="F38" s="153"/>
      <c r="G38" s="153"/>
      <c r="I38" s="2"/>
    </row>
    <row r="39" spans="1:12" x14ac:dyDescent="0.25">
      <c r="A39" s="32"/>
      <c r="B39" s="32"/>
      <c r="C39" s="32"/>
      <c r="D39" s="32"/>
      <c r="E39" s="32"/>
      <c r="F39" s="32"/>
      <c r="G39" s="32"/>
      <c r="I39" s="2"/>
    </row>
    <row r="40" spans="1:12" ht="15.75" x14ac:dyDescent="0.25">
      <c r="A40" s="144" t="s">
        <v>73</v>
      </c>
      <c r="B40" s="144"/>
      <c r="C40" s="144"/>
      <c r="D40" s="144"/>
      <c r="E40" s="144"/>
      <c r="F40" s="144"/>
      <c r="G40" s="144"/>
      <c r="I40" s="2"/>
    </row>
    <row r="41" spans="1:12" ht="15.75" x14ac:dyDescent="0.25">
      <c r="A41" s="144" t="s">
        <v>74</v>
      </c>
      <c r="B41" s="144"/>
      <c r="C41" s="144"/>
      <c r="D41" s="144"/>
      <c r="E41" s="144"/>
      <c r="F41" s="144"/>
      <c r="G41" s="144"/>
      <c r="I41" s="2"/>
    </row>
    <row r="42" spans="1:12" x14ac:dyDescent="0.25">
      <c r="A42" t="s">
        <v>75</v>
      </c>
      <c r="C42" t="s">
        <v>76</v>
      </c>
      <c r="F42" t="s">
        <v>77</v>
      </c>
      <c r="I42" s="2"/>
    </row>
    <row r="43" spans="1:12" ht="15.75" thickBot="1" x14ac:dyDescent="0.3">
      <c r="A43" s="33"/>
      <c r="B43" s="33"/>
      <c r="C43" s="33"/>
      <c r="D43" s="33"/>
      <c r="E43" s="33"/>
      <c r="F43" s="33"/>
      <c r="G43" s="33"/>
      <c r="I43" s="2"/>
    </row>
  </sheetData>
  <mergeCells count="26">
    <mergeCell ref="A40:G40"/>
    <mergeCell ref="A41:G41"/>
    <mergeCell ref="K28:K33"/>
    <mergeCell ref="L28:L33"/>
    <mergeCell ref="F30:G30"/>
    <mergeCell ref="A31:E31"/>
    <mergeCell ref="A32:E32"/>
    <mergeCell ref="A38:G38"/>
    <mergeCell ref="A28:B28"/>
    <mergeCell ref="C28:D28"/>
    <mergeCell ref="F28:G28"/>
    <mergeCell ref="A2:G2"/>
    <mergeCell ref="K2:L2"/>
    <mergeCell ref="K9:K12"/>
    <mergeCell ref="L9:L12"/>
    <mergeCell ref="K21:K27"/>
    <mergeCell ref="L21:L27"/>
    <mergeCell ref="A24:B24"/>
    <mergeCell ref="C24:D24"/>
    <mergeCell ref="F24:G24"/>
    <mergeCell ref="A25:B25"/>
    <mergeCell ref="C25:D25"/>
    <mergeCell ref="F25:G25"/>
    <mergeCell ref="A27:B27"/>
    <mergeCell ref="C27:D27"/>
    <mergeCell ref="F27:G27"/>
  </mergeCells>
  <hyperlinks>
    <hyperlink ref="H1" location="'CAM Invoice'!A1" display="Back"/>
  </hyperlinks>
  <pageMargins left="0.7" right="0.36" top="0.5" bottom="0.43"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46"/>
  <sheetViews>
    <sheetView tabSelected="1" zoomScaleNormal="100" workbookViewId="0">
      <selection sqref="A1:L45"/>
    </sheetView>
  </sheetViews>
  <sheetFormatPr defaultRowHeight="15" x14ac:dyDescent="0.25"/>
  <cols>
    <col min="1" max="1" width="1.85546875" customWidth="1"/>
    <col min="3" max="3" width="27.28515625" customWidth="1"/>
    <col min="4" max="4" width="8.28515625" customWidth="1"/>
    <col min="5" max="5" width="8.7109375" bestFit="1" customWidth="1"/>
    <col min="6" max="6" width="6.85546875" customWidth="1"/>
    <col min="7" max="7" width="9.28515625" customWidth="1"/>
    <col min="8" max="8" width="5.7109375" customWidth="1"/>
    <col min="9" max="9" width="9.85546875" customWidth="1"/>
    <col min="10" max="10" width="6.5703125" customWidth="1"/>
    <col min="11" max="11" width="8.140625" bestFit="1" customWidth="1"/>
    <col min="12" max="12" width="16.85546875" customWidth="1"/>
    <col min="13" max="13" width="9.140625" customWidth="1"/>
  </cols>
  <sheetData>
    <row r="1" spans="2:16" ht="62.25" customHeight="1" x14ac:dyDescent="0.25">
      <c r="J1" s="29"/>
      <c r="K1" s="29"/>
      <c r="L1" s="1"/>
      <c r="P1" t="s">
        <v>200</v>
      </c>
    </row>
    <row r="2" spans="2:16" ht="23.25" x14ac:dyDescent="0.35">
      <c r="B2" s="123" t="s">
        <v>1</v>
      </c>
      <c r="C2" s="123"/>
      <c r="D2" s="123"/>
      <c r="E2" s="123"/>
      <c r="F2" s="123"/>
      <c r="G2" s="123"/>
      <c r="H2" s="123"/>
      <c r="I2" s="123"/>
      <c r="J2" s="123"/>
      <c r="K2" s="123"/>
      <c r="L2" s="123"/>
    </row>
    <row r="3" spans="2:16" ht="18.75" x14ac:dyDescent="0.3">
      <c r="B3" s="3" t="s">
        <v>3</v>
      </c>
      <c r="C3" s="4"/>
      <c r="D3" s="4"/>
      <c r="E3" s="74"/>
      <c r="F3" s="85"/>
      <c r="G3" s="74"/>
      <c r="H3" s="74"/>
      <c r="I3" s="4"/>
      <c r="J3" s="4"/>
      <c r="K3" s="4"/>
      <c r="L3" s="5"/>
    </row>
    <row r="4" spans="2:16" x14ac:dyDescent="0.25">
      <c r="B4" s="8" t="s">
        <v>4</v>
      </c>
      <c r="C4" s="9"/>
      <c r="D4" s="9"/>
      <c r="E4" s="29"/>
      <c r="F4" s="86"/>
      <c r="G4" s="29"/>
      <c r="H4" s="29"/>
      <c r="I4" s="29"/>
      <c r="J4" s="9" t="s">
        <v>79</v>
      </c>
      <c r="K4" s="9"/>
      <c r="L4" s="10"/>
    </row>
    <row r="5" spans="2:16" x14ac:dyDescent="0.25">
      <c r="B5" s="8" t="s">
        <v>7</v>
      </c>
      <c r="C5" s="9"/>
      <c r="D5" s="9"/>
      <c r="E5" s="29"/>
      <c r="F5" s="86"/>
      <c r="G5" s="29"/>
      <c r="H5" s="29"/>
      <c r="I5" s="29"/>
      <c r="J5" s="9" t="s">
        <v>91</v>
      </c>
      <c r="K5" s="9"/>
      <c r="L5" s="10"/>
    </row>
    <row r="6" spans="2:16" x14ac:dyDescent="0.25">
      <c r="B6" s="8" t="s">
        <v>10</v>
      </c>
      <c r="C6" s="9"/>
      <c r="D6" s="9"/>
      <c r="E6" s="29"/>
      <c r="F6" s="86"/>
      <c r="G6" s="29"/>
      <c r="H6" s="29"/>
      <c r="I6" s="29"/>
      <c r="J6" s="9" t="s">
        <v>11</v>
      </c>
      <c r="K6" s="9"/>
      <c r="L6" s="10"/>
    </row>
    <row r="7" spans="2:16" x14ac:dyDescent="0.25">
      <c r="B7" s="8" t="s">
        <v>14</v>
      </c>
      <c r="C7" s="9"/>
      <c r="D7" s="9"/>
      <c r="E7" s="29"/>
      <c r="F7" s="86"/>
      <c r="G7" s="29"/>
      <c r="H7" s="29"/>
      <c r="I7" s="29"/>
      <c r="J7" s="9" t="s">
        <v>15</v>
      </c>
      <c r="K7" s="9"/>
      <c r="L7" s="10"/>
    </row>
    <row r="8" spans="2:16" x14ac:dyDescent="0.25">
      <c r="B8" s="13" t="s">
        <v>17</v>
      </c>
      <c r="C8" s="14"/>
      <c r="D8" s="14"/>
      <c r="E8" s="75"/>
      <c r="F8" s="87"/>
      <c r="G8" s="75"/>
      <c r="H8" s="75"/>
      <c r="I8" s="14"/>
      <c r="J8" s="14"/>
      <c r="K8" s="14"/>
      <c r="L8" s="15"/>
    </row>
    <row r="9" spans="2:16" ht="15" customHeight="1" x14ac:dyDescent="0.25">
      <c r="B9" s="8" t="s">
        <v>20</v>
      </c>
      <c r="C9" s="9"/>
      <c r="D9" s="9"/>
      <c r="E9" s="9"/>
      <c r="F9" s="9"/>
      <c r="G9" s="9"/>
      <c r="H9" s="9"/>
      <c r="I9" s="4"/>
      <c r="J9" s="74"/>
      <c r="K9" s="74"/>
      <c r="L9" s="85"/>
    </row>
    <row r="10" spans="2:16" x14ac:dyDescent="0.25">
      <c r="B10" s="8" t="s">
        <v>23</v>
      </c>
      <c r="C10" s="9"/>
      <c r="D10" s="9"/>
      <c r="E10" s="9"/>
      <c r="F10" s="9"/>
      <c r="G10" s="9"/>
      <c r="H10" s="9"/>
      <c r="I10" s="9"/>
      <c r="J10" s="29"/>
      <c r="K10" s="29"/>
      <c r="L10" s="86"/>
    </row>
    <row r="11" spans="2:16" x14ac:dyDescent="0.25">
      <c r="B11" s="8" t="s">
        <v>24</v>
      </c>
      <c r="C11" s="9"/>
      <c r="D11" s="9"/>
      <c r="E11" s="9"/>
      <c r="F11" s="9"/>
      <c r="G11" s="9"/>
      <c r="H11" s="9"/>
      <c r="I11" s="9"/>
      <c r="J11" s="29"/>
      <c r="K11" s="29"/>
      <c r="L11" s="86"/>
    </row>
    <row r="12" spans="2:16" x14ac:dyDescent="0.25">
      <c r="B12" s="8" t="s">
        <v>25</v>
      </c>
      <c r="C12" s="9"/>
      <c r="D12" s="9"/>
      <c r="E12" s="9"/>
      <c r="F12" s="9"/>
      <c r="G12" s="9"/>
      <c r="H12" s="9"/>
      <c r="I12" s="9"/>
      <c r="J12" s="29"/>
      <c r="K12" s="29"/>
      <c r="L12" s="86"/>
    </row>
    <row r="13" spans="2:16" x14ac:dyDescent="0.25">
      <c r="B13" s="8" t="s">
        <v>26</v>
      </c>
      <c r="C13" s="9"/>
      <c r="D13" s="9"/>
      <c r="E13" s="9"/>
      <c r="F13" s="9"/>
      <c r="G13" s="9"/>
      <c r="H13" s="9"/>
      <c r="I13" s="14"/>
      <c r="J13" s="75"/>
      <c r="K13" s="75"/>
      <c r="L13" s="87"/>
    </row>
    <row r="14" spans="2:16" s="112" customFormat="1" ht="30" customHeight="1" x14ac:dyDescent="0.25">
      <c r="B14" s="160" t="s">
        <v>29</v>
      </c>
      <c r="C14" s="160" t="s">
        <v>187</v>
      </c>
      <c r="D14" s="160" t="s">
        <v>31</v>
      </c>
      <c r="E14" s="160" t="s">
        <v>188</v>
      </c>
      <c r="F14" s="160" t="s">
        <v>34</v>
      </c>
      <c r="G14" s="167" t="s">
        <v>189</v>
      </c>
      <c r="H14" s="174" t="s">
        <v>190</v>
      </c>
      <c r="I14" s="174"/>
      <c r="J14" s="175" t="s">
        <v>191</v>
      </c>
      <c r="K14" s="176"/>
      <c r="L14" s="160" t="s">
        <v>35</v>
      </c>
    </row>
    <row r="15" spans="2:16" s="112" customFormat="1" x14ac:dyDescent="0.25">
      <c r="B15" s="161"/>
      <c r="C15" s="161"/>
      <c r="D15" s="161"/>
      <c r="E15" s="161"/>
      <c r="F15" s="161"/>
      <c r="G15" s="168"/>
      <c r="H15" s="113" t="s">
        <v>34</v>
      </c>
      <c r="I15" s="111" t="s">
        <v>35</v>
      </c>
      <c r="J15" s="113" t="s">
        <v>34</v>
      </c>
      <c r="K15" s="111" t="s">
        <v>35</v>
      </c>
      <c r="L15" s="161"/>
    </row>
    <row r="16" spans="2:16" ht="30" x14ac:dyDescent="0.25">
      <c r="B16" s="19">
        <v>1</v>
      </c>
      <c r="C16" s="20" t="s">
        <v>144</v>
      </c>
      <c r="D16" s="18">
        <v>9987</v>
      </c>
      <c r="E16" s="18">
        <v>2000</v>
      </c>
      <c r="F16" s="18">
        <v>2.5</v>
      </c>
      <c r="G16" s="12">
        <f>E16*F16</f>
        <v>5000</v>
      </c>
      <c r="H16" s="110">
        <v>9</v>
      </c>
      <c r="I16" s="110">
        <f>G16*H16%</f>
        <v>450</v>
      </c>
      <c r="J16" s="110">
        <v>9</v>
      </c>
      <c r="K16" s="12">
        <f>G16*J16%</f>
        <v>450</v>
      </c>
      <c r="L16" s="21">
        <f>K16+I16+G16</f>
        <v>5900</v>
      </c>
    </row>
    <row r="17" spans="2:13" x14ac:dyDescent="0.25">
      <c r="B17" s="19">
        <v>2</v>
      </c>
      <c r="C17" s="20" t="s">
        <v>198</v>
      </c>
      <c r="D17" s="18"/>
      <c r="E17" s="18"/>
      <c r="F17" s="18"/>
      <c r="G17" s="12"/>
      <c r="H17" s="110">
        <v>18</v>
      </c>
      <c r="I17" s="110"/>
      <c r="J17" s="110">
        <v>18</v>
      </c>
      <c r="K17" s="12"/>
      <c r="L17" s="21"/>
    </row>
    <row r="18" spans="2:13" ht="30" x14ac:dyDescent="0.25">
      <c r="B18" s="18">
        <v>3</v>
      </c>
      <c r="C18" s="20" t="s">
        <v>197</v>
      </c>
      <c r="D18" s="18"/>
      <c r="E18" s="12"/>
      <c r="F18" s="12"/>
      <c r="G18" s="12"/>
      <c r="H18" s="110">
        <v>0</v>
      </c>
      <c r="I18" s="110"/>
      <c r="J18" s="110">
        <v>0</v>
      </c>
      <c r="K18" s="12"/>
      <c r="L18" s="22"/>
    </row>
    <row r="19" spans="2:13" ht="15" customHeight="1" x14ac:dyDescent="0.25">
      <c r="B19" s="169" t="s">
        <v>199</v>
      </c>
      <c r="C19" s="169"/>
      <c r="D19" s="169"/>
      <c r="E19" s="169"/>
      <c r="F19" s="169"/>
      <c r="G19" s="169"/>
      <c r="H19" s="169"/>
      <c r="I19" s="171" t="s">
        <v>192</v>
      </c>
      <c r="J19" s="171"/>
      <c r="K19" s="171"/>
      <c r="L19" s="22">
        <f>G16+G17+G18</f>
        <v>5000</v>
      </c>
    </row>
    <row r="20" spans="2:13" ht="15" customHeight="1" x14ac:dyDescent="0.25">
      <c r="B20" s="169"/>
      <c r="C20" s="169"/>
      <c r="D20" s="169"/>
      <c r="E20" s="169"/>
      <c r="F20" s="169"/>
      <c r="G20" s="169"/>
      <c r="H20" s="169"/>
      <c r="I20" s="171" t="s">
        <v>193</v>
      </c>
      <c r="J20" s="171"/>
      <c r="K20" s="171"/>
      <c r="L20" s="22">
        <f>SUM(I16:I18)</f>
        <v>450</v>
      </c>
    </row>
    <row r="21" spans="2:13" ht="15" customHeight="1" x14ac:dyDescent="0.25">
      <c r="B21" s="169"/>
      <c r="C21" s="169"/>
      <c r="D21" s="169"/>
      <c r="E21" s="169"/>
      <c r="F21" s="169"/>
      <c r="G21" s="169"/>
      <c r="H21" s="169"/>
      <c r="I21" s="171" t="s">
        <v>194</v>
      </c>
      <c r="J21" s="171"/>
      <c r="K21" s="171"/>
      <c r="L21" s="22">
        <f>SUM(K16:K18)</f>
        <v>450</v>
      </c>
    </row>
    <row r="22" spans="2:13" ht="15" customHeight="1" x14ac:dyDescent="0.25">
      <c r="B22" s="169"/>
      <c r="C22" s="169"/>
      <c r="D22" s="169"/>
      <c r="E22" s="169"/>
      <c r="F22" s="169"/>
      <c r="G22" s="169"/>
      <c r="H22" s="169"/>
      <c r="I22" s="171" t="s">
        <v>196</v>
      </c>
      <c r="J22" s="171"/>
      <c r="K22" s="171"/>
      <c r="L22" s="22">
        <f>L20+L21</f>
        <v>900</v>
      </c>
    </row>
    <row r="23" spans="2:13" x14ac:dyDescent="0.25">
      <c r="B23" s="169"/>
      <c r="C23" s="169"/>
      <c r="D23" s="169"/>
      <c r="E23" s="169"/>
      <c r="F23" s="169"/>
      <c r="G23" s="169"/>
      <c r="H23" s="170"/>
      <c r="I23" s="172" t="s">
        <v>195</v>
      </c>
      <c r="J23" s="172"/>
      <c r="K23" s="172"/>
      <c r="L23" s="122">
        <f>L19+L22</f>
        <v>5900</v>
      </c>
    </row>
    <row r="24" spans="2:13" x14ac:dyDescent="0.25">
      <c r="B24" s="162" t="s">
        <v>57</v>
      </c>
      <c r="C24" s="162"/>
      <c r="D24" s="162"/>
      <c r="E24" s="162"/>
      <c r="F24" s="162"/>
      <c r="G24" s="162"/>
      <c r="H24" s="162"/>
      <c r="I24" s="162"/>
      <c r="J24" s="162"/>
      <c r="K24" s="162"/>
      <c r="L24" s="162"/>
    </row>
    <row r="25" spans="2:13" s="25" customFormat="1" x14ac:dyDescent="0.25">
      <c r="B25" s="189" t="s">
        <v>30</v>
      </c>
      <c r="C25" s="189"/>
      <c r="D25" s="177" t="s">
        <v>58</v>
      </c>
      <c r="E25" s="177"/>
      <c r="F25" s="177"/>
      <c r="G25" s="177"/>
      <c r="H25" s="177" t="s">
        <v>59</v>
      </c>
      <c r="I25" s="177"/>
      <c r="J25" s="177"/>
      <c r="K25" s="177" t="s">
        <v>60</v>
      </c>
      <c r="L25" s="177"/>
    </row>
    <row r="26" spans="2:13" x14ac:dyDescent="0.25">
      <c r="B26" s="188" t="s">
        <v>61</v>
      </c>
      <c r="C26" s="188"/>
      <c r="D26" s="188"/>
      <c r="E26" s="188"/>
      <c r="F26" s="188"/>
      <c r="G26" s="188"/>
      <c r="H26" s="173">
        <f>L23</f>
        <v>5900</v>
      </c>
      <c r="I26" s="173"/>
      <c r="J26" s="173"/>
      <c r="K26" s="173"/>
      <c r="L26" s="173"/>
    </row>
    <row r="27" spans="2:13" s="29" customFormat="1" x14ac:dyDescent="0.25">
      <c r="B27" s="140"/>
      <c r="C27" s="166"/>
      <c r="D27" s="166"/>
      <c r="E27" s="166"/>
      <c r="F27" s="166"/>
      <c r="G27" s="166"/>
      <c r="H27" s="166"/>
      <c r="I27" s="166"/>
      <c r="J27" s="166"/>
      <c r="K27" s="166"/>
      <c r="L27" s="141"/>
    </row>
    <row r="28" spans="2:13" x14ac:dyDescent="0.25">
      <c r="B28" s="163" t="s">
        <v>62</v>
      </c>
      <c r="C28" s="164"/>
      <c r="D28" s="164"/>
      <c r="E28" s="164"/>
      <c r="F28" s="164"/>
      <c r="G28" s="164"/>
      <c r="H28" s="164"/>
      <c r="I28" s="164"/>
      <c r="J28" s="164"/>
      <c r="K28" s="164"/>
      <c r="L28" s="165"/>
    </row>
    <row r="29" spans="2:13" s="25" customFormat="1" x14ac:dyDescent="0.25">
      <c r="B29" s="186" t="s">
        <v>30</v>
      </c>
      <c r="C29" s="187"/>
      <c r="D29" s="150" t="s">
        <v>63</v>
      </c>
      <c r="E29" s="150"/>
      <c r="F29" s="150"/>
      <c r="G29" s="150"/>
      <c r="H29" s="150" t="s">
        <v>64</v>
      </c>
      <c r="I29" s="150"/>
      <c r="J29" s="150"/>
      <c r="K29" s="150" t="s">
        <v>62</v>
      </c>
      <c r="L29" s="150"/>
    </row>
    <row r="30" spans="2:13" ht="15" customHeight="1" x14ac:dyDescent="0.25">
      <c r="B30" s="140" t="s">
        <v>61</v>
      </c>
      <c r="C30" s="141"/>
      <c r="D30" s="173"/>
      <c r="E30" s="173"/>
      <c r="F30" s="173"/>
      <c r="G30" s="173"/>
      <c r="H30" s="173"/>
      <c r="I30" s="173"/>
      <c r="J30" s="173"/>
      <c r="K30" s="173"/>
      <c r="L30" s="173"/>
    </row>
    <row r="31" spans="2:13" x14ac:dyDescent="0.25">
      <c r="B31" s="120"/>
      <c r="C31" s="107"/>
      <c r="D31" s="107"/>
      <c r="E31" s="107"/>
      <c r="F31" s="29"/>
      <c r="G31" s="107"/>
      <c r="H31" s="107"/>
      <c r="I31" s="29"/>
      <c r="J31" s="29"/>
      <c r="K31" s="74"/>
      <c r="L31" s="86"/>
    </row>
    <row r="32" spans="2:13" x14ac:dyDescent="0.25">
      <c r="B32" s="88"/>
      <c r="C32" s="29"/>
      <c r="D32" s="29"/>
      <c r="E32" s="29"/>
      <c r="F32" s="29"/>
      <c r="G32" s="29"/>
      <c r="H32" s="29"/>
      <c r="I32" s="29"/>
      <c r="J32" s="29"/>
      <c r="K32" s="29"/>
      <c r="L32" s="121" t="s">
        <v>67</v>
      </c>
      <c r="M32" s="44"/>
    </row>
    <row r="33" spans="2:12" ht="53.25" customHeight="1" x14ac:dyDescent="0.25">
      <c r="B33" s="181" t="s">
        <v>68</v>
      </c>
      <c r="C33" s="182"/>
      <c r="D33" s="182"/>
      <c r="E33" s="182"/>
      <c r="F33" s="182"/>
      <c r="G33" s="29"/>
      <c r="H33" s="29"/>
      <c r="I33" s="29"/>
      <c r="J33" s="29"/>
      <c r="K33" s="29"/>
      <c r="L33" s="86"/>
    </row>
    <row r="34" spans="2:12" ht="34.5" customHeight="1" x14ac:dyDescent="0.25">
      <c r="B34" s="181" t="s">
        <v>69</v>
      </c>
      <c r="C34" s="182"/>
      <c r="D34" s="182"/>
      <c r="E34" s="182"/>
      <c r="F34" s="182"/>
      <c r="G34" s="29"/>
      <c r="H34" s="29"/>
      <c r="I34" s="29"/>
      <c r="J34" s="29"/>
      <c r="K34" s="29"/>
      <c r="L34" s="86"/>
    </row>
    <row r="35" spans="2:12" x14ac:dyDescent="0.25">
      <c r="B35" s="88"/>
      <c r="C35" s="29"/>
      <c r="D35" s="29"/>
      <c r="E35" s="29"/>
      <c r="F35" s="29"/>
      <c r="G35" s="29"/>
      <c r="H35" s="29"/>
      <c r="I35" s="29"/>
      <c r="J35" s="29"/>
      <c r="K35" s="29"/>
      <c r="L35" s="86"/>
    </row>
    <row r="36" spans="2:12" x14ac:dyDescent="0.25">
      <c r="B36" s="88"/>
      <c r="C36" s="29"/>
      <c r="D36" s="29"/>
      <c r="E36" s="29"/>
      <c r="F36" s="29"/>
      <c r="G36" s="29"/>
      <c r="H36" s="29"/>
      <c r="I36" s="29"/>
      <c r="J36" s="29"/>
      <c r="K36" s="29"/>
      <c r="L36" s="86"/>
    </row>
    <row r="37" spans="2:12" x14ac:dyDescent="0.25">
      <c r="B37" s="88" t="s">
        <v>70</v>
      </c>
      <c r="C37" s="29"/>
      <c r="D37" s="29"/>
      <c r="E37" s="29"/>
      <c r="F37" s="29"/>
      <c r="G37" s="29"/>
      <c r="H37" s="29"/>
      <c r="I37" s="29"/>
      <c r="J37" s="29"/>
      <c r="K37" s="29"/>
      <c r="L37" s="86"/>
    </row>
    <row r="38" spans="2:12" x14ac:dyDescent="0.25">
      <c r="B38" s="88"/>
      <c r="C38" s="29"/>
      <c r="D38" s="29"/>
      <c r="E38" s="29"/>
      <c r="F38" s="29"/>
      <c r="G38" s="29"/>
      <c r="H38" s="29"/>
      <c r="I38" s="29"/>
      <c r="J38" s="29"/>
      <c r="K38" s="29"/>
      <c r="L38" s="86"/>
    </row>
    <row r="39" spans="2:12" x14ac:dyDescent="0.25">
      <c r="B39" s="88" t="s">
        <v>71</v>
      </c>
      <c r="C39" s="29"/>
      <c r="D39" s="29"/>
      <c r="E39" s="29"/>
      <c r="F39" s="29"/>
      <c r="G39" s="29"/>
      <c r="H39" s="29"/>
      <c r="I39" s="29"/>
      <c r="J39" s="29"/>
      <c r="K39" s="29"/>
      <c r="L39" s="86"/>
    </row>
    <row r="40" spans="2:12" ht="24" customHeight="1" thickBot="1" x14ac:dyDescent="0.3">
      <c r="B40" s="183" t="s">
        <v>72</v>
      </c>
      <c r="C40" s="184"/>
      <c r="D40" s="184"/>
      <c r="E40" s="184"/>
      <c r="F40" s="184"/>
      <c r="G40" s="184"/>
      <c r="H40" s="184"/>
      <c r="I40" s="184"/>
      <c r="J40" s="184"/>
      <c r="K40" s="184"/>
      <c r="L40" s="185"/>
    </row>
    <row r="41" spans="2:12" x14ac:dyDescent="0.25">
      <c r="B41" s="114"/>
      <c r="C41" s="32"/>
      <c r="D41" s="32"/>
      <c r="E41" s="32"/>
      <c r="F41" s="32"/>
      <c r="G41" s="32"/>
      <c r="H41" s="32"/>
      <c r="I41" s="32"/>
      <c r="J41" s="32"/>
      <c r="K41" s="32"/>
      <c r="L41" s="115"/>
    </row>
    <row r="42" spans="2:12" ht="15.75" x14ac:dyDescent="0.25">
      <c r="B42" s="178" t="s">
        <v>73</v>
      </c>
      <c r="C42" s="179"/>
      <c r="D42" s="179"/>
      <c r="E42" s="179"/>
      <c r="F42" s="179"/>
      <c r="G42" s="179"/>
      <c r="H42" s="179"/>
      <c r="I42" s="179"/>
      <c r="J42" s="179"/>
      <c r="K42" s="179"/>
      <c r="L42" s="180"/>
    </row>
    <row r="43" spans="2:12" ht="15.75" x14ac:dyDescent="0.25">
      <c r="B43" s="178" t="s">
        <v>74</v>
      </c>
      <c r="C43" s="179"/>
      <c r="D43" s="179"/>
      <c r="E43" s="179"/>
      <c r="F43" s="179"/>
      <c r="G43" s="179"/>
      <c r="H43" s="179"/>
      <c r="I43" s="179"/>
      <c r="J43" s="179"/>
      <c r="K43" s="179"/>
      <c r="L43" s="180"/>
    </row>
    <row r="44" spans="2:12" x14ac:dyDescent="0.25">
      <c r="B44" s="116" t="s">
        <v>75</v>
      </c>
      <c r="C44" s="29"/>
      <c r="D44" s="29"/>
      <c r="E44" s="29" t="s">
        <v>76</v>
      </c>
      <c r="F44" s="29"/>
      <c r="G44" s="29"/>
      <c r="H44" s="29"/>
      <c r="I44" s="29"/>
      <c r="J44" s="29" t="s">
        <v>77</v>
      </c>
      <c r="K44" s="29"/>
      <c r="L44" s="117"/>
    </row>
    <row r="45" spans="2:12" ht="15.75" thickBot="1" x14ac:dyDescent="0.3">
      <c r="B45" s="118"/>
      <c r="C45" s="33"/>
      <c r="D45" s="33"/>
      <c r="E45" s="33"/>
      <c r="F45" s="33"/>
      <c r="G45" s="33"/>
      <c r="H45" s="33"/>
      <c r="I45" s="33"/>
      <c r="J45" s="33"/>
      <c r="K45" s="33"/>
      <c r="L45" s="119"/>
    </row>
    <row r="46" spans="2:12" x14ac:dyDescent="0.25">
      <c r="I46" s="32"/>
      <c r="J46" s="32"/>
      <c r="K46" s="32"/>
      <c r="L46" s="32"/>
    </row>
  </sheetData>
  <mergeCells count="40">
    <mergeCell ref="B29:C29"/>
    <mergeCell ref="B30:C30"/>
    <mergeCell ref="D26:G26"/>
    <mergeCell ref="H26:J26"/>
    <mergeCell ref="B25:C25"/>
    <mergeCell ref="B26:C26"/>
    <mergeCell ref="B42:L42"/>
    <mergeCell ref="B43:L43"/>
    <mergeCell ref="B33:F33"/>
    <mergeCell ref="B34:F34"/>
    <mergeCell ref="B40:L40"/>
    <mergeCell ref="B2:L2"/>
    <mergeCell ref="D25:G25"/>
    <mergeCell ref="H25:J25"/>
    <mergeCell ref="K25:L25"/>
    <mergeCell ref="B14:B15"/>
    <mergeCell ref="C14:C15"/>
    <mergeCell ref="D14:D15"/>
    <mergeCell ref="K29:L29"/>
    <mergeCell ref="K30:L30"/>
    <mergeCell ref="D29:G29"/>
    <mergeCell ref="D30:G30"/>
    <mergeCell ref="H29:J29"/>
    <mergeCell ref="H30:J30"/>
    <mergeCell ref="L14:L15"/>
    <mergeCell ref="B24:L24"/>
    <mergeCell ref="B28:L28"/>
    <mergeCell ref="B27:L27"/>
    <mergeCell ref="E14:E15"/>
    <mergeCell ref="F14:F15"/>
    <mergeCell ref="G14:G15"/>
    <mergeCell ref="B19:H23"/>
    <mergeCell ref="I19:K19"/>
    <mergeCell ref="I20:K20"/>
    <mergeCell ref="I21:K21"/>
    <mergeCell ref="I22:K22"/>
    <mergeCell ref="I23:K23"/>
    <mergeCell ref="K26:L26"/>
    <mergeCell ref="H14:I14"/>
    <mergeCell ref="J14:K14"/>
  </mergeCells>
  <pageMargins left="0.7" right="0.36" top="0.5" bottom="0.43" header="0.3" footer="0.3"/>
  <pageSetup paperSize="9" scale="77" orientation="portrait"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44"/>
  <sheetViews>
    <sheetView topLeftCell="B12" workbookViewId="0">
      <selection activeCell="F31" sqref="F31"/>
    </sheetView>
  </sheetViews>
  <sheetFormatPr defaultRowHeight="15" x14ac:dyDescent="0.25"/>
  <cols>
    <col min="2" max="2" width="15.7109375" customWidth="1"/>
    <col min="3" max="3" width="30.7109375" customWidth="1"/>
    <col min="4" max="4" width="15.7109375" customWidth="1"/>
    <col min="5" max="5" width="12" customWidth="1"/>
    <col min="6" max="8" width="10.7109375" customWidth="1"/>
    <col min="9" max="9" width="86.85546875" bestFit="1" customWidth="1"/>
    <col min="10" max="10" width="53.85546875" hidden="1" customWidth="1"/>
    <col min="11" max="11" width="10.42578125" customWidth="1"/>
  </cols>
  <sheetData>
    <row r="1" spans="2:15" s="35" customFormat="1" ht="21" customHeight="1" x14ac:dyDescent="0.35">
      <c r="B1" s="154" t="s">
        <v>93</v>
      </c>
      <c r="C1" s="154"/>
      <c r="D1" s="154"/>
      <c r="E1" s="154"/>
      <c r="F1" s="154"/>
      <c r="G1" s="154"/>
      <c r="H1" s="104"/>
      <c r="I1" s="104"/>
      <c r="K1"/>
      <c r="L1"/>
      <c r="M1"/>
      <c r="N1"/>
      <c r="O1"/>
    </row>
    <row r="2" spans="2:15" ht="18.75" x14ac:dyDescent="0.3">
      <c r="J2" s="36" t="s">
        <v>94</v>
      </c>
    </row>
    <row r="3" spans="2:15" x14ac:dyDescent="0.25">
      <c r="B3" s="23" t="s">
        <v>95</v>
      </c>
      <c r="C3" s="11" t="s">
        <v>96</v>
      </c>
      <c r="D3" s="23"/>
      <c r="E3" s="23" t="s">
        <v>97</v>
      </c>
      <c r="F3" s="37">
        <v>1101</v>
      </c>
      <c r="J3" t="s">
        <v>98</v>
      </c>
    </row>
    <row r="4" spans="2:15" ht="15" customHeight="1" x14ac:dyDescent="0.25">
      <c r="J4" s="152" t="s">
        <v>99</v>
      </c>
    </row>
    <row r="5" spans="2:15" ht="18.75" x14ac:dyDescent="0.3">
      <c r="B5" s="124" t="s">
        <v>100</v>
      </c>
      <c r="C5" s="124"/>
      <c r="D5" s="124"/>
      <c r="E5" s="124"/>
      <c r="F5" s="124"/>
      <c r="G5" s="124"/>
      <c r="H5" s="102"/>
      <c r="I5" s="102"/>
      <c r="J5" s="152"/>
    </row>
    <row r="6" spans="2:15" ht="15.75" x14ac:dyDescent="0.25">
      <c r="B6" s="144" t="s">
        <v>101</v>
      </c>
      <c r="C6" s="144"/>
      <c r="D6" s="144"/>
      <c r="E6" s="144"/>
      <c r="F6" s="144"/>
      <c r="G6" s="144"/>
      <c r="H6" s="100"/>
      <c r="I6" s="100"/>
      <c r="J6" s="152"/>
    </row>
    <row r="7" spans="2:15" ht="15.75" x14ac:dyDescent="0.25">
      <c r="B7" s="144" t="s">
        <v>75</v>
      </c>
      <c r="C7" s="144"/>
      <c r="D7" s="144"/>
      <c r="E7" s="144"/>
      <c r="F7" s="144"/>
      <c r="G7" s="144"/>
      <c r="H7" s="100"/>
      <c r="I7" s="100"/>
      <c r="J7" s="152"/>
    </row>
    <row r="8" spans="2:15" ht="18.75" x14ac:dyDescent="0.3">
      <c r="B8" s="124" t="s">
        <v>102</v>
      </c>
      <c r="C8" s="124"/>
      <c r="D8" s="124"/>
      <c r="E8" s="124"/>
      <c r="F8" s="124"/>
      <c r="G8" s="124"/>
      <c r="H8" s="102"/>
      <c r="I8" s="102"/>
      <c r="J8" s="152"/>
    </row>
    <row r="9" spans="2:15" ht="15.75" x14ac:dyDescent="0.25">
      <c r="B9" s="144" t="s">
        <v>103</v>
      </c>
      <c r="C9" s="144"/>
      <c r="D9" s="144"/>
      <c r="E9" s="144"/>
      <c r="F9" s="144"/>
      <c r="G9" s="144"/>
      <c r="H9" s="100"/>
      <c r="I9" s="100"/>
      <c r="J9" s="152"/>
    </row>
    <row r="10" spans="2:15" ht="15.75" x14ac:dyDescent="0.25">
      <c r="B10" s="144" t="s">
        <v>104</v>
      </c>
      <c r="C10" s="144"/>
      <c r="D10" s="144"/>
      <c r="E10" s="144"/>
      <c r="F10" s="144"/>
      <c r="G10" s="144"/>
      <c r="H10" s="100"/>
      <c r="I10" s="100"/>
      <c r="J10" s="152"/>
    </row>
    <row r="11" spans="2:15" ht="15.75" x14ac:dyDescent="0.25">
      <c r="B11" s="155"/>
      <c r="C11" s="155"/>
      <c r="D11" s="155"/>
      <c r="E11" s="155"/>
      <c r="F11" s="155"/>
      <c r="G11" s="155"/>
      <c r="H11" s="105"/>
      <c r="I11" s="105"/>
      <c r="J11" s="152"/>
    </row>
    <row r="12" spans="2:15" ht="22.5" customHeight="1" x14ac:dyDescent="0.25">
      <c r="B12" s="156" t="s">
        <v>136</v>
      </c>
      <c r="C12" s="156"/>
      <c r="D12" s="156"/>
      <c r="E12" s="156"/>
      <c r="F12" s="156"/>
      <c r="G12" s="156"/>
      <c r="H12" s="23" t="s">
        <v>105</v>
      </c>
      <c r="I12" s="106"/>
      <c r="J12" s="152"/>
    </row>
    <row r="13" spans="2:15" x14ac:dyDescent="0.25">
      <c r="B13" s="158"/>
      <c r="C13" s="158"/>
      <c r="D13" s="158"/>
      <c r="E13" s="158"/>
      <c r="F13" s="158"/>
      <c r="G13" s="158"/>
      <c r="H13" s="101"/>
      <c r="I13" s="101"/>
      <c r="J13" s="38" t="s">
        <v>106</v>
      </c>
    </row>
    <row r="14" spans="2:15" s="40" customFormat="1" x14ac:dyDescent="0.25">
      <c r="B14" s="39" t="s">
        <v>107</v>
      </c>
      <c r="C14" s="39" t="s">
        <v>108</v>
      </c>
      <c r="D14" s="39" t="s">
        <v>109</v>
      </c>
      <c r="E14" s="39" t="s">
        <v>110</v>
      </c>
      <c r="F14" s="39" t="s">
        <v>111</v>
      </c>
      <c r="G14" s="39" t="s">
        <v>112</v>
      </c>
      <c r="H14" s="101"/>
      <c r="I14" s="62" t="s">
        <v>143</v>
      </c>
      <c r="J14" s="159" t="s">
        <v>113</v>
      </c>
    </row>
    <row r="15" spans="2:15" s="40" customFormat="1" x14ac:dyDescent="0.25">
      <c r="B15" s="44" t="s">
        <v>121</v>
      </c>
      <c r="C15" s="101" t="s">
        <v>115</v>
      </c>
      <c r="D15" s="101" t="s">
        <v>116</v>
      </c>
      <c r="E15" s="44" t="s">
        <v>117</v>
      </c>
      <c r="F15" s="59">
        <f>Feb!G21</f>
        <v>5900</v>
      </c>
      <c r="G15" s="101"/>
      <c r="H15" s="101"/>
      <c r="I15" s="101"/>
      <c r="J15" s="159"/>
    </row>
    <row r="16" spans="2:15" x14ac:dyDescent="0.25">
      <c r="B16" s="45" t="s">
        <v>123</v>
      </c>
      <c r="C16" t="s">
        <v>118</v>
      </c>
      <c r="D16" t="s">
        <v>119</v>
      </c>
      <c r="E16" s="46" t="s">
        <v>117</v>
      </c>
      <c r="F16" s="47">
        <f>F15/118%*18%*13/365</f>
        <v>32.054794520547944</v>
      </c>
      <c r="H16" s="42" t="s">
        <v>181</v>
      </c>
      <c r="J16" s="159"/>
    </row>
    <row r="17" spans="2:10" x14ac:dyDescent="0.25">
      <c r="B17" s="45"/>
      <c r="F17" s="48"/>
      <c r="H17" s="42"/>
      <c r="J17" s="49" t="s">
        <v>120</v>
      </c>
    </row>
    <row r="18" spans="2:10" x14ac:dyDescent="0.25">
      <c r="B18" s="45" t="s">
        <v>124</v>
      </c>
      <c r="C18" s="101" t="s">
        <v>115</v>
      </c>
      <c r="D18" s="101" t="s">
        <v>116</v>
      </c>
      <c r="E18" t="s">
        <v>117</v>
      </c>
      <c r="F18" s="60">
        <f>Mar!G21</f>
        <v>5900</v>
      </c>
      <c r="H18" s="42"/>
      <c r="J18" s="159" t="s">
        <v>122</v>
      </c>
    </row>
    <row r="19" spans="2:10" x14ac:dyDescent="0.25">
      <c r="B19" s="45" t="s">
        <v>126</v>
      </c>
      <c r="C19" t="s">
        <v>118</v>
      </c>
      <c r="D19" t="s">
        <v>119</v>
      </c>
      <c r="E19" t="s">
        <v>117</v>
      </c>
      <c r="F19" s="47">
        <f>F15/118%*18%*31/365+F18/118%*18%*16/365</f>
        <v>115.89041095890411</v>
      </c>
      <c r="H19" s="42" t="s">
        <v>180</v>
      </c>
      <c r="J19" s="159"/>
    </row>
    <row r="20" spans="2:10" x14ac:dyDescent="0.25">
      <c r="B20" s="45"/>
      <c r="F20" s="48"/>
      <c r="H20" s="42"/>
      <c r="J20" s="159"/>
    </row>
    <row r="21" spans="2:10" x14ac:dyDescent="0.25">
      <c r="B21" s="45" t="s">
        <v>128</v>
      </c>
      <c r="C21" s="101" t="s">
        <v>115</v>
      </c>
      <c r="D21" s="101" t="s">
        <v>116</v>
      </c>
      <c r="E21" t="s">
        <v>117</v>
      </c>
      <c r="F21" s="60">
        <f>Mar!G21</f>
        <v>5900</v>
      </c>
      <c r="H21" s="42"/>
      <c r="J21" s="159" t="s">
        <v>125</v>
      </c>
    </row>
    <row r="22" spans="2:10" x14ac:dyDescent="0.25">
      <c r="B22" s="45" t="s">
        <v>130</v>
      </c>
      <c r="C22" t="s">
        <v>118</v>
      </c>
      <c r="D22" t="s">
        <v>119</v>
      </c>
      <c r="E22" t="s">
        <v>117</v>
      </c>
      <c r="F22" s="47">
        <f>F15/118%*18%*30/365+F18/118%*18%*30/365+F21*118%*18%*15/365</f>
        <v>199.44493150684931</v>
      </c>
      <c r="H22" s="51" t="s">
        <v>182</v>
      </c>
      <c r="J22" s="159"/>
    </row>
    <row r="23" spans="2:10" ht="16.5" customHeight="1" x14ac:dyDescent="0.25">
      <c r="B23" s="46"/>
      <c r="F23" s="48"/>
      <c r="H23" s="42"/>
      <c r="J23" s="52" t="s">
        <v>127</v>
      </c>
    </row>
    <row r="24" spans="2:10" x14ac:dyDescent="0.25">
      <c r="B24" s="45" t="s">
        <v>131</v>
      </c>
      <c r="C24" s="101" t="s">
        <v>115</v>
      </c>
      <c r="D24" s="101" t="s">
        <v>116</v>
      </c>
      <c r="E24" t="s">
        <v>117</v>
      </c>
      <c r="F24" s="60">
        <f>May!G21</f>
        <v>5900</v>
      </c>
      <c r="H24" s="108"/>
      <c r="J24" s="43" t="s">
        <v>129</v>
      </c>
    </row>
    <row r="25" spans="2:10" ht="15" customHeight="1" x14ac:dyDescent="0.25">
      <c r="B25" s="45" t="s">
        <v>137</v>
      </c>
      <c r="C25" t="s">
        <v>118</v>
      </c>
      <c r="D25" t="s">
        <v>119</v>
      </c>
      <c r="E25" t="s">
        <v>117</v>
      </c>
      <c r="F25" s="47">
        <f>F15/118%*18%*31/365+F18/118%*18%*31/365+F21*118%*18%*31/365+F24*118%*18%*16/365</f>
        <v>314.24252054794522</v>
      </c>
      <c r="H25" s="109" t="s">
        <v>183</v>
      </c>
    </row>
    <row r="26" spans="2:10" x14ac:dyDescent="0.25">
      <c r="F26" s="42"/>
      <c r="G26" s="42"/>
      <c r="H26" s="108"/>
    </row>
    <row r="27" spans="2:10" ht="15" customHeight="1" x14ac:dyDescent="0.25">
      <c r="B27" s="45" t="s">
        <v>132</v>
      </c>
      <c r="C27" s="101" t="s">
        <v>115</v>
      </c>
      <c r="D27" s="101" t="s">
        <v>116</v>
      </c>
      <c r="E27" t="s">
        <v>117</v>
      </c>
      <c r="F27" s="60">
        <f>Jun!G21</f>
        <v>5900</v>
      </c>
      <c r="G27" s="42"/>
      <c r="H27" s="108"/>
    </row>
    <row r="28" spans="2:10" x14ac:dyDescent="0.25">
      <c r="B28" s="45" t="s">
        <v>133</v>
      </c>
      <c r="C28" t="s">
        <v>118</v>
      </c>
      <c r="D28" t="s">
        <v>119</v>
      </c>
      <c r="E28" t="s">
        <v>117</v>
      </c>
      <c r="F28" s="47">
        <f>F15/118%*18%*30/365+F18/118%*18%*30/365+F21*118%*18%*30/365+F24*118%*18%*30/365+F27*118%*18%*15/365</f>
        <v>405.44383561643832</v>
      </c>
      <c r="G28" s="42"/>
      <c r="H28" s="109" t="s">
        <v>184</v>
      </c>
    </row>
    <row r="29" spans="2:10" x14ac:dyDescent="0.25">
      <c r="B29" s="45"/>
      <c r="C29" s="101"/>
      <c r="D29" s="101"/>
      <c r="F29" s="47"/>
      <c r="G29" s="42"/>
      <c r="H29" s="103"/>
    </row>
    <row r="30" spans="2:10" x14ac:dyDescent="0.25">
      <c r="B30" s="45" t="s">
        <v>135</v>
      </c>
      <c r="C30" s="101" t="s">
        <v>115</v>
      </c>
      <c r="D30" s="101" t="s">
        <v>116</v>
      </c>
      <c r="E30" t="s">
        <v>117</v>
      </c>
      <c r="F30" s="42">
        <f>Jul!G21</f>
        <v>5900</v>
      </c>
      <c r="G30" s="42"/>
      <c r="H30" s="108"/>
    </row>
    <row r="31" spans="2:10" ht="20.100000000000001" customHeight="1" x14ac:dyDescent="0.25">
      <c r="B31" s="45" t="s">
        <v>138</v>
      </c>
      <c r="C31" t="s">
        <v>118</v>
      </c>
      <c r="D31" t="s">
        <v>119</v>
      </c>
      <c r="E31" t="s">
        <v>117</v>
      </c>
      <c r="F31" s="47">
        <f>F15/118%*18%*31/365+F18/118%*18%*31/365+F21*118%*18%*31/365+F24*118%*18%*31/365+F27*118%*18%*31/365+F30*118%*18%*16/365</f>
        <v>527.10805479452051</v>
      </c>
      <c r="G31" s="42"/>
      <c r="H31" s="109" t="s">
        <v>185</v>
      </c>
    </row>
    <row r="32" spans="2:10" x14ac:dyDescent="0.25">
      <c r="B32" s="45"/>
      <c r="C32" s="101"/>
      <c r="D32" s="101"/>
      <c r="F32" s="50"/>
      <c r="G32" s="42"/>
      <c r="H32" s="42"/>
      <c r="I32" s="103"/>
    </row>
    <row r="33" spans="2:9" ht="15" customHeight="1" x14ac:dyDescent="0.25">
      <c r="B33" s="45" t="s">
        <v>139</v>
      </c>
      <c r="C33" s="101" t="s">
        <v>115</v>
      </c>
      <c r="D33" s="101" t="s">
        <v>116</v>
      </c>
      <c r="E33" t="s">
        <v>117</v>
      </c>
      <c r="F33" s="42">
        <f>Aug!G21</f>
        <v>5900</v>
      </c>
      <c r="G33" s="42"/>
      <c r="H33" s="42"/>
      <c r="I33" s="108"/>
    </row>
    <row r="34" spans="2:9" x14ac:dyDescent="0.25">
      <c r="B34" s="45" t="s">
        <v>140</v>
      </c>
      <c r="C34" t="s">
        <v>118</v>
      </c>
      <c r="D34" t="s">
        <v>119</v>
      </c>
      <c r="E34" t="s">
        <v>117</v>
      </c>
      <c r="F34" s="47">
        <f>F15/118%*18%*31/365+F18/118%*18%*31/365+F21*118%*18%*31/365+F24*118%*18%*31/365+F27*118%*18%*31/365+F30*118%*18%*31/365+F33*118%*18%*16/365</f>
        <v>633.5408219178081</v>
      </c>
      <c r="G34" s="42"/>
      <c r="H34" s="42" t="s">
        <v>186</v>
      </c>
      <c r="I34" s="108"/>
    </row>
    <row r="35" spans="2:9" x14ac:dyDescent="0.25">
      <c r="B35" s="45"/>
      <c r="F35" s="47">
        <f>5900*7+2228</f>
        <v>43528</v>
      </c>
      <c r="G35" s="42"/>
      <c r="H35" s="42"/>
      <c r="I35" s="108"/>
    </row>
    <row r="36" spans="2:9" x14ac:dyDescent="0.25">
      <c r="B36" s="45"/>
      <c r="F36" s="47"/>
      <c r="G36" s="42"/>
      <c r="H36" s="42"/>
      <c r="I36" s="108"/>
    </row>
    <row r="37" spans="2:9" x14ac:dyDescent="0.25">
      <c r="B37" s="45"/>
      <c r="F37" s="47"/>
      <c r="G37" s="42"/>
      <c r="H37" s="42"/>
      <c r="I37" s="108"/>
    </row>
    <row r="38" spans="2:9" x14ac:dyDescent="0.25">
      <c r="B38" s="45"/>
      <c r="C38" s="101"/>
      <c r="D38" s="101"/>
      <c r="F38" s="50"/>
      <c r="G38" s="42"/>
      <c r="H38" s="42"/>
      <c r="I38" s="42"/>
    </row>
    <row r="39" spans="2:9" x14ac:dyDescent="0.25">
      <c r="F39" s="63">
        <f>SUM(F15:F38)</f>
        <v>87055.725369863008</v>
      </c>
      <c r="G39" s="63">
        <f>SUM(G15:G38)</f>
        <v>0</v>
      </c>
      <c r="H39" s="66"/>
      <c r="I39" s="53"/>
    </row>
    <row r="40" spans="2:9" x14ac:dyDescent="0.25">
      <c r="B40" s="23" t="s">
        <v>140</v>
      </c>
      <c r="C40" s="23" t="s">
        <v>134</v>
      </c>
      <c r="F40" s="64"/>
      <c r="G40" s="64">
        <f>F39</f>
        <v>87055.725369863008</v>
      </c>
      <c r="H40" s="66"/>
      <c r="I40" s="29"/>
    </row>
    <row r="41" spans="2:9" x14ac:dyDescent="0.25">
      <c r="F41" s="65">
        <f>SUM(F39,F40)</f>
        <v>87055.725369863008</v>
      </c>
      <c r="G41" s="65">
        <f>SUM(G39:G40)</f>
        <v>87055.725369863008</v>
      </c>
      <c r="H41" s="66"/>
      <c r="I41" s="53"/>
    </row>
    <row r="42" spans="2:9" x14ac:dyDescent="0.25">
      <c r="F42" s="66"/>
      <c r="G42" s="66"/>
      <c r="H42" s="66"/>
      <c r="I42" s="53"/>
    </row>
    <row r="43" spans="2:9" x14ac:dyDescent="0.25">
      <c r="B43" s="23" t="s">
        <v>142</v>
      </c>
      <c r="C43" s="23" t="s">
        <v>114</v>
      </c>
      <c r="F43" s="67"/>
      <c r="G43" s="68">
        <f>F41</f>
        <v>87055.725369863008</v>
      </c>
      <c r="H43" s="68"/>
      <c r="I43" s="43"/>
    </row>
    <row r="44" spans="2:9" x14ac:dyDescent="0.25">
      <c r="F44" s="42"/>
      <c r="G44" s="42"/>
      <c r="H44" s="42"/>
      <c r="I44" s="42"/>
    </row>
  </sheetData>
  <mergeCells count="14">
    <mergeCell ref="B13:G13"/>
    <mergeCell ref="J14:J16"/>
    <mergeCell ref="J18:J20"/>
    <mergeCell ref="J21:J22"/>
    <mergeCell ref="B1:G1"/>
    <mergeCell ref="J4:J12"/>
    <mergeCell ref="B5:G5"/>
    <mergeCell ref="B6:G6"/>
    <mergeCell ref="B7:G7"/>
    <mergeCell ref="B8:G8"/>
    <mergeCell ref="B9:G9"/>
    <mergeCell ref="B10:G10"/>
    <mergeCell ref="B11:G11"/>
    <mergeCell ref="B12:G12"/>
  </mergeCell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41"/>
  <sheetViews>
    <sheetView topLeftCell="A7" workbookViewId="0">
      <selection activeCell="F16" sqref="F16"/>
    </sheetView>
  </sheetViews>
  <sheetFormatPr defaultRowHeight="15" x14ac:dyDescent="0.25"/>
  <cols>
    <col min="2" max="2" width="15.7109375" customWidth="1"/>
    <col min="3" max="3" width="30.7109375" customWidth="1"/>
    <col min="4" max="4" width="15.7109375" customWidth="1"/>
    <col min="5" max="5" width="12" customWidth="1"/>
    <col min="6" max="7" width="10.7109375" customWidth="1"/>
    <col min="8" max="8" width="74.28515625" customWidth="1"/>
    <col min="9" max="9" width="53.85546875" hidden="1" customWidth="1"/>
    <col min="10" max="10" width="10.42578125" customWidth="1"/>
  </cols>
  <sheetData>
    <row r="1" spans="2:14" s="35" customFormat="1" ht="21" customHeight="1" x14ac:dyDescent="0.35">
      <c r="B1" s="154" t="s">
        <v>93</v>
      </c>
      <c r="C1" s="154"/>
      <c r="D1" s="154"/>
      <c r="E1" s="154"/>
      <c r="F1" s="154"/>
      <c r="G1" s="154"/>
      <c r="H1" s="34"/>
      <c r="J1"/>
      <c r="K1"/>
      <c r="L1"/>
      <c r="M1"/>
      <c r="N1"/>
    </row>
    <row r="2" spans="2:14" ht="18.75" x14ac:dyDescent="0.3">
      <c r="I2" s="36" t="s">
        <v>94</v>
      </c>
    </row>
    <row r="3" spans="2:14" x14ac:dyDescent="0.25">
      <c r="B3" s="23" t="s">
        <v>95</v>
      </c>
      <c r="C3" s="11" t="s">
        <v>96</v>
      </c>
      <c r="D3" s="23"/>
      <c r="E3" s="23" t="s">
        <v>97</v>
      </c>
      <c r="F3" s="37">
        <v>1101</v>
      </c>
      <c r="I3" t="s">
        <v>98</v>
      </c>
    </row>
    <row r="4" spans="2:14" ht="15" customHeight="1" x14ac:dyDescent="0.25">
      <c r="I4" s="152" t="s">
        <v>99</v>
      </c>
    </row>
    <row r="5" spans="2:14" ht="18.75" x14ac:dyDescent="0.3">
      <c r="B5" s="124" t="s">
        <v>100</v>
      </c>
      <c r="C5" s="124"/>
      <c r="D5" s="124"/>
      <c r="E5" s="124"/>
      <c r="F5" s="124"/>
      <c r="G5" s="124"/>
      <c r="I5" s="152"/>
    </row>
    <row r="6" spans="2:14" ht="15.75" x14ac:dyDescent="0.25">
      <c r="B6" s="144" t="s">
        <v>101</v>
      </c>
      <c r="C6" s="144"/>
      <c r="D6" s="144"/>
      <c r="E6" s="144"/>
      <c r="F6" s="144"/>
      <c r="G6" s="144"/>
      <c r="I6" s="152"/>
    </row>
    <row r="7" spans="2:14" ht="15.75" x14ac:dyDescent="0.25">
      <c r="B7" s="144" t="s">
        <v>75</v>
      </c>
      <c r="C7" s="144"/>
      <c r="D7" s="144"/>
      <c r="E7" s="144"/>
      <c r="F7" s="144"/>
      <c r="G7" s="144"/>
      <c r="I7" s="152"/>
    </row>
    <row r="8" spans="2:14" ht="18.75" x14ac:dyDescent="0.3">
      <c r="B8" s="124" t="s">
        <v>102</v>
      </c>
      <c r="C8" s="124"/>
      <c r="D8" s="124"/>
      <c r="E8" s="124"/>
      <c r="F8" s="124"/>
      <c r="G8" s="124"/>
      <c r="I8" s="152"/>
    </row>
    <row r="9" spans="2:14" ht="15.75" x14ac:dyDescent="0.25">
      <c r="B9" s="144" t="s">
        <v>103</v>
      </c>
      <c r="C9" s="144"/>
      <c r="D9" s="144"/>
      <c r="E9" s="144"/>
      <c r="F9" s="144"/>
      <c r="G9" s="144"/>
      <c r="I9" s="152"/>
    </row>
    <row r="10" spans="2:14" ht="15.75" x14ac:dyDescent="0.25">
      <c r="B10" s="144" t="s">
        <v>104</v>
      </c>
      <c r="C10" s="144"/>
      <c r="D10" s="144"/>
      <c r="E10" s="144"/>
      <c r="F10" s="144"/>
      <c r="G10" s="144"/>
      <c r="I10" s="152"/>
    </row>
    <row r="11" spans="2:14" ht="15.75" x14ac:dyDescent="0.25">
      <c r="B11" s="155"/>
      <c r="C11" s="155"/>
      <c r="D11" s="155"/>
      <c r="E11" s="155"/>
      <c r="F11" s="155"/>
      <c r="G11" s="155"/>
      <c r="I11" s="152"/>
    </row>
    <row r="12" spans="2:14" ht="22.5" customHeight="1" x14ac:dyDescent="0.25">
      <c r="B12" s="156" t="s">
        <v>136</v>
      </c>
      <c r="C12" s="156"/>
      <c r="D12" s="156"/>
      <c r="E12" s="156"/>
      <c r="F12" s="156"/>
      <c r="G12" s="156"/>
      <c r="H12" s="23" t="s">
        <v>105</v>
      </c>
      <c r="I12" s="152"/>
    </row>
    <row r="13" spans="2:14" x14ac:dyDescent="0.25">
      <c r="B13" s="158"/>
      <c r="C13" s="158"/>
      <c r="D13" s="158"/>
      <c r="E13" s="158"/>
      <c r="F13" s="158"/>
      <c r="G13" s="158"/>
      <c r="I13" s="38" t="s">
        <v>106</v>
      </c>
    </row>
    <row r="14" spans="2:14" s="40" customFormat="1" x14ac:dyDescent="0.25">
      <c r="B14" s="39" t="s">
        <v>107</v>
      </c>
      <c r="C14" s="39" t="s">
        <v>108</v>
      </c>
      <c r="D14" s="39" t="s">
        <v>109</v>
      </c>
      <c r="E14" s="39" t="s">
        <v>110</v>
      </c>
      <c r="F14" s="39" t="s">
        <v>111</v>
      </c>
      <c r="G14" s="39" t="s">
        <v>112</v>
      </c>
      <c r="H14" s="99" t="s">
        <v>143</v>
      </c>
      <c r="I14" s="159" t="s">
        <v>113</v>
      </c>
    </row>
    <row r="15" spans="2:14" s="40" customFormat="1" x14ac:dyDescent="0.25">
      <c r="B15" s="44" t="s">
        <v>121</v>
      </c>
      <c r="C15" s="98" t="s">
        <v>115</v>
      </c>
      <c r="D15" s="98" t="s">
        <v>116</v>
      </c>
      <c r="E15" s="44" t="s">
        <v>117</v>
      </c>
      <c r="F15" s="59">
        <f>Feb!G21</f>
        <v>5900</v>
      </c>
      <c r="G15" s="98"/>
      <c r="I15" s="159"/>
    </row>
    <row r="16" spans="2:14" x14ac:dyDescent="0.25">
      <c r="B16" s="45" t="s">
        <v>123</v>
      </c>
      <c r="C16" t="s">
        <v>118</v>
      </c>
      <c r="D16" t="s">
        <v>119</v>
      </c>
      <c r="E16" s="46" t="s">
        <v>117</v>
      </c>
      <c r="F16" s="47">
        <f>F15/118%*18%*13/365</f>
        <v>32.054794520547944</v>
      </c>
      <c r="H16" t="s">
        <v>178</v>
      </c>
      <c r="I16" s="159"/>
    </row>
    <row r="17" spans="2:9" x14ac:dyDescent="0.25">
      <c r="B17" s="45"/>
      <c r="F17" s="48"/>
      <c r="I17" s="49" t="s">
        <v>120</v>
      </c>
    </row>
    <row r="18" spans="2:9" x14ac:dyDescent="0.25">
      <c r="B18" s="45" t="s">
        <v>124</v>
      </c>
      <c r="C18" s="98" t="s">
        <v>115</v>
      </c>
      <c r="D18" s="98" t="s">
        <v>116</v>
      </c>
      <c r="E18" t="s">
        <v>117</v>
      </c>
      <c r="F18" s="60">
        <f>Mar!G21</f>
        <v>5900</v>
      </c>
      <c r="I18" s="159" t="s">
        <v>122</v>
      </c>
    </row>
    <row r="19" spans="2:9" x14ac:dyDescent="0.25">
      <c r="B19" s="45" t="s">
        <v>126</v>
      </c>
      <c r="C19" t="s">
        <v>118</v>
      </c>
      <c r="D19" t="s">
        <v>119</v>
      </c>
      <c r="E19" t="s">
        <v>117</v>
      </c>
      <c r="F19" s="47">
        <f>F18/118%*18%*16/365</f>
        <v>39.452054794520549</v>
      </c>
      <c r="I19" s="159"/>
    </row>
    <row r="20" spans="2:9" x14ac:dyDescent="0.25">
      <c r="B20" s="45"/>
      <c r="F20" s="48"/>
      <c r="I20" s="159"/>
    </row>
    <row r="21" spans="2:9" x14ac:dyDescent="0.25">
      <c r="B21" s="45" t="s">
        <v>128</v>
      </c>
      <c r="C21" s="98" t="s">
        <v>115</v>
      </c>
      <c r="D21" s="98" t="s">
        <v>116</v>
      </c>
      <c r="E21" t="s">
        <v>117</v>
      </c>
      <c r="F21" s="60">
        <f>Mar!G21</f>
        <v>5900</v>
      </c>
      <c r="I21" s="159" t="s">
        <v>125</v>
      </c>
    </row>
    <row r="22" spans="2:9" x14ac:dyDescent="0.25">
      <c r="B22" s="45" t="s">
        <v>130</v>
      </c>
      <c r="C22" t="s">
        <v>118</v>
      </c>
      <c r="D22" t="s">
        <v>119</v>
      </c>
      <c r="E22" t="s">
        <v>117</v>
      </c>
      <c r="F22" s="47">
        <f>F21/118%*18%*15/365</f>
        <v>36.986301369863014</v>
      </c>
      <c r="I22" s="159"/>
    </row>
    <row r="23" spans="2:9" ht="16.5" customHeight="1" x14ac:dyDescent="0.25">
      <c r="B23" s="46"/>
      <c r="F23" s="48"/>
      <c r="I23" s="52" t="s">
        <v>127</v>
      </c>
    </row>
    <row r="24" spans="2:9" x14ac:dyDescent="0.25">
      <c r="B24" s="45" t="s">
        <v>131</v>
      </c>
      <c r="C24" s="98" t="s">
        <v>115</v>
      </c>
      <c r="D24" s="98" t="s">
        <v>116</v>
      </c>
      <c r="E24" t="s">
        <v>117</v>
      </c>
      <c r="F24" s="60">
        <f>May!G21</f>
        <v>5900</v>
      </c>
      <c r="H24" s="157"/>
      <c r="I24" s="43" t="s">
        <v>129</v>
      </c>
    </row>
    <row r="25" spans="2:9" ht="15" customHeight="1" x14ac:dyDescent="0.25">
      <c r="B25" s="45" t="s">
        <v>137</v>
      </c>
      <c r="C25" t="s">
        <v>118</v>
      </c>
      <c r="D25" t="s">
        <v>119</v>
      </c>
      <c r="E25" t="s">
        <v>117</v>
      </c>
      <c r="F25" s="47">
        <f>F24/118%*18%*16/365</f>
        <v>39.452054794520549</v>
      </c>
      <c r="H25" s="157"/>
    </row>
    <row r="26" spans="2:9" x14ac:dyDescent="0.25">
      <c r="F26" s="42"/>
      <c r="G26" s="42"/>
    </row>
    <row r="27" spans="2:9" ht="15" customHeight="1" x14ac:dyDescent="0.25">
      <c r="B27" s="45" t="s">
        <v>132</v>
      </c>
      <c r="C27" s="98" t="s">
        <v>115</v>
      </c>
      <c r="D27" s="98" t="s">
        <v>116</v>
      </c>
      <c r="E27" t="s">
        <v>117</v>
      </c>
      <c r="F27" s="60">
        <f>Jun!G21</f>
        <v>5900</v>
      </c>
      <c r="G27" s="42"/>
      <c r="H27" s="157"/>
    </row>
    <row r="28" spans="2:9" x14ac:dyDescent="0.25">
      <c r="B28" s="45" t="s">
        <v>133</v>
      </c>
      <c r="C28" t="s">
        <v>118</v>
      </c>
      <c r="D28" t="s">
        <v>119</v>
      </c>
      <c r="E28" t="s">
        <v>117</v>
      </c>
      <c r="F28" s="47">
        <f>F27/118%*18%*15/365</f>
        <v>36.986301369863014</v>
      </c>
      <c r="G28" s="42"/>
      <c r="H28" s="157"/>
    </row>
    <row r="29" spans="2:9" x14ac:dyDescent="0.25">
      <c r="B29" s="45"/>
      <c r="C29" s="98"/>
      <c r="D29" s="98"/>
      <c r="F29" s="47"/>
      <c r="G29" s="42"/>
      <c r="H29" s="157"/>
    </row>
    <row r="30" spans="2:9" ht="20.100000000000001" customHeight="1" x14ac:dyDescent="0.25">
      <c r="B30" s="45" t="s">
        <v>135</v>
      </c>
      <c r="C30" s="98" t="s">
        <v>115</v>
      </c>
      <c r="D30" s="98" t="s">
        <v>116</v>
      </c>
      <c r="E30" t="s">
        <v>117</v>
      </c>
      <c r="F30" s="42">
        <f>Jul!G21</f>
        <v>5900</v>
      </c>
      <c r="G30" s="42"/>
      <c r="H30" s="157"/>
    </row>
    <row r="31" spans="2:9" ht="20.100000000000001" customHeight="1" x14ac:dyDescent="0.25">
      <c r="B31" s="45" t="s">
        <v>138</v>
      </c>
      <c r="C31" t="s">
        <v>118</v>
      </c>
      <c r="D31" t="s">
        <v>119</v>
      </c>
      <c r="E31" t="s">
        <v>117</v>
      </c>
      <c r="F31" s="47">
        <f>F30/118%*18%*16/365</f>
        <v>39.452054794520549</v>
      </c>
      <c r="G31" s="42"/>
      <c r="H31" s="157"/>
    </row>
    <row r="32" spans="2:9" x14ac:dyDescent="0.25">
      <c r="B32" s="45"/>
      <c r="C32" s="98"/>
      <c r="D32" s="98"/>
      <c r="F32" s="50"/>
      <c r="G32" s="42"/>
      <c r="H32" s="157"/>
    </row>
    <row r="33" spans="2:8" ht="15" customHeight="1" x14ac:dyDescent="0.25">
      <c r="B33" s="45" t="s">
        <v>139</v>
      </c>
      <c r="C33" s="98" t="s">
        <v>115</v>
      </c>
      <c r="D33" s="98" t="s">
        <v>116</v>
      </c>
      <c r="E33" t="s">
        <v>117</v>
      </c>
      <c r="F33" s="42">
        <f>Aug!G21</f>
        <v>5900</v>
      </c>
      <c r="G33" s="42"/>
      <c r="H33" s="157"/>
    </row>
    <row r="34" spans="2:8" x14ac:dyDescent="0.25">
      <c r="B34" s="45" t="s">
        <v>140</v>
      </c>
      <c r="C34" t="s">
        <v>118</v>
      </c>
      <c r="D34" t="s">
        <v>119</v>
      </c>
      <c r="E34" t="s">
        <v>117</v>
      </c>
      <c r="F34" s="47">
        <f>F33/118%*18%*16/365</f>
        <v>39.452054794520549</v>
      </c>
      <c r="G34" s="42"/>
      <c r="H34" s="157"/>
    </row>
    <row r="35" spans="2:8" x14ac:dyDescent="0.25">
      <c r="B35" s="45"/>
      <c r="F35" s="47"/>
      <c r="G35" s="42"/>
      <c r="H35" s="157"/>
    </row>
    <row r="36" spans="2:8" x14ac:dyDescent="0.25">
      <c r="F36" s="63">
        <f>SUM(F15:F35)</f>
        <v>41563.835616438359</v>
      </c>
      <c r="G36" s="63">
        <f>SUM(G15:G35)</f>
        <v>0</v>
      </c>
    </row>
    <row r="37" spans="2:8" x14ac:dyDescent="0.25">
      <c r="B37" s="23" t="s">
        <v>140</v>
      </c>
      <c r="C37" s="23" t="s">
        <v>134</v>
      </c>
      <c r="F37" s="64"/>
      <c r="G37" s="64">
        <f>F36</f>
        <v>41563.835616438359</v>
      </c>
    </row>
    <row r="38" spans="2:8" x14ac:dyDescent="0.25">
      <c r="F38" s="65">
        <f>SUM(F36,F37)</f>
        <v>41563.835616438359</v>
      </c>
      <c r="G38" s="65">
        <f>SUM(G36:G37)</f>
        <v>41563.835616438359</v>
      </c>
    </row>
    <row r="39" spans="2:8" x14ac:dyDescent="0.25">
      <c r="F39" s="66"/>
      <c r="G39" s="66"/>
    </row>
    <row r="40" spans="2:8" x14ac:dyDescent="0.25">
      <c r="B40" s="23" t="s">
        <v>142</v>
      </c>
      <c r="C40" s="23" t="s">
        <v>114</v>
      </c>
      <c r="F40" s="67"/>
      <c r="G40" s="68">
        <f>F38</f>
        <v>41563.835616438359</v>
      </c>
    </row>
    <row r="41" spans="2:8" x14ac:dyDescent="0.25">
      <c r="F41" s="42"/>
      <c r="G41" s="42"/>
    </row>
  </sheetData>
  <mergeCells count="18">
    <mergeCell ref="B1:G1"/>
    <mergeCell ref="I4:I12"/>
    <mergeCell ref="B5:G5"/>
    <mergeCell ref="B6:G6"/>
    <mergeCell ref="B7:G7"/>
    <mergeCell ref="B8:G8"/>
    <mergeCell ref="B9:G9"/>
    <mergeCell ref="B10:G10"/>
    <mergeCell ref="B11:G11"/>
    <mergeCell ref="B12:G12"/>
    <mergeCell ref="H30:H32"/>
    <mergeCell ref="H33:H35"/>
    <mergeCell ref="B13:G13"/>
    <mergeCell ref="I14:I16"/>
    <mergeCell ref="I18:I20"/>
    <mergeCell ref="I21:I22"/>
    <mergeCell ref="H24:H25"/>
    <mergeCell ref="H27:H29"/>
  </mergeCell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1"/>
  <sheetViews>
    <sheetView topLeftCell="A9" workbookViewId="0">
      <selection activeCell="D32" sqref="D32"/>
    </sheetView>
  </sheetViews>
  <sheetFormatPr defaultRowHeight="15" x14ac:dyDescent="0.25"/>
  <cols>
    <col min="2" max="2" width="15.7109375" customWidth="1"/>
    <col min="3" max="3" width="32" bestFit="1" customWidth="1"/>
    <col min="4" max="4" width="15.7109375" customWidth="1"/>
    <col min="5" max="5" width="12" customWidth="1"/>
    <col min="6" max="7" width="10.7109375" customWidth="1"/>
    <col min="8" max="8" width="86.85546875" bestFit="1" customWidth="1"/>
    <col min="9" max="9" width="74.28515625" customWidth="1"/>
    <col min="10" max="10" width="53.85546875" hidden="1" customWidth="1"/>
    <col min="12" max="12" width="10.42578125" customWidth="1"/>
  </cols>
  <sheetData>
    <row r="1" spans="2:16" s="35" customFormat="1" ht="21" customHeight="1" x14ac:dyDescent="0.35">
      <c r="B1" s="154" t="s">
        <v>93</v>
      </c>
      <c r="C1" s="154"/>
      <c r="D1" s="154"/>
      <c r="E1" s="154"/>
      <c r="F1" s="154"/>
      <c r="G1" s="154"/>
      <c r="H1" s="54"/>
      <c r="I1" s="34"/>
      <c r="K1"/>
      <c r="L1"/>
      <c r="M1"/>
      <c r="N1"/>
      <c r="O1"/>
      <c r="P1"/>
    </row>
    <row r="2" spans="2:16" ht="18.75" x14ac:dyDescent="0.3">
      <c r="J2" s="36" t="s">
        <v>94</v>
      </c>
    </row>
    <row r="3" spans="2:16" x14ac:dyDescent="0.25">
      <c r="B3" s="23" t="s">
        <v>95</v>
      </c>
      <c r="C3" s="11" t="s">
        <v>96</v>
      </c>
      <c r="D3" s="23"/>
      <c r="E3" s="23" t="s">
        <v>97</v>
      </c>
      <c r="F3" s="37">
        <v>1101</v>
      </c>
      <c r="J3" t="s">
        <v>98</v>
      </c>
    </row>
    <row r="4" spans="2:16" ht="15" customHeight="1" x14ac:dyDescent="0.25">
      <c r="J4" s="152" t="s">
        <v>99</v>
      </c>
    </row>
    <row r="5" spans="2:16" ht="18.75" x14ac:dyDescent="0.3">
      <c r="B5" s="124" t="s">
        <v>100</v>
      </c>
      <c r="C5" s="124"/>
      <c r="D5" s="124"/>
      <c r="E5" s="124"/>
      <c r="F5" s="124"/>
      <c r="G5" s="124"/>
      <c r="H5" s="55"/>
      <c r="J5" s="152"/>
    </row>
    <row r="6" spans="2:16" ht="15.75" x14ac:dyDescent="0.25">
      <c r="B6" s="144" t="s">
        <v>101</v>
      </c>
      <c r="C6" s="144"/>
      <c r="D6" s="144"/>
      <c r="E6" s="144"/>
      <c r="F6" s="144"/>
      <c r="G6" s="144"/>
      <c r="H6" s="56"/>
      <c r="J6" s="152"/>
    </row>
    <row r="7" spans="2:16" ht="15.75" x14ac:dyDescent="0.25">
      <c r="B7" s="144" t="s">
        <v>75</v>
      </c>
      <c r="C7" s="144"/>
      <c r="D7" s="144"/>
      <c r="E7" s="144"/>
      <c r="F7" s="144"/>
      <c r="G7" s="144"/>
      <c r="H7" s="56"/>
      <c r="J7" s="152"/>
    </row>
    <row r="8" spans="2:16" ht="18.75" x14ac:dyDescent="0.3">
      <c r="B8" s="124" t="s">
        <v>102</v>
      </c>
      <c r="C8" s="124"/>
      <c r="D8" s="124"/>
      <c r="E8" s="124"/>
      <c r="F8" s="124"/>
      <c r="G8" s="124"/>
      <c r="H8" s="55"/>
      <c r="J8" s="152"/>
    </row>
    <row r="9" spans="2:16" ht="15.75" x14ac:dyDescent="0.25">
      <c r="B9" s="144" t="s">
        <v>103</v>
      </c>
      <c r="C9" s="144"/>
      <c r="D9" s="144"/>
      <c r="E9" s="144"/>
      <c r="F9" s="144"/>
      <c r="G9" s="144"/>
      <c r="H9" s="56"/>
      <c r="J9" s="152"/>
    </row>
    <row r="10" spans="2:16" ht="15.75" x14ac:dyDescent="0.25">
      <c r="B10" s="144" t="s">
        <v>104</v>
      </c>
      <c r="C10" s="144"/>
      <c r="D10" s="144"/>
      <c r="E10" s="144"/>
      <c r="F10" s="144"/>
      <c r="G10" s="144"/>
      <c r="H10" s="56"/>
      <c r="J10" s="152"/>
    </row>
    <row r="11" spans="2:16" ht="15.75" x14ac:dyDescent="0.25">
      <c r="B11" s="155"/>
      <c r="C11" s="155"/>
      <c r="D11" s="155"/>
      <c r="E11" s="155"/>
      <c r="F11" s="155"/>
      <c r="G11" s="155"/>
      <c r="H11" s="57"/>
      <c r="J11" s="152"/>
      <c r="K11" s="29"/>
    </row>
    <row r="12" spans="2:16" ht="22.5" customHeight="1" x14ac:dyDescent="0.25">
      <c r="B12" s="156" t="s">
        <v>152</v>
      </c>
      <c r="C12" s="156"/>
      <c r="D12" s="156"/>
      <c r="E12" s="156"/>
      <c r="F12" s="156"/>
      <c r="G12" s="156"/>
      <c r="H12" s="58"/>
      <c r="I12" s="23" t="s">
        <v>105</v>
      </c>
      <c r="J12" s="152"/>
      <c r="K12" s="29"/>
    </row>
    <row r="13" spans="2:16" x14ac:dyDescent="0.25">
      <c r="B13" s="158"/>
      <c r="C13" s="158"/>
      <c r="D13" s="158"/>
      <c r="E13" s="158"/>
      <c r="F13" s="158"/>
      <c r="G13" s="158"/>
      <c r="H13" s="31"/>
      <c r="J13" s="38" t="s">
        <v>106</v>
      </c>
      <c r="K13" s="29"/>
    </row>
    <row r="14" spans="2:16" s="40" customFormat="1" x14ac:dyDescent="0.25">
      <c r="B14" s="39" t="s">
        <v>107</v>
      </c>
      <c r="C14" s="39" t="s">
        <v>108</v>
      </c>
      <c r="D14" s="39" t="s">
        <v>109</v>
      </c>
      <c r="E14" s="39" t="s">
        <v>110</v>
      </c>
      <c r="F14" s="39" t="s">
        <v>111</v>
      </c>
      <c r="G14" s="39" t="s">
        <v>112</v>
      </c>
      <c r="H14" s="62" t="s">
        <v>143</v>
      </c>
      <c r="J14" s="159" t="s">
        <v>113</v>
      </c>
      <c r="K14" s="31"/>
    </row>
    <row r="15" spans="2:16" s="40" customFormat="1" x14ac:dyDescent="0.25">
      <c r="B15" s="31"/>
      <c r="C15" s="31"/>
      <c r="D15" s="31"/>
      <c r="E15" s="31"/>
      <c r="F15" s="31"/>
      <c r="G15" s="31"/>
      <c r="H15" s="62"/>
      <c r="J15" s="159"/>
      <c r="K15" s="31"/>
    </row>
    <row r="16" spans="2:16" s="40" customFormat="1" x14ac:dyDescent="0.25">
      <c r="B16" s="31"/>
      <c r="C16" s="31"/>
      <c r="D16" s="31"/>
      <c r="E16" s="31"/>
      <c r="F16" s="31"/>
      <c r="G16" s="31"/>
      <c r="H16" s="62"/>
      <c r="J16" s="159"/>
      <c r="K16" s="31"/>
    </row>
    <row r="17" spans="2:11" s="40" customFormat="1" x14ac:dyDescent="0.25">
      <c r="B17" s="44" t="s">
        <v>121</v>
      </c>
      <c r="C17" s="31" t="s">
        <v>115</v>
      </c>
      <c r="D17" s="31" t="s">
        <v>116</v>
      </c>
      <c r="E17" s="44" t="s">
        <v>117</v>
      </c>
      <c r="F17" s="59">
        <f>Feb!G21</f>
        <v>5900</v>
      </c>
      <c r="G17" s="31"/>
      <c r="H17" s="31"/>
      <c r="J17" s="159"/>
      <c r="K17" s="31"/>
    </row>
    <row r="18" spans="2:11" x14ac:dyDescent="0.25">
      <c r="B18" s="45" t="s">
        <v>123</v>
      </c>
      <c r="C18" t="s">
        <v>118</v>
      </c>
      <c r="D18" t="s">
        <v>119</v>
      </c>
      <c r="E18" s="46" t="s">
        <v>117</v>
      </c>
      <c r="F18" s="47">
        <f>F17/118%*18%*13/365</f>
        <v>32.054794520547944</v>
      </c>
      <c r="H18" s="42" t="s">
        <v>174</v>
      </c>
      <c r="J18" s="159"/>
      <c r="K18" s="29" t="s">
        <v>141</v>
      </c>
    </row>
    <row r="19" spans="2:11" x14ac:dyDescent="0.25">
      <c r="B19" s="45"/>
      <c r="E19" s="46"/>
      <c r="F19" s="47"/>
      <c r="H19" s="42"/>
      <c r="J19" s="41"/>
      <c r="K19" s="29"/>
    </row>
    <row r="20" spans="2:11" x14ac:dyDescent="0.25">
      <c r="B20" s="45"/>
      <c r="C20" s="23"/>
      <c r="E20" s="46"/>
      <c r="F20" s="76">
        <f>SUM(F17:F19)</f>
        <v>5932.0547945205481</v>
      </c>
      <c r="G20" s="77">
        <v>0</v>
      </c>
      <c r="H20" s="42"/>
      <c r="J20" s="41"/>
      <c r="K20" s="29"/>
    </row>
    <row r="21" spans="2:11" x14ac:dyDescent="0.25">
      <c r="B21" s="45"/>
      <c r="C21" s="23" t="s">
        <v>145</v>
      </c>
      <c r="E21" s="46"/>
      <c r="F21" s="78"/>
      <c r="G21" s="79">
        <v>5932</v>
      </c>
      <c r="H21" s="42"/>
      <c r="J21" s="41"/>
      <c r="K21" s="29"/>
    </row>
    <row r="22" spans="2:11" x14ac:dyDescent="0.25">
      <c r="B22" s="45"/>
      <c r="E22" s="46"/>
      <c r="F22" s="80">
        <f>SUM(F20:F21)</f>
        <v>5932.0547945205481</v>
      </c>
      <c r="G22" s="81">
        <f>SUM(G20:G21)</f>
        <v>5932</v>
      </c>
      <c r="H22" s="42"/>
      <c r="J22" s="41"/>
      <c r="K22" s="29"/>
    </row>
    <row r="23" spans="2:11" x14ac:dyDescent="0.25">
      <c r="B23" s="45"/>
      <c r="F23" s="48"/>
      <c r="H23" s="42"/>
      <c r="J23" s="49" t="s">
        <v>120</v>
      </c>
      <c r="K23" s="29"/>
    </row>
    <row r="24" spans="2:11" x14ac:dyDescent="0.25">
      <c r="B24" t="s">
        <v>124</v>
      </c>
      <c r="C24" s="23" t="s">
        <v>176</v>
      </c>
      <c r="F24" s="43">
        <v>5932</v>
      </c>
      <c r="G24" s="42"/>
      <c r="H24" s="42"/>
    </row>
    <row r="26" spans="2:11" x14ac:dyDescent="0.25">
      <c r="B26" t="s">
        <v>124</v>
      </c>
      <c r="C26" t="s">
        <v>148</v>
      </c>
      <c r="D26" t="s">
        <v>146</v>
      </c>
      <c r="E26" t="s">
        <v>147</v>
      </c>
      <c r="G26" s="7">
        <v>5000</v>
      </c>
    </row>
    <row r="27" spans="2:11" x14ac:dyDescent="0.25">
      <c r="C27" t="s">
        <v>177</v>
      </c>
      <c r="G27" s="7">
        <f>G26*18%</f>
        <v>900</v>
      </c>
    </row>
    <row r="28" spans="2:11" x14ac:dyDescent="0.25">
      <c r="B28" t="s">
        <v>124</v>
      </c>
      <c r="C28" t="s">
        <v>149</v>
      </c>
      <c r="D28" t="s">
        <v>146</v>
      </c>
      <c r="E28" t="s">
        <v>147</v>
      </c>
      <c r="G28">
        <v>32</v>
      </c>
    </row>
    <row r="29" spans="2:11" x14ac:dyDescent="0.25">
      <c r="B29" t="s">
        <v>124</v>
      </c>
      <c r="C29" t="s">
        <v>151</v>
      </c>
      <c r="F29">
        <v>6</v>
      </c>
    </row>
    <row r="30" spans="2:11" x14ac:dyDescent="0.25">
      <c r="B30" t="s">
        <v>124</v>
      </c>
      <c r="C30" t="s">
        <v>150</v>
      </c>
      <c r="D30" t="s">
        <v>146</v>
      </c>
      <c r="E30" t="s">
        <v>147</v>
      </c>
      <c r="G30" s="67">
        <f>G28*18%</f>
        <v>5.76</v>
      </c>
    </row>
    <row r="31" spans="2:11" x14ac:dyDescent="0.25">
      <c r="F31" s="82">
        <f>SUM(F24:F30)</f>
        <v>5938</v>
      </c>
      <c r="G31" s="65">
        <f>SUM(G24:G30)</f>
        <v>5937.76</v>
      </c>
    </row>
  </sheetData>
  <mergeCells count="12">
    <mergeCell ref="B13:G13"/>
    <mergeCell ref="J14:J18"/>
    <mergeCell ref="B1:G1"/>
    <mergeCell ref="J4:J12"/>
    <mergeCell ref="B5:G5"/>
    <mergeCell ref="B6:G6"/>
    <mergeCell ref="B7:G7"/>
    <mergeCell ref="B8:G8"/>
    <mergeCell ref="B9:G9"/>
    <mergeCell ref="B10:G10"/>
    <mergeCell ref="B11:G11"/>
    <mergeCell ref="B12:G12"/>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1"/>
  <sheetViews>
    <sheetView workbookViewId="0">
      <selection activeCell="M16" sqref="M16"/>
    </sheetView>
  </sheetViews>
  <sheetFormatPr defaultRowHeight="15" x14ac:dyDescent="0.25"/>
  <cols>
    <col min="1" max="1" width="9.140625" customWidth="1"/>
    <col min="2" max="2" width="5.7109375" customWidth="1"/>
    <col min="3" max="3" width="16" bestFit="1" customWidth="1"/>
    <col min="4" max="4" width="14.7109375" bestFit="1" customWidth="1"/>
    <col min="7" max="7" width="5.7109375" customWidth="1"/>
    <col min="12" max="12" width="23.85546875" bestFit="1" customWidth="1"/>
    <col min="13" max="13" width="14.7109375" bestFit="1" customWidth="1"/>
  </cols>
  <sheetData>
    <row r="1" spans="2:14" ht="21" x14ac:dyDescent="0.35">
      <c r="B1" s="154" t="s">
        <v>173</v>
      </c>
      <c r="C1" s="154"/>
      <c r="D1" s="154"/>
      <c r="E1" s="154"/>
      <c r="F1" s="154"/>
      <c r="G1" s="154"/>
    </row>
    <row r="2" spans="2:14" ht="21" x14ac:dyDescent="0.35">
      <c r="B2" s="54"/>
      <c r="C2" s="54"/>
      <c r="D2" s="54"/>
      <c r="E2" s="54"/>
      <c r="F2" s="54"/>
      <c r="G2" s="54"/>
    </row>
    <row r="3" spans="2:14" ht="15.75" thickBot="1" x14ac:dyDescent="0.3">
      <c r="C3" s="97" t="s">
        <v>153</v>
      </c>
      <c r="D3" s="40" t="s">
        <v>171</v>
      </c>
      <c r="E3" s="40" t="s">
        <v>172</v>
      </c>
    </row>
    <row r="4" spans="2:14" x14ac:dyDescent="0.25">
      <c r="K4" s="84"/>
      <c r="L4" s="74"/>
      <c r="M4" s="74"/>
      <c r="N4" s="85"/>
    </row>
    <row r="5" spans="2:14" x14ac:dyDescent="0.25">
      <c r="B5" s="84"/>
      <c r="C5" s="74"/>
      <c r="D5" s="74"/>
      <c r="E5" s="74"/>
      <c r="F5" s="74"/>
      <c r="G5" s="85"/>
      <c r="K5" s="88"/>
      <c r="L5" s="29" t="s">
        <v>164</v>
      </c>
      <c r="M5" s="29"/>
      <c r="N5" s="86"/>
    </row>
    <row r="6" spans="2:14" x14ac:dyDescent="0.25">
      <c r="B6" s="88"/>
      <c r="C6" s="29" t="s">
        <v>159</v>
      </c>
      <c r="D6" s="29" t="s">
        <v>154</v>
      </c>
      <c r="E6" s="29"/>
      <c r="F6" s="12" t="s">
        <v>156</v>
      </c>
      <c r="G6" s="86"/>
      <c r="K6" s="88"/>
      <c r="L6" s="29" t="s">
        <v>165</v>
      </c>
      <c r="M6" s="29" t="str">
        <f>D6</f>
        <v>SSC/2023-24/51</v>
      </c>
      <c r="N6" s="86"/>
    </row>
    <row r="7" spans="2:14" x14ac:dyDescent="0.25">
      <c r="B7" s="88"/>
      <c r="C7" s="29" t="s">
        <v>107</v>
      </c>
      <c r="D7" s="83" t="s">
        <v>155</v>
      </c>
      <c r="E7" s="29"/>
      <c r="F7" s="29"/>
      <c r="G7" s="86"/>
      <c r="K7" s="88"/>
      <c r="L7" s="29" t="s">
        <v>107</v>
      </c>
      <c r="M7" s="29" t="str">
        <f>D7</f>
        <v>Feb 1, 2023</v>
      </c>
      <c r="N7" s="86"/>
    </row>
    <row r="8" spans="2:14" ht="15.75" x14ac:dyDescent="0.25">
      <c r="B8" s="88"/>
      <c r="C8" s="29" t="s">
        <v>153</v>
      </c>
      <c r="D8" s="92">
        <v>5900</v>
      </c>
      <c r="G8" s="86"/>
      <c r="K8" s="88"/>
      <c r="L8" s="29" t="s">
        <v>166</v>
      </c>
      <c r="M8" s="29">
        <f>D8</f>
        <v>5900</v>
      </c>
      <c r="N8" s="86"/>
    </row>
    <row r="9" spans="2:14" ht="15.75" x14ac:dyDescent="0.25">
      <c r="B9" s="88"/>
      <c r="C9" s="91" t="s">
        <v>158</v>
      </c>
      <c r="D9" s="93">
        <v>32</v>
      </c>
      <c r="E9" s="91" t="s">
        <v>175</v>
      </c>
      <c r="G9" s="86"/>
      <c r="K9" s="88"/>
      <c r="L9" s="29" t="s">
        <v>167</v>
      </c>
      <c r="M9" s="29">
        <v>32</v>
      </c>
      <c r="N9" s="86"/>
    </row>
    <row r="10" spans="2:14" ht="15.75" x14ac:dyDescent="0.25">
      <c r="B10" s="88"/>
      <c r="C10" s="29"/>
      <c r="D10" s="94">
        <f>SUM(D8:D9)</f>
        <v>5932</v>
      </c>
      <c r="E10" s="29"/>
      <c r="G10" s="86"/>
      <c r="K10" s="88"/>
      <c r="L10" s="29" t="s">
        <v>168</v>
      </c>
      <c r="M10" s="29"/>
      <c r="N10" s="86"/>
    </row>
    <row r="11" spans="2:14" x14ac:dyDescent="0.25">
      <c r="B11" s="89"/>
      <c r="C11" s="75"/>
      <c r="D11" s="75"/>
      <c r="E11" s="75"/>
      <c r="F11" s="75"/>
      <c r="G11" s="87"/>
      <c r="K11" s="88"/>
      <c r="L11" s="29" t="s">
        <v>169</v>
      </c>
      <c r="M11" s="96">
        <f>M9*18%</f>
        <v>5.76</v>
      </c>
      <c r="N11" s="86"/>
    </row>
    <row r="12" spans="2:14" x14ac:dyDescent="0.25">
      <c r="B12" s="29"/>
      <c r="C12" s="29"/>
      <c r="D12" s="29"/>
      <c r="E12" s="29"/>
      <c r="F12" s="29"/>
      <c r="K12" s="88"/>
      <c r="L12" s="81" t="s">
        <v>170</v>
      </c>
      <c r="M12" s="65">
        <f>SUM(M8:M11)</f>
        <v>5937.76</v>
      </c>
      <c r="N12" s="86"/>
    </row>
    <row r="13" spans="2:14" x14ac:dyDescent="0.25">
      <c r="B13" s="84"/>
      <c r="C13" s="74"/>
      <c r="D13" s="74"/>
      <c r="E13" s="74"/>
      <c r="F13" s="74"/>
      <c r="G13" s="85"/>
      <c r="K13" s="88"/>
      <c r="L13" s="29"/>
      <c r="M13" s="29"/>
      <c r="N13" s="86"/>
    </row>
    <row r="14" spans="2:14" x14ac:dyDescent="0.25">
      <c r="B14" s="88"/>
      <c r="C14" s="29" t="s">
        <v>159</v>
      </c>
      <c r="D14" s="29" t="s">
        <v>160</v>
      </c>
      <c r="E14" s="29"/>
      <c r="F14" s="12" t="s">
        <v>156</v>
      </c>
      <c r="G14" s="86"/>
      <c r="K14" s="88"/>
      <c r="L14" s="29"/>
      <c r="M14" s="95" t="s">
        <v>156</v>
      </c>
      <c r="N14" s="86"/>
    </row>
    <row r="15" spans="2:14" x14ac:dyDescent="0.25">
      <c r="B15" s="88"/>
      <c r="C15" s="29" t="s">
        <v>107</v>
      </c>
      <c r="D15" s="83" t="s">
        <v>161</v>
      </c>
      <c r="E15" s="29"/>
      <c r="F15" s="29"/>
      <c r="G15" s="86"/>
      <c r="K15" s="88"/>
      <c r="L15" s="29"/>
      <c r="M15" s="29"/>
      <c r="N15" s="86"/>
    </row>
    <row r="16" spans="2:14" ht="15.75" x14ac:dyDescent="0.25">
      <c r="B16" s="88"/>
      <c r="C16" s="29" t="s">
        <v>153</v>
      </c>
      <c r="D16" s="92">
        <v>5900</v>
      </c>
      <c r="G16" s="86"/>
      <c r="K16" s="89"/>
      <c r="L16" s="75"/>
      <c r="M16" s="75"/>
      <c r="N16" s="87"/>
    </row>
    <row r="17" spans="2:7" ht="15.75" x14ac:dyDescent="0.25">
      <c r="B17" s="88"/>
      <c r="C17" s="91" t="s">
        <v>158</v>
      </c>
      <c r="D17" s="93">
        <v>39</v>
      </c>
      <c r="E17" s="91" t="s">
        <v>175</v>
      </c>
      <c r="G17" s="86"/>
    </row>
    <row r="18" spans="2:7" ht="15.75" x14ac:dyDescent="0.25">
      <c r="B18" s="88"/>
      <c r="C18" s="29"/>
      <c r="D18" s="94">
        <f>SUM(D16:D17)</f>
        <v>5939</v>
      </c>
      <c r="E18" s="29"/>
      <c r="G18" s="86"/>
    </row>
    <row r="19" spans="2:7" x14ac:dyDescent="0.25">
      <c r="B19" s="89"/>
      <c r="C19" s="75"/>
      <c r="D19" s="75"/>
      <c r="E19" s="75"/>
      <c r="F19" s="75"/>
      <c r="G19" s="87"/>
    </row>
    <row r="20" spans="2:7" x14ac:dyDescent="0.25">
      <c r="B20" s="29"/>
      <c r="C20" s="29"/>
      <c r="D20" s="29"/>
      <c r="E20" s="29"/>
      <c r="F20" s="29"/>
    </row>
    <row r="21" spans="2:7" x14ac:dyDescent="0.25">
      <c r="B21" s="84"/>
      <c r="C21" s="74"/>
      <c r="D21" s="74"/>
      <c r="E21" s="74"/>
      <c r="F21" s="74"/>
      <c r="G21" s="85"/>
    </row>
    <row r="22" spans="2:7" x14ac:dyDescent="0.25">
      <c r="B22" s="88"/>
      <c r="C22" s="29" t="s">
        <v>159</v>
      </c>
      <c r="D22" s="29" t="s">
        <v>162</v>
      </c>
      <c r="E22" s="29"/>
      <c r="F22" s="12" t="s">
        <v>156</v>
      </c>
      <c r="G22" s="86"/>
    </row>
    <row r="23" spans="2:7" x14ac:dyDescent="0.25">
      <c r="B23" s="88"/>
      <c r="C23" s="29" t="s">
        <v>107</v>
      </c>
      <c r="D23" s="83" t="s">
        <v>163</v>
      </c>
      <c r="E23" s="29"/>
      <c r="F23" s="29"/>
      <c r="G23" s="86"/>
    </row>
    <row r="24" spans="2:7" ht="15.75" x14ac:dyDescent="0.25">
      <c r="B24" s="88"/>
      <c r="C24" s="29" t="s">
        <v>153</v>
      </c>
      <c r="D24" s="92">
        <v>5900</v>
      </c>
      <c r="G24" s="86"/>
    </row>
    <row r="25" spans="2:7" ht="15.75" x14ac:dyDescent="0.25">
      <c r="B25" s="88"/>
      <c r="C25" s="91" t="s">
        <v>158</v>
      </c>
      <c r="D25" s="93">
        <v>0</v>
      </c>
      <c r="E25" s="91" t="s">
        <v>175</v>
      </c>
      <c r="G25" s="86"/>
    </row>
    <row r="26" spans="2:7" ht="15.75" x14ac:dyDescent="0.25">
      <c r="B26" s="88"/>
      <c r="C26" s="29"/>
      <c r="D26" s="94">
        <f>SUM(D24:D25)</f>
        <v>5900</v>
      </c>
      <c r="E26" s="29"/>
      <c r="G26" s="86"/>
    </row>
    <row r="27" spans="2:7" x14ac:dyDescent="0.25">
      <c r="B27" s="89"/>
      <c r="C27" s="75"/>
      <c r="D27" s="75"/>
      <c r="E27" s="75"/>
      <c r="F27" s="75"/>
      <c r="G27" s="87"/>
    </row>
    <row r="28" spans="2:7" x14ac:dyDescent="0.25">
      <c r="B28" s="29"/>
      <c r="C28" s="29"/>
      <c r="D28" s="29"/>
      <c r="E28" s="29"/>
      <c r="F28" s="29"/>
    </row>
    <row r="29" spans="2:7" x14ac:dyDescent="0.25">
      <c r="B29" s="29"/>
      <c r="C29" s="29"/>
      <c r="D29" s="29"/>
      <c r="E29" s="29"/>
      <c r="F29" s="29"/>
    </row>
    <row r="30" spans="2:7" x14ac:dyDescent="0.25">
      <c r="B30" s="29" t="s">
        <v>179</v>
      </c>
      <c r="C30" s="29"/>
      <c r="D30" s="29"/>
      <c r="E30" s="29"/>
      <c r="F30" s="29"/>
    </row>
    <row r="31" spans="2:7" x14ac:dyDescent="0.25">
      <c r="B31" s="29"/>
      <c r="C31" s="29"/>
      <c r="D31" s="29"/>
      <c r="E31" s="29"/>
      <c r="F31" s="29"/>
    </row>
    <row r="32" spans="2:7" x14ac:dyDescent="0.25">
      <c r="B32" s="29"/>
      <c r="C32" s="29"/>
      <c r="D32" s="29"/>
      <c r="E32" s="29"/>
      <c r="F32" s="29"/>
    </row>
    <row r="33" spans="2:14" x14ac:dyDescent="0.25">
      <c r="B33" s="29"/>
      <c r="C33" s="29"/>
      <c r="D33" s="29"/>
      <c r="E33" s="29"/>
      <c r="F33" s="29"/>
    </row>
    <row r="34" spans="2:14" x14ac:dyDescent="0.25">
      <c r="B34" s="29"/>
      <c r="C34" s="29"/>
      <c r="D34" s="29"/>
      <c r="E34" s="29"/>
      <c r="F34" s="29"/>
    </row>
    <row r="35" spans="2:14" x14ac:dyDescent="0.25">
      <c r="B35" s="29"/>
      <c r="C35" s="29"/>
      <c r="D35" s="29"/>
      <c r="E35" s="29"/>
      <c r="F35" s="29"/>
    </row>
    <row r="36" spans="2:14" x14ac:dyDescent="0.25">
      <c r="B36" s="29"/>
      <c r="C36" s="29"/>
      <c r="D36" s="29"/>
      <c r="E36" s="29"/>
      <c r="F36" s="29"/>
      <c r="N36" s="90" t="s">
        <v>157</v>
      </c>
    </row>
    <row r="37" spans="2:14" x14ac:dyDescent="0.25">
      <c r="B37" s="29"/>
      <c r="C37" s="29"/>
      <c r="D37" s="29"/>
      <c r="E37" s="29"/>
      <c r="F37" s="29"/>
    </row>
    <row r="38" spans="2:14" x14ac:dyDescent="0.25">
      <c r="B38" s="29"/>
      <c r="C38" s="29"/>
      <c r="D38" s="29"/>
      <c r="E38" s="29"/>
      <c r="F38" s="29"/>
    </row>
    <row r="39" spans="2:14" x14ac:dyDescent="0.25">
      <c r="B39" s="29"/>
      <c r="C39" s="29"/>
      <c r="D39" s="29"/>
      <c r="E39" s="29"/>
      <c r="F39" s="29"/>
    </row>
    <row r="40" spans="2:14" x14ac:dyDescent="0.25">
      <c r="B40" s="29"/>
      <c r="C40" s="29"/>
      <c r="D40" s="29"/>
      <c r="E40" s="29"/>
      <c r="F40" s="29"/>
    </row>
    <row r="41" spans="2:14" x14ac:dyDescent="0.25">
      <c r="B41" s="29"/>
      <c r="C41" s="29"/>
      <c r="D41" s="29"/>
      <c r="E41" s="29"/>
      <c r="F41" s="29"/>
    </row>
  </sheetData>
  <mergeCells count="1">
    <mergeCell ref="B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opLeftCell="A13" zoomScaleNormal="100" workbookViewId="0">
      <selection activeCell="K13" sqref="K1:L1048576"/>
    </sheetView>
  </sheetViews>
  <sheetFormatPr defaultRowHeight="15" x14ac:dyDescent="0.25"/>
  <cols>
    <col min="2" max="2" width="27.28515625" customWidth="1"/>
    <col min="3" max="4" width="10.28515625" customWidth="1"/>
    <col min="5" max="5" width="14.42578125" customWidth="1"/>
    <col min="6" max="6" width="10.140625" customWidth="1"/>
    <col min="7" max="7" width="11.7109375" customWidth="1"/>
    <col min="11" max="11" width="27.28515625" hidden="1" customWidth="1"/>
    <col min="12" max="12" width="39.5703125" hidden="1" customWidth="1"/>
  </cols>
  <sheetData>
    <row r="1" spans="1:12" ht="62.25" customHeight="1" x14ac:dyDescent="0.25">
      <c r="H1" s="1" t="s">
        <v>0</v>
      </c>
      <c r="I1" s="2"/>
    </row>
    <row r="2" spans="1:12" ht="23.25" x14ac:dyDescent="0.35">
      <c r="A2" s="123" t="s">
        <v>1</v>
      </c>
      <c r="B2" s="123"/>
      <c r="C2" s="123"/>
      <c r="D2" s="123"/>
      <c r="E2" s="123"/>
      <c r="F2" s="123"/>
      <c r="G2" s="123"/>
      <c r="I2" s="2"/>
      <c r="K2" s="124" t="s">
        <v>2</v>
      </c>
      <c r="L2" s="124"/>
    </row>
    <row r="3" spans="1:12" ht="18.75" x14ac:dyDescent="0.3">
      <c r="A3" s="3" t="s">
        <v>3</v>
      </c>
      <c r="B3" s="4"/>
      <c r="C3" s="5"/>
      <c r="D3" s="6"/>
      <c r="E3" s="4"/>
      <c r="F3" s="4"/>
      <c r="G3" s="5"/>
      <c r="H3" s="7"/>
      <c r="I3" s="2"/>
    </row>
    <row r="4" spans="1:12" x14ac:dyDescent="0.25">
      <c r="A4" s="8" t="s">
        <v>4</v>
      </c>
      <c r="B4" s="9"/>
      <c r="C4" s="10"/>
      <c r="E4" s="9" t="s">
        <v>79</v>
      </c>
      <c r="F4" s="9"/>
      <c r="G4" s="10"/>
      <c r="H4" s="7"/>
      <c r="I4" s="2"/>
      <c r="K4" s="11" t="s">
        <v>5</v>
      </c>
      <c r="L4" s="11" t="s">
        <v>6</v>
      </c>
    </row>
    <row r="5" spans="1:12" x14ac:dyDescent="0.25">
      <c r="A5" s="8" t="s">
        <v>7</v>
      </c>
      <c r="B5" s="9"/>
      <c r="C5" s="10"/>
      <c r="E5" s="9" t="s">
        <v>81</v>
      </c>
      <c r="F5" s="9"/>
      <c r="G5" s="10"/>
      <c r="H5" s="7"/>
      <c r="I5" s="2"/>
      <c r="K5" s="12" t="s">
        <v>8</v>
      </c>
      <c r="L5" s="12" t="s">
        <v>9</v>
      </c>
    </row>
    <row r="6" spans="1:12" x14ac:dyDescent="0.25">
      <c r="A6" s="8" t="s">
        <v>10</v>
      </c>
      <c r="B6" s="9"/>
      <c r="C6" s="10"/>
      <c r="E6" s="9" t="s">
        <v>11</v>
      </c>
      <c r="F6" s="9"/>
      <c r="G6" s="10"/>
      <c r="H6" s="7"/>
      <c r="I6" s="2"/>
      <c r="K6" s="12" t="s">
        <v>12</v>
      </c>
      <c r="L6" s="12" t="s">
        <v>13</v>
      </c>
    </row>
    <row r="7" spans="1:12" x14ac:dyDescent="0.25">
      <c r="A7" s="8" t="s">
        <v>14</v>
      </c>
      <c r="B7" s="9"/>
      <c r="C7" s="10"/>
      <c r="E7" s="9" t="s">
        <v>15</v>
      </c>
      <c r="F7" s="9"/>
      <c r="G7" s="10"/>
      <c r="H7" s="7"/>
      <c r="I7" s="2"/>
      <c r="K7" s="12" t="s">
        <v>16</v>
      </c>
      <c r="L7" s="12" t="s">
        <v>13</v>
      </c>
    </row>
    <row r="8" spans="1:12" x14ac:dyDescent="0.25">
      <c r="A8" s="13" t="s">
        <v>17</v>
      </c>
      <c r="B8" s="14"/>
      <c r="C8" s="15"/>
      <c r="D8" s="13"/>
      <c r="E8" s="14"/>
      <c r="F8" s="14"/>
      <c r="G8" s="15"/>
      <c r="H8" s="7"/>
      <c r="I8" s="2"/>
      <c r="K8" s="12" t="s">
        <v>18</v>
      </c>
      <c r="L8" s="12" t="s">
        <v>19</v>
      </c>
    </row>
    <row r="9" spans="1:12" ht="15" customHeight="1" x14ac:dyDescent="0.25">
      <c r="A9" s="8" t="s">
        <v>20</v>
      </c>
      <c r="B9" s="9"/>
      <c r="C9" s="9"/>
      <c r="D9" s="9"/>
      <c r="E9" s="9"/>
      <c r="F9" s="9"/>
      <c r="G9" s="10"/>
      <c r="H9" s="7"/>
      <c r="I9" s="2"/>
      <c r="K9" s="125" t="s">
        <v>21</v>
      </c>
      <c r="L9" s="128" t="s">
        <v>22</v>
      </c>
    </row>
    <row r="10" spans="1:12" x14ac:dyDescent="0.25">
      <c r="A10" s="8" t="s">
        <v>23</v>
      </c>
      <c r="B10" s="9"/>
      <c r="C10" s="9"/>
      <c r="D10" s="9"/>
      <c r="E10" s="9"/>
      <c r="F10" s="9"/>
      <c r="G10" s="10"/>
      <c r="H10" s="7"/>
      <c r="I10" s="2"/>
      <c r="K10" s="126"/>
      <c r="L10" s="129"/>
    </row>
    <row r="11" spans="1:12" x14ac:dyDescent="0.25">
      <c r="A11" s="8" t="s">
        <v>24</v>
      </c>
      <c r="B11" s="9"/>
      <c r="C11" s="9"/>
      <c r="D11" s="9"/>
      <c r="E11" s="9"/>
      <c r="F11" s="9"/>
      <c r="G11" s="10"/>
      <c r="H11" s="7"/>
      <c r="I11" s="2"/>
      <c r="K11" s="126"/>
      <c r="L11" s="129"/>
    </row>
    <row r="12" spans="1:12" x14ac:dyDescent="0.25">
      <c r="A12" s="8" t="s">
        <v>25</v>
      </c>
      <c r="B12" s="9"/>
      <c r="C12" s="9"/>
      <c r="D12" s="9"/>
      <c r="E12" s="9"/>
      <c r="F12" s="9"/>
      <c r="G12" s="10"/>
      <c r="H12" s="7"/>
      <c r="I12" s="2"/>
      <c r="K12" s="127"/>
      <c r="L12" s="130"/>
    </row>
    <row r="13" spans="1:12" x14ac:dyDescent="0.25">
      <c r="A13" s="8" t="s">
        <v>26</v>
      </c>
      <c r="B13" s="9"/>
      <c r="C13" s="9"/>
      <c r="D13" s="9"/>
      <c r="E13" s="9"/>
      <c r="F13" s="9"/>
      <c r="G13" s="10"/>
      <c r="H13" s="7"/>
      <c r="I13" s="2"/>
      <c r="K13" s="16" t="s">
        <v>27</v>
      </c>
      <c r="L13" s="17" t="s">
        <v>28</v>
      </c>
    </row>
    <row r="14" spans="1:12" x14ac:dyDescent="0.25">
      <c r="A14" s="18" t="s">
        <v>29</v>
      </c>
      <c r="B14" s="18" t="s">
        <v>30</v>
      </c>
      <c r="C14" s="18" t="s">
        <v>31</v>
      </c>
      <c r="D14" s="18" t="s">
        <v>32</v>
      </c>
      <c r="E14" s="18" t="s">
        <v>33</v>
      </c>
      <c r="F14" s="18" t="s">
        <v>34</v>
      </c>
      <c r="G14" s="18" t="s">
        <v>35</v>
      </c>
      <c r="I14" s="2"/>
      <c r="K14" s="12" t="s">
        <v>36</v>
      </c>
      <c r="L14" s="17" t="s">
        <v>37</v>
      </c>
    </row>
    <row r="15" spans="1:12" ht="30" x14ac:dyDescent="0.25">
      <c r="A15" s="19">
        <v>1</v>
      </c>
      <c r="B15" s="20" t="s">
        <v>82</v>
      </c>
      <c r="C15" s="18">
        <v>9987</v>
      </c>
      <c r="D15" s="18">
        <v>2000</v>
      </c>
      <c r="E15" s="18" t="s">
        <v>38</v>
      </c>
      <c r="F15" s="18">
        <v>2.5</v>
      </c>
      <c r="G15" s="21">
        <f>D15*F15</f>
        <v>5000</v>
      </c>
      <c r="I15" s="2"/>
      <c r="K15" s="16" t="s">
        <v>39</v>
      </c>
      <c r="L15" s="16" t="s">
        <v>40</v>
      </c>
    </row>
    <row r="16" spans="1:12" x14ac:dyDescent="0.25">
      <c r="A16" s="12"/>
      <c r="B16" s="12" t="s">
        <v>41</v>
      </c>
      <c r="C16" s="12"/>
      <c r="D16" s="12"/>
      <c r="E16" s="12"/>
      <c r="F16" s="12"/>
      <c r="G16" s="21">
        <f>SUM(G15)</f>
        <v>5000</v>
      </c>
      <c r="I16" s="2"/>
      <c r="K16" s="12" t="s">
        <v>42</v>
      </c>
      <c r="L16" s="12" t="s">
        <v>43</v>
      </c>
    </row>
    <row r="17" spans="1:12" x14ac:dyDescent="0.25">
      <c r="A17" s="12"/>
      <c r="B17" s="12" t="s">
        <v>44</v>
      </c>
      <c r="C17" s="12"/>
      <c r="D17" s="12"/>
      <c r="E17" s="12"/>
      <c r="F17" s="12"/>
      <c r="G17" s="21">
        <f>G16*9%</f>
        <v>450</v>
      </c>
      <c r="I17" s="2"/>
      <c r="K17" s="12" t="s">
        <v>45</v>
      </c>
      <c r="L17" s="12" t="s">
        <v>46</v>
      </c>
    </row>
    <row r="18" spans="1:12" x14ac:dyDescent="0.25">
      <c r="A18" s="12"/>
      <c r="B18" s="12" t="s">
        <v>47</v>
      </c>
      <c r="C18" s="12"/>
      <c r="D18" s="12"/>
      <c r="E18" s="12"/>
      <c r="F18" s="12"/>
      <c r="G18" s="21">
        <f>G16*9%</f>
        <v>450</v>
      </c>
      <c r="I18" s="2"/>
      <c r="K18" s="12" t="s">
        <v>48</v>
      </c>
      <c r="L18" s="12" t="s">
        <v>49</v>
      </c>
    </row>
    <row r="19" spans="1:12" x14ac:dyDescent="0.25">
      <c r="A19" s="12"/>
      <c r="B19" s="12" t="s">
        <v>50</v>
      </c>
      <c r="C19" s="12"/>
      <c r="D19" s="12"/>
      <c r="E19" s="12"/>
      <c r="F19" s="12"/>
      <c r="G19" s="22">
        <f>SUM(G16:G18)</f>
        <v>5900</v>
      </c>
      <c r="I19" s="2"/>
      <c r="K19" s="12" t="s">
        <v>51</v>
      </c>
      <c r="L19" s="12" t="s">
        <v>52</v>
      </c>
    </row>
    <row r="20" spans="1:12" x14ac:dyDescent="0.25">
      <c r="A20" s="12"/>
      <c r="B20" s="12" t="s">
        <v>53</v>
      </c>
      <c r="C20" s="12"/>
      <c r="D20" s="12"/>
      <c r="E20" s="12"/>
      <c r="F20" s="12"/>
      <c r="G20" s="22">
        <v>0</v>
      </c>
      <c r="I20" s="2"/>
      <c r="K20" s="11" t="s">
        <v>54</v>
      </c>
      <c r="L20" s="12"/>
    </row>
    <row r="21" spans="1:12" ht="15" customHeight="1" x14ac:dyDescent="0.25">
      <c r="A21" s="12"/>
      <c r="B21" s="12" t="s">
        <v>55</v>
      </c>
      <c r="C21" s="12"/>
      <c r="D21" s="12"/>
      <c r="E21" s="12"/>
      <c r="F21" s="12"/>
      <c r="G21" s="22">
        <v>5900</v>
      </c>
      <c r="I21" s="2"/>
      <c r="K21" s="131" t="s">
        <v>56</v>
      </c>
      <c r="L21" s="134"/>
    </row>
    <row r="22" spans="1:12" x14ac:dyDescent="0.25">
      <c r="I22" s="2"/>
      <c r="K22" s="132"/>
      <c r="L22" s="135"/>
    </row>
    <row r="23" spans="1:12" x14ac:dyDescent="0.25">
      <c r="B23" s="23" t="s">
        <v>57</v>
      </c>
      <c r="I23" s="2"/>
      <c r="K23" s="132"/>
      <c r="L23" s="135"/>
    </row>
    <row r="24" spans="1:12" s="25" customFormat="1" ht="30" x14ac:dyDescent="0.25">
      <c r="A24" s="137" t="s">
        <v>30</v>
      </c>
      <c r="B24" s="138"/>
      <c r="C24" s="139" t="s">
        <v>58</v>
      </c>
      <c r="D24" s="138"/>
      <c r="E24" s="24" t="s">
        <v>59</v>
      </c>
      <c r="F24" s="139" t="s">
        <v>60</v>
      </c>
      <c r="G24" s="138"/>
      <c r="I24" s="26"/>
      <c r="K24" s="132"/>
      <c r="L24" s="135"/>
    </row>
    <row r="25" spans="1:12" x14ac:dyDescent="0.25">
      <c r="A25" s="140" t="s">
        <v>61</v>
      </c>
      <c r="B25" s="141"/>
      <c r="C25" s="142"/>
      <c r="D25" s="143"/>
      <c r="E25" s="27"/>
      <c r="F25" s="142"/>
      <c r="G25" s="143"/>
      <c r="I25" s="2"/>
      <c r="K25" s="132"/>
      <c r="L25" s="135"/>
    </row>
    <row r="26" spans="1:12" x14ac:dyDescent="0.25">
      <c r="B26" s="23" t="s">
        <v>62</v>
      </c>
      <c r="I26" s="2"/>
      <c r="K26" s="132"/>
      <c r="L26" s="135"/>
    </row>
    <row r="27" spans="1:12" s="25" customFormat="1" ht="30" x14ac:dyDescent="0.25">
      <c r="A27" s="137" t="s">
        <v>30</v>
      </c>
      <c r="B27" s="138"/>
      <c r="C27" s="139" t="s">
        <v>63</v>
      </c>
      <c r="D27" s="138"/>
      <c r="E27" s="24" t="s">
        <v>64</v>
      </c>
      <c r="F27" s="139" t="s">
        <v>62</v>
      </c>
      <c r="G27" s="138"/>
      <c r="I27" s="26"/>
      <c r="K27" s="133"/>
      <c r="L27" s="136"/>
    </row>
    <row r="28" spans="1:12" x14ac:dyDescent="0.25">
      <c r="A28" s="140" t="s">
        <v>61</v>
      </c>
      <c r="B28" s="141"/>
      <c r="C28" s="142">
        <f>'Ledger-ViewVersion_back'!F15+'Ledger-ViewVersion_back'!F16</f>
        <v>5932.0547945205481</v>
      </c>
      <c r="D28" s="143"/>
      <c r="E28" s="27">
        <f>G21</f>
        <v>5900</v>
      </c>
      <c r="F28" s="142">
        <f>C28+E28</f>
        <v>11832.054794520547</v>
      </c>
      <c r="G28" s="143"/>
      <c r="I28" s="2"/>
      <c r="K28" s="145" t="s">
        <v>65</v>
      </c>
      <c r="L28" s="148" t="s">
        <v>66</v>
      </c>
    </row>
    <row r="29" spans="1:12" x14ac:dyDescent="0.25">
      <c r="A29" s="28"/>
      <c r="B29" s="28"/>
      <c r="C29" s="28"/>
      <c r="D29" s="28"/>
      <c r="E29" s="29"/>
      <c r="F29" s="30"/>
      <c r="G29" s="30"/>
      <c r="I29" s="2"/>
      <c r="K29" s="146"/>
      <c r="L29" s="149"/>
    </row>
    <row r="30" spans="1:12" x14ac:dyDescent="0.25">
      <c r="F30" s="151" t="s">
        <v>67</v>
      </c>
      <c r="G30" s="151"/>
      <c r="I30" s="2"/>
      <c r="K30" s="146"/>
      <c r="L30" s="149"/>
    </row>
    <row r="31" spans="1:12" ht="53.25" customHeight="1" x14ac:dyDescent="0.25">
      <c r="A31" s="152" t="s">
        <v>68</v>
      </c>
      <c r="B31" s="152"/>
      <c r="C31" s="152"/>
      <c r="D31" s="152"/>
      <c r="E31" s="152"/>
      <c r="I31" s="2"/>
      <c r="K31" s="146"/>
      <c r="L31" s="149"/>
    </row>
    <row r="32" spans="1:12" ht="34.5" customHeight="1" x14ac:dyDescent="0.25">
      <c r="A32" s="152" t="s">
        <v>69</v>
      </c>
      <c r="B32" s="152"/>
      <c r="C32" s="152"/>
      <c r="D32" s="152"/>
      <c r="E32" s="152"/>
      <c r="I32" s="2"/>
      <c r="K32" s="146"/>
      <c r="L32" s="149"/>
    </row>
    <row r="33" spans="1:12" x14ac:dyDescent="0.25">
      <c r="I33" s="2"/>
      <c r="K33" s="147"/>
      <c r="L33" s="150"/>
    </row>
    <row r="34" spans="1:12" x14ac:dyDescent="0.25">
      <c r="I34" s="2"/>
    </row>
    <row r="35" spans="1:12" x14ac:dyDescent="0.25">
      <c r="A35" t="s">
        <v>70</v>
      </c>
      <c r="I35" s="2"/>
    </row>
    <row r="36" spans="1:12" x14ac:dyDescent="0.25">
      <c r="I36" s="2"/>
    </row>
    <row r="37" spans="1:12" x14ac:dyDescent="0.25">
      <c r="A37" t="s">
        <v>71</v>
      </c>
      <c r="I37" s="2"/>
    </row>
    <row r="38" spans="1:12" ht="24" customHeight="1" thickBot="1" x14ac:dyDescent="0.3">
      <c r="A38" s="153" t="s">
        <v>72</v>
      </c>
      <c r="B38" s="153"/>
      <c r="C38" s="153"/>
      <c r="D38" s="153"/>
      <c r="E38" s="153"/>
      <c r="F38" s="153"/>
      <c r="G38" s="153"/>
      <c r="I38" s="2"/>
    </row>
    <row r="39" spans="1:12" x14ac:dyDescent="0.25">
      <c r="A39" s="32"/>
      <c r="B39" s="32"/>
      <c r="C39" s="32"/>
      <c r="D39" s="32"/>
      <c r="E39" s="32"/>
      <c r="F39" s="32"/>
      <c r="G39" s="32"/>
      <c r="I39" s="2"/>
    </row>
    <row r="40" spans="1:12" ht="15.75" x14ac:dyDescent="0.25">
      <c r="A40" s="144" t="s">
        <v>73</v>
      </c>
      <c r="B40" s="144"/>
      <c r="C40" s="144"/>
      <c r="D40" s="144"/>
      <c r="E40" s="144"/>
      <c r="F40" s="144"/>
      <c r="G40" s="144"/>
      <c r="I40" s="2"/>
    </row>
    <row r="41" spans="1:12" ht="15.75" x14ac:dyDescent="0.25">
      <c r="A41" s="144" t="s">
        <v>74</v>
      </c>
      <c r="B41" s="144"/>
      <c r="C41" s="144"/>
      <c r="D41" s="144"/>
      <c r="E41" s="144"/>
      <c r="F41" s="144"/>
      <c r="G41" s="144"/>
      <c r="I41" s="2"/>
    </row>
    <row r="42" spans="1:12" x14ac:dyDescent="0.25">
      <c r="A42" t="s">
        <v>75</v>
      </c>
      <c r="C42" t="s">
        <v>76</v>
      </c>
      <c r="F42" t="s">
        <v>77</v>
      </c>
      <c r="I42" s="2"/>
    </row>
    <row r="43" spans="1:12" ht="15.75" thickBot="1" x14ac:dyDescent="0.3">
      <c r="A43" s="33"/>
      <c r="B43" s="33"/>
      <c r="C43" s="33"/>
      <c r="D43" s="33"/>
      <c r="E43" s="33"/>
      <c r="F43" s="33"/>
      <c r="G43" s="33"/>
      <c r="I43" s="2"/>
    </row>
  </sheetData>
  <mergeCells count="26">
    <mergeCell ref="A40:G40"/>
    <mergeCell ref="A41:G41"/>
    <mergeCell ref="K28:K33"/>
    <mergeCell ref="L28:L33"/>
    <mergeCell ref="F30:G30"/>
    <mergeCell ref="A31:E31"/>
    <mergeCell ref="A32:E32"/>
    <mergeCell ref="A38:G38"/>
    <mergeCell ref="A28:B28"/>
    <mergeCell ref="C28:D28"/>
    <mergeCell ref="F28:G28"/>
    <mergeCell ref="A2:G2"/>
    <mergeCell ref="K2:L2"/>
    <mergeCell ref="K9:K12"/>
    <mergeCell ref="L9:L12"/>
    <mergeCell ref="K21:K27"/>
    <mergeCell ref="L21:L27"/>
    <mergeCell ref="A24:B24"/>
    <mergeCell ref="C24:D24"/>
    <mergeCell ref="F24:G24"/>
    <mergeCell ref="A25:B25"/>
    <mergeCell ref="C25:D25"/>
    <mergeCell ref="F25:G25"/>
    <mergeCell ref="A27:B27"/>
    <mergeCell ref="C27:D27"/>
    <mergeCell ref="F27:G27"/>
  </mergeCells>
  <hyperlinks>
    <hyperlink ref="H1" location="'CAM Invoice'!A1" display="Back"/>
  </hyperlinks>
  <pageMargins left="0.7" right="0.36" top="0.5" bottom="0.43"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zoomScaleNormal="100" workbookViewId="0">
      <selection activeCell="K13" sqref="K1:L1048576"/>
    </sheetView>
  </sheetViews>
  <sheetFormatPr defaultRowHeight="15" x14ac:dyDescent="0.25"/>
  <cols>
    <col min="2" max="2" width="27.28515625" customWidth="1"/>
    <col min="3" max="4" width="10.28515625" customWidth="1"/>
    <col min="5" max="5" width="14.42578125" customWidth="1"/>
    <col min="6" max="6" width="10.140625" customWidth="1"/>
    <col min="7" max="7" width="11.7109375" customWidth="1"/>
    <col min="11" max="11" width="27.28515625" hidden="1" customWidth="1"/>
    <col min="12" max="12" width="39.5703125" hidden="1" customWidth="1"/>
  </cols>
  <sheetData>
    <row r="1" spans="1:12" ht="62.25" customHeight="1" x14ac:dyDescent="0.25">
      <c r="H1" s="1" t="s">
        <v>0</v>
      </c>
      <c r="I1" s="2"/>
    </row>
    <row r="2" spans="1:12" ht="23.25" x14ac:dyDescent="0.35">
      <c r="A2" s="123" t="s">
        <v>1</v>
      </c>
      <c r="B2" s="123"/>
      <c r="C2" s="123"/>
      <c r="D2" s="123"/>
      <c r="E2" s="123"/>
      <c r="F2" s="123"/>
      <c r="G2" s="123"/>
      <c r="I2" s="2"/>
      <c r="K2" s="124" t="s">
        <v>2</v>
      </c>
      <c r="L2" s="124"/>
    </row>
    <row r="3" spans="1:12" ht="18.75" x14ac:dyDescent="0.3">
      <c r="A3" s="3" t="s">
        <v>3</v>
      </c>
      <c r="B3" s="4"/>
      <c r="C3" s="5"/>
      <c r="D3" s="6"/>
      <c r="E3" s="4"/>
      <c r="F3" s="4"/>
      <c r="G3" s="5"/>
      <c r="H3" s="7"/>
      <c r="I3" s="2"/>
    </row>
    <row r="4" spans="1:12" x14ac:dyDescent="0.25">
      <c r="A4" s="8" t="s">
        <v>4</v>
      </c>
      <c r="B4" s="9"/>
      <c r="C4" s="10"/>
      <c r="E4" s="9" t="s">
        <v>79</v>
      </c>
      <c r="F4" s="9"/>
      <c r="G4" s="10"/>
      <c r="H4" s="7"/>
      <c r="I4" s="2"/>
      <c r="K4" s="11" t="s">
        <v>5</v>
      </c>
      <c r="L4" s="11" t="s">
        <v>6</v>
      </c>
    </row>
    <row r="5" spans="1:12" x14ac:dyDescent="0.25">
      <c r="A5" s="8" t="s">
        <v>7</v>
      </c>
      <c r="B5" s="9"/>
      <c r="C5" s="10"/>
      <c r="E5" s="9" t="s">
        <v>83</v>
      </c>
      <c r="F5" s="9"/>
      <c r="G5" s="10"/>
      <c r="H5" s="7"/>
      <c r="I5" s="2"/>
      <c r="K5" s="12" t="s">
        <v>8</v>
      </c>
      <c r="L5" s="12" t="s">
        <v>9</v>
      </c>
    </row>
    <row r="6" spans="1:12" x14ac:dyDescent="0.25">
      <c r="A6" s="8" t="s">
        <v>10</v>
      </c>
      <c r="B6" s="9"/>
      <c r="C6" s="10"/>
      <c r="E6" s="9" t="s">
        <v>11</v>
      </c>
      <c r="F6" s="9"/>
      <c r="G6" s="10"/>
      <c r="H6" s="7"/>
      <c r="I6" s="2"/>
      <c r="K6" s="12" t="s">
        <v>12</v>
      </c>
      <c r="L6" s="12" t="s">
        <v>13</v>
      </c>
    </row>
    <row r="7" spans="1:12" x14ac:dyDescent="0.25">
      <c r="A7" s="8" t="s">
        <v>14</v>
      </c>
      <c r="B7" s="9"/>
      <c r="C7" s="10"/>
      <c r="E7" s="9" t="s">
        <v>15</v>
      </c>
      <c r="F7" s="9"/>
      <c r="G7" s="10"/>
      <c r="H7" s="7"/>
      <c r="I7" s="2"/>
      <c r="K7" s="12" t="s">
        <v>16</v>
      </c>
      <c r="L7" s="12" t="s">
        <v>13</v>
      </c>
    </row>
    <row r="8" spans="1:12" x14ac:dyDescent="0.25">
      <c r="A8" s="13" t="s">
        <v>17</v>
      </c>
      <c r="B8" s="14"/>
      <c r="C8" s="15"/>
      <c r="D8" s="13"/>
      <c r="E8" s="14"/>
      <c r="F8" s="14"/>
      <c r="G8" s="15"/>
      <c r="H8" s="7"/>
      <c r="I8" s="2"/>
      <c r="K8" s="12" t="s">
        <v>18</v>
      </c>
      <c r="L8" s="12" t="s">
        <v>19</v>
      </c>
    </row>
    <row r="9" spans="1:12" ht="15" customHeight="1" x14ac:dyDescent="0.25">
      <c r="A9" s="8" t="s">
        <v>20</v>
      </c>
      <c r="B9" s="9"/>
      <c r="C9" s="9"/>
      <c r="D9" s="9"/>
      <c r="E9" s="9"/>
      <c r="F9" s="9"/>
      <c r="G9" s="10"/>
      <c r="H9" s="7"/>
      <c r="I9" s="2"/>
      <c r="K9" s="125" t="s">
        <v>21</v>
      </c>
      <c r="L9" s="128" t="s">
        <v>22</v>
      </c>
    </row>
    <row r="10" spans="1:12" x14ac:dyDescent="0.25">
      <c r="A10" s="8" t="s">
        <v>23</v>
      </c>
      <c r="B10" s="9"/>
      <c r="C10" s="9"/>
      <c r="D10" s="9"/>
      <c r="E10" s="9"/>
      <c r="F10" s="9"/>
      <c r="G10" s="10"/>
      <c r="H10" s="7"/>
      <c r="I10" s="2"/>
      <c r="K10" s="126"/>
      <c r="L10" s="129"/>
    </row>
    <row r="11" spans="1:12" x14ac:dyDescent="0.25">
      <c r="A11" s="8" t="s">
        <v>24</v>
      </c>
      <c r="B11" s="9"/>
      <c r="C11" s="9"/>
      <c r="D11" s="9"/>
      <c r="E11" s="9"/>
      <c r="F11" s="9"/>
      <c r="G11" s="10"/>
      <c r="H11" s="7"/>
      <c r="I11" s="2"/>
      <c r="K11" s="126"/>
      <c r="L11" s="129"/>
    </row>
    <row r="12" spans="1:12" x14ac:dyDescent="0.25">
      <c r="A12" s="8" t="s">
        <v>25</v>
      </c>
      <c r="B12" s="9"/>
      <c r="C12" s="9"/>
      <c r="D12" s="9"/>
      <c r="E12" s="9"/>
      <c r="F12" s="9"/>
      <c r="G12" s="10"/>
      <c r="H12" s="7"/>
      <c r="I12" s="2"/>
      <c r="K12" s="127"/>
      <c r="L12" s="130"/>
    </row>
    <row r="13" spans="1:12" x14ac:dyDescent="0.25">
      <c r="A13" s="8" t="s">
        <v>26</v>
      </c>
      <c r="B13" s="9"/>
      <c r="C13" s="9"/>
      <c r="D13" s="9"/>
      <c r="E13" s="9"/>
      <c r="F13" s="9"/>
      <c r="G13" s="10"/>
      <c r="H13" s="7"/>
      <c r="I13" s="2"/>
      <c r="K13" s="16" t="s">
        <v>27</v>
      </c>
      <c r="L13" s="17" t="s">
        <v>28</v>
      </c>
    </row>
    <row r="14" spans="1:12" x14ac:dyDescent="0.25">
      <c r="A14" s="18" t="s">
        <v>29</v>
      </c>
      <c r="B14" s="18" t="s">
        <v>30</v>
      </c>
      <c r="C14" s="18" t="s">
        <v>31</v>
      </c>
      <c r="D14" s="18" t="s">
        <v>32</v>
      </c>
      <c r="E14" s="18" t="s">
        <v>33</v>
      </c>
      <c r="F14" s="18" t="s">
        <v>34</v>
      </c>
      <c r="G14" s="18" t="s">
        <v>35</v>
      </c>
      <c r="I14" s="2"/>
      <c r="K14" s="12" t="s">
        <v>36</v>
      </c>
      <c r="L14" s="17" t="s">
        <v>37</v>
      </c>
    </row>
    <row r="15" spans="1:12" ht="30" x14ac:dyDescent="0.25">
      <c r="A15" s="19">
        <v>1</v>
      </c>
      <c r="B15" s="20" t="s">
        <v>84</v>
      </c>
      <c r="C15" s="18">
        <v>9987</v>
      </c>
      <c r="D15" s="18">
        <v>2000</v>
      </c>
      <c r="E15" s="18" t="s">
        <v>38</v>
      </c>
      <c r="F15" s="18">
        <v>2.5</v>
      </c>
      <c r="G15" s="21">
        <f>D15*F15</f>
        <v>5000</v>
      </c>
      <c r="I15" s="2"/>
      <c r="K15" s="16" t="s">
        <v>39</v>
      </c>
      <c r="L15" s="16" t="s">
        <v>40</v>
      </c>
    </row>
    <row r="16" spans="1:12" x14ac:dyDescent="0.25">
      <c r="A16" s="12"/>
      <c r="B16" s="12" t="s">
        <v>41</v>
      </c>
      <c r="C16" s="12"/>
      <c r="D16" s="12"/>
      <c r="E16" s="12"/>
      <c r="F16" s="12"/>
      <c r="G16" s="21">
        <f>SUM(G15)</f>
        <v>5000</v>
      </c>
      <c r="I16" s="2"/>
      <c r="K16" s="12" t="s">
        <v>42</v>
      </c>
      <c r="L16" s="12" t="s">
        <v>43</v>
      </c>
    </row>
    <row r="17" spans="1:12" x14ac:dyDescent="0.25">
      <c r="A17" s="12"/>
      <c r="B17" s="12" t="s">
        <v>44</v>
      </c>
      <c r="C17" s="12"/>
      <c r="D17" s="12"/>
      <c r="E17" s="12"/>
      <c r="F17" s="12"/>
      <c r="G17" s="21">
        <f>G16*9%</f>
        <v>450</v>
      </c>
      <c r="I17" s="2"/>
      <c r="K17" s="12" t="s">
        <v>45</v>
      </c>
      <c r="L17" s="12" t="s">
        <v>46</v>
      </c>
    </row>
    <row r="18" spans="1:12" x14ac:dyDescent="0.25">
      <c r="A18" s="12"/>
      <c r="B18" s="12" t="s">
        <v>47</v>
      </c>
      <c r="C18" s="12"/>
      <c r="D18" s="12"/>
      <c r="E18" s="12"/>
      <c r="F18" s="12"/>
      <c r="G18" s="21">
        <f>G16*9%</f>
        <v>450</v>
      </c>
      <c r="I18" s="2"/>
      <c r="K18" s="12" t="s">
        <v>48</v>
      </c>
      <c r="L18" s="12" t="s">
        <v>49</v>
      </c>
    </row>
    <row r="19" spans="1:12" x14ac:dyDescent="0.25">
      <c r="A19" s="12"/>
      <c r="B19" s="12" t="s">
        <v>50</v>
      </c>
      <c r="C19" s="12"/>
      <c r="D19" s="12"/>
      <c r="E19" s="12"/>
      <c r="F19" s="12"/>
      <c r="G19" s="22">
        <f>SUM(G16:G18)</f>
        <v>5900</v>
      </c>
      <c r="I19" s="2"/>
      <c r="K19" s="12" t="s">
        <v>51</v>
      </c>
      <c r="L19" s="12" t="s">
        <v>52</v>
      </c>
    </row>
    <row r="20" spans="1:12" x14ac:dyDescent="0.25">
      <c r="A20" s="12"/>
      <c r="B20" s="12" t="s">
        <v>53</v>
      </c>
      <c r="C20" s="12"/>
      <c r="D20" s="12"/>
      <c r="E20" s="12"/>
      <c r="F20" s="12"/>
      <c r="G20" s="22">
        <v>0</v>
      </c>
      <c r="I20" s="2"/>
      <c r="K20" s="11" t="s">
        <v>54</v>
      </c>
      <c r="L20" s="12"/>
    </row>
    <row r="21" spans="1:12" ht="15" customHeight="1" x14ac:dyDescent="0.25">
      <c r="A21" s="12"/>
      <c r="B21" s="12" t="s">
        <v>55</v>
      </c>
      <c r="C21" s="12"/>
      <c r="D21" s="12"/>
      <c r="E21" s="12"/>
      <c r="F21" s="12"/>
      <c r="G21" s="22">
        <v>5900</v>
      </c>
      <c r="I21" s="2"/>
      <c r="K21" s="131" t="s">
        <v>56</v>
      </c>
      <c r="L21" s="134"/>
    </row>
    <row r="22" spans="1:12" x14ac:dyDescent="0.25">
      <c r="I22" s="2"/>
      <c r="K22" s="132"/>
      <c r="L22" s="135"/>
    </row>
    <row r="23" spans="1:12" x14ac:dyDescent="0.25">
      <c r="B23" s="23" t="s">
        <v>57</v>
      </c>
      <c r="I23" s="2"/>
      <c r="K23" s="132"/>
      <c r="L23" s="135"/>
    </row>
    <row r="24" spans="1:12" s="25" customFormat="1" ht="30" x14ac:dyDescent="0.25">
      <c r="A24" s="137" t="s">
        <v>30</v>
      </c>
      <c r="B24" s="138"/>
      <c r="C24" s="139" t="s">
        <v>58</v>
      </c>
      <c r="D24" s="138"/>
      <c r="E24" s="24" t="s">
        <v>59</v>
      </c>
      <c r="F24" s="139" t="s">
        <v>60</v>
      </c>
      <c r="G24" s="138"/>
      <c r="I24" s="26"/>
      <c r="K24" s="132"/>
      <c r="L24" s="135"/>
    </row>
    <row r="25" spans="1:12" x14ac:dyDescent="0.25">
      <c r="A25" s="140" t="s">
        <v>61</v>
      </c>
      <c r="B25" s="141"/>
      <c r="C25" s="142"/>
      <c r="D25" s="143"/>
      <c r="E25" s="27"/>
      <c r="F25" s="142"/>
      <c r="G25" s="143"/>
      <c r="I25" s="2"/>
      <c r="K25" s="132"/>
      <c r="L25" s="135"/>
    </row>
    <row r="26" spans="1:12" x14ac:dyDescent="0.25">
      <c r="B26" s="23" t="s">
        <v>62</v>
      </c>
      <c r="I26" s="2"/>
      <c r="K26" s="132"/>
      <c r="L26" s="135"/>
    </row>
    <row r="27" spans="1:12" s="25" customFormat="1" ht="30" x14ac:dyDescent="0.25">
      <c r="A27" s="137" t="s">
        <v>30</v>
      </c>
      <c r="B27" s="138"/>
      <c r="C27" s="139" t="s">
        <v>63</v>
      </c>
      <c r="D27" s="138"/>
      <c r="E27" s="24" t="s">
        <v>64</v>
      </c>
      <c r="F27" s="139" t="s">
        <v>62</v>
      </c>
      <c r="G27" s="138"/>
      <c r="I27" s="26"/>
      <c r="K27" s="133"/>
      <c r="L27" s="136"/>
    </row>
    <row r="28" spans="1:12" x14ac:dyDescent="0.25">
      <c r="A28" s="140" t="s">
        <v>61</v>
      </c>
      <c r="B28" s="141"/>
      <c r="C28" s="142">
        <f>'Ledger-ViewVersion_back'!F15+'Ledger-ViewVersion_back'!F16+'Ledger-ViewVersion_back'!F18+'Ledger-ViewVersion_back'!F19</f>
        <v>11980</v>
      </c>
      <c r="D28" s="143"/>
      <c r="E28" s="27">
        <f>G21</f>
        <v>5900</v>
      </c>
      <c r="F28" s="142">
        <f>C28+E28</f>
        <v>17880</v>
      </c>
      <c r="G28" s="143"/>
      <c r="I28" s="2"/>
      <c r="K28" s="145" t="s">
        <v>65</v>
      </c>
      <c r="L28" s="148" t="s">
        <v>66</v>
      </c>
    </row>
    <row r="29" spans="1:12" x14ac:dyDescent="0.25">
      <c r="A29" s="28"/>
      <c r="B29" s="28"/>
      <c r="C29" s="28"/>
      <c r="D29" s="28"/>
      <c r="E29" s="29"/>
      <c r="F29" s="30"/>
      <c r="G29" s="30"/>
      <c r="I29" s="2"/>
      <c r="K29" s="146"/>
      <c r="L29" s="149"/>
    </row>
    <row r="30" spans="1:12" x14ac:dyDescent="0.25">
      <c r="F30" s="151" t="s">
        <v>67</v>
      </c>
      <c r="G30" s="151"/>
      <c r="I30" s="2"/>
      <c r="K30" s="146"/>
      <c r="L30" s="149"/>
    </row>
    <row r="31" spans="1:12" ht="53.25" customHeight="1" x14ac:dyDescent="0.25">
      <c r="A31" s="152" t="s">
        <v>68</v>
      </c>
      <c r="B31" s="152"/>
      <c r="C31" s="152"/>
      <c r="D31" s="152"/>
      <c r="E31" s="152"/>
      <c r="I31" s="2"/>
      <c r="K31" s="146"/>
      <c r="L31" s="149"/>
    </row>
    <row r="32" spans="1:12" ht="34.5" customHeight="1" x14ac:dyDescent="0.25">
      <c r="A32" s="152" t="s">
        <v>69</v>
      </c>
      <c r="B32" s="152"/>
      <c r="C32" s="152"/>
      <c r="D32" s="152"/>
      <c r="E32" s="152"/>
      <c r="I32" s="2"/>
      <c r="K32" s="146"/>
      <c r="L32" s="149"/>
    </row>
    <row r="33" spans="1:12" x14ac:dyDescent="0.25">
      <c r="I33" s="2"/>
      <c r="K33" s="147"/>
      <c r="L33" s="150"/>
    </row>
    <row r="34" spans="1:12" x14ac:dyDescent="0.25">
      <c r="I34" s="2"/>
    </row>
    <row r="35" spans="1:12" x14ac:dyDescent="0.25">
      <c r="A35" t="s">
        <v>70</v>
      </c>
      <c r="I35" s="2"/>
    </row>
    <row r="36" spans="1:12" x14ac:dyDescent="0.25">
      <c r="I36" s="2"/>
    </row>
    <row r="37" spans="1:12" x14ac:dyDescent="0.25">
      <c r="A37" t="s">
        <v>71</v>
      </c>
      <c r="I37" s="2"/>
    </row>
    <row r="38" spans="1:12" ht="24" customHeight="1" thickBot="1" x14ac:dyDescent="0.3">
      <c r="A38" s="153" t="s">
        <v>72</v>
      </c>
      <c r="B38" s="153"/>
      <c r="C38" s="153"/>
      <c r="D38" s="153"/>
      <c r="E38" s="153"/>
      <c r="F38" s="153"/>
      <c r="G38" s="153"/>
      <c r="I38" s="2"/>
    </row>
    <row r="39" spans="1:12" x14ac:dyDescent="0.25">
      <c r="A39" s="32"/>
      <c r="B39" s="32"/>
      <c r="C39" s="32"/>
      <c r="D39" s="32"/>
      <c r="E39" s="32"/>
      <c r="F39" s="32"/>
      <c r="G39" s="32"/>
      <c r="I39" s="2"/>
    </row>
    <row r="40" spans="1:12" ht="15.75" x14ac:dyDescent="0.25">
      <c r="A40" s="144" t="s">
        <v>73</v>
      </c>
      <c r="B40" s="144"/>
      <c r="C40" s="144"/>
      <c r="D40" s="144"/>
      <c r="E40" s="144"/>
      <c r="F40" s="144"/>
      <c r="G40" s="144"/>
      <c r="I40" s="2"/>
    </row>
    <row r="41" spans="1:12" ht="15.75" x14ac:dyDescent="0.25">
      <c r="A41" s="144" t="s">
        <v>74</v>
      </c>
      <c r="B41" s="144"/>
      <c r="C41" s="144"/>
      <c r="D41" s="144"/>
      <c r="E41" s="144"/>
      <c r="F41" s="144"/>
      <c r="G41" s="144"/>
      <c r="I41" s="2"/>
    </row>
    <row r="42" spans="1:12" x14ac:dyDescent="0.25">
      <c r="A42" t="s">
        <v>75</v>
      </c>
      <c r="C42" t="s">
        <v>76</v>
      </c>
      <c r="F42" t="s">
        <v>77</v>
      </c>
      <c r="I42" s="2"/>
    </row>
    <row r="43" spans="1:12" ht="15.75" thickBot="1" x14ac:dyDescent="0.3">
      <c r="A43" s="33"/>
      <c r="B43" s="33"/>
      <c r="C43" s="33"/>
      <c r="D43" s="33"/>
      <c r="E43" s="33"/>
      <c r="F43" s="33"/>
      <c r="G43" s="33"/>
      <c r="I43" s="2"/>
    </row>
  </sheetData>
  <mergeCells count="26">
    <mergeCell ref="A40:G40"/>
    <mergeCell ref="A41:G41"/>
    <mergeCell ref="K28:K33"/>
    <mergeCell ref="L28:L33"/>
    <mergeCell ref="F30:G30"/>
    <mergeCell ref="A31:E31"/>
    <mergeCell ref="A32:E32"/>
    <mergeCell ref="A38:G38"/>
    <mergeCell ref="A28:B28"/>
    <mergeCell ref="C28:D28"/>
    <mergeCell ref="F28:G28"/>
    <mergeCell ref="A2:G2"/>
    <mergeCell ref="K2:L2"/>
    <mergeCell ref="K9:K12"/>
    <mergeCell ref="L9:L12"/>
    <mergeCell ref="K21:K27"/>
    <mergeCell ref="L21:L27"/>
    <mergeCell ref="A24:B24"/>
    <mergeCell ref="C24:D24"/>
    <mergeCell ref="F24:G24"/>
    <mergeCell ref="A25:B25"/>
    <mergeCell ref="C25:D25"/>
    <mergeCell ref="F25:G25"/>
    <mergeCell ref="A27:B27"/>
    <mergeCell ref="C27:D27"/>
    <mergeCell ref="F27:G27"/>
  </mergeCells>
  <hyperlinks>
    <hyperlink ref="H1" location="'CAM Invoice'!A1" display="Back"/>
  </hyperlinks>
  <pageMargins left="0.7" right="0.36" top="0.5" bottom="0.43"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zoomScaleNormal="100" workbookViewId="0">
      <selection activeCell="K9" sqref="K1:L1048576"/>
    </sheetView>
  </sheetViews>
  <sheetFormatPr defaultRowHeight="15" x14ac:dyDescent="0.25"/>
  <cols>
    <col min="2" max="2" width="27.28515625" customWidth="1"/>
    <col min="3" max="4" width="10.28515625" customWidth="1"/>
    <col min="5" max="5" width="14.42578125" customWidth="1"/>
    <col min="6" max="6" width="10.140625" customWidth="1"/>
    <col min="7" max="7" width="11.7109375" customWidth="1"/>
    <col min="11" max="11" width="27.28515625" hidden="1" customWidth="1"/>
    <col min="12" max="12" width="39.5703125" hidden="1" customWidth="1"/>
  </cols>
  <sheetData>
    <row r="1" spans="1:12" ht="62.25" customHeight="1" x14ac:dyDescent="0.25">
      <c r="H1" s="1" t="s">
        <v>0</v>
      </c>
      <c r="I1" s="2"/>
    </row>
    <row r="2" spans="1:12" ht="23.25" x14ac:dyDescent="0.35">
      <c r="A2" s="123" t="s">
        <v>1</v>
      </c>
      <c r="B2" s="123"/>
      <c r="C2" s="123"/>
      <c r="D2" s="123"/>
      <c r="E2" s="123"/>
      <c r="F2" s="123"/>
      <c r="G2" s="123"/>
      <c r="I2" s="2"/>
      <c r="K2" s="124" t="s">
        <v>2</v>
      </c>
      <c r="L2" s="124"/>
    </row>
    <row r="3" spans="1:12" ht="18.75" x14ac:dyDescent="0.3">
      <c r="A3" s="3" t="s">
        <v>3</v>
      </c>
      <c r="B3" s="4"/>
      <c r="C3" s="5"/>
      <c r="D3" s="6"/>
      <c r="E3" s="4"/>
      <c r="F3" s="4"/>
      <c r="G3" s="5"/>
      <c r="H3" s="7"/>
      <c r="I3" s="2"/>
    </row>
    <row r="4" spans="1:12" x14ac:dyDescent="0.25">
      <c r="A4" s="8" t="s">
        <v>4</v>
      </c>
      <c r="B4" s="9"/>
      <c r="C4" s="10"/>
      <c r="E4" s="9" t="s">
        <v>79</v>
      </c>
      <c r="F4" s="9"/>
      <c r="G4" s="10"/>
      <c r="H4" s="7"/>
      <c r="I4" s="2"/>
      <c r="K4" s="11" t="s">
        <v>5</v>
      </c>
      <c r="L4" s="11" t="s">
        <v>6</v>
      </c>
    </row>
    <row r="5" spans="1:12" x14ac:dyDescent="0.25">
      <c r="A5" s="8" t="s">
        <v>7</v>
      </c>
      <c r="B5" s="9"/>
      <c r="C5" s="10"/>
      <c r="E5" s="9" t="s">
        <v>85</v>
      </c>
      <c r="F5" s="9"/>
      <c r="G5" s="10"/>
      <c r="H5" s="7"/>
      <c r="I5" s="2"/>
      <c r="K5" s="12" t="s">
        <v>8</v>
      </c>
      <c r="L5" s="12" t="s">
        <v>9</v>
      </c>
    </row>
    <row r="6" spans="1:12" x14ac:dyDescent="0.25">
      <c r="A6" s="8" t="s">
        <v>10</v>
      </c>
      <c r="B6" s="9"/>
      <c r="C6" s="10"/>
      <c r="E6" s="9" t="s">
        <v>11</v>
      </c>
      <c r="F6" s="9"/>
      <c r="G6" s="10"/>
      <c r="H6" s="7"/>
      <c r="I6" s="2"/>
      <c r="K6" s="12" t="s">
        <v>12</v>
      </c>
      <c r="L6" s="12" t="s">
        <v>13</v>
      </c>
    </row>
    <row r="7" spans="1:12" x14ac:dyDescent="0.25">
      <c r="A7" s="8" t="s">
        <v>14</v>
      </c>
      <c r="B7" s="9"/>
      <c r="C7" s="10"/>
      <c r="E7" s="9" t="s">
        <v>15</v>
      </c>
      <c r="F7" s="9"/>
      <c r="G7" s="10"/>
      <c r="H7" s="7"/>
      <c r="I7" s="2"/>
      <c r="K7" s="12" t="s">
        <v>16</v>
      </c>
      <c r="L7" s="12" t="s">
        <v>13</v>
      </c>
    </row>
    <row r="8" spans="1:12" x14ac:dyDescent="0.25">
      <c r="A8" s="13" t="s">
        <v>17</v>
      </c>
      <c r="B8" s="14"/>
      <c r="C8" s="15"/>
      <c r="D8" s="13"/>
      <c r="E8" s="14"/>
      <c r="F8" s="14"/>
      <c r="G8" s="15"/>
      <c r="H8" s="7"/>
      <c r="I8" s="2"/>
      <c r="K8" s="12" t="s">
        <v>18</v>
      </c>
      <c r="L8" s="12" t="s">
        <v>19</v>
      </c>
    </row>
    <row r="9" spans="1:12" ht="15" customHeight="1" x14ac:dyDescent="0.25">
      <c r="A9" s="8" t="s">
        <v>20</v>
      </c>
      <c r="B9" s="9"/>
      <c r="C9" s="9"/>
      <c r="D9" s="9"/>
      <c r="E9" s="9"/>
      <c r="F9" s="9"/>
      <c r="G9" s="10"/>
      <c r="H9" s="7"/>
      <c r="I9" s="2"/>
      <c r="K9" s="125" t="s">
        <v>21</v>
      </c>
      <c r="L9" s="128" t="s">
        <v>22</v>
      </c>
    </row>
    <row r="10" spans="1:12" x14ac:dyDescent="0.25">
      <c r="A10" s="8" t="s">
        <v>23</v>
      </c>
      <c r="B10" s="9"/>
      <c r="C10" s="9"/>
      <c r="D10" s="9"/>
      <c r="E10" s="9"/>
      <c r="F10" s="9"/>
      <c r="G10" s="10"/>
      <c r="H10" s="7"/>
      <c r="I10" s="2"/>
      <c r="K10" s="126"/>
      <c r="L10" s="129"/>
    </row>
    <row r="11" spans="1:12" x14ac:dyDescent="0.25">
      <c r="A11" s="8" t="s">
        <v>24</v>
      </c>
      <c r="B11" s="9"/>
      <c r="C11" s="9"/>
      <c r="D11" s="9"/>
      <c r="E11" s="9"/>
      <c r="F11" s="9"/>
      <c r="G11" s="10"/>
      <c r="H11" s="7"/>
      <c r="I11" s="2"/>
      <c r="K11" s="126"/>
      <c r="L11" s="129"/>
    </row>
    <row r="12" spans="1:12" x14ac:dyDescent="0.25">
      <c r="A12" s="8" t="s">
        <v>25</v>
      </c>
      <c r="B12" s="9"/>
      <c r="C12" s="9"/>
      <c r="D12" s="9"/>
      <c r="E12" s="9"/>
      <c r="F12" s="9"/>
      <c r="G12" s="10"/>
      <c r="H12" s="7"/>
      <c r="I12" s="2"/>
      <c r="K12" s="127"/>
      <c r="L12" s="130"/>
    </row>
    <row r="13" spans="1:12" x14ac:dyDescent="0.25">
      <c r="A13" s="8" t="s">
        <v>26</v>
      </c>
      <c r="B13" s="9"/>
      <c r="C13" s="9"/>
      <c r="D13" s="9"/>
      <c r="E13" s="9"/>
      <c r="F13" s="9"/>
      <c r="G13" s="10"/>
      <c r="H13" s="7"/>
      <c r="I13" s="2"/>
      <c r="K13" s="16" t="s">
        <v>27</v>
      </c>
      <c r="L13" s="17" t="s">
        <v>28</v>
      </c>
    </row>
    <row r="14" spans="1:12" x14ac:dyDescent="0.25">
      <c r="A14" s="18" t="s">
        <v>29</v>
      </c>
      <c r="B14" s="18" t="s">
        <v>30</v>
      </c>
      <c r="C14" s="18" t="s">
        <v>31</v>
      </c>
      <c r="D14" s="18" t="s">
        <v>32</v>
      </c>
      <c r="E14" s="18" t="s">
        <v>33</v>
      </c>
      <c r="F14" s="18" t="s">
        <v>34</v>
      </c>
      <c r="G14" s="18" t="s">
        <v>35</v>
      </c>
      <c r="I14" s="2"/>
      <c r="K14" s="12" t="s">
        <v>36</v>
      </c>
      <c r="L14" s="17" t="s">
        <v>37</v>
      </c>
    </row>
    <row r="15" spans="1:12" ht="30" x14ac:dyDescent="0.25">
      <c r="A15" s="19">
        <v>1</v>
      </c>
      <c r="B15" s="20" t="s">
        <v>86</v>
      </c>
      <c r="C15" s="18">
        <v>9987</v>
      </c>
      <c r="D15" s="18">
        <v>2000</v>
      </c>
      <c r="E15" s="18" t="s">
        <v>38</v>
      </c>
      <c r="F15" s="18">
        <v>2.5</v>
      </c>
      <c r="G15" s="21">
        <f>D15*F15</f>
        <v>5000</v>
      </c>
      <c r="I15" s="2"/>
      <c r="K15" s="16" t="s">
        <v>39</v>
      </c>
      <c r="L15" s="16" t="s">
        <v>40</v>
      </c>
    </row>
    <row r="16" spans="1:12" x14ac:dyDescent="0.25">
      <c r="A16" s="12"/>
      <c r="B16" s="12" t="s">
        <v>41</v>
      </c>
      <c r="C16" s="12"/>
      <c r="D16" s="12"/>
      <c r="E16" s="12"/>
      <c r="F16" s="12"/>
      <c r="G16" s="21">
        <f>SUM(G15)</f>
        <v>5000</v>
      </c>
      <c r="I16" s="2"/>
      <c r="K16" s="12" t="s">
        <v>42</v>
      </c>
      <c r="L16" s="12" t="s">
        <v>43</v>
      </c>
    </row>
    <row r="17" spans="1:12" x14ac:dyDescent="0.25">
      <c r="A17" s="12"/>
      <c r="B17" s="12" t="s">
        <v>44</v>
      </c>
      <c r="C17" s="12"/>
      <c r="D17" s="12"/>
      <c r="E17" s="12"/>
      <c r="F17" s="12"/>
      <c r="G17" s="21">
        <f>G16*9%</f>
        <v>450</v>
      </c>
      <c r="I17" s="2"/>
      <c r="K17" s="12" t="s">
        <v>45</v>
      </c>
      <c r="L17" s="12" t="s">
        <v>46</v>
      </c>
    </row>
    <row r="18" spans="1:12" x14ac:dyDescent="0.25">
      <c r="A18" s="12"/>
      <c r="B18" s="12" t="s">
        <v>47</v>
      </c>
      <c r="C18" s="12"/>
      <c r="D18" s="12"/>
      <c r="E18" s="12"/>
      <c r="F18" s="12"/>
      <c r="G18" s="21">
        <f>G16*9%</f>
        <v>450</v>
      </c>
      <c r="I18" s="2"/>
      <c r="K18" s="12" t="s">
        <v>48</v>
      </c>
      <c r="L18" s="12" t="s">
        <v>49</v>
      </c>
    </row>
    <row r="19" spans="1:12" x14ac:dyDescent="0.25">
      <c r="A19" s="12"/>
      <c r="B19" s="12" t="s">
        <v>50</v>
      </c>
      <c r="C19" s="12"/>
      <c r="D19" s="12"/>
      <c r="E19" s="12"/>
      <c r="F19" s="12"/>
      <c r="G19" s="22">
        <f>SUM(G16:G18)</f>
        <v>5900</v>
      </c>
      <c r="I19" s="2"/>
      <c r="K19" s="12" t="s">
        <v>51</v>
      </c>
      <c r="L19" s="12" t="s">
        <v>52</v>
      </c>
    </row>
    <row r="20" spans="1:12" x14ac:dyDescent="0.25">
      <c r="A20" s="12"/>
      <c r="B20" s="12" t="s">
        <v>53</v>
      </c>
      <c r="C20" s="12"/>
      <c r="D20" s="12"/>
      <c r="E20" s="12"/>
      <c r="F20" s="12"/>
      <c r="G20" s="22">
        <v>0</v>
      </c>
      <c r="I20" s="2"/>
      <c r="K20" s="11" t="s">
        <v>54</v>
      </c>
      <c r="L20" s="12"/>
    </row>
    <row r="21" spans="1:12" ht="15" customHeight="1" x14ac:dyDescent="0.25">
      <c r="A21" s="12"/>
      <c r="B21" s="12" t="s">
        <v>55</v>
      </c>
      <c r="C21" s="12"/>
      <c r="D21" s="12"/>
      <c r="E21" s="12"/>
      <c r="F21" s="12"/>
      <c r="G21" s="22">
        <v>5900</v>
      </c>
      <c r="I21" s="2"/>
      <c r="K21" s="131" t="s">
        <v>56</v>
      </c>
      <c r="L21" s="134"/>
    </row>
    <row r="22" spans="1:12" x14ac:dyDescent="0.25">
      <c r="I22" s="2"/>
      <c r="K22" s="132"/>
      <c r="L22" s="135"/>
    </row>
    <row r="23" spans="1:12" x14ac:dyDescent="0.25">
      <c r="B23" s="23" t="s">
        <v>57</v>
      </c>
      <c r="I23" s="2"/>
      <c r="K23" s="132"/>
      <c r="L23" s="135"/>
    </row>
    <row r="24" spans="1:12" s="25" customFormat="1" ht="30" x14ac:dyDescent="0.25">
      <c r="A24" s="137" t="s">
        <v>30</v>
      </c>
      <c r="B24" s="138"/>
      <c r="C24" s="139" t="s">
        <v>58</v>
      </c>
      <c r="D24" s="138"/>
      <c r="E24" s="24" t="s">
        <v>59</v>
      </c>
      <c r="F24" s="139" t="s">
        <v>60</v>
      </c>
      <c r="G24" s="138"/>
      <c r="I24" s="26"/>
      <c r="K24" s="132"/>
      <c r="L24" s="135"/>
    </row>
    <row r="25" spans="1:12" x14ac:dyDescent="0.25">
      <c r="A25" s="140" t="s">
        <v>61</v>
      </c>
      <c r="B25" s="141"/>
      <c r="C25" s="142"/>
      <c r="D25" s="143"/>
      <c r="E25" s="27"/>
      <c r="F25" s="142"/>
      <c r="G25" s="143"/>
      <c r="I25" s="2"/>
      <c r="K25" s="132"/>
      <c r="L25" s="135"/>
    </row>
    <row r="26" spans="1:12" x14ac:dyDescent="0.25">
      <c r="B26" s="23" t="s">
        <v>62</v>
      </c>
      <c r="I26" s="2"/>
      <c r="K26" s="132"/>
      <c r="L26" s="135"/>
    </row>
    <row r="27" spans="1:12" s="25" customFormat="1" ht="30" x14ac:dyDescent="0.25">
      <c r="A27" s="137" t="s">
        <v>30</v>
      </c>
      <c r="B27" s="138"/>
      <c r="C27" s="139" t="s">
        <v>63</v>
      </c>
      <c r="D27" s="138"/>
      <c r="E27" s="24" t="s">
        <v>64</v>
      </c>
      <c r="F27" s="139" t="s">
        <v>62</v>
      </c>
      <c r="G27" s="138"/>
      <c r="I27" s="26"/>
      <c r="K27" s="133"/>
      <c r="L27" s="136"/>
    </row>
    <row r="28" spans="1:12" x14ac:dyDescent="0.25">
      <c r="A28" s="140" t="s">
        <v>61</v>
      </c>
      <c r="B28" s="141"/>
      <c r="C28" s="142">
        <f>'Ledger-ViewVersion_back'!F15+'Ledger-ViewVersion_back'!F16+'Ledger-ViewVersion_back'!F18+'Ledger-ViewVersion_back'!F19+'Ledger-ViewVersion_back'!F21+'Ledger-ViewVersion_back'!F22</f>
        <v>18212.876712328769</v>
      </c>
      <c r="D28" s="143"/>
      <c r="E28" s="27">
        <f>G21</f>
        <v>5900</v>
      </c>
      <c r="F28" s="142">
        <f>C28+E28</f>
        <v>24112.876712328769</v>
      </c>
      <c r="G28" s="143"/>
      <c r="I28" s="2"/>
      <c r="K28" s="145" t="s">
        <v>65</v>
      </c>
      <c r="L28" s="148" t="s">
        <v>66</v>
      </c>
    </row>
    <row r="29" spans="1:12" x14ac:dyDescent="0.25">
      <c r="A29" s="28"/>
      <c r="B29" s="28"/>
      <c r="C29" s="28"/>
      <c r="D29" s="28"/>
      <c r="E29" s="29"/>
      <c r="F29" s="30"/>
      <c r="G29" s="30"/>
      <c r="I29" s="2"/>
      <c r="K29" s="146"/>
      <c r="L29" s="149"/>
    </row>
    <row r="30" spans="1:12" x14ac:dyDescent="0.25">
      <c r="F30" s="151" t="s">
        <v>67</v>
      </c>
      <c r="G30" s="151"/>
      <c r="I30" s="2"/>
      <c r="K30" s="146"/>
      <c r="L30" s="149"/>
    </row>
    <row r="31" spans="1:12" ht="53.25" customHeight="1" x14ac:dyDescent="0.25">
      <c r="A31" s="152" t="s">
        <v>68</v>
      </c>
      <c r="B31" s="152"/>
      <c r="C31" s="152"/>
      <c r="D31" s="152"/>
      <c r="E31" s="152"/>
      <c r="I31" s="2"/>
      <c r="K31" s="146"/>
      <c r="L31" s="149"/>
    </row>
    <row r="32" spans="1:12" ht="34.5" customHeight="1" x14ac:dyDescent="0.25">
      <c r="A32" s="152" t="s">
        <v>69</v>
      </c>
      <c r="B32" s="152"/>
      <c r="C32" s="152"/>
      <c r="D32" s="152"/>
      <c r="E32" s="152"/>
      <c r="I32" s="2"/>
      <c r="K32" s="146"/>
      <c r="L32" s="149"/>
    </row>
    <row r="33" spans="1:12" x14ac:dyDescent="0.25">
      <c r="I33" s="2"/>
      <c r="K33" s="147"/>
      <c r="L33" s="150"/>
    </row>
    <row r="34" spans="1:12" x14ac:dyDescent="0.25">
      <c r="I34" s="2"/>
    </row>
    <row r="35" spans="1:12" x14ac:dyDescent="0.25">
      <c r="A35" t="s">
        <v>70</v>
      </c>
      <c r="I35" s="2"/>
    </row>
    <row r="36" spans="1:12" x14ac:dyDescent="0.25">
      <c r="I36" s="2"/>
    </row>
    <row r="37" spans="1:12" x14ac:dyDescent="0.25">
      <c r="A37" t="s">
        <v>71</v>
      </c>
      <c r="I37" s="2"/>
    </row>
    <row r="38" spans="1:12" ht="24" customHeight="1" thickBot="1" x14ac:dyDescent="0.3">
      <c r="A38" s="153" t="s">
        <v>72</v>
      </c>
      <c r="B38" s="153"/>
      <c r="C38" s="153"/>
      <c r="D38" s="153"/>
      <c r="E38" s="153"/>
      <c r="F38" s="153"/>
      <c r="G38" s="153"/>
      <c r="I38" s="2"/>
    </row>
    <row r="39" spans="1:12" x14ac:dyDescent="0.25">
      <c r="A39" s="32"/>
      <c r="B39" s="32"/>
      <c r="C39" s="32"/>
      <c r="D39" s="32"/>
      <c r="E39" s="32"/>
      <c r="F39" s="32"/>
      <c r="G39" s="32"/>
      <c r="I39" s="2"/>
    </row>
    <row r="40" spans="1:12" ht="15.75" x14ac:dyDescent="0.25">
      <c r="A40" s="144" t="s">
        <v>73</v>
      </c>
      <c r="B40" s="144"/>
      <c r="C40" s="144"/>
      <c r="D40" s="144"/>
      <c r="E40" s="144"/>
      <c r="F40" s="144"/>
      <c r="G40" s="144"/>
      <c r="I40" s="2"/>
    </row>
    <row r="41" spans="1:12" ht="15.75" x14ac:dyDescent="0.25">
      <c r="A41" s="144" t="s">
        <v>74</v>
      </c>
      <c r="B41" s="144"/>
      <c r="C41" s="144"/>
      <c r="D41" s="144"/>
      <c r="E41" s="144"/>
      <c r="F41" s="144"/>
      <c r="G41" s="144"/>
      <c r="I41" s="2"/>
    </row>
    <row r="42" spans="1:12" x14ac:dyDescent="0.25">
      <c r="A42" t="s">
        <v>75</v>
      </c>
      <c r="C42" t="s">
        <v>76</v>
      </c>
      <c r="F42" t="s">
        <v>77</v>
      </c>
      <c r="I42" s="2"/>
    </row>
    <row r="43" spans="1:12" ht="15.75" thickBot="1" x14ac:dyDescent="0.3">
      <c r="A43" s="33"/>
      <c r="B43" s="33"/>
      <c r="C43" s="33"/>
      <c r="D43" s="33"/>
      <c r="E43" s="33"/>
      <c r="F43" s="33"/>
      <c r="G43" s="33"/>
      <c r="I43" s="2"/>
    </row>
  </sheetData>
  <mergeCells count="26">
    <mergeCell ref="A40:G40"/>
    <mergeCell ref="A41:G41"/>
    <mergeCell ref="K28:K33"/>
    <mergeCell ref="L28:L33"/>
    <mergeCell ref="F30:G30"/>
    <mergeCell ref="A31:E31"/>
    <mergeCell ref="A32:E32"/>
    <mergeCell ref="A38:G38"/>
    <mergeCell ref="A28:B28"/>
    <mergeCell ref="C28:D28"/>
    <mergeCell ref="F28:G28"/>
    <mergeCell ref="A2:G2"/>
    <mergeCell ref="K2:L2"/>
    <mergeCell ref="K9:K12"/>
    <mergeCell ref="L9:L12"/>
    <mergeCell ref="K21:K27"/>
    <mergeCell ref="L21:L27"/>
    <mergeCell ref="A24:B24"/>
    <mergeCell ref="C24:D24"/>
    <mergeCell ref="F24:G24"/>
    <mergeCell ref="A25:B25"/>
    <mergeCell ref="C25:D25"/>
    <mergeCell ref="F25:G25"/>
    <mergeCell ref="A27:B27"/>
    <mergeCell ref="C27:D27"/>
    <mergeCell ref="F27:G27"/>
  </mergeCells>
  <hyperlinks>
    <hyperlink ref="H1" location="'CAM Invoice'!A1" display="Back"/>
  </hyperlinks>
  <pageMargins left="0.7" right="0.36" top="0.5" bottom="0.43"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opLeftCell="A13" zoomScaleNormal="100" workbookViewId="0">
      <selection activeCell="K13" sqref="K1:L1048576"/>
    </sheetView>
  </sheetViews>
  <sheetFormatPr defaultRowHeight="15" x14ac:dyDescent="0.25"/>
  <cols>
    <col min="2" max="2" width="27.28515625" customWidth="1"/>
    <col min="3" max="4" width="10.28515625" customWidth="1"/>
    <col min="5" max="5" width="14.42578125" customWidth="1"/>
    <col min="6" max="6" width="10.140625" customWidth="1"/>
    <col min="7" max="7" width="11.7109375" customWidth="1"/>
    <col min="11" max="11" width="27.28515625" hidden="1" customWidth="1"/>
    <col min="12" max="12" width="39.5703125" hidden="1" customWidth="1"/>
  </cols>
  <sheetData>
    <row r="1" spans="1:12" ht="62.25" customHeight="1" x14ac:dyDescent="0.25">
      <c r="H1" s="1" t="s">
        <v>0</v>
      </c>
      <c r="I1" s="2"/>
    </row>
    <row r="2" spans="1:12" ht="23.25" x14ac:dyDescent="0.35">
      <c r="A2" s="123" t="s">
        <v>1</v>
      </c>
      <c r="B2" s="123"/>
      <c r="C2" s="123"/>
      <c r="D2" s="123"/>
      <c r="E2" s="123"/>
      <c r="F2" s="123"/>
      <c r="G2" s="123"/>
      <c r="I2" s="2"/>
      <c r="K2" s="124" t="s">
        <v>2</v>
      </c>
      <c r="L2" s="124"/>
    </row>
    <row r="3" spans="1:12" ht="18.75" x14ac:dyDescent="0.3">
      <c r="A3" s="3" t="s">
        <v>3</v>
      </c>
      <c r="B3" s="4"/>
      <c r="C3" s="5"/>
      <c r="D3" s="6"/>
      <c r="E3" s="4"/>
      <c r="F3" s="4"/>
      <c r="G3" s="5"/>
      <c r="H3" s="7"/>
      <c r="I3" s="2"/>
    </row>
    <row r="4" spans="1:12" x14ac:dyDescent="0.25">
      <c r="A4" s="8" t="s">
        <v>4</v>
      </c>
      <c r="B4" s="9"/>
      <c r="C4" s="10"/>
      <c r="E4" s="9" t="s">
        <v>79</v>
      </c>
      <c r="F4" s="9"/>
      <c r="G4" s="10"/>
      <c r="H4" s="7"/>
      <c r="I4" s="2"/>
      <c r="K4" s="11" t="s">
        <v>5</v>
      </c>
      <c r="L4" s="11" t="s">
        <v>6</v>
      </c>
    </row>
    <row r="5" spans="1:12" x14ac:dyDescent="0.25">
      <c r="A5" s="8" t="s">
        <v>7</v>
      </c>
      <c r="B5" s="9"/>
      <c r="C5" s="10"/>
      <c r="E5" s="9" t="s">
        <v>87</v>
      </c>
      <c r="F5" s="9"/>
      <c r="G5" s="10"/>
      <c r="H5" s="7"/>
      <c r="I5" s="2"/>
      <c r="K5" s="12" t="s">
        <v>8</v>
      </c>
      <c r="L5" s="12" t="s">
        <v>9</v>
      </c>
    </row>
    <row r="6" spans="1:12" x14ac:dyDescent="0.25">
      <c r="A6" s="8" t="s">
        <v>10</v>
      </c>
      <c r="B6" s="9"/>
      <c r="C6" s="10"/>
      <c r="E6" s="9" t="s">
        <v>11</v>
      </c>
      <c r="F6" s="9"/>
      <c r="G6" s="10"/>
      <c r="H6" s="7"/>
      <c r="I6" s="2"/>
      <c r="K6" s="12" t="s">
        <v>12</v>
      </c>
      <c r="L6" s="12" t="s">
        <v>13</v>
      </c>
    </row>
    <row r="7" spans="1:12" x14ac:dyDescent="0.25">
      <c r="A7" s="8" t="s">
        <v>14</v>
      </c>
      <c r="B7" s="9"/>
      <c r="C7" s="10"/>
      <c r="E7" s="9" t="s">
        <v>15</v>
      </c>
      <c r="F7" s="9"/>
      <c r="G7" s="10"/>
      <c r="H7" s="7"/>
      <c r="I7" s="2"/>
      <c r="K7" s="12" t="s">
        <v>16</v>
      </c>
      <c r="L7" s="12" t="s">
        <v>13</v>
      </c>
    </row>
    <row r="8" spans="1:12" x14ac:dyDescent="0.25">
      <c r="A8" s="13" t="s">
        <v>17</v>
      </c>
      <c r="B8" s="14"/>
      <c r="C8" s="15"/>
      <c r="D8" s="13"/>
      <c r="E8" s="14"/>
      <c r="F8" s="14"/>
      <c r="G8" s="15"/>
      <c r="H8" s="7"/>
      <c r="I8" s="2"/>
      <c r="K8" s="12" t="s">
        <v>18</v>
      </c>
      <c r="L8" s="12" t="s">
        <v>19</v>
      </c>
    </row>
    <row r="9" spans="1:12" ht="15" customHeight="1" x14ac:dyDescent="0.25">
      <c r="A9" s="8" t="s">
        <v>20</v>
      </c>
      <c r="B9" s="9"/>
      <c r="C9" s="9"/>
      <c r="D9" s="9"/>
      <c r="E9" s="9"/>
      <c r="F9" s="9"/>
      <c r="G9" s="10"/>
      <c r="H9" s="7"/>
      <c r="I9" s="2"/>
      <c r="K9" s="125" t="s">
        <v>21</v>
      </c>
      <c r="L9" s="128" t="s">
        <v>22</v>
      </c>
    </row>
    <row r="10" spans="1:12" x14ac:dyDescent="0.25">
      <c r="A10" s="8" t="s">
        <v>23</v>
      </c>
      <c r="B10" s="9"/>
      <c r="C10" s="9"/>
      <c r="D10" s="9"/>
      <c r="E10" s="9"/>
      <c r="F10" s="9"/>
      <c r="G10" s="10"/>
      <c r="H10" s="7"/>
      <c r="I10" s="2"/>
      <c r="K10" s="126"/>
      <c r="L10" s="129"/>
    </row>
    <row r="11" spans="1:12" x14ac:dyDescent="0.25">
      <c r="A11" s="8" t="s">
        <v>24</v>
      </c>
      <c r="B11" s="9"/>
      <c r="C11" s="9"/>
      <c r="D11" s="9"/>
      <c r="E11" s="9"/>
      <c r="F11" s="9"/>
      <c r="G11" s="10"/>
      <c r="H11" s="7"/>
      <c r="I11" s="2"/>
      <c r="K11" s="126"/>
      <c r="L11" s="129"/>
    </row>
    <row r="12" spans="1:12" x14ac:dyDescent="0.25">
      <c r="A12" s="8" t="s">
        <v>25</v>
      </c>
      <c r="B12" s="9"/>
      <c r="C12" s="9"/>
      <c r="D12" s="9"/>
      <c r="E12" s="9"/>
      <c r="F12" s="9"/>
      <c r="G12" s="10"/>
      <c r="H12" s="7"/>
      <c r="I12" s="2"/>
      <c r="K12" s="127"/>
      <c r="L12" s="130"/>
    </row>
    <row r="13" spans="1:12" x14ac:dyDescent="0.25">
      <c r="A13" s="8" t="s">
        <v>26</v>
      </c>
      <c r="B13" s="9"/>
      <c r="C13" s="9"/>
      <c r="D13" s="9"/>
      <c r="E13" s="9"/>
      <c r="F13" s="9"/>
      <c r="G13" s="10"/>
      <c r="H13" s="7"/>
      <c r="I13" s="2"/>
      <c r="K13" s="16" t="s">
        <v>27</v>
      </c>
      <c r="L13" s="17" t="s">
        <v>28</v>
      </c>
    </row>
    <row r="14" spans="1:12" x14ac:dyDescent="0.25">
      <c r="A14" s="18" t="s">
        <v>29</v>
      </c>
      <c r="B14" s="18" t="s">
        <v>30</v>
      </c>
      <c r="C14" s="18" t="s">
        <v>31</v>
      </c>
      <c r="D14" s="18" t="s">
        <v>32</v>
      </c>
      <c r="E14" s="18" t="s">
        <v>33</v>
      </c>
      <c r="F14" s="18" t="s">
        <v>34</v>
      </c>
      <c r="G14" s="18" t="s">
        <v>35</v>
      </c>
      <c r="I14" s="2"/>
      <c r="K14" s="12" t="s">
        <v>36</v>
      </c>
      <c r="L14" s="17" t="s">
        <v>37</v>
      </c>
    </row>
    <row r="15" spans="1:12" ht="30" x14ac:dyDescent="0.25">
      <c r="A15" s="19">
        <v>1</v>
      </c>
      <c r="B15" s="20" t="s">
        <v>88</v>
      </c>
      <c r="C15" s="18">
        <v>9987</v>
      </c>
      <c r="D15" s="18">
        <v>2000</v>
      </c>
      <c r="E15" s="18" t="s">
        <v>38</v>
      </c>
      <c r="F15" s="18">
        <v>2.5</v>
      </c>
      <c r="G15" s="21">
        <f>D15*F15</f>
        <v>5000</v>
      </c>
      <c r="I15" s="2"/>
      <c r="K15" s="16" t="s">
        <v>39</v>
      </c>
      <c r="L15" s="16" t="s">
        <v>40</v>
      </c>
    </row>
    <row r="16" spans="1:12" x14ac:dyDescent="0.25">
      <c r="A16" s="12"/>
      <c r="B16" s="12" t="s">
        <v>41</v>
      </c>
      <c r="C16" s="12"/>
      <c r="D16" s="12"/>
      <c r="E16" s="12"/>
      <c r="F16" s="12"/>
      <c r="G16" s="21">
        <f>SUM(G15)</f>
        <v>5000</v>
      </c>
      <c r="I16" s="2"/>
      <c r="K16" s="12" t="s">
        <v>42</v>
      </c>
      <c r="L16" s="12" t="s">
        <v>43</v>
      </c>
    </row>
    <row r="17" spans="1:12" x14ac:dyDescent="0.25">
      <c r="A17" s="12"/>
      <c r="B17" s="12" t="s">
        <v>44</v>
      </c>
      <c r="C17" s="12"/>
      <c r="D17" s="12"/>
      <c r="E17" s="12"/>
      <c r="F17" s="12"/>
      <c r="G17" s="21">
        <f>G16*9%</f>
        <v>450</v>
      </c>
      <c r="I17" s="2"/>
      <c r="K17" s="12" t="s">
        <v>45</v>
      </c>
      <c r="L17" s="12" t="s">
        <v>46</v>
      </c>
    </row>
    <row r="18" spans="1:12" x14ac:dyDescent="0.25">
      <c r="A18" s="12"/>
      <c r="B18" s="12" t="s">
        <v>47</v>
      </c>
      <c r="C18" s="12"/>
      <c r="D18" s="12"/>
      <c r="E18" s="12"/>
      <c r="F18" s="12"/>
      <c r="G18" s="21">
        <f>G16*9%</f>
        <v>450</v>
      </c>
      <c r="I18" s="2"/>
      <c r="K18" s="12" t="s">
        <v>48</v>
      </c>
      <c r="L18" s="12" t="s">
        <v>49</v>
      </c>
    </row>
    <row r="19" spans="1:12" x14ac:dyDescent="0.25">
      <c r="A19" s="12"/>
      <c r="B19" s="12" t="s">
        <v>50</v>
      </c>
      <c r="C19" s="12"/>
      <c r="D19" s="12"/>
      <c r="E19" s="12"/>
      <c r="F19" s="12"/>
      <c r="G19" s="22">
        <f>SUM(G16:G18)</f>
        <v>5900</v>
      </c>
      <c r="I19" s="2"/>
      <c r="K19" s="12" t="s">
        <v>51</v>
      </c>
      <c r="L19" s="12" t="s">
        <v>52</v>
      </c>
    </row>
    <row r="20" spans="1:12" x14ac:dyDescent="0.25">
      <c r="A20" s="12"/>
      <c r="B20" s="12" t="s">
        <v>53</v>
      </c>
      <c r="C20" s="12"/>
      <c r="D20" s="12"/>
      <c r="E20" s="12"/>
      <c r="F20" s="12"/>
      <c r="G20" s="22">
        <v>0</v>
      </c>
      <c r="I20" s="2"/>
      <c r="K20" s="11" t="s">
        <v>54</v>
      </c>
      <c r="L20" s="12"/>
    </row>
    <row r="21" spans="1:12" ht="15" customHeight="1" x14ac:dyDescent="0.25">
      <c r="A21" s="12"/>
      <c r="B21" s="12" t="s">
        <v>55</v>
      </c>
      <c r="C21" s="12"/>
      <c r="D21" s="12"/>
      <c r="E21" s="12"/>
      <c r="F21" s="12"/>
      <c r="G21" s="22">
        <v>5900</v>
      </c>
      <c r="I21" s="2"/>
      <c r="K21" s="131" t="s">
        <v>56</v>
      </c>
      <c r="L21" s="134"/>
    </row>
    <row r="22" spans="1:12" x14ac:dyDescent="0.25">
      <c r="I22" s="2"/>
      <c r="K22" s="132"/>
      <c r="L22" s="135"/>
    </row>
    <row r="23" spans="1:12" x14ac:dyDescent="0.25">
      <c r="B23" s="23" t="s">
        <v>57</v>
      </c>
      <c r="I23" s="2"/>
      <c r="K23" s="132"/>
      <c r="L23" s="135"/>
    </row>
    <row r="24" spans="1:12" s="25" customFormat="1" ht="30" x14ac:dyDescent="0.25">
      <c r="A24" s="137" t="s">
        <v>30</v>
      </c>
      <c r="B24" s="138"/>
      <c r="C24" s="139" t="s">
        <v>58</v>
      </c>
      <c r="D24" s="138"/>
      <c r="E24" s="24" t="s">
        <v>59</v>
      </c>
      <c r="F24" s="139" t="s">
        <v>60</v>
      </c>
      <c r="G24" s="138"/>
      <c r="I24" s="26"/>
      <c r="K24" s="132"/>
      <c r="L24" s="135"/>
    </row>
    <row r="25" spans="1:12" x14ac:dyDescent="0.25">
      <c r="A25" s="140" t="s">
        <v>61</v>
      </c>
      <c r="B25" s="141"/>
      <c r="C25" s="142"/>
      <c r="D25" s="143"/>
      <c r="E25" s="27"/>
      <c r="F25" s="142"/>
      <c r="G25" s="143"/>
      <c r="I25" s="2"/>
      <c r="K25" s="132"/>
      <c r="L25" s="135"/>
    </row>
    <row r="26" spans="1:12" x14ac:dyDescent="0.25">
      <c r="B26" s="23" t="s">
        <v>62</v>
      </c>
      <c r="I26" s="2"/>
      <c r="K26" s="132"/>
      <c r="L26" s="135"/>
    </row>
    <row r="27" spans="1:12" s="25" customFormat="1" ht="30" x14ac:dyDescent="0.25">
      <c r="A27" s="137" t="s">
        <v>30</v>
      </c>
      <c r="B27" s="138"/>
      <c r="C27" s="139" t="s">
        <v>63</v>
      </c>
      <c r="D27" s="138"/>
      <c r="E27" s="24" t="s">
        <v>64</v>
      </c>
      <c r="F27" s="139" t="s">
        <v>62</v>
      </c>
      <c r="G27" s="138"/>
      <c r="I27" s="26"/>
      <c r="K27" s="133"/>
      <c r="L27" s="136"/>
    </row>
    <row r="28" spans="1:12" x14ac:dyDescent="0.25">
      <c r="A28" s="140" t="s">
        <v>61</v>
      </c>
      <c r="B28" s="141"/>
      <c r="C28" s="142">
        <f>'Ledger-ViewVersion_back'!F15+'Ledger-ViewVersion_back'!F16+'Ledger-ViewVersion_back'!F18+'Ledger-ViewVersion_back'!F19+'Ledger-ViewVersion_back'!F21+'Ledger-ViewVersion_back'!F22+'Ledger-ViewVersion_back'!F24+'Ledger-ViewVersion_back'!F25</f>
        <v>24714.520547945209</v>
      </c>
      <c r="D28" s="143"/>
      <c r="E28" s="27">
        <f>G21</f>
        <v>5900</v>
      </c>
      <c r="F28" s="142">
        <f>C28+E28</f>
        <v>30614.520547945209</v>
      </c>
      <c r="G28" s="143"/>
      <c r="I28" s="2"/>
      <c r="K28" s="145" t="s">
        <v>65</v>
      </c>
      <c r="L28" s="148" t="s">
        <v>66</v>
      </c>
    </row>
    <row r="29" spans="1:12" x14ac:dyDescent="0.25">
      <c r="A29" s="28"/>
      <c r="B29" s="28"/>
      <c r="C29" s="28"/>
      <c r="D29" s="28"/>
      <c r="E29" s="29"/>
      <c r="F29" s="30"/>
      <c r="G29" s="30"/>
      <c r="I29" s="2"/>
      <c r="K29" s="146"/>
      <c r="L29" s="149"/>
    </row>
    <row r="30" spans="1:12" x14ac:dyDescent="0.25">
      <c r="F30" s="151" t="s">
        <v>67</v>
      </c>
      <c r="G30" s="151"/>
      <c r="I30" s="2"/>
      <c r="K30" s="146"/>
      <c r="L30" s="149"/>
    </row>
    <row r="31" spans="1:12" ht="53.25" customHeight="1" x14ac:dyDescent="0.25">
      <c r="A31" s="152" t="s">
        <v>68</v>
      </c>
      <c r="B31" s="152"/>
      <c r="C31" s="152"/>
      <c r="D31" s="152"/>
      <c r="E31" s="152"/>
      <c r="I31" s="2"/>
      <c r="K31" s="146"/>
      <c r="L31" s="149"/>
    </row>
    <row r="32" spans="1:12" ht="34.5" customHeight="1" x14ac:dyDescent="0.25">
      <c r="A32" s="152" t="s">
        <v>69</v>
      </c>
      <c r="B32" s="152"/>
      <c r="C32" s="152"/>
      <c r="D32" s="152"/>
      <c r="E32" s="152"/>
      <c r="I32" s="2"/>
      <c r="K32" s="146"/>
      <c r="L32" s="149"/>
    </row>
    <row r="33" spans="1:12" x14ac:dyDescent="0.25">
      <c r="I33" s="2"/>
      <c r="K33" s="147"/>
      <c r="L33" s="150"/>
    </row>
    <row r="34" spans="1:12" x14ac:dyDescent="0.25">
      <c r="I34" s="2"/>
    </row>
    <row r="35" spans="1:12" x14ac:dyDescent="0.25">
      <c r="A35" t="s">
        <v>70</v>
      </c>
      <c r="I35" s="2"/>
    </row>
    <row r="36" spans="1:12" x14ac:dyDescent="0.25">
      <c r="I36" s="2"/>
    </row>
    <row r="37" spans="1:12" x14ac:dyDescent="0.25">
      <c r="A37" t="s">
        <v>71</v>
      </c>
      <c r="I37" s="2"/>
    </row>
    <row r="38" spans="1:12" ht="24" customHeight="1" thickBot="1" x14ac:dyDescent="0.3">
      <c r="A38" s="153" t="s">
        <v>72</v>
      </c>
      <c r="B38" s="153"/>
      <c r="C38" s="153"/>
      <c r="D38" s="153"/>
      <c r="E38" s="153"/>
      <c r="F38" s="153"/>
      <c r="G38" s="153"/>
      <c r="I38" s="2"/>
    </row>
    <row r="39" spans="1:12" x14ac:dyDescent="0.25">
      <c r="A39" s="32"/>
      <c r="B39" s="32"/>
      <c r="C39" s="32"/>
      <c r="D39" s="32"/>
      <c r="E39" s="32"/>
      <c r="F39" s="32"/>
      <c r="G39" s="32"/>
      <c r="I39" s="2"/>
    </row>
    <row r="40" spans="1:12" ht="15.75" x14ac:dyDescent="0.25">
      <c r="A40" s="144" t="s">
        <v>73</v>
      </c>
      <c r="B40" s="144"/>
      <c r="C40" s="144"/>
      <c r="D40" s="144"/>
      <c r="E40" s="144"/>
      <c r="F40" s="144"/>
      <c r="G40" s="144"/>
      <c r="I40" s="2"/>
    </row>
    <row r="41" spans="1:12" ht="15.75" x14ac:dyDescent="0.25">
      <c r="A41" s="144" t="s">
        <v>74</v>
      </c>
      <c r="B41" s="144"/>
      <c r="C41" s="144"/>
      <c r="D41" s="144"/>
      <c r="E41" s="144"/>
      <c r="F41" s="144"/>
      <c r="G41" s="144"/>
      <c r="I41" s="2"/>
    </row>
    <row r="42" spans="1:12" x14ac:dyDescent="0.25">
      <c r="A42" t="s">
        <v>75</v>
      </c>
      <c r="C42" t="s">
        <v>76</v>
      </c>
      <c r="F42" t="s">
        <v>77</v>
      </c>
      <c r="I42" s="2"/>
    </row>
    <row r="43" spans="1:12" ht="15.75" thickBot="1" x14ac:dyDescent="0.3">
      <c r="A43" s="33"/>
      <c r="B43" s="33"/>
      <c r="C43" s="33"/>
      <c r="D43" s="33"/>
      <c r="E43" s="33"/>
      <c r="F43" s="33"/>
      <c r="G43" s="33"/>
      <c r="I43" s="2"/>
    </row>
  </sheetData>
  <mergeCells count="26">
    <mergeCell ref="A40:G40"/>
    <mergeCell ref="A41:G41"/>
    <mergeCell ref="K28:K33"/>
    <mergeCell ref="L28:L33"/>
    <mergeCell ref="F30:G30"/>
    <mergeCell ref="A31:E31"/>
    <mergeCell ref="A32:E32"/>
    <mergeCell ref="A38:G38"/>
    <mergeCell ref="A28:B28"/>
    <mergeCell ref="C28:D28"/>
    <mergeCell ref="F28:G28"/>
    <mergeCell ref="A2:G2"/>
    <mergeCell ref="K2:L2"/>
    <mergeCell ref="K9:K12"/>
    <mergeCell ref="L9:L12"/>
    <mergeCell ref="K21:K27"/>
    <mergeCell ref="L21:L27"/>
    <mergeCell ref="A24:B24"/>
    <mergeCell ref="C24:D24"/>
    <mergeCell ref="F24:G24"/>
    <mergeCell ref="A25:B25"/>
    <mergeCell ref="C25:D25"/>
    <mergeCell ref="F25:G25"/>
    <mergeCell ref="A27:B27"/>
    <mergeCell ref="C27:D27"/>
    <mergeCell ref="F27:G27"/>
  </mergeCells>
  <hyperlinks>
    <hyperlink ref="H1" location="'CAM Invoice'!A1" display="Back"/>
  </hyperlinks>
  <pageMargins left="0.7" right="0.36" top="0.5" bottom="0.43"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opLeftCell="A13" zoomScaleNormal="100" workbookViewId="0">
      <selection activeCell="K13" sqref="K1:L1048576"/>
    </sheetView>
  </sheetViews>
  <sheetFormatPr defaultRowHeight="15" x14ac:dyDescent="0.25"/>
  <cols>
    <col min="2" max="2" width="27.28515625" customWidth="1"/>
    <col min="3" max="4" width="10.28515625" customWidth="1"/>
    <col min="5" max="5" width="14.42578125" customWidth="1"/>
    <col min="6" max="6" width="10.140625" customWidth="1"/>
    <col min="7" max="7" width="11.7109375" customWidth="1"/>
    <col min="11" max="11" width="27.28515625" hidden="1" customWidth="1"/>
    <col min="12" max="12" width="39.5703125" hidden="1" customWidth="1"/>
  </cols>
  <sheetData>
    <row r="1" spans="1:12" ht="62.25" customHeight="1" x14ac:dyDescent="0.25">
      <c r="H1" s="1" t="s">
        <v>0</v>
      </c>
      <c r="I1" s="2"/>
    </row>
    <row r="2" spans="1:12" ht="23.25" x14ac:dyDescent="0.35">
      <c r="A2" s="123" t="s">
        <v>1</v>
      </c>
      <c r="B2" s="123"/>
      <c r="C2" s="123"/>
      <c r="D2" s="123"/>
      <c r="E2" s="123"/>
      <c r="F2" s="123"/>
      <c r="G2" s="123"/>
      <c r="I2" s="2"/>
      <c r="K2" s="124" t="s">
        <v>2</v>
      </c>
      <c r="L2" s="124"/>
    </row>
    <row r="3" spans="1:12" ht="18.75" x14ac:dyDescent="0.3">
      <c r="A3" s="3" t="s">
        <v>3</v>
      </c>
      <c r="B3" s="4"/>
      <c r="C3" s="5"/>
      <c r="D3" s="6"/>
      <c r="E3" s="4"/>
      <c r="F3" s="4"/>
      <c r="G3" s="5"/>
      <c r="H3" s="7"/>
      <c r="I3" s="2"/>
    </row>
    <row r="4" spans="1:12" x14ac:dyDescent="0.25">
      <c r="A4" s="8" t="s">
        <v>4</v>
      </c>
      <c r="B4" s="9"/>
      <c r="C4" s="10"/>
      <c r="E4" s="9" t="s">
        <v>79</v>
      </c>
      <c r="F4" s="9"/>
      <c r="G4" s="10"/>
      <c r="H4" s="7"/>
      <c r="I4" s="2"/>
      <c r="K4" s="11" t="s">
        <v>5</v>
      </c>
      <c r="L4" s="11" t="s">
        <v>6</v>
      </c>
    </row>
    <row r="5" spans="1:12" x14ac:dyDescent="0.25">
      <c r="A5" s="8" t="s">
        <v>7</v>
      </c>
      <c r="B5" s="9"/>
      <c r="C5" s="10"/>
      <c r="E5" s="9" t="s">
        <v>89</v>
      </c>
      <c r="F5" s="9"/>
      <c r="G5" s="10"/>
      <c r="H5" s="7"/>
      <c r="I5" s="2"/>
      <c r="K5" s="12" t="s">
        <v>8</v>
      </c>
      <c r="L5" s="12" t="s">
        <v>9</v>
      </c>
    </row>
    <row r="6" spans="1:12" x14ac:dyDescent="0.25">
      <c r="A6" s="8" t="s">
        <v>10</v>
      </c>
      <c r="B6" s="9"/>
      <c r="C6" s="10"/>
      <c r="E6" s="9" t="s">
        <v>11</v>
      </c>
      <c r="F6" s="9"/>
      <c r="G6" s="10"/>
      <c r="H6" s="7"/>
      <c r="I6" s="2"/>
      <c r="K6" s="12" t="s">
        <v>12</v>
      </c>
      <c r="L6" s="12" t="s">
        <v>13</v>
      </c>
    </row>
    <row r="7" spans="1:12" x14ac:dyDescent="0.25">
      <c r="A7" s="8" t="s">
        <v>14</v>
      </c>
      <c r="B7" s="9"/>
      <c r="C7" s="10"/>
      <c r="E7" s="9" t="s">
        <v>15</v>
      </c>
      <c r="F7" s="9"/>
      <c r="G7" s="10"/>
      <c r="H7" s="7"/>
      <c r="I7" s="2"/>
      <c r="K7" s="12" t="s">
        <v>16</v>
      </c>
      <c r="L7" s="12" t="s">
        <v>13</v>
      </c>
    </row>
    <row r="8" spans="1:12" x14ac:dyDescent="0.25">
      <c r="A8" s="13" t="s">
        <v>17</v>
      </c>
      <c r="B8" s="14"/>
      <c r="C8" s="15"/>
      <c r="D8" s="13"/>
      <c r="E8" s="14"/>
      <c r="F8" s="14"/>
      <c r="G8" s="15"/>
      <c r="H8" s="7"/>
      <c r="I8" s="2"/>
      <c r="K8" s="12" t="s">
        <v>18</v>
      </c>
      <c r="L8" s="12" t="s">
        <v>19</v>
      </c>
    </row>
    <row r="9" spans="1:12" ht="15" customHeight="1" x14ac:dyDescent="0.25">
      <c r="A9" s="8" t="s">
        <v>20</v>
      </c>
      <c r="B9" s="9"/>
      <c r="C9" s="9"/>
      <c r="D9" s="9"/>
      <c r="E9" s="9"/>
      <c r="F9" s="9"/>
      <c r="G9" s="10"/>
      <c r="H9" s="7"/>
      <c r="I9" s="2"/>
      <c r="K9" s="125" t="s">
        <v>21</v>
      </c>
      <c r="L9" s="128" t="s">
        <v>22</v>
      </c>
    </row>
    <row r="10" spans="1:12" x14ac:dyDescent="0.25">
      <c r="A10" s="8" t="s">
        <v>23</v>
      </c>
      <c r="B10" s="9"/>
      <c r="C10" s="9"/>
      <c r="D10" s="9"/>
      <c r="E10" s="9"/>
      <c r="F10" s="9"/>
      <c r="G10" s="10"/>
      <c r="H10" s="7"/>
      <c r="I10" s="2"/>
      <c r="K10" s="126"/>
      <c r="L10" s="129"/>
    </row>
    <row r="11" spans="1:12" x14ac:dyDescent="0.25">
      <c r="A11" s="8" t="s">
        <v>24</v>
      </c>
      <c r="B11" s="9"/>
      <c r="C11" s="9"/>
      <c r="D11" s="9"/>
      <c r="E11" s="9"/>
      <c r="F11" s="9"/>
      <c r="G11" s="10"/>
      <c r="H11" s="7"/>
      <c r="I11" s="2"/>
      <c r="K11" s="126"/>
      <c r="L11" s="129"/>
    </row>
    <row r="12" spans="1:12" x14ac:dyDescent="0.25">
      <c r="A12" s="8" t="s">
        <v>25</v>
      </c>
      <c r="B12" s="9"/>
      <c r="C12" s="9"/>
      <c r="D12" s="9"/>
      <c r="E12" s="9"/>
      <c r="F12" s="9"/>
      <c r="G12" s="10"/>
      <c r="H12" s="7"/>
      <c r="I12" s="2"/>
      <c r="K12" s="127"/>
      <c r="L12" s="130"/>
    </row>
    <row r="13" spans="1:12" x14ac:dyDescent="0.25">
      <c r="A13" s="8" t="s">
        <v>26</v>
      </c>
      <c r="B13" s="9"/>
      <c r="C13" s="9"/>
      <c r="D13" s="9"/>
      <c r="E13" s="9"/>
      <c r="F13" s="9"/>
      <c r="G13" s="10"/>
      <c r="H13" s="7"/>
      <c r="I13" s="2"/>
      <c r="K13" s="16" t="s">
        <v>27</v>
      </c>
      <c r="L13" s="17" t="s">
        <v>28</v>
      </c>
    </row>
    <row r="14" spans="1:12" x14ac:dyDescent="0.25">
      <c r="A14" s="18" t="s">
        <v>29</v>
      </c>
      <c r="B14" s="18" t="s">
        <v>30</v>
      </c>
      <c r="C14" s="18" t="s">
        <v>31</v>
      </c>
      <c r="D14" s="18" t="s">
        <v>32</v>
      </c>
      <c r="E14" s="18" t="s">
        <v>33</v>
      </c>
      <c r="F14" s="18" t="s">
        <v>34</v>
      </c>
      <c r="G14" s="18" t="s">
        <v>35</v>
      </c>
      <c r="I14" s="2"/>
      <c r="K14" s="12" t="s">
        <v>36</v>
      </c>
      <c r="L14" s="17" t="s">
        <v>37</v>
      </c>
    </row>
    <row r="15" spans="1:12" ht="30" x14ac:dyDescent="0.25">
      <c r="A15" s="19">
        <v>1</v>
      </c>
      <c r="B15" s="20" t="s">
        <v>90</v>
      </c>
      <c r="C15" s="18">
        <v>9987</v>
      </c>
      <c r="D15" s="18">
        <v>2000</v>
      </c>
      <c r="E15" s="18" t="s">
        <v>38</v>
      </c>
      <c r="F15" s="18">
        <v>2.5</v>
      </c>
      <c r="G15" s="21">
        <f>D15*F15</f>
        <v>5000</v>
      </c>
      <c r="I15" s="2"/>
      <c r="K15" s="16" t="s">
        <v>39</v>
      </c>
      <c r="L15" s="16" t="s">
        <v>40</v>
      </c>
    </row>
    <row r="16" spans="1:12" x14ac:dyDescent="0.25">
      <c r="A16" s="12"/>
      <c r="B16" s="12" t="s">
        <v>41</v>
      </c>
      <c r="C16" s="12"/>
      <c r="D16" s="12"/>
      <c r="E16" s="12"/>
      <c r="F16" s="12"/>
      <c r="G16" s="21">
        <f>SUM(G15)</f>
        <v>5000</v>
      </c>
      <c r="I16" s="2"/>
      <c r="K16" s="12" t="s">
        <v>42</v>
      </c>
      <c r="L16" s="12" t="s">
        <v>43</v>
      </c>
    </row>
    <row r="17" spans="1:12" x14ac:dyDescent="0.25">
      <c r="A17" s="12"/>
      <c r="B17" s="12" t="s">
        <v>44</v>
      </c>
      <c r="C17" s="12"/>
      <c r="D17" s="12"/>
      <c r="E17" s="12"/>
      <c r="F17" s="12"/>
      <c r="G17" s="21">
        <f>G16*9%</f>
        <v>450</v>
      </c>
      <c r="I17" s="2"/>
      <c r="K17" s="12" t="s">
        <v>45</v>
      </c>
      <c r="L17" s="12" t="s">
        <v>46</v>
      </c>
    </row>
    <row r="18" spans="1:12" x14ac:dyDescent="0.25">
      <c r="A18" s="12"/>
      <c r="B18" s="12" t="s">
        <v>47</v>
      </c>
      <c r="C18" s="12"/>
      <c r="D18" s="12"/>
      <c r="E18" s="12"/>
      <c r="F18" s="12"/>
      <c r="G18" s="21">
        <f>G16*9%</f>
        <v>450</v>
      </c>
      <c r="I18" s="2"/>
      <c r="K18" s="12" t="s">
        <v>48</v>
      </c>
      <c r="L18" s="12" t="s">
        <v>49</v>
      </c>
    </row>
    <row r="19" spans="1:12" x14ac:dyDescent="0.25">
      <c r="A19" s="12"/>
      <c r="B19" s="12" t="s">
        <v>50</v>
      </c>
      <c r="C19" s="12"/>
      <c r="D19" s="12"/>
      <c r="E19" s="12"/>
      <c r="F19" s="12"/>
      <c r="G19" s="22">
        <f>SUM(G16:G18)</f>
        <v>5900</v>
      </c>
      <c r="I19" s="2"/>
      <c r="K19" s="12" t="s">
        <v>51</v>
      </c>
      <c r="L19" s="12" t="s">
        <v>52</v>
      </c>
    </row>
    <row r="20" spans="1:12" x14ac:dyDescent="0.25">
      <c r="A20" s="12"/>
      <c r="B20" s="12" t="s">
        <v>53</v>
      </c>
      <c r="C20" s="12"/>
      <c r="D20" s="12"/>
      <c r="E20" s="12"/>
      <c r="F20" s="12"/>
      <c r="G20" s="22">
        <v>0</v>
      </c>
      <c r="I20" s="2"/>
      <c r="K20" s="11" t="s">
        <v>54</v>
      </c>
      <c r="L20" s="12"/>
    </row>
    <row r="21" spans="1:12" ht="15" customHeight="1" x14ac:dyDescent="0.25">
      <c r="A21" s="12"/>
      <c r="B21" s="12" t="s">
        <v>55</v>
      </c>
      <c r="C21" s="12"/>
      <c r="D21" s="12"/>
      <c r="E21" s="12"/>
      <c r="F21" s="12"/>
      <c r="G21" s="22">
        <v>5900</v>
      </c>
      <c r="I21" s="2"/>
      <c r="K21" s="131" t="s">
        <v>56</v>
      </c>
      <c r="L21" s="134"/>
    </row>
    <row r="22" spans="1:12" x14ac:dyDescent="0.25">
      <c r="I22" s="2"/>
      <c r="K22" s="132"/>
      <c r="L22" s="135"/>
    </row>
    <row r="23" spans="1:12" x14ac:dyDescent="0.25">
      <c r="B23" s="23" t="s">
        <v>57</v>
      </c>
      <c r="I23" s="2"/>
      <c r="K23" s="132"/>
      <c r="L23" s="135"/>
    </row>
    <row r="24" spans="1:12" s="25" customFormat="1" ht="30" x14ac:dyDescent="0.25">
      <c r="A24" s="137" t="s">
        <v>30</v>
      </c>
      <c r="B24" s="138"/>
      <c r="C24" s="139" t="s">
        <v>58</v>
      </c>
      <c r="D24" s="138"/>
      <c r="E24" s="24" t="s">
        <v>59</v>
      </c>
      <c r="F24" s="139" t="s">
        <v>60</v>
      </c>
      <c r="G24" s="138"/>
      <c r="I24" s="26"/>
      <c r="K24" s="132"/>
      <c r="L24" s="135"/>
    </row>
    <row r="25" spans="1:12" x14ac:dyDescent="0.25">
      <c r="A25" s="140" t="s">
        <v>61</v>
      </c>
      <c r="B25" s="141"/>
      <c r="C25" s="142"/>
      <c r="D25" s="143"/>
      <c r="E25" s="27"/>
      <c r="F25" s="142"/>
      <c r="G25" s="143"/>
      <c r="I25" s="2"/>
      <c r="K25" s="132"/>
      <c r="L25" s="135"/>
    </row>
    <row r="26" spans="1:12" x14ac:dyDescent="0.25">
      <c r="B26" s="23" t="s">
        <v>62</v>
      </c>
      <c r="I26" s="2"/>
      <c r="K26" s="132"/>
      <c r="L26" s="135"/>
    </row>
    <row r="27" spans="1:12" s="25" customFormat="1" ht="30" x14ac:dyDescent="0.25">
      <c r="A27" s="137" t="s">
        <v>30</v>
      </c>
      <c r="B27" s="138"/>
      <c r="C27" s="139" t="s">
        <v>63</v>
      </c>
      <c r="D27" s="138"/>
      <c r="E27" s="24" t="s">
        <v>64</v>
      </c>
      <c r="F27" s="139" t="s">
        <v>62</v>
      </c>
      <c r="G27" s="138"/>
      <c r="I27" s="26"/>
      <c r="K27" s="133"/>
      <c r="L27" s="136"/>
    </row>
    <row r="28" spans="1:12" x14ac:dyDescent="0.25">
      <c r="A28" s="140" t="s">
        <v>61</v>
      </c>
      <c r="B28" s="141"/>
      <c r="C28" s="142">
        <f>'Ledger-ViewVersion_back'!F15+'Ledger-ViewVersion_back'!F16+'Ledger-ViewVersion_back'!F18+'Ledger-ViewVersion_back'!F19+'Ledger-ViewVersion_back'!F21+'Ledger-ViewVersion_back'!F22+'Ledger-ViewVersion_back'!F24+'Ledger-ViewVersion_back'!F25+'Ledger-ViewVersion_back'!F28+'Ledger-ViewVersion_back'!F29</f>
        <v>31549.041095890414</v>
      </c>
      <c r="D28" s="143"/>
      <c r="E28" s="27">
        <f>G21</f>
        <v>5900</v>
      </c>
      <c r="F28" s="142">
        <f>C28+E28</f>
        <v>37449.04109589041</v>
      </c>
      <c r="G28" s="143"/>
      <c r="I28" s="2"/>
      <c r="K28" s="145" t="s">
        <v>65</v>
      </c>
      <c r="L28" s="148" t="s">
        <v>66</v>
      </c>
    </row>
    <row r="29" spans="1:12" x14ac:dyDescent="0.25">
      <c r="A29" s="28"/>
      <c r="B29" s="28"/>
      <c r="C29" s="28"/>
      <c r="D29" s="28"/>
      <c r="E29" s="29"/>
      <c r="F29" s="30"/>
      <c r="G29" s="30"/>
      <c r="I29" s="2"/>
      <c r="K29" s="146"/>
      <c r="L29" s="149"/>
    </row>
    <row r="30" spans="1:12" x14ac:dyDescent="0.25">
      <c r="F30" s="151" t="s">
        <v>67</v>
      </c>
      <c r="G30" s="151"/>
      <c r="I30" s="2"/>
      <c r="K30" s="146"/>
      <c r="L30" s="149"/>
    </row>
    <row r="31" spans="1:12" ht="53.25" customHeight="1" x14ac:dyDescent="0.25">
      <c r="A31" s="152" t="s">
        <v>68</v>
      </c>
      <c r="B31" s="152"/>
      <c r="C31" s="152"/>
      <c r="D31" s="152"/>
      <c r="E31" s="152"/>
      <c r="I31" s="2"/>
      <c r="K31" s="146"/>
      <c r="L31" s="149"/>
    </row>
    <row r="32" spans="1:12" ht="34.5" customHeight="1" x14ac:dyDescent="0.25">
      <c r="A32" s="152" t="s">
        <v>69</v>
      </c>
      <c r="B32" s="152"/>
      <c r="C32" s="152"/>
      <c r="D32" s="152"/>
      <c r="E32" s="152"/>
      <c r="I32" s="2"/>
      <c r="K32" s="146"/>
      <c r="L32" s="149"/>
    </row>
    <row r="33" spans="1:12" x14ac:dyDescent="0.25">
      <c r="I33" s="2"/>
      <c r="K33" s="147"/>
      <c r="L33" s="150"/>
    </row>
    <row r="34" spans="1:12" x14ac:dyDescent="0.25">
      <c r="I34" s="2"/>
    </row>
    <row r="35" spans="1:12" x14ac:dyDescent="0.25">
      <c r="A35" t="s">
        <v>70</v>
      </c>
      <c r="I35" s="2"/>
    </row>
    <row r="36" spans="1:12" x14ac:dyDescent="0.25">
      <c r="I36" s="2"/>
    </row>
    <row r="37" spans="1:12" x14ac:dyDescent="0.25">
      <c r="A37" t="s">
        <v>71</v>
      </c>
      <c r="I37" s="2"/>
    </row>
    <row r="38" spans="1:12" ht="24" customHeight="1" thickBot="1" x14ac:dyDescent="0.3">
      <c r="A38" s="153" t="s">
        <v>72</v>
      </c>
      <c r="B38" s="153"/>
      <c r="C38" s="153"/>
      <c r="D38" s="153"/>
      <c r="E38" s="153"/>
      <c r="F38" s="153"/>
      <c r="G38" s="153"/>
      <c r="I38" s="2"/>
    </row>
    <row r="39" spans="1:12" x14ac:dyDescent="0.25">
      <c r="A39" s="32"/>
      <c r="B39" s="32"/>
      <c r="C39" s="32"/>
      <c r="D39" s="32"/>
      <c r="E39" s="32"/>
      <c r="F39" s="32"/>
      <c r="G39" s="32"/>
      <c r="I39" s="2"/>
    </row>
    <row r="40" spans="1:12" ht="15.75" x14ac:dyDescent="0.25">
      <c r="A40" s="144" t="s">
        <v>73</v>
      </c>
      <c r="B40" s="144"/>
      <c r="C40" s="144"/>
      <c r="D40" s="144"/>
      <c r="E40" s="144"/>
      <c r="F40" s="144"/>
      <c r="G40" s="144"/>
      <c r="I40" s="2"/>
    </row>
    <row r="41" spans="1:12" ht="15.75" x14ac:dyDescent="0.25">
      <c r="A41" s="144" t="s">
        <v>74</v>
      </c>
      <c r="B41" s="144"/>
      <c r="C41" s="144"/>
      <c r="D41" s="144"/>
      <c r="E41" s="144"/>
      <c r="F41" s="144"/>
      <c r="G41" s="144"/>
      <c r="I41" s="2"/>
    </row>
    <row r="42" spans="1:12" x14ac:dyDescent="0.25">
      <c r="A42" t="s">
        <v>75</v>
      </c>
      <c r="C42" t="s">
        <v>76</v>
      </c>
      <c r="F42" t="s">
        <v>77</v>
      </c>
      <c r="I42" s="2"/>
    </row>
    <row r="43" spans="1:12" ht="15.75" thickBot="1" x14ac:dyDescent="0.3">
      <c r="A43" s="33"/>
      <c r="B43" s="33"/>
      <c r="C43" s="33"/>
      <c r="D43" s="33"/>
      <c r="E43" s="33"/>
      <c r="F43" s="33"/>
      <c r="G43" s="33"/>
      <c r="I43" s="2"/>
    </row>
  </sheetData>
  <mergeCells count="26">
    <mergeCell ref="A40:G40"/>
    <mergeCell ref="A41:G41"/>
    <mergeCell ref="K28:K33"/>
    <mergeCell ref="L28:L33"/>
    <mergeCell ref="F30:G30"/>
    <mergeCell ref="A31:E31"/>
    <mergeCell ref="A32:E32"/>
    <mergeCell ref="A38:G38"/>
    <mergeCell ref="A28:B28"/>
    <mergeCell ref="C28:D28"/>
    <mergeCell ref="F28:G28"/>
    <mergeCell ref="A2:G2"/>
    <mergeCell ref="K2:L2"/>
    <mergeCell ref="K9:K12"/>
    <mergeCell ref="L9:L12"/>
    <mergeCell ref="K21:K27"/>
    <mergeCell ref="L21:L27"/>
    <mergeCell ref="A24:B24"/>
    <mergeCell ref="C24:D24"/>
    <mergeCell ref="F24:G24"/>
    <mergeCell ref="A25:B25"/>
    <mergeCell ref="C25:D25"/>
    <mergeCell ref="F25:G25"/>
    <mergeCell ref="A27:B27"/>
    <mergeCell ref="C27:D27"/>
    <mergeCell ref="F27:G27"/>
  </mergeCells>
  <hyperlinks>
    <hyperlink ref="H1" location="'CAM Invoice'!A1" display="Back"/>
  </hyperlinks>
  <pageMargins left="0.7" right="0.36" top="0.5" bottom="0.43"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zoomScaleNormal="100" workbookViewId="0">
      <selection activeCell="K1" sqref="K1:L1048576"/>
    </sheetView>
  </sheetViews>
  <sheetFormatPr defaultRowHeight="15" x14ac:dyDescent="0.25"/>
  <cols>
    <col min="2" max="2" width="27.28515625" customWidth="1"/>
    <col min="3" max="4" width="10.28515625" customWidth="1"/>
    <col min="5" max="5" width="14.42578125" customWidth="1"/>
    <col min="6" max="6" width="10.140625" customWidth="1"/>
    <col min="7" max="7" width="11.7109375" customWidth="1"/>
    <col min="11" max="11" width="27.28515625" hidden="1" customWidth="1"/>
    <col min="12" max="12" width="39.5703125" hidden="1" customWidth="1"/>
  </cols>
  <sheetData>
    <row r="1" spans="1:12" ht="62.25" customHeight="1" x14ac:dyDescent="0.25">
      <c r="H1" s="1" t="s">
        <v>0</v>
      </c>
      <c r="I1" s="2"/>
    </row>
    <row r="2" spans="1:12" ht="23.25" x14ac:dyDescent="0.35">
      <c r="A2" s="123" t="s">
        <v>1</v>
      </c>
      <c r="B2" s="123"/>
      <c r="C2" s="123"/>
      <c r="D2" s="123"/>
      <c r="E2" s="123"/>
      <c r="F2" s="123"/>
      <c r="G2" s="123"/>
      <c r="I2" s="2"/>
      <c r="K2" s="124" t="s">
        <v>2</v>
      </c>
      <c r="L2" s="124"/>
    </row>
    <row r="3" spans="1:12" ht="18.75" x14ac:dyDescent="0.3">
      <c r="A3" s="3" t="s">
        <v>3</v>
      </c>
      <c r="B3" s="4"/>
      <c r="C3" s="5"/>
      <c r="D3" s="6"/>
      <c r="E3" s="4"/>
      <c r="F3" s="4"/>
      <c r="G3" s="5"/>
      <c r="H3" s="7"/>
      <c r="I3" s="2"/>
    </row>
    <row r="4" spans="1:12" x14ac:dyDescent="0.25">
      <c r="A4" s="8" t="s">
        <v>4</v>
      </c>
      <c r="B4" s="9"/>
      <c r="C4" s="10"/>
      <c r="E4" s="9" t="s">
        <v>79</v>
      </c>
      <c r="F4" s="9"/>
      <c r="G4" s="10"/>
      <c r="H4" s="7"/>
      <c r="I4" s="2"/>
      <c r="K4" s="11" t="s">
        <v>5</v>
      </c>
      <c r="L4" s="11" t="s">
        <v>6</v>
      </c>
    </row>
    <row r="5" spans="1:12" x14ac:dyDescent="0.25">
      <c r="A5" s="8" t="s">
        <v>7</v>
      </c>
      <c r="B5" s="9"/>
      <c r="C5" s="10"/>
      <c r="E5" s="9" t="s">
        <v>91</v>
      </c>
      <c r="F5" s="9"/>
      <c r="G5" s="10"/>
      <c r="H5" s="7"/>
      <c r="I5" s="2"/>
      <c r="K5" s="12" t="s">
        <v>8</v>
      </c>
      <c r="L5" s="12" t="s">
        <v>9</v>
      </c>
    </row>
    <row r="6" spans="1:12" x14ac:dyDescent="0.25">
      <c r="A6" s="8" t="s">
        <v>10</v>
      </c>
      <c r="B6" s="9"/>
      <c r="C6" s="10"/>
      <c r="E6" s="9" t="s">
        <v>11</v>
      </c>
      <c r="F6" s="9"/>
      <c r="G6" s="10"/>
      <c r="H6" s="7"/>
      <c r="I6" s="2"/>
      <c r="K6" s="12" t="s">
        <v>12</v>
      </c>
      <c r="L6" s="12" t="s">
        <v>13</v>
      </c>
    </row>
    <row r="7" spans="1:12" x14ac:dyDescent="0.25">
      <c r="A7" s="8" t="s">
        <v>14</v>
      </c>
      <c r="B7" s="9"/>
      <c r="C7" s="10"/>
      <c r="E7" s="9" t="s">
        <v>15</v>
      </c>
      <c r="F7" s="9"/>
      <c r="G7" s="10"/>
      <c r="H7" s="7"/>
      <c r="I7" s="2"/>
      <c r="K7" s="12" t="s">
        <v>16</v>
      </c>
      <c r="L7" s="12" t="s">
        <v>13</v>
      </c>
    </row>
    <row r="8" spans="1:12" x14ac:dyDescent="0.25">
      <c r="A8" s="13" t="s">
        <v>17</v>
      </c>
      <c r="B8" s="14"/>
      <c r="C8" s="15"/>
      <c r="D8" s="13"/>
      <c r="E8" s="14"/>
      <c r="F8" s="14"/>
      <c r="G8" s="15"/>
      <c r="H8" s="7"/>
      <c r="I8" s="2"/>
      <c r="K8" s="12" t="s">
        <v>18</v>
      </c>
      <c r="L8" s="12" t="s">
        <v>19</v>
      </c>
    </row>
    <row r="9" spans="1:12" ht="15" customHeight="1" x14ac:dyDescent="0.25">
      <c r="A9" s="8" t="s">
        <v>20</v>
      </c>
      <c r="B9" s="9"/>
      <c r="C9" s="9"/>
      <c r="D9" s="9"/>
      <c r="E9" s="9"/>
      <c r="F9" s="9"/>
      <c r="G9" s="10"/>
      <c r="H9" s="7"/>
      <c r="I9" s="2"/>
      <c r="K9" s="125" t="s">
        <v>21</v>
      </c>
      <c r="L9" s="128" t="s">
        <v>22</v>
      </c>
    </row>
    <row r="10" spans="1:12" x14ac:dyDescent="0.25">
      <c r="A10" s="8" t="s">
        <v>23</v>
      </c>
      <c r="B10" s="9"/>
      <c r="C10" s="9"/>
      <c r="D10" s="9"/>
      <c r="E10" s="9"/>
      <c r="F10" s="9"/>
      <c r="G10" s="10"/>
      <c r="H10" s="7"/>
      <c r="I10" s="2"/>
      <c r="K10" s="126"/>
      <c r="L10" s="129"/>
    </row>
    <row r="11" spans="1:12" x14ac:dyDescent="0.25">
      <c r="A11" s="8" t="s">
        <v>24</v>
      </c>
      <c r="B11" s="9"/>
      <c r="C11" s="9"/>
      <c r="D11" s="9"/>
      <c r="E11" s="9"/>
      <c r="F11" s="9"/>
      <c r="G11" s="10"/>
      <c r="H11" s="7"/>
      <c r="I11" s="2"/>
      <c r="K11" s="126"/>
      <c r="L11" s="129"/>
    </row>
    <row r="12" spans="1:12" x14ac:dyDescent="0.25">
      <c r="A12" s="8" t="s">
        <v>25</v>
      </c>
      <c r="B12" s="9"/>
      <c r="C12" s="9"/>
      <c r="D12" s="9"/>
      <c r="E12" s="9"/>
      <c r="F12" s="9"/>
      <c r="G12" s="10"/>
      <c r="H12" s="7"/>
      <c r="I12" s="2"/>
      <c r="K12" s="127"/>
      <c r="L12" s="130"/>
    </row>
    <row r="13" spans="1:12" x14ac:dyDescent="0.25">
      <c r="A13" s="8" t="s">
        <v>26</v>
      </c>
      <c r="B13" s="9"/>
      <c r="C13" s="9"/>
      <c r="D13" s="9"/>
      <c r="E13" s="9"/>
      <c r="F13" s="9"/>
      <c r="G13" s="10"/>
      <c r="H13" s="7"/>
      <c r="I13" s="2"/>
      <c r="K13" s="16" t="s">
        <v>27</v>
      </c>
      <c r="L13" s="17" t="s">
        <v>28</v>
      </c>
    </row>
    <row r="14" spans="1:12" x14ac:dyDescent="0.25">
      <c r="A14" s="18" t="s">
        <v>29</v>
      </c>
      <c r="B14" s="18" t="s">
        <v>30</v>
      </c>
      <c r="C14" s="18" t="s">
        <v>31</v>
      </c>
      <c r="D14" s="18" t="s">
        <v>32</v>
      </c>
      <c r="E14" s="18" t="s">
        <v>33</v>
      </c>
      <c r="F14" s="18" t="s">
        <v>34</v>
      </c>
      <c r="G14" s="18" t="s">
        <v>35</v>
      </c>
      <c r="I14" s="2"/>
      <c r="K14" s="12" t="s">
        <v>36</v>
      </c>
      <c r="L14" s="17" t="s">
        <v>37</v>
      </c>
    </row>
    <row r="15" spans="1:12" ht="30" x14ac:dyDescent="0.25">
      <c r="A15" s="19">
        <v>1</v>
      </c>
      <c r="B15" s="20" t="s">
        <v>92</v>
      </c>
      <c r="C15" s="18">
        <v>9987</v>
      </c>
      <c r="D15" s="18">
        <v>2000</v>
      </c>
      <c r="E15" s="18" t="s">
        <v>38</v>
      </c>
      <c r="F15" s="18">
        <v>2.5</v>
      </c>
      <c r="G15" s="21">
        <f>D15*F15</f>
        <v>5000</v>
      </c>
      <c r="I15" s="2"/>
      <c r="K15" s="16" t="s">
        <v>39</v>
      </c>
      <c r="L15" s="16" t="s">
        <v>40</v>
      </c>
    </row>
    <row r="16" spans="1:12" x14ac:dyDescent="0.25">
      <c r="A16" s="12"/>
      <c r="B16" s="12" t="s">
        <v>41</v>
      </c>
      <c r="C16" s="12"/>
      <c r="D16" s="12"/>
      <c r="E16" s="12"/>
      <c r="F16" s="12"/>
      <c r="G16" s="21">
        <f>SUM(G15)</f>
        <v>5000</v>
      </c>
      <c r="I16" s="2"/>
      <c r="K16" s="12" t="s">
        <v>42</v>
      </c>
      <c r="L16" s="12" t="s">
        <v>43</v>
      </c>
    </row>
    <row r="17" spans="1:12" x14ac:dyDescent="0.25">
      <c r="A17" s="12"/>
      <c r="B17" s="12" t="s">
        <v>44</v>
      </c>
      <c r="C17" s="12"/>
      <c r="D17" s="12"/>
      <c r="E17" s="12"/>
      <c r="F17" s="12"/>
      <c r="G17" s="21">
        <f>G16*9%</f>
        <v>450</v>
      </c>
      <c r="I17" s="2"/>
      <c r="K17" s="12" t="s">
        <v>45</v>
      </c>
      <c r="L17" s="12" t="s">
        <v>46</v>
      </c>
    </row>
    <row r="18" spans="1:12" x14ac:dyDescent="0.25">
      <c r="A18" s="12"/>
      <c r="B18" s="12" t="s">
        <v>47</v>
      </c>
      <c r="C18" s="12"/>
      <c r="D18" s="12"/>
      <c r="E18" s="12"/>
      <c r="F18" s="12"/>
      <c r="G18" s="21">
        <f>G16*9%</f>
        <v>450</v>
      </c>
      <c r="I18" s="2"/>
      <c r="K18" s="12" t="s">
        <v>48</v>
      </c>
      <c r="L18" s="12" t="s">
        <v>49</v>
      </c>
    </row>
    <row r="19" spans="1:12" x14ac:dyDescent="0.25">
      <c r="A19" s="12"/>
      <c r="B19" s="12" t="s">
        <v>50</v>
      </c>
      <c r="C19" s="12"/>
      <c r="D19" s="12"/>
      <c r="E19" s="12"/>
      <c r="F19" s="12"/>
      <c r="G19" s="22">
        <f>SUM(G16:G18)</f>
        <v>5900</v>
      </c>
      <c r="I19" s="2"/>
      <c r="K19" s="12" t="s">
        <v>51</v>
      </c>
      <c r="L19" s="12" t="s">
        <v>52</v>
      </c>
    </row>
    <row r="20" spans="1:12" x14ac:dyDescent="0.25">
      <c r="A20" s="12"/>
      <c r="B20" s="12" t="s">
        <v>53</v>
      </c>
      <c r="C20" s="12"/>
      <c r="D20" s="12"/>
      <c r="E20" s="12"/>
      <c r="F20" s="12"/>
      <c r="G20" s="22">
        <v>0</v>
      </c>
      <c r="I20" s="2"/>
      <c r="K20" s="11" t="s">
        <v>54</v>
      </c>
      <c r="L20" s="12"/>
    </row>
    <row r="21" spans="1:12" ht="15" customHeight="1" x14ac:dyDescent="0.25">
      <c r="A21" s="12"/>
      <c r="B21" s="12" t="s">
        <v>55</v>
      </c>
      <c r="C21" s="12"/>
      <c r="D21" s="12"/>
      <c r="E21" s="12"/>
      <c r="F21" s="12"/>
      <c r="G21" s="22">
        <v>5900</v>
      </c>
      <c r="I21" s="2"/>
      <c r="K21" s="131" t="s">
        <v>56</v>
      </c>
      <c r="L21" s="134"/>
    </row>
    <row r="22" spans="1:12" x14ac:dyDescent="0.25">
      <c r="I22" s="2"/>
      <c r="K22" s="132"/>
      <c r="L22" s="135"/>
    </row>
    <row r="23" spans="1:12" x14ac:dyDescent="0.25">
      <c r="B23" s="23" t="s">
        <v>57</v>
      </c>
      <c r="I23" s="2"/>
      <c r="K23" s="132"/>
      <c r="L23" s="135"/>
    </row>
    <row r="24" spans="1:12" s="25" customFormat="1" ht="30" x14ac:dyDescent="0.25">
      <c r="A24" s="137" t="s">
        <v>30</v>
      </c>
      <c r="B24" s="138"/>
      <c r="C24" s="139" t="s">
        <v>58</v>
      </c>
      <c r="D24" s="138"/>
      <c r="E24" s="24" t="s">
        <v>59</v>
      </c>
      <c r="F24" s="139" t="s">
        <v>60</v>
      </c>
      <c r="G24" s="138"/>
      <c r="I24" s="26"/>
      <c r="K24" s="132"/>
      <c r="L24" s="135"/>
    </row>
    <row r="25" spans="1:12" x14ac:dyDescent="0.25">
      <c r="A25" s="140" t="s">
        <v>61</v>
      </c>
      <c r="B25" s="141"/>
      <c r="C25" s="142"/>
      <c r="D25" s="143"/>
      <c r="E25" s="27"/>
      <c r="F25" s="142"/>
      <c r="G25" s="143"/>
      <c r="I25" s="2"/>
      <c r="K25" s="132"/>
      <c r="L25" s="135"/>
    </row>
    <row r="26" spans="1:12" x14ac:dyDescent="0.25">
      <c r="B26" s="23" t="s">
        <v>62</v>
      </c>
      <c r="I26" s="2"/>
      <c r="K26" s="132"/>
      <c r="L26" s="135"/>
    </row>
    <row r="27" spans="1:12" s="25" customFormat="1" ht="30" x14ac:dyDescent="0.25">
      <c r="A27" s="137" t="s">
        <v>30</v>
      </c>
      <c r="B27" s="138"/>
      <c r="C27" s="139" t="s">
        <v>63</v>
      </c>
      <c r="D27" s="138"/>
      <c r="E27" s="24" t="s">
        <v>64</v>
      </c>
      <c r="F27" s="139" t="s">
        <v>62</v>
      </c>
      <c r="G27" s="138"/>
      <c r="I27" s="26"/>
      <c r="K27" s="133"/>
      <c r="L27" s="136"/>
    </row>
    <row r="28" spans="1:12" x14ac:dyDescent="0.25">
      <c r="A28" s="140" t="s">
        <v>61</v>
      </c>
      <c r="B28" s="141"/>
      <c r="C28" s="142">
        <f>'Ledger-ViewVersion_back'!F15+'Ledger-ViewVersion_back'!F16+'Ledger-ViewVersion_back'!F18+'Ledger-ViewVersion_back'!F19+'Ledger-ViewVersion_back'!F21+'Ledger-ViewVersion_back'!F22+'Ledger-ViewVersion_back'!F24+'Ledger-ViewVersion_back'!F25+'Ledger-ViewVersion_back'!F28+'Ledger-ViewVersion_back'!F29+'Ledger-ViewVersion_back'!F33+'Ledger-ViewVersion_back'!F34</f>
        <v>38768.219178082189</v>
      </c>
      <c r="D28" s="143"/>
      <c r="E28" s="27">
        <f>G21</f>
        <v>5900</v>
      </c>
      <c r="F28" s="142">
        <f>C28+E28</f>
        <v>44668.219178082189</v>
      </c>
      <c r="G28" s="143"/>
      <c r="I28" s="2"/>
      <c r="K28" s="145" t="s">
        <v>65</v>
      </c>
      <c r="L28" s="148" t="s">
        <v>66</v>
      </c>
    </row>
    <row r="29" spans="1:12" x14ac:dyDescent="0.25">
      <c r="A29" s="28"/>
      <c r="B29" s="28"/>
      <c r="C29" s="28"/>
      <c r="D29" s="28"/>
      <c r="E29" s="29"/>
      <c r="F29" s="30"/>
      <c r="G29" s="30"/>
      <c r="I29" s="2"/>
      <c r="K29" s="146"/>
      <c r="L29" s="149"/>
    </row>
    <row r="30" spans="1:12" x14ac:dyDescent="0.25">
      <c r="F30" s="151" t="s">
        <v>67</v>
      </c>
      <c r="G30" s="151"/>
      <c r="I30" s="2"/>
      <c r="K30" s="146"/>
      <c r="L30" s="149"/>
    </row>
    <row r="31" spans="1:12" ht="53.25" customHeight="1" x14ac:dyDescent="0.25">
      <c r="A31" s="152" t="s">
        <v>68</v>
      </c>
      <c r="B31" s="152"/>
      <c r="C31" s="152"/>
      <c r="D31" s="152"/>
      <c r="E31" s="152"/>
      <c r="I31" s="2"/>
      <c r="K31" s="146"/>
      <c r="L31" s="149"/>
    </row>
    <row r="32" spans="1:12" ht="34.5" customHeight="1" x14ac:dyDescent="0.25">
      <c r="A32" s="152" t="s">
        <v>69</v>
      </c>
      <c r="B32" s="152"/>
      <c r="C32" s="152"/>
      <c r="D32" s="152"/>
      <c r="E32" s="152"/>
      <c r="I32" s="2"/>
      <c r="K32" s="146"/>
      <c r="L32" s="149"/>
    </row>
    <row r="33" spans="1:12" x14ac:dyDescent="0.25">
      <c r="I33" s="2"/>
      <c r="K33" s="147"/>
      <c r="L33" s="150"/>
    </row>
    <row r="34" spans="1:12" x14ac:dyDescent="0.25">
      <c r="I34" s="2"/>
    </row>
    <row r="35" spans="1:12" x14ac:dyDescent="0.25">
      <c r="A35" t="s">
        <v>70</v>
      </c>
      <c r="I35" s="2"/>
    </row>
    <row r="36" spans="1:12" x14ac:dyDescent="0.25">
      <c r="I36" s="2"/>
    </row>
    <row r="37" spans="1:12" x14ac:dyDescent="0.25">
      <c r="A37" t="s">
        <v>71</v>
      </c>
      <c r="I37" s="2"/>
    </row>
    <row r="38" spans="1:12" ht="24" customHeight="1" thickBot="1" x14ac:dyDescent="0.3">
      <c r="A38" s="153" t="s">
        <v>72</v>
      </c>
      <c r="B38" s="153"/>
      <c r="C38" s="153"/>
      <c r="D38" s="153"/>
      <c r="E38" s="153"/>
      <c r="F38" s="153"/>
      <c r="G38" s="153"/>
      <c r="I38" s="2"/>
    </row>
    <row r="39" spans="1:12" x14ac:dyDescent="0.25">
      <c r="A39" s="32"/>
      <c r="B39" s="32"/>
      <c r="C39" s="32"/>
      <c r="D39" s="32"/>
      <c r="E39" s="32"/>
      <c r="F39" s="32"/>
      <c r="G39" s="32"/>
      <c r="I39" s="2"/>
    </row>
    <row r="40" spans="1:12" ht="15.75" x14ac:dyDescent="0.25">
      <c r="A40" s="144" t="s">
        <v>73</v>
      </c>
      <c r="B40" s="144"/>
      <c r="C40" s="144"/>
      <c r="D40" s="144"/>
      <c r="E40" s="144"/>
      <c r="F40" s="144"/>
      <c r="G40" s="144"/>
      <c r="I40" s="2"/>
    </row>
    <row r="41" spans="1:12" ht="15.75" x14ac:dyDescent="0.25">
      <c r="A41" s="144" t="s">
        <v>74</v>
      </c>
      <c r="B41" s="144"/>
      <c r="C41" s="144"/>
      <c r="D41" s="144"/>
      <c r="E41" s="144"/>
      <c r="F41" s="144"/>
      <c r="G41" s="144"/>
      <c r="I41" s="2"/>
    </row>
    <row r="42" spans="1:12" x14ac:dyDescent="0.25">
      <c r="A42" t="s">
        <v>75</v>
      </c>
      <c r="C42" t="s">
        <v>76</v>
      </c>
      <c r="F42" t="s">
        <v>77</v>
      </c>
      <c r="I42" s="2"/>
    </row>
    <row r="43" spans="1:12" ht="15.75" thickBot="1" x14ac:dyDescent="0.3">
      <c r="A43" s="33"/>
      <c r="B43" s="33"/>
      <c r="C43" s="33"/>
      <c r="D43" s="33"/>
      <c r="E43" s="33"/>
      <c r="F43" s="33"/>
      <c r="G43" s="33"/>
      <c r="I43" s="2"/>
    </row>
  </sheetData>
  <mergeCells count="26">
    <mergeCell ref="A40:G40"/>
    <mergeCell ref="A41:G41"/>
    <mergeCell ref="K28:K33"/>
    <mergeCell ref="L28:L33"/>
    <mergeCell ref="F30:G30"/>
    <mergeCell ref="A31:E31"/>
    <mergeCell ref="A32:E32"/>
    <mergeCell ref="A38:G38"/>
    <mergeCell ref="A28:B28"/>
    <mergeCell ref="C28:D28"/>
    <mergeCell ref="F28:G28"/>
    <mergeCell ref="A2:G2"/>
    <mergeCell ref="K2:L2"/>
    <mergeCell ref="K9:K12"/>
    <mergeCell ref="L9:L12"/>
    <mergeCell ref="K21:K27"/>
    <mergeCell ref="L21:L27"/>
    <mergeCell ref="A24:B24"/>
    <mergeCell ref="C24:D24"/>
    <mergeCell ref="F24:G24"/>
    <mergeCell ref="A25:B25"/>
    <mergeCell ref="C25:D25"/>
    <mergeCell ref="F25:G25"/>
    <mergeCell ref="A27:B27"/>
    <mergeCell ref="C27:D27"/>
    <mergeCell ref="F27:G27"/>
  </mergeCells>
  <hyperlinks>
    <hyperlink ref="H1" location="'CAM Invoice'!A1" display="Back"/>
  </hyperlinks>
  <pageMargins left="0.7" right="0.36" top="0.5" bottom="0.43"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opLeftCell="A30" zoomScaleNormal="100" workbookViewId="0">
      <selection activeCell="Y23" sqref="Y23"/>
    </sheetView>
  </sheetViews>
  <sheetFormatPr defaultRowHeight="15" x14ac:dyDescent="0.25"/>
  <cols>
    <col min="2" max="2" width="27.28515625" customWidth="1"/>
    <col min="3" max="4" width="10.28515625" customWidth="1"/>
    <col min="5" max="5" width="14.42578125" customWidth="1"/>
    <col min="6" max="6" width="10.140625" customWidth="1"/>
    <col min="7" max="7" width="11.7109375" customWidth="1"/>
    <col min="10" max="10" width="0" hidden="1" customWidth="1"/>
    <col min="11" max="11" width="27.28515625" hidden="1" customWidth="1"/>
    <col min="12" max="12" width="39.5703125" hidden="1" customWidth="1"/>
    <col min="13" max="14" width="0" hidden="1" customWidth="1"/>
  </cols>
  <sheetData>
    <row r="1" spans="1:12" ht="62.25" customHeight="1" x14ac:dyDescent="0.25">
      <c r="H1" s="1" t="s">
        <v>0</v>
      </c>
      <c r="I1" s="2"/>
    </row>
    <row r="2" spans="1:12" ht="23.25" x14ac:dyDescent="0.35">
      <c r="A2" s="123" t="s">
        <v>1</v>
      </c>
      <c r="B2" s="123"/>
      <c r="C2" s="123"/>
      <c r="D2" s="123"/>
      <c r="E2" s="123"/>
      <c r="F2" s="123"/>
      <c r="G2" s="123"/>
      <c r="I2" s="2"/>
      <c r="K2" s="124" t="s">
        <v>2</v>
      </c>
      <c r="L2" s="124"/>
    </row>
    <row r="3" spans="1:12" ht="18.75" x14ac:dyDescent="0.3">
      <c r="A3" s="3" t="s">
        <v>3</v>
      </c>
      <c r="B3" s="4"/>
      <c r="C3" s="5"/>
      <c r="D3" s="6"/>
      <c r="E3" s="4"/>
      <c r="F3" s="4"/>
      <c r="G3" s="5"/>
      <c r="H3" s="7"/>
      <c r="I3" s="2"/>
    </row>
    <row r="4" spans="1:12" x14ac:dyDescent="0.25">
      <c r="A4" s="8" t="s">
        <v>4</v>
      </c>
      <c r="B4" s="9"/>
      <c r="C4" s="10"/>
      <c r="E4" s="9" t="s">
        <v>79</v>
      </c>
      <c r="F4" s="9"/>
      <c r="G4" s="10"/>
      <c r="H4" s="7"/>
      <c r="I4" s="2"/>
      <c r="K4" s="11" t="s">
        <v>5</v>
      </c>
      <c r="L4" s="11" t="s">
        <v>6</v>
      </c>
    </row>
    <row r="5" spans="1:12" x14ac:dyDescent="0.25">
      <c r="A5" s="8" t="s">
        <v>7</v>
      </c>
      <c r="B5" s="9"/>
      <c r="C5" s="10"/>
      <c r="E5" s="9" t="s">
        <v>91</v>
      </c>
      <c r="F5" s="9"/>
      <c r="G5" s="10"/>
      <c r="H5" s="7"/>
      <c r="I5" s="2"/>
      <c r="K5" s="12" t="s">
        <v>8</v>
      </c>
      <c r="L5" s="12" t="s">
        <v>9</v>
      </c>
    </row>
    <row r="6" spans="1:12" x14ac:dyDescent="0.25">
      <c r="A6" s="8" t="s">
        <v>10</v>
      </c>
      <c r="B6" s="9"/>
      <c r="C6" s="10"/>
      <c r="E6" s="9" t="s">
        <v>11</v>
      </c>
      <c r="F6" s="9"/>
      <c r="G6" s="10"/>
      <c r="H6" s="7"/>
      <c r="I6" s="2"/>
      <c r="K6" s="12" t="s">
        <v>12</v>
      </c>
      <c r="L6" s="12" t="s">
        <v>13</v>
      </c>
    </row>
    <row r="7" spans="1:12" x14ac:dyDescent="0.25">
      <c r="A7" s="8" t="s">
        <v>14</v>
      </c>
      <c r="B7" s="9"/>
      <c r="C7" s="10"/>
      <c r="E7" s="9" t="s">
        <v>15</v>
      </c>
      <c r="F7" s="9"/>
      <c r="G7" s="10"/>
      <c r="H7" s="7"/>
      <c r="I7" s="2"/>
      <c r="K7" s="12" t="s">
        <v>16</v>
      </c>
      <c r="L7" s="12" t="s">
        <v>13</v>
      </c>
    </row>
    <row r="8" spans="1:12" x14ac:dyDescent="0.25">
      <c r="A8" s="13" t="s">
        <v>17</v>
      </c>
      <c r="B8" s="14"/>
      <c r="C8" s="15"/>
      <c r="D8" s="13"/>
      <c r="E8" s="14"/>
      <c r="F8" s="14"/>
      <c r="G8" s="15"/>
      <c r="H8" s="7"/>
      <c r="I8" s="2"/>
      <c r="K8" s="12" t="s">
        <v>18</v>
      </c>
      <c r="L8" s="12" t="s">
        <v>19</v>
      </c>
    </row>
    <row r="9" spans="1:12" ht="15" customHeight="1" x14ac:dyDescent="0.25">
      <c r="A9" s="8" t="s">
        <v>20</v>
      </c>
      <c r="B9" s="9"/>
      <c r="C9" s="9"/>
      <c r="D9" s="9"/>
      <c r="E9" s="9"/>
      <c r="F9" s="9"/>
      <c r="G9" s="10"/>
      <c r="H9" s="7"/>
      <c r="I9" s="2"/>
      <c r="K9" s="125" t="s">
        <v>21</v>
      </c>
      <c r="L9" s="128" t="s">
        <v>22</v>
      </c>
    </row>
    <row r="10" spans="1:12" x14ac:dyDescent="0.25">
      <c r="A10" s="8" t="s">
        <v>23</v>
      </c>
      <c r="B10" s="9"/>
      <c r="C10" s="9"/>
      <c r="D10" s="9"/>
      <c r="E10" s="9"/>
      <c r="F10" s="9"/>
      <c r="G10" s="10"/>
      <c r="H10" s="7"/>
      <c r="I10" s="2"/>
      <c r="K10" s="126"/>
      <c r="L10" s="129"/>
    </row>
    <row r="11" spans="1:12" x14ac:dyDescent="0.25">
      <c r="A11" s="8" t="s">
        <v>24</v>
      </c>
      <c r="B11" s="9"/>
      <c r="C11" s="9"/>
      <c r="D11" s="9"/>
      <c r="E11" s="9"/>
      <c r="F11" s="9"/>
      <c r="G11" s="10"/>
      <c r="H11" s="7"/>
      <c r="I11" s="2"/>
      <c r="K11" s="126"/>
      <c r="L11" s="129"/>
    </row>
    <row r="12" spans="1:12" x14ac:dyDescent="0.25">
      <c r="A12" s="8" t="s">
        <v>25</v>
      </c>
      <c r="B12" s="9"/>
      <c r="C12" s="9"/>
      <c r="D12" s="9"/>
      <c r="E12" s="9"/>
      <c r="F12" s="9"/>
      <c r="G12" s="10"/>
      <c r="H12" s="7"/>
      <c r="I12" s="2"/>
      <c r="K12" s="127"/>
      <c r="L12" s="130"/>
    </row>
    <row r="13" spans="1:12" x14ac:dyDescent="0.25">
      <c r="A13" s="8" t="s">
        <v>26</v>
      </c>
      <c r="B13" s="9"/>
      <c r="C13" s="9"/>
      <c r="D13" s="9"/>
      <c r="E13" s="9"/>
      <c r="F13" s="9"/>
      <c r="G13" s="10"/>
      <c r="H13" s="7"/>
      <c r="I13" s="2"/>
      <c r="K13" s="16" t="s">
        <v>27</v>
      </c>
      <c r="L13" s="17" t="s">
        <v>28</v>
      </c>
    </row>
    <row r="14" spans="1:12" x14ac:dyDescent="0.25">
      <c r="A14" s="18" t="s">
        <v>29</v>
      </c>
      <c r="B14" s="18" t="s">
        <v>30</v>
      </c>
      <c r="C14" s="18" t="s">
        <v>31</v>
      </c>
      <c r="D14" s="18" t="s">
        <v>32</v>
      </c>
      <c r="E14" s="18" t="s">
        <v>33</v>
      </c>
      <c r="F14" s="18" t="s">
        <v>34</v>
      </c>
      <c r="G14" s="18" t="s">
        <v>35</v>
      </c>
      <c r="I14" s="2"/>
      <c r="K14" s="12" t="s">
        <v>36</v>
      </c>
      <c r="L14" s="17" t="s">
        <v>37</v>
      </c>
    </row>
    <row r="15" spans="1:12" ht="30" x14ac:dyDescent="0.25">
      <c r="A15" s="19">
        <v>1</v>
      </c>
      <c r="B15" s="20" t="s">
        <v>144</v>
      </c>
      <c r="C15" s="18">
        <v>9987</v>
      </c>
      <c r="D15" s="18">
        <v>2000</v>
      </c>
      <c r="E15" s="18" t="s">
        <v>38</v>
      </c>
      <c r="F15" s="18">
        <v>2.5</v>
      </c>
      <c r="G15" s="21">
        <f>D15*F15</f>
        <v>5000</v>
      </c>
      <c r="I15" s="2"/>
      <c r="K15" s="16" t="s">
        <v>39</v>
      </c>
      <c r="L15" s="16" t="s">
        <v>40</v>
      </c>
    </row>
    <row r="16" spans="1:12" x14ac:dyDescent="0.25">
      <c r="A16" s="12"/>
      <c r="B16" s="12" t="s">
        <v>41</v>
      </c>
      <c r="C16" s="12"/>
      <c r="D16" s="12"/>
      <c r="E16" s="12"/>
      <c r="F16" s="12"/>
      <c r="G16" s="21">
        <f>SUM(G15)</f>
        <v>5000</v>
      </c>
      <c r="I16" s="2"/>
      <c r="K16" s="12" t="s">
        <v>42</v>
      </c>
      <c r="L16" s="12" t="s">
        <v>43</v>
      </c>
    </row>
    <row r="17" spans="1:12" x14ac:dyDescent="0.25">
      <c r="A17" s="12"/>
      <c r="B17" s="12" t="s">
        <v>44</v>
      </c>
      <c r="C17" s="12"/>
      <c r="D17" s="12"/>
      <c r="E17" s="12"/>
      <c r="F17" s="12"/>
      <c r="G17" s="21">
        <f>G16*9%</f>
        <v>450</v>
      </c>
      <c r="I17" s="2"/>
      <c r="K17" s="12" t="s">
        <v>45</v>
      </c>
      <c r="L17" s="12" t="s">
        <v>46</v>
      </c>
    </row>
    <row r="18" spans="1:12" x14ac:dyDescent="0.25">
      <c r="A18" s="12"/>
      <c r="B18" s="12" t="s">
        <v>47</v>
      </c>
      <c r="C18" s="12"/>
      <c r="D18" s="12"/>
      <c r="E18" s="12"/>
      <c r="F18" s="12"/>
      <c r="G18" s="21">
        <f>G16*9%</f>
        <v>450</v>
      </c>
      <c r="I18" s="2"/>
      <c r="K18" s="12" t="s">
        <v>48</v>
      </c>
      <c r="L18" s="12" t="s">
        <v>49</v>
      </c>
    </row>
    <row r="19" spans="1:12" x14ac:dyDescent="0.25">
      <c r="A19" s="12"/>
      <c r="B19" s="12" t="s">
        <v>50</v>
      </c>
      <c r="C19" s="12"/>
      <c r="D19" s="12"/>
      <c r="E19" s="12"/>
      <c r="F19" s="12"/>
      <c r="G19" s="22">
        <f>SUM(G16:G18)</f>
        <v>5900</v>
      </c>
      <c r="I19" s="2"/>
      <c r="K19" s="12" t="s">
        <v>51</v>
      </c>
      <c r="L19" s="12" t="s">
        <v>52</v>
      </c>
    </row>
    <row r="20" spans="1:12" x14ac:dyDescent="0.25">
      <c r="A20" s="12"/>
      <c r="B20" s="12" t="s">
        <v>53</v>
      </c>
      <c r="C20" s="12"/>
      <c r="D20" s="12"/>
      <c r="E20" s="12"/>
      <c r="F20" s="12"/>
      <c r="G20" s="22">
        <v>0</v>
      </c>
      <c r="I20" s="2"/>
      <c r="K20" s="11" t="s">
        <v>54</v>
      </c>
      <c r="L20" s="12"/>
    </row>
    <row r="21" spans="1:12" ht="15" customHeight="1" x14ac:dyDescent="0.25">
      <c r="A21" s="12"/>
      <c r="B21" s="12" t="s">
        <v>55</v>
      </c>
      <c r="C21" s="12"/>
      <c r="D21" s="12"/>
      <c r="E21" s="12"/>
      <c r="F21" s="12"/>
      <c r="G21" s="22">
        <v>5900</v>
      </c>
      <c r="I21" s="2"/>
      <c r="K21" s="131" t="s">
        <v>56</v>
      </c>
      <c r="L21" s="134"/>
    </row>
    <row r="22" spans="1:12" x14ac:dyDescent="0.25">
      <c r="I22" s="2"/>
      <c r="K22" s="132"/>
      <c r="L22" s="135"/>
    </row>
    <row r="23" spans="1:12" x14ac:dyDescent="0.25">
      <c r="B23" s="23" t="s">
        <v>57</v>
      </c>
      <c r="I23" s="2"/>
      <c r="K23" s="132"/>
      <c r="L23" s="135"/>
    </row>
    <row r="24" spans="1:12" s="25" customFormat="1" ht="30" x14ac:dyDescent="0.25">
      <c r="A24" s="137" t="s">
        <v>30</v>
      </c>
      <c r="B24" s="138"/>
      <c r="C24" s="139" t="s">
        <v>58</v>
      </c>
      <c r="D24" s="138"/>
      <c r="E24" s="24" t="s">
        <v>59</v>
      </c>
      <c r="F24" s="139" t="s">
        <v>60</v>
      </c>
      <c r="G24" s="138"/>
      <c r="I24" s="26"/>
      <c r="K24" s="132"/>
      <c r="L24" s="135"/>
    </row>
    <row r="25" spans="1:12" x14ac:dyDescent="0.25">
      <c r="A25" s="140" t="s">
        <v>61</v>
      </c>
      <c r="B25" s="141"/>
      <c r="C25" s="142"/>
      <c r="D25" s="143"/>
      <c r="E25" s="27"/>
      <c r="F25" s="142"/>
      <c r="G25" s="143"/>
      <c r="I25" s="2"/>
      <c r="K25" s="132"/>
      <c r="L25" s="135"/>
    </row>
    <row r="26" spans="1:12" x14ac:dyDescent="0.25">
      <c r="B26" s="23" t="s">
        <v>62</v>
      </c>
      <c r="I26" s="2"/>
      <c r="K26" s="132"/>
      <c r="L26" s="135"/>
    </row>
    <row r="27" spans="1:12" s="25" customFormat="1" ht="30" x14ac:dyDescent="0.25">
      <c r="A27" s="137" t="s">
        <v>30</v>
      </c>
      <c r="B27" s="138"/>
      <c r="C27" s="139" t="s">
        <v>63</v>
      </c>
      <c r="D27" s="138"/>
      <c r="E27" s="24" t="s">
        <v>64</v>
      </c>
      <c r="F27" s="139" t="s">
        <v>62</v>
      </c>
      <c r="G27" s="138"/>
      <c r="I27" s="26"/>
      <c r="K27" s="133"/>
      <c r="L27" s="136"/>
    </row>
    <row r="28" spans="1:12" x14ac:dyDescent="0.25">
      <c r="A28" s="140" t="s">
        <v>61</v>
      </c>
      <c r="B28" s="141"/>
      <c r="C28" s="142">
        <f>'Ledger-ViewVersion_back'!F15+'Ledger-ViewVersion_back'!F16+'Ledger-ViewVersion_back'!F18+'Ledger-ViewVersion_back'!F19+'Ledger-ViewVersion_back'!F21+'Ledger-ViewVersion_back'!F22+'Ledger-ViewVersion_back'!F24+'Ledger-ViewVersion_back'!F25+'Ledger-ViewVersion_back'!F28+'Ledger-ViewVersion_back'!F29+'Ledger-ViewVersion_back'!F33+'Ledger-ViewVersion_back'!F34+'Ledger-ViewVersion_back'!F37+'Ledger-ViewVersion_back'!F38</f>
        <v>46522.465753424651</v>
      </c>
      <c r="D28" s="143"/>
      <c r="E28" s="27">
        <f>G21</f>
        <v>5900</v>
      </c>
      <c r="F28" s="142">
        <f>C28+E28</f>
        <v>52422.465753424651</v>
      </c>
      <c r="G28" s="143"/>
      <c r="I28" s="2"/>
      <c r="K28" s="145" t="s">
        <v>65</v>
      </c>
      <c r="L28" s="148" t="s">
        <v>66</v>
      </c>
    </row>
    <row r="29" spans="1:12" x14ac:dyDescent="0.25">
      <c r="A29" s="28"/>
      <c r="B29" s="28"/>
      <c r="C29" s="28"/>
      <c r="D29" s="28"/>
      <c r="E29" s="29"/>
      <c r="F29" s="30"/>
      <c r="G29" s="30"/>
      <c r="I29" s="2"/>
      <c r="K29" s="146"/>
      <c r="L29" s="149"/>
    </row>
    <row r="30" spans="1:12" x14ac:dyDescent="0.25">
      <c r="F30" s="151" t="s">
        <v>67</v>
      </c>
      <c r="G30" s="151"/>
      <c r="I30" s="2"/>
      <c r="K30" s="146"/>
      <c r="L30" s="149"/>
    </row>
    <row r="31" spans="1:12" ht="53.25" customHeight="1" x14ac:dyDescent="0.25">
      <c r="A31" s="152" t="s">
        <v>68</v>
      </c>
      <c r="B31" s="152"/>
      <c r="C31" s="152"/>
      <c r="D31" s="152"/>
      <c r="E31" s="152"/>
      <c r="I31" s="2"/>
      <c r="K31" s="146"/>
      <c r="L31" s="149"/>
    </row>
    <row r="32" spans="1:12" ht="34.5" customHeight="1" x14ac:dyDescent="0.25">
      <c r="A32" s="152" t="s">
        <v>69</v>
      </c>
      <c r="B32" s="152"/>
      <c r="C32" s="152"/>
      <c r="D32" s="152"/>
      <c r="E32" s="152"/>
      <c r="I32" s="2"/>
      <c r="K32" s="146"/>
      <c r="L32" s="149"/>
    </row>
    <row r="33" spans="1:12" x14ac:dyDescent="0.25">
      <c r="I33" s="2"/>
      <c r="K33" s="147"/>
      <c r="L33" s="150"/>
    </row>
    <row r="34" spans="1:12" x14ac:dyDescent="0.25">
      <c r="I34" s="2"/>
    </row>
    <row r="35" spans="1:12" x14ac:dyDescent="0.25">
      <c r="A35" t="s">
        <v>70</v>
      </c>
      <c r="I35" s="2"/>
    </row>
    <row r="36" spans="1:12" x14ac:dyDescent="0.25">
      <c r="I36" s="2"/>
    </row>
    <row r="37" spans="1:12" x14ac:dyDescent="0.25">
      <c r="A37" t="s">
        <v>71</v>
      </c>
      <c r="I37" s="2"/>
    </row>
    <row r="38" spans="1:12" ht="24" customHeight="1" thickBot="1" x14ac:dyDescent="0.3">
      <c r="A38" s="153" t="s">
        <v>72</v>
      </c>
      <c r="B38" s="153"/>
      <c r="C38" s="153"/>
      <c r="D38" s="153"/>
      <c r="E38" s="153"/>
      <c r="F38" s="153"/>
      <c r="G38" s="153"/>
      <c r="I38" s="2"/>
    </row>
    <row r="39" spans="1:12" x14ac:dyDescent="0.25">
      <c r="A39" s="32"/>
      <c r="B39" s="32"/>
      <c r="C39" s="32"/>
      <c r="D39" s="32"/>
      <c r="E39" s="32"/>
      <c r="F39" s="32"/>
      <c r="G39" s="32"/>
      <c r="I39" s="2"/>
    </row>
    <row r="40" spans="1:12" ht="15.75" x14ac:dyDescent="0.25">
      <c r="A40" s="144" t="s">
        <v>73</v>
      </c>
      <c r="B40" s="144"/>
      <c r="C40" s="144"/>
      <c r="D40" s="144"/>
      <c r="E40" s="144"/>
      <c r="F40" s="144"/>
      <c r="G40" s="144"/>
      <c r="I40" s="2"/>
    </row>
    <row r="41" spans="1:12" ht="15.75" x14ac:dyDescent="0.25">
      <c r="A41" s="144" t="s">
        <v>74</v>
      </c>
      <c r="B41" s="144"/>
      <c r="C41" s="144"/>
      <c r="D41" s="144"/>
      <c r="E41" s="144"/>
      <c r="F41" s="144"/>
      <c r="G41" s="144"/>
      <c r="I41" s="2"/>
    </row>
    <row r="42" spans="1:12" x14ac:dyDescent="0.25">
      <c r="A42" t="s">
        <v>75</v>
      </c>
      <c r="C42" t="s">
        <v>76</v>
      </c>
      <c r="F42" t="s">
        <v>77</v>
      </c>
      <c r="I42" s="2"/>
    </row>
    <row r="43" spans="1:12" ht="15.75" thickBot="1" x14ac:dyDescent="0.3">
      <c r="A43" s="33"/>
      <c r="B43" s="33"/>
      <c r="C43" s="33"/>
      <c r="D43" s="33"/>
      <c r="E43" s="33"/>
      <c r="F43" s="33"/>
      <c r="G43" s="33"/>
      <c r="I43" s="2"/>
    </row>
  </sheetData>
  <mergeCells count="26">
    <mergeCell ref="A40:G40"/>
    <mergeCell ref="A41:G41"/>
    <mergeCell ref="K28:K33"/>
    <mergeCell ref="L28:L33"/>
    <mergeCell ref="F30:G30"/>
    <mergeCell ref="A31:E31"/>
    <mergeCell ref="A32:E32"/>
    <mergeCell ref="A38:G38"/>
    <mergeCell ref="A28:B28"/>
    <mergeCell ref="C28:D28"/>
    <mergeCell ref="F28:G28"/>
    <mergeCell ref="A2:G2"/>
    <mergeCell ref="K2:L2"/>
    <mergeCell ref="K9:K12"/>
    <mergeCell ref="L9:L12"/>
    <mergeCell ref="K21:K27"/>
    <mergeCell ref="L21:L27"/>
    <mergeCell ref="A24:B24"/>
    <mergeCell ref="C24:D24"/>
    <mergeCell ref="F24:G24"/>
    <mergeCell ref="A25:B25"/>
    <mergeCell ref="C25:D25"/>
    <mergeCell ref="F25:G25"/>
    <mergeCell ref="A27:B27"/>
    <mergeCell ref="C27:D27"/>
    <mergeCell ref="F27:G27"/>
  </mergeCells>
  <hyperlinks>
    <hyperlink ref="H1" location="'CAM Invoice'!A1" display="Back"/>
  </hyperlinks>
  <pageMargins left="0.7" right="0.36" top="0.5" bottom="0.43"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48"/>
  <sheetViews>
    <sheetView topLeftCell="A17" workbookViewId="0">
      <selection activeCell="H36" sqref="H36"/>
    </sheetView>
  </sheetViews>
  <sheetFormatPr defaultRowHeight="15" x14ac:dyDescent="0.25"/>
  <cols>
    <col min="2" max="2" width="15.7109375" customWidth="1"/>
    <col min="3" max="3" width="30.7109375" customWidth="1"/>
    <col min="4" max="4" width="15.7109375" customWidth="1"/>
    <col min="5" max="5" width="12" customWidth="1"/>
    <col min="6" max="8" width="10.7109375" customWidth="1"/>
    <col min="9" max="9" width="86.85546875" bestFit="1" customWidth="1"/>
    <col min="10" max="10" width="53.85546875" hidden="1" customWidth="1"/>
    <col min="11" max="11" width="10.42578125" customWidth="1"/>
  </cols>
  <sheetData>
    <row r="1" spans="2:15" s="35" customFormat="1" ht="21" customHeight="1" x14ac:dyDescent="0.35">
      <c r="B1" s="154" t="s">
        <v>93</v>
      </c>
      <c r="C1" s="154"/>
      <c r="D1" s="154"/>
      <c r="E1" s="154"/>
      <c r="F1" s="154"/>
      <c r="G1" s="154"/>
      <c r="H1" s="72"/>
      <c r="I1" s="54"/>
      <c r="K1"/>
      <c r="L1"/>
      <c r="M1"/>
      <c r="N1"/>
      <c r="O1"/>
    </row>
    <row r="2" spans="2:15" ht="18.75" x14ac:dyDescent="0.3">
      <c r="J2" s="36" t="s">
        <v>94</v>
      </c>
    </row>
    <row r="3" spans="2:15" x14ac:dyDescent="0.25">
      <c r="B3" s="23" t="s">
        <v>95</v>
      </c>
      <c r="C3" s="11" t="s">
        <v>96</v>
      </c>
      <c r="D3" s="23"/>
      <c r="E3" s="23" t="s">
        <v>97</v>
      </c>
      <c r="F3" s="37">
        <v>1101</v>
      </c>
      <c r="J3" t="s">
        <v>98</v>
      </c>
    </row>
    <row r="4" spans="2:15" ht="15" customHeight="1" x14ac:dyDescent="0.25">
      <c r="J4" s="152" t="s">
        <v>99</v>
      </c>
    </row>
    <row r="5" spans="2:15" ht="18.75" x14ac:dyDescent="0.3">
      <c r="B5" s="124" t="s">
        <v>100</v>
      </c>
      <c r="C5" s="124"/>
      <c r="D5" s="124"/>
      <c r="E5" s="124"/>
      <c r="F5" s="124"/>
      <c r="G5" s="124"/>
      <c r="H5" s="71"/>
      <c r="I5" s="55"/>
      <c r="J5" s="152"/>
    </row>
    <row r="6" spans="2:15" ht="15.75" x14ac:dyDescent="0.25">
      <c r="B6" s="144" t="s">
        <v>101</v>
      </c>
      <c r="C6" s="144"/>
      <c r="D6" s="144"/>
      <c r="E6" s="144"/>
      <c r="F6" s="144"/>
      <c r="G6" s="144"/>
      <c r="H6" s="69"/>
      <c r="I6" s="56"/>
      <c r="J6" s="152"/>
    </row>
    <row r="7" spans="2:15" ht="15.75" x14ac:dyDescent="0.25">
      <c r="B7" s="144" t="s">
        <v>75</v>
      </c>
      <c r="C7" s="144"/>
      <c r="D7" s="144"/>
      <c r="E7" s="144"/>
      <c r="F7" s="144"/>
      <c r="G7" s="144"/>
      <c r="H7" s="69"/>
      <c r="I7" s="56"/>
      <c r="J7" s="152"/>
    </row>
    <row r="8" spans="2:15" ht="18.75" x14ac:dyDescent="0.3">
      <c r="B8" s="124" t="s">
        <v>102</v>
      </c>
      <c r="C8" s="124"/>
      <c r="D8" s="124"/>
      <c r="E8" s="124"/>
      <c r="F8" s="124"/>
      <c r="G8" s="124"/>
      <c r="H8" s="71"/>
      <c r="I8" s="55"/>
      <c r="J8" s="152"/>
    </row>
    <row r="9" spans="2:15" ht="15.75" x14ac:dyDescent="0.25">
      <c r="B9" s="144" t="s">
        <v>103</v>
      </c>
      <c r="C9" s="144"/>
      <c r="D9" s="144"/>
      <c r="E9" s="144"/>
      <c r="F9" s="144"/>
      <c r="G9" s="144"/>
      <c r="H9" s="69"/>
      <c r="I9" s="56"/>
      <c r="J9" s="152"/>
    </row>
    <row r="10" spans="2:15" ht="15.75" x14ac:dyDescent="0.25">
      <c r="B10" s="144" t="s">
        <v>104</v>
      </c>
      <c r="C10" s="144"/>
      <c r="D10" s="144"/>
      <c r="E10" s="144"/>
      <c r="F10" s="144"/>
      <c r="G10" s="144"/>
      <c r="H10" s="69"/>
      <c r="I10" s="56"/>
      <c r="J10" s="152"/>
    </row>
    <row r="11" spans="2:15" ht="15.75" x14ac:dyDescent="0.25">
      <c r="B11" s="155"/>
      <c r="C11" s="155"/>
      <c r="D11" s="155"/>
      <c r="E11" s="155"/>
      <c r="F11" s="155"/>
      <c r="G11" s="155"/>
      <c r="H11" s="73"/>
      <c r="I11" s="57"/>
      <c r="J11" s="152"/>
    </row>
    <row r="12" spans="2:15" ht="22.5" customHeight="1" x14ac:dyDescent="0.25">
      <c r="B12" s="156" t="s">
        <v>136</v>
      </c>
      <c r="C12" s="156"/>
      <c r="D12" s="156"/>
      <c r="E12" s="156"/>
      <c r="F12" s="156"/>
      <c r="G12" s="156"/>
      <c r="H12" s="23" t="s">
        <v>105</v>
      </c>
      <c r="I12" s="58"/>
      <c r="J12" s="152"/>
    </row>
    <row r="13" spans="2:15" x14ac:dyDescent="0.25">
      <c r="B13" s="158"/>
      <c r="C13" s="158"/>
      <c r="D13" s="158"/>
      <c r="E13" s="158"/>
      <c r="F13" s="158"/>
      <c r="G13" s="158"/>
      <c r="H13" s="70"/>
      <c r="I13" s="28"/>
      <c r="J13" s="38" t="s">
        <v>106</v>
      </c>
    </row>
    <row r="14" spans="2:15" s="40" customFormat="1" x14ac:dyDescent="0.25">
      <c r="B14" s="39" t="s">
        <v>107</v>
      </c>
      <c r="C14" s="39" t="s">
        <v>108</v>
      </c>
      <c r="D14" s="39" t="s">
        <v>109</v>
      </c>
      <c r="E14" s="39" t="s">
        <v>110</v>
      </c>
      <c r="F14" s="39" t="s">
        <v>111</v>
      </c>
      <c r="G14" s="39" t="s">
        <v>112</v>
      </c>
      <c r="H14" s="70"/>
      <c r="I14" s="62" t="s">
        <v>143</v>
      </c>
      <c r="J14" s="159" t="s">
        <v>113</v>
      </c>
    </row>
    <row r="15" spans="2:15" s="40" customFormat="1" x14ac:dyDescent="0.25">
      <c r="B15" s="44" t="s">
        <v>121</v>
      </c>
      <c r="C15" s="28" t="s">
        <v>115</v>
      </c>
      <c r="D15" s="28" t="s">
        <v>116</v>
      </c>
      <c r="E15" s="44" t="s">
        <v>117</v>
      </c>
      <c r="F15" s="59">
        <f>Feb!G21</f>
        <v>5900</v>
      </c>
      <c r="G15" s="28"/>
      <c r="H15" s="70"/>
      <c r="I15" s="28"/>
      <c r="J15" s="159"/>
    </row>
    <row r="16" spans="2:15" x14ac:dyDescent="0.25">
      <c r="B16" s="45" t="s">
        <v>123</v>
      </c>
      <c r="C16" t="s">
        <v>118</v>
      </c>
      <c r="D16" t="s">
        <v>119</v>
      </c>
      <c r="E16" s="46" t="s">
        <v>117</v>
      </c>
      <c r="F16" s="47">
        <f>F15/118%*18%*13/365</f>
        <v>32.054794520547944</v>
      </c>
      <c r="H16">
        <f>F15/118%*18%*13/365</f>
        <v>32.054794520547944</v>
      </c>
      <c r="I16" s="42"/>
      <c r="J16" s="159"/>
    </row>
    <row r="17" spans="2:10" x14ac:dyDescent="0.25">
      <c r="B17" s="45"/>
      <c r="F17" s="48"/>
      <c r="I17" s="42"/>
      <c r="J17" s="49" t="s">
        <v>120</v>
      </c>
    </row>
    <row r="18" spans="2:10" x14ac:dyDescent="0.25">
      <c r="B18" s="45" t="s">
        <v>124</v>
      </c>
      <c r="C18" s="28" t="s">
        <v>115</v>
      </c>
      <c r="D18" s="28" t="s">
        <v>116</v>
      </c>
      <c r="E18" t="s">
        <v>117</v>
      </c>
      <c r="F18" s="60">
        <f>Mar!G21</f>
        <v>5900</v>
      </c>
      <c r="I18" s="42"/>
      <c r="J18" s="159" t="s">
        <v>122</v>
      </c>
    </row>
    <row r="19" spans="2:10" x14ac:dyDescent="0.25">
      <c r="B19" s="45" t="s">
        <v>126</v>
      </c>
      <c r="C19" t="s">
        <v>118</v>
      </c>
      <c r="D19" t="s">
        <v>119</v>
      </c>
      <c r="E19" t="s">
        <v>117</v>
      </c>
      <c r="F19" s="47">
        <f>F18/118%*18%*(13+31+16)/365</f>
        <v>147.94520547945206</v>
      </c>
      <c r="H19">
        <f>F15/118%*18%*31/365+F18/118%*18%*16/365</f>
        <v>115.89041095890411</v>
      </c>
      <c r="I19" s="42"/>
      <c r="J19" s="159"/>
    </row>
    <row r="20" spans="2:10" x14ac:dyDescent="0.25">
      <c r="B20" s="45"/>
      <c r="F20" s="48"/>
      <c r="I20" s="42"/>
      <c r="J20" s="159"/>
    </row>
    <row r="21" spans="2:10" x14ac:dyDescent="0.25">
      <c r="B21" s="45" t="s">
        <v>128</v>
      </c>
      <c r="C21" s="28" t="s">
        <v>115</v>
      </c>
      <c r="D21" s="28" t="s">
        <v>116</v>
      </c>
      <c r="E21" t="s">
        <v>117</v>
      </c>
      <c r="F21" s="60">
        <f>Mar!G21</f>
        <v>5900</v>
      </c>
      <c r="I21" s="42"/>
      <c r="J21" s="159" t="s">
        <v>125</v>
      </c>
    </row>
    <row r="22" spans="2:10" x14ac:dyDescent="0.25">
      <c r="B22" s="45" t="s">
        <v>130</v>
      </c>
      <c r="C22" t="s">
        <v>118</v>
      </c>
      <c r="D22" t="s">
        <v>119</v>
      </c>
      <c r="E22" t="s">
        <v>117</v>
      </c>
      <c r="F22" s="47">
        <f>F21/118%*18%*(13+31+30+16+30+15)/365</f>
        <v>332.8767123287671</v>
      </c>
      <c r="G22" s="67"/>
      <c r="I22" s="51"/>
      <c r="J22" s="159"/>
    </row>
    <row r="23" spans="2:10" ht="16.5" customHeight="1" x14ac:dyDescent="0.25">
      <c r="B23" s="46"/>
      <c r="F23" s="48"/>
      <c r="I23" s="42"/>
      <c r="J23" s="52" t="s">
        <v>127</v>
      </c>
    </row>
    <row r="24" spans="2:10" x14ac:dyDescent="0.25">
      <c r="B24" s="45" t="s">
        <v>131</v>
      </c>
      <c r="C24" s="28" t="s">
        <v>115</v>
      </c>
      <c r="D24" s="28" t="s">
        <v>116</v>
      </c>
      <c r="E24" t="s">
        <v>117</v>
      </c>
      <c r="F24" s="60">
        <f>May!G21</f>
        <v>5900</v>
      </c>
      <c r="I24" s="157"/>
      <c r="J24" s="43" t="s">
        <v>129</v>
      </c>
    </row>
    <row r="25" spans="2:10" ht="15" customHeight="1" x14ac:dyDescent="0.25">
      <c r="B25" s="45" t="s">
        <v>137</v>
      </c>
      <c r="C25" t="s">
        <v>118</v>
      </c>
      <c r="D25" t="s">
        <v>119</v>
      </c>
      <c r="E25" t="s">
        <v>117</v>
      </c>
      <c r="F25" s="47">
        <f>F24/118%*18%*(13+31+30+31+16+30+31+15+31+16)/365</f>
        <v>601.64383561643831</v>
      </c>
      <c r="I25" s="157"/>
    </row>
    <row r="26" spans="2:10" x14ac:dyDescent="0.25">
      <c r="F26" s="42"/>
      <c r="G26" s="42"/>
      <c r="H26" s="42"/>
      <c r="I26" s="157"/>
    </row>
    <row r="27" spans="2:10" x14ac:dyDescent="0.25">
      <c r="F27" s="42"/>
      <c r="G27" s="42"/>
      <c r="H27" s="42"/>
      <c r="I27" s="42"/>
    </row>
    <row r="28" spans="2:10" ht="15" customHeight="1" x14ac:dyDescent="0.25">
      <c r="B28" s="45" t="s">
        <v>132</v>
      </c>
      <c r="C28" s="28" t="s">
        <v>115</v>
      </c>
      <c r="D28" s="28" t="s">
        <v>116</v>
      </c>
      <c r="E28" t="s">
        <v>117</v>
      </c>
      <c r="F28" s="60">
        <f>Jun!G21</f>
        <v>5900</v>
      </c>
      <c r="G28" s="42"/>
      <c r="H28" s="42"/>
      <c r="I28" s="157"/>
    </row>
    <row r="29" spans="2:10" x14ac:dyDescent="0.25">
      <c r="B29" s="45" t="s">
        <v>133</v>
      </c>
      <c r="C29" t="s">
        <v>118</v>
      </c>
      <c r="D29" t="s">
        <v>119</v>
      </c>
      <c r="E29" t="s">
        <v>117</v>
      </c>
      <c r="F29" s="47">
        <f>F28/118%*18%*(13+31+30+31+30+16+30+31+30+15+31+30+16+30+15)/365</f>
        <v>934.52054794520552</v>
      </c>
      <c r="G29" s="42"/>
      <c r="H29" s="42"/>
      <c r="I29" s="157"/>
    </row>
    <row r="30" spans="2:10" x14ac:dyDescent="0.25">
      <c r="B30" s="45"/>
      <c r="C30" s="28"/>
      <c r="D30" s="28"/>
      <c r="F30" s="47"/>
      <c r="G30" s="42"/>
      <c r="H30" s="42"/>
      <c r="I30" s="157"/>
    </row>
    <row r="31" spans="2:10" x14ac:dyDescent="0.25">
      <c r="B31" s="45"/>
      <c r="C31" s="28"/>
      <c r="D31" s="28"/>
      <c r="F31" s="47"/>
      <c r="G31" s="42"/>
      <c r="H31" s="42"/>
      <c r="I31" s="157"/>
    </row>
    <row r="32" spans="2:10" x14ac:dyDescent="0.25">
      <c r="B32" s="45"/>
      <c r="C32" s="28"/>
      <c r="D32" s="28"/>
      <c r="F32" s="47"/>
      <c r="G32" s="42"/>
      <c r="H32" s="42"/>
      <c r="I32" s="61"/>
    </row>
    <row r="33" spans="2:9" ht="20.100000000000001" customHeight="1" x14ac:dyDescent="0.25">
      <c r="B33" s="45" t="s">
        <v>135</v>
      </c>
      <c r="C33" s="28" t="s">
        <v>115</v>
      </c>
      <c r="D33" s="28" t="s">
        <v>116</v>
      </c>
      <c r="E33" t="s">
        <v>117</v>
      </c>
      <c r="F33" s="42">
        <f>Jul!G21</f>
        <v>5900</v>
      </c>
      <c r="G33" s="42"/>
      <c r="H33" s="42"/>
      <c r="I33" s="157"/>
    </row>
    <row r="34" spans="2:9" ht="20.100000000000001" customHeight="1" x14ac:dyDescent="0.25">
      <c r="B34" s="45" t="s">
        <v>138</v>
      </c>
      <c r="C34" t="s">
        <v>118</v>
      </c>
      <c r="D34" t="s">
        <v>119</v>
      </c>
      <c r="E34" t="s">
        <v>117</v>
      </c>
      <c r="F34" s="47">
        <f>F33/118%*18%*(13+31+30+31+30+31+16+30+31+30+31+15+31+30+31+16+30+31+15+16+16)/365</f>
        <v>1319.1780821917807</v>
      </c>
      <c r="G34" s="42"/>
      <c r="H34" s="42"/>
      <c r="I34" s="157"/>
    </row>
    <row r="35" spans="2:9" ht="20.100000000000001" customHeight="1" x14ac:dyDescent="0.25">
      <c r="B35" s="45"/>
      <c r="C35" s="28"/>
      <c r="D35" s="28"/>
      <c r="F35" s="50"/>
      <c r="G35" s="42"/>
      <c r="H35" s="42"/>
      <c r="I35" s="157"/>
    </row>
    <row r="36" spans="2:9" ht="20.100000000000001" customHeight="1" x14ac:dyDescent="0.25">
      <c r="B36" s="45"/>
      <c r="C36" s="28"/>
      <c r="D36" s="28"/>
      <c r="F36" s="50"/>
      <c r="G36" s="42"/>
      <c r="H36" s="42"/>
      <c r="I36" s="61"/>
    </row>
    <row r="37" spans="2:9" ht="15" customHeight="1" x14ac:dyDescent="0.25">
      <c r="B37" s="45" t="s">
        <v>139</v>
      </c>
      <c r="C37" s="28" t="s">
        <v>115</v>
      </c>
      <c r="D37" s="28" t="s">
        <v>116</v>
      </c>
      <c r="E37" t="s">
        <v>117</v>
      </c>
      <c r="F37" s="42">
        <f>Aug!G21</f>
        <v>5900</v>
      </c>
      <c r="G37" s="42"/>
      <c r="H37" s="42"/>
      <c r="I37" s="157"/>
    </row>
    <row r="38" spans="2:9" x14ac:dyDescent="0.25">
      <c r="B38" s="45" t="s">
        <v>140</v>
      </c>
      <c r="C38" t="s">
        <v>118</v>
      </c>
      <c r="D38" t="s">
        <v>119</v>
      </c>
      <c r="E38" t="s">
        <v>117</v>
      </c>
      <c r="F38" s="47">
        <f>F37/118%*18%*(13+31+30+31+30+31+31+16+30+31+30+31+31+15+31+30+31+31+16+30+31+31+15+31+31+16+31+16)/365</f>
        <v>1854.2465753424658</v>
      </c>
      <c r="G38" s="42"/>
      <c r="H38" s="42"/>
      <c r="I38" s="157"/>
    </row>
    <row r="39" spans="2:9" x14ac:dyDescent="0.25">
      <c r="B39" s="45"/>
      <c r="F39" s="47"/>
      <c r="G39" s="42"/>
      <c r="H39" s="42"/>
      <c r="I39" s="157"/>
    </row>
    <row r="40" spans="2:9" x14ac:dyDescent="0.25">
      <c r="B40" s="45"/>
      <c r="F40" s="47"/>
      <c r="G40" s="42"/>
      <c r="H40" s="42"/>
      <c r="I40" s="157"/>
    </row>
    <row r="41" spans="2:9" x14ac:dyDescent="0.25">
      <c r="B41" s="45"/>
      <c r="F41" s="47"/>
      <c r="G41" s="42"/>
      <c r="H41" s="42"/>
      <c r="I41" s="157"/>
    </row>
    <row r="42" spans="2:9" x14ac:dyDescent="0.25">
      <c r="B42" s="45"/>
      <c r="C42" s="28"/>
      <c r="D42" s="28"/>
      <c r="F42" s="50"/>
      <c r="G42" s="42"/>
      <c r="H42" s="42"/>
      <c r="I42" s="42"/>
    </row>
    <row r="43" spans="2:9" x14ac:dyDescent="0.25">
      <c r="F43" s="63">
        <f>SUM(F15:F42)</f>
        <v>46522.465753424651</v>
      </c>
      <c r="G43" s="63">
        <f>SUM(G15:G42)</f>
        <v>0</v>
      </c>
      <c r="H43" s="66"/>
      <c r="I43" s="53"/>
    </row>
    <row r="44" spans="2:9" x14ac:dyDescent="0.25">
      <c r="B44" s="23" t="s">
        <v>140</v>
      </c>
      <c r="C44" s="23" t="s">
        <v>134</v>
      </c>
      <c r="F44" s="64"/>
      <c r="G44" s="64">
        <f>F43</f>
        <v>46522.465753424651</v>
      </c>
      <c r="H44" s="66"/>
      <c r="I44" s="29"/>
    </row>
    <row r="45" spans="2:9" x14ac:dyDescent="0.25">
      <c r="F45" s="65">
        <f>SUM(F43,F44)</f>
        <v>46522.465753424651</v>
      </c>
      <c r="G45" s="65">
        <f>SUM(G43:G44)</f>
        <v>46522.465753424651</v>
      </c>
      <c r="H45" s="66"/>
      <c r="I45" s="53"/>
    </row>
    <row r="46" spans="2:9" x14ac:dyDescent="0.25">
      <c r="F46" s="66"/>
      <c r="G46" s="66"/>
      <c r="H46" s="66"/>
      <c r="I46" s="53"/>
    </row>
    <row r="47" spans="2:9" x14ac:dyDescent="0.25">
      <c r="B47" s="23" t="s">
        <v>142</v>
      </c>
      <c r="C47" s="23" t="s">
        <v>114</v>
      </c>
      <c r="F47" s="67"/>
      <c r="G47" s="68">
        <f>F45</f>
        <v>46522.465753424651</v>
      </c>
      <c r="H47" s="68"/>
      <c r="I47" s="43"/>
    </row>
    <row r="48" spans="2:9" x14ac:dyDescent="0.25">
      <c r="F48" s="42"/>
      <c r="G48" s="42"/>
      <c r="H48" s="42"/>
      <c r="I48" s="42"/>
    </row>
  </sheetData>
  <mergeCells count="18">
    <mergeCell ref="I33:I35"/>
    <mergeCell ref="I28:I31"/>
    <mergeCell ref="I37:I41"/>
    <mergeCell ref="B13:G13"/>
    <mergeCell ref="J14:J16"/>
    <mergeCell ref="J18:J20"/>
    <mergeCell ref="J21:J22"/>
    <mergeCell ref="I24:I26"/>
    <mergeCell ref="B1:G1"/>
    <mergeCell ref="J4:J12"/>
    <mergeCell ref="B5:G5"/>
    <mergeCell ref="B6:G6"/>
    <mergeCell ref="B7:G7"/>
    <mergeCell ref="B8:G8"/>
    <mergeCell ref="B9:G9"/>
    <mergeCell ref="B10:G10"/>
    <mergeCell ref="B11:G11"/>
    <mergeCell ref="B12:G12"/>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Feb</vt:lpstr>
      <vt:lpstr>Mar</vt:lpstr>
      <vt:lpstr>Apr</vt:lpstr>
      <vt:lpstr>May</vt:lpstr>
      <vt:lpstr>Jun</vt:lpstr>
      <vt:lpstr>Jul</vt:lpstr>
      <vt:lpstr>Aug</vt:lpstr>
      <vt:lpstr>Sep</vt:lpstr>
      <vt:lpstr>Ledger-ViewVersion_back</vt:lpstr>
      <vt:lpstr>New Format</vt:lpstr>
      <vt:lpstr>Ledger-ViewVersion (2)</vt:lpstr>
      <vt:lpstr>Ledger-InternalCalc</vt:lpstr>
      <vt:lpstr>Ledger(Payment Received)</vt:lpstr>
      <vt:lpstr>Invoices (Resident App)</vt:lpstr>
      <vt:lpstr>'New Format'!Print_Area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Shikhar</dc:creator>
  <cp:lastModifiedBy>Shikhar</cp:lastModifiedBy>
  <cp:lastPrinted>2023-08-24T16:20:41Z</cp:lastPrinted>
  <dcterms:created xsi:type="dcterms:W3CDTF">2023-08-15T04:57:07Z</dcterms:created>
  <dcterms:modified xsi:type="dcterms:W3CDTF">2023-08-24T16:20:42Z</dcterms:modified>
</cp:coreProperties>
</file>