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1_{3DC31E07-90DB-4CD5-923D-3B635197BB91}" xr6:coauthVersionLast="47" xr6:coauthVersionMax="47" xr10:uidLastSave="{00000000-0000-0000-0000-000000000000}"/>
  <bookViews>
    <workbookView xWindow="-108" yWindow="-108" windowWidth="23256" windowHeight="12456" xr2:uid="{92A6D79D-1251-4E8D-B19B-AFBF35343B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" l="1"/>
  <c r="H33" i="1"/>
  <c r="I33" i="1"/>
  <c r="J33" i="1"/>
  <c r="K33" i="1"/>
  <c r="L33" i="1"/>
  <c r="F33" i="1"/>
  <c r="E33" i="1"/>
  <c r="J40" i="1" l="1"/>
  <c r="K40" i="1"/>
  <c r="L38" i="1"/>
  <c r="J21" i="1"/>
  <c r="K21" i="1"/>
  <c r="L21" i="1"/>
  <c r="J39" i="1" l="1"/>
  <c r="J38" i="1"/>
  <c r="K38" i="1"/>
  <c r="L39" i="1"/>
  <c r="L40" i="1"/>
  <c r="K39" i="1"/>
  <c r="F40" i="1" l="1"/>
  <c r="G40" i="1"/>
  <c r="E38" i="1"/>
  <c r="E12" i="1"/>
  <c r="F34" i="1" s="1"/>
  <c r="E11" i="1"/>
  <c r="I21" i="1"/>
  <c r="F21" i="1"/>
  <c r="G21" i="1"/>
  <c r="H21" i="1"/>
  <c r="E21" i="1"/>
  <c r="F38" i="1" l="1"/>
  <c r="I38" i="1"/>
  <c r="I39" i="1"/>
  <c r="I40" i="1"/>
  <c r="E40" i="1"/>
  <c r="G38" i="1"/>
  <c r="H38" i="1"/>
  <c r="H39" i="1"/>
  <c r="H40" i="1"/>
  <c r="G39" i="1"/>
  <c r="F39" i="1"/>
  <c r="E39" i="1"/>
  <c r="K34" i="1"/>
  <c r="J34" i="1"/>
  <c r="L34" i="1"/>
  <c r="H34" i="1"/>
  <c r="G34" i="1"/>
  <c r="I34" i="1"/>
  <c r="E34" i="1"/>
  <c r="E41" i="1" s="1"/>
  <c r="H44" i="1" l="1"/>
  <c r="H47" i="1" s="1"/>
  <c r="H43" i="1"/>
  <c r="H46" i="1" s="1"/>
  <c r="H51" i="1"/>
  <c r="H52" i="1" s="1"/>
  <c r="H49" i="1"/>
  <c r="H50" i="1" s="1"/>
  <c r="H45" i="1"/>
  <c r="H48" i="1" s="1"/>
  <c r="E35" i="1"/>
  <c r="E36" i="1" s="1"/>
  <c r="E49" i="1"/>
  <c r="E50" i="1" s="1"/>
  <c r="E45" i="1"/>
  <c r="E48" i="1" s="1"/>
  <c r="E43" i="1"/>
  <c r="E46" i="1" s="1"/>
  <c r="E44" i="1"/>
  <c r="E47" i="1" s="1"/>
  <c r="E51" i="1"/>
  <c r="E52" i="1" s="1"/>
  <c r="J41" i="1"/>
  <c r="J51" i="1"/>
  <c r="J49" i="1"/>
  <c r="J43" i="1"/>
  <c r="J45" i="1"/>
  <c r="J35" i="1"/>
  <c r="J44" i="1"/>
  <c r="J47" i="1" s="1"/>
  <c r="G51" i="1"/>
  <c r="G52" i="1" s="1"/>
  <c r="G49" i="1"/>
  <c r="G50" i="1" s="1"/>
  <c r="G45" i="1"/>
  <c r="G48" i="1" s="1"/>
  <c r="G44" i="1"/>
  <c r="G47" i="1" s="1"/>
  <c r="G43" i="1"/>
  <c r="G46" i="1" s="1"/>
  <c r="F45" i="1"/>
  <c r="F48" i="1" s="1"/>
  <c r="F44" i="1"/>
  <c r="F47" i="1" s="1"/>
  <c r="F43" i="1"/>
  <c r="F46" i="1" s="1"/>
  <c r="F49" i="1"/>
  <c r="F50" i="1" s="1"/>
  <c r="F51" i="1"/>
  <c r="F52" i="1" s="1"/>
  <c r="L35" i="1"/>
  <c r="L49" i="1"/>
  <c r="L45" i="1"/>
  <c r="L41" i="1"/>
  <c r="L51" i="1"/>
  <c r="L43" i="1"/>
  <c r="L44" i="1"/>
  <c r="L47" i="1" s="1"/>
  <c r="K44" i="1"/>
  <c r="K47" i="1" s="1"/>
  <c r="K35" i="1"/>
  <c r="K43" i="1"/>
  <c r="K51" i="1"/>
  <c r="K49" i="1"/>
  <c r="K41" i="1"/>
  <c r="K45" i="1"/>
  <c r="I49" i="1"/>
  <c r="I43" i="1"/>
  <c r="I51" i="1"/>
  <c r="I44" i="1"/>
  <c r="I47" i="1" s="1"/>
  <c r="I45" i="1"/>
  <c r="F35" i="1"/>
  <c r="F41" i="1"/>
  <c r="G35" i="1"/>
  <c r="G41" i="1"/>
  <c r="H35" i="1"/>
  <c r="H41" i="1"/>
  <c r="I35" i="1"/>
  <c r="I36" i="1" s="1"/>
  <c r="I41" i="1"/>
  <c r="E37" i="1" l="1"/>
  <c r="E42" i="1"/>
  <c r="K42" i="1"/>
  <c r="K36" i="1"/>
  <c r="K37" i="1"/>
  <c r="L37" i="1"/>
  <c r="L46" i="1"/>
  <c r="L36" i="1"/>
  <c r="L42" i="1"/>
  <c r="J50" i="1"/>
  <c r="J37" i="1"/>
  <c r="J36" i="1"/>
  <c r="J42" i="1"/>
  <c r="I37" i="1"/>
  <c r="I42" i="1"/>
  <c r="G36" i="1"/>
  <c r="G37" i="1"/>
  <c r="G42" i="1"/>
  <c r="H36" i="1"/>
  <c r="H42" i="1"/>
  <c r="H37" i="1"/>
  <c r="F36" i="1"/>
  <c r="F42" i="1"/>
  <c r="F37" i="1"/>
  <c r="J52" i="1" l="1"/>
  <c r="K46" i="1"/>
  <c r="K52" i="1"/>
  <c r="K48" i="1"/>
  <c r="J46" i="1"/>
  <c r="L50" i="1"/>
  <c r="J48" i="1"/>
  <c r="L52" i="1"/>
  <c r="L48" i="1"/>
  <c r="K50" i="1"/>
  <c r="I50" i="1"/>
  <c r="I52" i="1"/>
  <c r="I48" i="1"/>
  <c r="I46" i="1"/>
</calcChain>
</file>

<file path=xl/sharedStrings.xml><?xml version="1.0" encoding="utf-8"?>
<sst xmlns="http://schemas.openxmlformats.org/spreadsheetml/2006/main" count="108" uniqueCount="75">
  <si>
    <t>V</t>
  </si>
  <si>
    <t>kW</t>
  </si>
  <si>
    <t>kWh</t>
  </si>
  <si>
    <t>unit</t>
  </si>
  <si>
    <t>input</t>
  </si>
  <si>
    <t>range</t>
  </si>
  <si>
    <t>&lt; 1000</t>
  </si>
  <si>
    <t>&lt;500</t>
  </si>
  <si>
    <t>The amount of energy required</t>
  </si>
  <si>
    <t>extreme</t>
  </si>
  <si>
    <t>endurance</t>
  </si>
  <si>
    <t>#</t>
  </si>
  <si>
    <t>V nom</t>
  </si>
  <si>
    <t>The nominal voltage the application requires</t>
  </si>
  <si>
    <t>capacity</t>
  </si>
  <si>
    <t>volume</t>
  </si>
  <si>
    <t>weight</t>
  </si>
  <si>
    <t>module specifications (data: not visible)</t>
  </si>
  <si>
    <t>Nominal voltage (V)</t>
  </si>
  <si>
    <t>capacity (Ah)</t>
  </si>
  <si>
    <t>volume (L)</t>
  </si>
  <si>
    <t>weight (Kg)</t>
  </si>
  <si>
    <t>amount of modules in series</t>
  </si>
  <si>
    <t>#S</t>
  </si>
  <si>
    <t>#P</t>
  </si>
  <si>
    <t>Continuous discharge  current (A)</t>
  </si>
  <si>
    <t>Peak discharge current(A)</t>
  </si>
  <si>
    <t>minimum voltage (V)</t>
  </si>
  <si>
    <t>Maximum voltage (V)</t>
  </si>
  <si>
    <t>minimum voltage</t>
  </si>
  <si>
    <t>nominal voltage</t>
  </si>
  <si>
    <t>maximum voltage</t>
  </si>
  <si>
    <t>Ah</t>
  </si>
  <si>
    <t>Energy</t>
  </si>
  <si>
    <t xml:space="preserve">A </t>
  </si>
  <si>
    <t>A</t>
  </si>
  <si>
    <t>Item</t>
  </si>
  <si>
    <t>Maximum discharge current 50%duty cycle (A)</t>
  </si>
  <si>
    <t>amount of modules parallel</t>
  </si>
  <si>
    <t>Total amount of modules</t>
  </si>
  <si>
    <t>L</t>
  </si>
  <si>
    <t>Energy (kWh)</t>
  </si>
  <si>
    <t>calc (not visible)</t>
  </si>
  <si>
    <t>peak current needed</t>
  </si>
  <si>
    <t>Amount of capacity needed</t>
  </si>
  <si>
    <t>nominal charge capability (A)</t>
  </si>
  <si>
    <t>fast charge capability (A)</t>
  </si>
  <si>
    <t>Continuous discharge  current*</t>
  </si>
  <si>
    <t>Maximum discharge current  50%duty cycle*</t>
  </si>
  <si>
    <t>Peak discharge current*</t>
  </si>
  <si>
    <t>Maximum discharge power*</t>
  </si>
  <si>
    <t>Peak discharge power*</t>
  </si>
  <si>
    <t>nominal charge capability*</t>
  </si>
  <si>
    <t>fast charge capability*</t>
  </si>
  <si>
    <t>* assuming the layout of the battery pack supports this theoretical output, such as busbar sizing</t>
  </si>
  <si>
    <t>Continuous discharge power*</t>
  </si>
  <si>
    <t>LiFePo4 1000Ah</t>
  </si>
  <si>
    <t>LiFePo4 400Ah</t>
  </si>
  <si>
    <t>Batterypack specifications</t>
  </si>
  <si>
    <t>Fill out the field marked in yellow to see the specifications of your batterypack below</t>
  </si>
  <si>
    <t>If you're not sure about the power needed for your application our engineers can give you a helping hand. Send your question or request here and we'll help to get you started.</t>
  </si>
  <si>
    <t>If discharge power smaller then required)</t>
  </si>
  <si>
    <t>www.powerbattery.nl</t>
  </si>
  <si>
    <t>Info</t>
  </si>
  <si>
    <t>Power Battery calculation and comparisonsheet</t>
  </si>
  <si>
    <t>21700-12P</t>
  </si>
  <si>
    <t>21700-8P</t>
  </si>
  <si>
    <t>Modules/cells only</t>
  </si>
  <si>
    <t>Kg</t>
  </si>
  <si>
    <t>Requirements</t>
  </si>
  <si>
    <t>If larger then 1,25x desired capacity (module/cel is too large)</t>
  </si>
  <si>
    <t>LiFePo4 50Ah</t>
  </si>
  <si>
    <t>LiFePo4 110Ah</t>
  </si>
  <si>
    <t>12 - 800</t>
  </si>
  <si>
    <t>The maximum power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</si>
</sst>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8" fillId="6" borderId="0" applyNumberFormat="0" applyBorder="0" applyAlignment="0" applyProtection="0"/>
    <xf numFmtId="0" fontId="9" fillId="0" borderId="0" applyNumberFormat="0" applyFill="0" applyBorder="0" applyAlignment="0" applyProtection="0"/>
    <xf numFmtId="0" fontId="15" fillId="7" borderId="0" applyNumberFormat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0" xfId="0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164" fontId="2" fillId="0" borderId="0" xfId="0" applyNumberFormat="1" applyFont="1"/>
    <xf numFmtId="0" fontId="0" fillId="3" borderId="0" xfId="0" applyFill="1"/>
    <xf numFmtId="0" fontId="0" fillId="3" borderId="0" xfId="0" applyFill="1" applyAlignment="1">
      <alignment horizontal="right"/>
    </xf>
    <xf numFmtId="0" fontId="1" fillId="3" borderId="0" xfId="0" applyFont="1" applyFill="1"/>
    <xf numFmtId="0" fontId="1" fillId="4" borderId="1" xfId="0" applyFont="1" applyFill="1" applyBorder="1"/>
    <xf numFmtId="0" fontId="1" fillId="4" borderId="2" xfId="0" applyFont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5" fillId="0" borderId="0" xfId="0" applyFont="1" applyBorder="1"/>
    <xf numFmtId="0" fontId="0" fillId="5" borderId="0" xfId="0" applyFill="1" applyAlignment="1">
      <alignment horizontal="right"/>
    </xf>
    <xf numFmtId="0" fontId="4" fillId="2" borderId="6" xfId="1" applyBorder="1"/>
    <xf numFmtId="0" fontId="0" fillId="5" borderId="0" xfId="0" applyFill="1"/>
    <xf numFmtId="0" fontId="6" fillId="0" borderId="0" xfId="0" applyFont="1" applyBorder="1" applyAlignment="1">
      <alignment horizontal="left" vertical="center"/>
    </xf>
    <xf numFmtId="0" fontId="7" fillId="3" borderId="0" xfId="0" applyFont="1" applyFill="1" applyBorder="1" applyAlignment="1">
      <alignment horizontal="left"/>
    </xf>
    <xf numFmtId="0" fontId="7" fillId="3" borderId="0" xfId="3" applyFont="1" applyFill="1" applyBorder="1" applyAlignment="1">
      <alignment horizontal="left"/>
    </xf>
    <xf numFmtId="0" fontId="11" fillId="4" borderId="0" xfId="0" applyFont="1" applyFill="1" applyBorder="1"/>
    <xf numFmtId="0" fontId="11" fillId="4" borderId="4" xfId="0" applyFont="1" applyFill="1" applyBorder="1"/>
    <xf numFmtId="0" fontId="10" fillId="3" borderId="0" xfId="3" applyFont="1" applyFill="1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Border="1" applyAlignment="1">
      <alignment horizontal="right"/>
    </xf>
    <xf numFmtId="164" fontId="4" fillId="2" borderId="6" xfId="1" applyNumberFormat="1" applyBorder="1"/>
    <xf numFmtId="0" fontId="0" fillId="4" borderId="0" xfId="0" applyFill="1"/>
    <xf numFmtId="0" fontId="1" fillId="4" borderId="0" xfId="0" applyFont="1" applyFill="1"/>
    <xf numFmtId="0" fontId="14" fillId="0" borderId="0" xfId="0" applyFont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0" fontId="1" fillId="0" borderId="9" xfId="0" applyFont="1" applyBorder="1"/>
    <xf numFmtId="0" fontId="0" fillId="0" borderId="1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3" fillId="4" borderId="7" xfId="2" applyFont="1" applyFill="1" applyBorder="1" applyAlignment="1">
      <alignment horizontal="left" vertical="center" wrapText="1"/>
    </xf>
    <xf numFmtId="0" fontId="13" fillId="4" borderId="8" xfId="2" applyFont="1" applyFill="1" applyBorder="1" applyAlignment="1">
      <alignment horizontal="left" vertical="center" wrapText="1"/>
    </xf>
    <xf numFmtId="0" fontId="13" fillId="4" borderId="9" xfId="2" applyFont="1" applyFill="1" applyBorder="1" applyAlignment="1">
      <alignment horizontal="left" vertical="center" wrapText="1"/>
    </xf>
    <xf numFmtId="0" fontId="13" fillId="4" borderId="10" xfId="2" applyFont="1" applyFill="1" applyBorder="1" applyAlignment="1">
      <alignment horizontal="left" vertical="center" wrapText="1"/>
    </xf>
    <xf numFmtId="0" fontId="13" fillId="4" borderId="11" xfId="2" applyFont="1" applyFill="1" applyBorder="1" applyAlignment="1">
      <alignment horizontal="left" vertical="center" wrapText="1"/>
    </xf>
    <xf numFmtId="0" fontId="13" fillId="4" borderId="12" xfId="2" applyFont="1" applyFill="1" applyBorder="1" applyAlignment="1">
      <alignment horizontal="left" vertical="center" wrapText="1"/>
    </xf>
    <xf numFmtId="164" fontId="15" fillId="7" borderId="13" xfId="4" applyNumberFormat="1" applyBorder="1" applyAlignment="1">
      <alignment horizontal="center"/>
    </xf>
  </cellXfs>
  <cellStyles count="5">
    <cellStyle name="God" xfId="4" builtinId="26"/>
    <cellStyle name="Link" xfId="3" builtinId="8"/>
    <cellStyle name="Neutral" xfId="1" builtinId="28"/>
    <cellStyle name="Normal" xfId="0" builtinId="0"/>
    <cellStyle name="Ugyldig" xfId="2" builtinId="27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1185863</xdr:colOff>
      <xdr:row>0</xdr:row>
      <xdr:rowOff>57151</xdr:rowOff>
    </xdr:from>
    <xdr:to>
      <xdr:col>12</xdr:col>
      <xdr:colOff>136382</xdr:colOff>
      <xdr:row>0</xdr:row>
      <xdr:rowOff>760703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8EEF6E-0891-4A82-85C6-6BD2A9F40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6388" y="57151"/>
          <a:ext cx="2589069" cy="703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owerbattery.nl/contact/" TargetMode="External"/><Relationship Id="rId1" Type="http://schemas.openxmlformats.org/officeDocument/2006/relationships/hyperlink" Target="http://www.powerbattery.nl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D44A-506B-4D64-9A46-A312CF14830E}">
  <dimension ref="A1:AR58"/>
  <sheetViews>
    <sheetView showGridLines="0" showRowColHeaders="0" tabSelected="1" topLeftCell="A9" zoomScale="97" zoomScaleNormal="97" workbookViewId="0">
      <selection activeCell="F41" sqref="F41"/>
    </sheetView>
  </sheetViews>
  <sheetFormatPr defaultColWidth="8.77734375" defaultRowHeight="14.4" x14ac:dyDescent="0.3"/>
  <cols>
    <col min="3" max="3" width="25" style="2" customWidth="1"/>
    <col min="4" max="4" width="8" style="2" customWidth="1"/>
    <col min="5" max="5" width="10.109375" customWidth="1"/>
    <col min="6" max="6" width="15.6640625" customWidth="1"/>
    <col min="7" max="7" width="13.33203125" customWidth="1"/>
    <col min="8" max="8" width="15.44140625" customWidth="1"/>
    <col min="9" max="9" width="14.77734375" customWidth="1"/>
    <col min="10" max="10" width="20.109375" customWidth="1"/>
    <col min="11" max="11" width="16" customWidth="1"/>
    <col min="12" max="12" width="18.44140625" customWidth="1"/>
    <col min="13" max="13" width="49.44140625" customWidth="1"/>
  </cols>
  <sheetData>
    <row r="1" spans="1:44" ht="63.75" customHeight="1" x14ac:dyDescent="0.3">
      <c r="A1" s="25"/>
      <c r="B1" s="25"/>
      <c r="C1" s="26" t="s">
        <v>64</v>
      </c>
      <c r="D1" s="23"/>
      <c r="E1" s="25"/>
      <c r="F1" s="25"/>
      <c r="G1" s="25"/>
      <c r="H1" s="25"/>
      <c r="I1" s="25"/>
      <c r="J1" s="25"/>
      <c r="K1" s="25"/>
      <c r="L1" s="25"/>
      <c r="M1" s="25"/>
    </row>
    <row r="2" spans="1:44" x14ac:dyDescent="0.3">
      <c r="A2" s="13"/>
      <c r="B2" s="13"/>
      <c r="C2" s="14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ht="18" x14ac:dyDescent="0.35">
      <c r="A3" s="13"/>
      <c r="B3" s="13"/>
      <c r="C3" s="27" t="s">
        <v>69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spans="1:44" ht="15" thickBot="1" x14ac:dyDescent="0.35">
      <c r="A4" s="13"/>
      <c r="B4" s="13"/>
      <c r="C4" s="14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spans="1:44" s="1" customFormat="1" x14ac:dyDescent="0.3">
      <c r="A5" s="15"/>
      <c r="B5" s="15"/>
      <c r="C5" s="50" t="s">
        <v>59</v>
      </c>
      <c r="D5" s="51"/>
      <c r="E5" s="16" t="s">
        <v>4</v>
      </c>
      <c r="F5" s="16" t="s">
        <v>3</v>
      </c>
      <c r="G5" s="16" t="s">
        <v>5</v>
      </c>
      <c r="H5" s="16" t="s">
        <v>63</v>
      </c>
      <c r="I5" s="16"/>
      <c r="J5" s="17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1:44" x14ac:dyDescent="0.3">
      <c r="A6" s="13"/>
      <c r="B6" s="13"/>
      <c r="C6" s="52"/>
      <c r="D6" s="53"/>
      <c r="E6" s="24">
        <v>110</v>
      </c>
      <c r="F6" s="18" t="s">
        <v>12</v>
      </c>
      <c r="G6" s="18" t="s">
        <v>73</v>
      </c>
      <c r="H6" s="29" t="s">
        <v>13</v>
      </c>
      <c r="I6" s="18"/>
      <c r="J6" s="19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spans="1:44" x14ac:dyDescent="0.3">
      <c r="A7" s="13"/>
      <c r="B7" s="13"/>
      <c r="C7" s="52"/>
      <c r="D7" s="53"/>
      <c r="E7" s="24">
        <v>48</v>
      </c>
      <c r="F7" s="18" t="s">
        <v>1</v>
      </c>
      <c r="G7" s="18" t="s">
        <v>6</v>
      </c>
      <c r="H7" s="29" t="s">
        <v>74</v>
      </c>
      <c r="I7" s="18"/>
      <c r="J7" s="19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pans="1:44" ht="15" thickBot="1" x14ac:dyDescent="0.35">
      <c r="A8" s="13"/>
      <c r="B8" s="13"/>
      <c r="C8" s="54"/>
      <c r="D8" s="55"/>
      <c r="E8" s="35">
        <v>50</v>
      </c>
      <c r="F8" s="20" t="s">
        <v>2</v>
      </c>
      <c r="G8" s="20" t="s">
        <v>7</v>
      </c>
      <c r="H8" s="30" t="s">
        <v>8</v>
      </c>
      <c r="I8" s="20"/>
      <c r="J8" s="2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spans="1:44" ht="19.5" customHeight="1" x14ac:dyDescent="0.3">
      <c r="A9" s="13"/>
      <c r="B9" s="13"/>
      <c r="C9" s="14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spans="1:44" s="4" customFormat="1" ht="19.5" hidden="1" customHeight="1" x14ac:dyDescent="0.3">
      <c r="C10" s="3"/>
      <c r="D10" s="3"/>
      <c r="E10" s="5" t="s">
        <v>42</v>
      </c>
    </row>
    <row r="11" spans="1:44" s="4" customFormat="1" ht="13.5" hidden="1" customHeight="1" x14ac:dyDescent="0.3">
      <c r="C11" s="3"/>
      <c r="D11" s="3"/>
      <c r="E11" s="12">
        <f>E7/E6*1000</f>
        <v>436.36363636363632</v>
      </c>
      <c r="F11" s="4" t="s">
        <v>34</v>
      </c>
      <c r="H11" s="4" t="s">
        <v>43</v>
      </c>
    </row>
    <row r="12" spans="1:44" s="4" customFormat="1" ht="13.5" hidden="1" customHeight="1" x14ac:dyDescent="0.3">
      <c r="C12" s="3"/>
      <c r="D12" s="3"/>
      <c r="E12" s="12">
        <f>E8/E6*1000</f>
        <v>454.5454545454545</v>
      </c>
      <c r="F12" s="4" t="s">
        <v>32</v>
      </c>
      <c r="H12" s="4" t="s">
        <v>44</v>
      </c>
    </row>
    <row r="13" spans="1:44" ht="13.5" hidden="1" customHeight="1" x14ac:dyDescent="0.3"/>
    <row r="14" spans="1:44" s="4" customFormat="1" ht="13.5" hidden="1" customHeight="1" x14ac:dyDescent="0.3">
      <c r="C14" s="3"/>
      <c r="D14" s="3"/>
      <c r="E14" s="49" t="s">
        <v>17</v>
      </c>
      <c r="F14" s="49"/>
      <c r="G14" s="49"/>
      <c r="H14" s="49"/>
      <c r="I14" s="49"/>
    </row>
    <row r="15" spans="1:44" s="4" customFormat="1" ht="13.5" hidden="1" customHeight="1" x14ac:dyDescent="0.3">
      <c r="C15" s="3"/>
      <c r="D15" s="3"/>
      <c r="E15" s="32" t="s">
        <v>9</v>
      </c>
      <c r="F15" s="32" t="s">
        <v>10</v>
      </c>
      <c r="G15" s="32" t="s">
        <v>9</v>
      </c>
      <c r="H15" s="32" t="s">
        <v>10</v>
      </c>
      <c r="I15" s="32"/>
    </row>
    <row r="16" spans="1:44" s="4" customFormat="1" ht="13.5" hidden="1" customHeight="1" x14ac:dyDescent="0.3">
      <c r="C16" s="3"/>
      <c r="D16" s="3"/>
      <c r="E16" s="4" t="s">
        <v>65</v>
      </c>
      <c r="F16" s="4" t="s">
        <v>65</v>
      </c>
      <c r="G16" s="4" t="s">
        <v>66</v>
      </c>
      <c r="H16" s="4" t="s">
        <v>66</v>
      </c>
      <c r="I16" s="4" t="s">
        <v>71</v>
      </c>
      <c r="J16" s="4" t="s">
        <v>72</v>
      </c>
      <c r="K16" s="4" t="s">
        <v>57</v>
      </c>
      <c r="L16" s="4" t="s">
        <v>56</v>
      </c>
    </row>
    <row r="17" spans="1:13" s="4" customFormat="1" ht="13.5" hidden="1" customHeight="1" x14ac:dyDescent="0.3">
      <c r="C17" s="3"/>
      <c r="D17" s="3" t="s">
        <v>27</v>
      </c>
      <c r="E17" s="4">
        <v>2.5</v>
      </c>
      <c r="F17" s="4">
        <v>2.5</v>
      </c>
      <c r="G17" s="4">
        <v>2.5</v>
      </c>
      <c r="H17" s="4">
        <v>2.5</v>
      </c>
      <c r="I17" s="4">
        <v>2.5</v>
      </c>
      <c r="J17" s="4">
        <v>2.5</v>
      </c>
      <c r="K17" s="4">
        <v>2.5</v>
      </c>
      <c r="L17" s="4">
        <v>2.5</v>
      </c>
    </row>
    <row r="18" spans="1:13" s="4" customFormat="1" ht="13.5" hidden="1" customHeight="1" x14ac:dyDescent="0.3">
      <c r="C18" s="3"/>
      <c r="D18" s="3" t="s">
        <v>18</v>
      </c>
      <c r="E18" s="4">
        <v>3.6</v>
      </c>
      <c r="F18" s="4">
        <v>3.6</v>
      </c>
      <c r="G18" s="4">
        <v>3.6</v>
      </c>
      <c r="H18" s="4">
        <v>3.6</v>
      </c>
      <c r="I18" s="4">
        <v>3.2</v>
      </c>
      <c r="J18" s="4">
        <v>3.2</v>
      </c>
      <c r="K18" s="4">
        <v>3.2</v>
      </c>
      <c r="L18" s="4">
        <v>3.2</v>
      </c>
    </row>
    <row r="19" spans="1:13" s="4" customFormat="1" ht="13.5" hidden="1" customHeight="1" x14ac:dyDescent="0.3">
      <c r="C19" s="3"/>
      <c r="D19" s="3" t="s">
        <v>28</v>
      </c>
      <c r="E19" s="4">
        <v>4.2</v>
      </c>
      <c r="F19" s="4">
        <v>4.2</v>
      </c>
      <c r="G19" s="4">
        <v>4.2</v>
      </c>
      <c r="H19" s="4">
        <v>4.2</v>
      </c>
      <c r="I19" s="4">
        <v>3.6</v>
      </c>
      <c r="J19" s="4">
        <v>3.6</v>
      </c>
      <c r="K19" s="4">
        <v>3.6</v>
      </c>
      <c r="L19" s="4">
        <v>3.6</v>
      </c>
    </row>
    <row r="20" spans="1:13" s="4" customFormat="1" ht="13.5" hidden="1" customHeight="1" x14ac:dyDescent="0.3">
      <c r="C20" s="3"/>
      <c r="D20" s="3" t="s">
        <v>19</v>
      </c>
      <c r="E20" s="4">
        <v>50.4</v>
      </c>
      <c r="F20" s="4">
        <v>58.8</v>
      </c>
      <c r="G20" s="4">
        <v>33.6</v>
      </c>
      <c r="H20" s="4">
        <v>39.200000000000003</v>
      </c>
      <c r="I20" s="4">
        <v>50</v>
      </c>
      <c r="J20" s="4">
        <v>110</v>
      </c>
      <c r="K20" s="4">
        <v>400</v>
      </c>
      <c r="L20" s="4">
        <v>1000</v>
      </c>
    </row>
    <row r="21" spans="1:13" s="4" customFormat="1" ht="13.5" hidden="1" customHeight="1" x14ac:dyDescent="0.3">
      <c r="C21" s="3"/>
      <c r="D21" s="3" t="s">
        <v>41</v>
      </c>
      <c r="E21" s="4">
        <f>E20*E18/1000</f>
        <v>0.18143999999999999</v>
      </c>
      <c r="F21" s="4">
        <f t="shared" ref="F21:I21" si="0">F20*F18/1000</f>
        <v>0.21168000000000001</v>
      </c>
      <c r="G21" s="4">
        <f t="shared" si="0"/>
        <v>0.12096000000000001</v>
      </c>
      <c r="H21" s="4">
        <f t="shared" si="0"/>
        <v>0.14112</v>
      </c>
      <c r="I21" s="4">
        <f t="shared" si="0"/>
        <v>0.16</v>
      </c>
      <c r="J21" s="4">
        <f t="shared" ref="J21" si="1">J20*J18/1000</f>
        <v>0.35199999999999998</v>
      </c>
      <c r="K21" s="4">
        <f t="shared" ref="K21" si="2">K20*K18/1000</f>
        <v>1.28</v>
      </c>
      <c r="L21" s="4">
        <f t="shared" ref="L21" si="3">L20*L18/1000</f>
        <v>3.2</v>
      </c>
    </row>
    <row r="22" spans="1:13" s="4" customFormat="1" ht="13.5" hidden="1" customHeight="1" x14ac:dyDescent="0.3">
      <c r="C22" s="3"/>
      <c r="D22" s="3" t="s">
        <v>20</v>
      </c>
      <c r="E22" s="4">
        <v>0.54</v>
      </c>
      <c r="F22" s="4">
        <v>0.54</v>
      </c>
      <c r="G22" s="4">
        <v>0.38</v>
      </c>
      <c r="H22" s="4">
        <v>0.38</v>
      </c>
      <c r="I22" s="4">
        <v>0.77</v>
      </c>
      <c r="J22" s="4">
        <v>1.44</v>
      </c>
      <c r="K22" s="4">
        <v>8.86</v>
      </c>
      <c r="L22" s="4">
        <v>22.4</v>
      </c>
    </row>
    <row r="23" spans="1:13" s="4" customFormat="1" ht="13.5" hidden="1" customHeight="1" x14ac:dyDescent="0.3">
      <c r="C23" s="3"/>
      <c r="D23" s="3" t="s">
        <v>21</v>
      </c>
      <c r="E23" s="4">
        <v>0.98799999999999999</v>
      </c>
      <c r="F23" s="4">
        <v>0.97599999999999998</v>
      </c>
      <c r="G23" s="4">
        <v>0.72699999999999998</v>
      </c>
      <c r="H23" s="4">
        <v>0.71899999999999997</v>
      </c>
      <c r="I23" s="4">
        <v>1.37</v>
      </c>
      <c r="J23" s="4">
        <v>2.79</v>
      </c>
      <c r="K23" s="4">
        <v>13.5</v>
      </c>
      <c r="L23" s="4">
        <v>41</v>
      </c>
    </row>
    <row r="24" spans="1:13" s="4" customFormat="1" ht="13.5" hidden="1" customHeight="1" x14ac:dyDescent="0.3">
      <c r="C24" s="3"/>
      <c r="D24" s="3" t="s">
        <v>25</v>
      </c>
      <c r="E24" s="4">
        <v>300</v>
      </c>
      <c r="F24" s="4">
        <v>115</v>
      </c>
      <c r="G24" s="4">
        <v>200</v>
      </c>
      <c r="H24" s="4">
        <v>75</v>
      </c>
      <c r="I24" s="4">
        <v>100</v>
      </c>
      <c r="J24" s="4">
        <v>110</v>
      </c>
      <c r="K24" s="4">
        <v>1200</v>
      </c>
      <c r="L24" s="4">
        <v>3000</v>
      </c>
    </row>
    <row r="25" spans="1:13" s="4" customFormat="1" ht="13.5" hidden="1" customHeight="1" x14ac:dyDescent="0.3">
      <c r="C25" s="3"/>
      <c r="D25" s="3" t="s">
        <v>37</v>
      </c>
      <c r="E25" s="4">
        <v>420</v>
      </c>
      <c r="F25" s="4">
        <v>175</v>
      </c>
      <c r="G25" s="4">
        <v>280</v>
      </c>
      <c r="H25" s="4">
        <v>115</v>
      </c>
      <c r="I25" s="4">
        <v>270</v>
      </c>
      <c r="J25" s="4">
        <v>275</v>
      </c>
      <c r="K25" s="4">
        <v>1600</v>
      </c>
      <c r="L25" s="4">
        <v>4000</v>
      </c>
    </row>
    <row r="26" spans="1:13" s="4" customFormat="1" ht="13.5" hidden="1" customHeight="1" x14ac:dyDescent="0.3">
      <c r="C26" s="3"/>
      <c r="D26" s="3" t="s">
        <v>26</v>
      </c>
      <c r="E26" s="4">
        <v>540</v>
      </c>
      <c r="F26" s="4">
        <v>175</v>
      </c>
      <c r="G26" s="4">
        <v>360</v>
      </c>
      <c r="H26" s="4">
        <v>115</v>
      </c>
      <c r="I26" s="4">
        <v>270</v>
      </c>
      <c r="J26" s="4">
        <v>275</v>
      </c>
      <c r="K26" s="4">
        <v>1600</v>
      </c>
      <c r="L26" s="4">
        <v>4000</v>
      </c>
    </row>
    <row r="27" spans="1:13" s="4" customFormat="1" ht="13.5" hidden="1" customHeight="1" x14ac:dyDescent="0.3">
      <c r="C27" s="33"/>
      <c r="D27" s="34" t="s">
        <v>45</v>
      </c>
      <c r="E27" s="4">
        <v>50.4</v>
      </c>
      <c r="F27" s="4">
        <v>29.4</v>
      </c>
      <c r="G27" s="4">
        <v>33.6</v>
      </c>
      <c r="H27" s="4">
        <v>19.600000000000001</v>
      </c>
      <c r="I27" s="4">
        <v>50</v>
      </c>
      <c r="J27" s="4">
        <v>110</v>
      </c>
      <c r="K27" s="4">
        <v>400</v>
      </c>
      <c r="L27" s="4">
        <v>1000</v>
      </c>
    </row>
    <row r="28" spans="1:13" s="4" customFormat="1" ht="13.5" hidden="1" customHeight="1" x14ac:dyDescent="0.3">
      <c r="C28" s="33"/>
      <c r="D28" s="34" t="s">
        <v>46</v>
      </c>
      <c r="E28" s="4">
        <v>100.8</v>
      </c>
      <c r="F28" s="4">
        <v>58.8</v>
      </c>
      <c r="G28" s="4">
        <v>67.2</v>
      </c>
      <c r="H28" s="4">
        <v>39.200000000000003</v>
      </c>
      <c r="I28" s="4">
        <v>75</v>
      </c>
      <c r="J28" s="4">
        <v>165</v>
      </c>
      <c r="K28" s="4">
        <v>400</v>
      </c>
      <c r="L28" s="4">
        <v>1000</v>
      </c>
    </row>
    <row r="29" spans="1:13" s="4" customFormat="1" ht="13.5" hidden="1" customHeight="1" x14ac:dyDescent="0.3">
      <c r="C29" s="3"/>
      <c r="D29" s="3"/>
    </row>
    <row r="30" spans="1:13" s="4" customFormat="1" ht="18" x14ac:dyDescent="0.35">
      <c r="A30" s="9"/>
      <c r="B30" s="9"/>
      <c r="C30" s="38" t="s">
        <v>58</v>
      </c>
      <c r="D30" s="10"/>
      <c r="E30" s="9"/>
      <c r="F30" s="9"/>
      <c r="G30" s="22"/>
      <c r="H30" s="9"/>
      <c r="I30" s="9"/>
      <c r="J30" s="9"/>
      <c r="K30" s="9"/>
      <c r="L30" s="9"/>
    </row>
    <row r="31" spans="1:13" x14ac:dyDescent="0.3">
      <c r="A31" s="6"/>
      <c r="B31" s="6"/>
      <c r="C31" s="40"/>
      <c r="D31" s="45"/>
      <c r="E31" s="42" t="s">
        <v>9</v>
      </c>
      <c r="F31" s="42" t="s">
        <v>10</v>
      </c>
      <c r="G31" s="42" t="s">
        <v>9</v>
      </c>
      <c r="H31" s="42" t="s">
        <v>10</v>
      </c>
      <c r="I31" s="42"/>
      <c r="J31" s="45"/>
      <c r="K31" s="45"/>
      <c r="L31" s="45"/>
      <c r="M31" s="41"/>
    </row>
    <row r="32" spans="1:13" x14ac:dyDescent="0.3">
      <c r="A32" s="6"/>
      <c r="B32" s="6"/>
      <c r="C32" s="43" t="s">
        <v>36</v>
      </c>
      <c r="D32" s="42" t="s">
        <v>3</v>
      </c>
      <c r="E32" s="42" t="s">
        <v>65</v>
      </c>
      <c r="F32" s="42" t="s">
        <v>65</v>
      </c>
      <c r="G32" s="42" t="s">
        <v>66</v>
      </c>
      <c r="H32" s="42" t="s">
        <v>66</v>
      </c>
      <c r="I32" s="42" t="s">
        <v>71</v>
      </c>
      <c r="J32" s="42" t="s">
        <v>72</v>
      </c>
      <c r="K32" s="42" t="s">
        <v>57</v>
      </c>
      <c r="L32" s="42" t="s">
        <v>56</v>
      </c>
      <c r="M32" s="44"/>
    </row>
    <row r="33" spans="1:13" s="36" customFormat="1" x14ac:dyDescent="0.3">
      <c r="A33" s="18"/>
      <c r="B33" s="18"/>
      <c r="C33" s="39" t="s">
        <v>22</v>
      </c>
      <c r="D33" s="46" t="s">
        <v>23</v>
      </c>
      <c r="E33" s="46">
        <f>EVEN($E$6/E18)</f>
        <v>32</v>
      </c>
      <c r="F33" s="46">
        <f>EVEN($E$6/F18)</f>
        <v>32</v>
      </c>
      <c r="G33" s="46">
        <f t="shared" ref="G33:L33" si="4">EVEN($E$6/G18)</f>
        <v>32</v>
      </c>
      <c r="H33" s="46">
        <f t="shared" si="4"/>
        <v>32</v>
      </c>
      <c r="I33" s="46">
        <f t="shared" si="4"/>
        <v>36</v>
      </c>
      <c r="J33" s="46">
        <f t="shared" si="4"/>
        <v>36</v>
      </c>
      <c r="K33" s="46">
        <f t="shared" si="4"/>
        <v>36</v>
      </c>
      <c r="L33" s="46">
        <f t="shared" si="4"/>
        <v>36</v>
      </c>
    </row>
    <row r="34" spans="1:13" x14ac:dyDescent="0.3">
      <c r="A34" s="6"/>
      <c r="B34" s="6"/>
      <c r="C34" s="40" t="s">
        <v>38</v>
      </c>
      <c r="D34" s="45" t="s">
        <v>24</v>
      </c>
      <c r="E34" s="45">
        <f t="shared" ref="E34:L34" si="5">ROUNDUP($E$12/E20,0)</f>
        <v>10</v>
      </c>
      <c r="F34" s="45">
        <f t="shared" si="5"/>
        <v>8</v>
      </c>
      <c r="G34" s="45">
        <f t="shared" si="5"/>
        <v>14</v>
      </c>
      <c r="H34" s="45">
        <f t="shared" si="5"/>
        <v>12</v>
      </c>
      <c r="I34" s="45">
        <f t="shared" si="5"/>
        <v>10</v>
      </c>
      <c r="J34" s="45">
        <f t="shared" si="5"/>
        <v>5</v>
      </c>
      <c r="K34" s="45">
        <f t="shared" si="5"/>
        <v>2</v>
      </c>
      <c r="L34" s="45">
        <f t="shared" si="5"/>
        <v>1</v>
      </c>
    </row>
    <row r="35" spans="1:13" s="36" customFormat="1" x14ac:dyDescent="0.3">
      <c r="A35" s="18"/>
      <c r="B35" s="18"/>
      <c r="C35" s="39" t="s">
        <v>39</v>
      </c>
      <c r="D35" s="46" t="s">
        <v>11</v>
      </c>
      <c r="E35" s="46">
        <f>E33*E34</f>
        <v>320</v>
      </c>
      <c r="F35" s="46">
        <f t="shared" ref="F35:I35" si="6">F33*F34</f>
        <v>256</v>
      </c>
      <c r="G35" s="46">
        <f t="shared" si="6"/>
        <v>448</v>
      </c>
      <c r="H35" s="46">
        <f t="shared" si="6"/>
        <v>384</v>
      </c>
      <c r="I35" s="46">
        <f t="shared" si="6"/>
        <v>360</v>
      </c>
      <c r="J35" s="46">
        <f t="shared" ref="J35" si="7">J33*J34</f>
        <v>180</v>
      </c>
      <c r="K35" s="46">
        <f t="shared" ref="K35" si="8">K33*K34</f>
        <v>72</v>
      </c>
      <c r="L35" s="46">
        <f t="shared" ref="L35" si="9">L33*L34</f>
        <v>36</v>
      </c>
    </row>
    <row r="36" spans="1:13" x14ac:dyDescent="0.3">
      <c r="A36" s="6"/>
      <c r="B36" s="6"/>
      <c r="C36" s="40" t="s">
        <v>15</v>
      </c>
      <c r="D36" s="45" t="s">
        <v>40</v>
      </c>
      <c r="E36" s="47">
        <f t="shared" ref="E36:L36" si="10">E35*E22</f>
        <v>172.8</v>
      </c>
      <c r="F36" s="47">
        <f t="shared" si="10"/>
        <v>138.24</v>
      </c>
      <c r="G36" s="47">
        <f t="shared" si="10"/>
        <v>170.24</v>
      </c>
      <c r="H36" s="47">
        <f t="shared" si="10"/>
        <v>145.92000000000002</v>
      </c>
      <c r="I36" s="47">
        <f t="shared" si="10"/>
        <v>277.2</v>
      </c>
      <c r="J36" s="47">
        <f t="shared" si="10"/>
        <v>259.2</v>
      </c>
      <c r="K36" s="47">
        <f t="shared" si="10"/>
        <v>637.91999999999996</v>
      </c>
      <c r="L36" s="47">
        <f t="shared" si="10"/>
        <v>806.4</v>
      </c>
      <c r="M36" s="1" t="s">
        <v>67</v>
      </c>
    </row>
    <row r="37" spans="1:13" s="36" customFormat="1" x14ac:dyDescent="0.3">
      <c r="A37" s="18"/>
      <c r="B37" s="18"/>
      <c r="C37" s="39" t="s">
        <v>16</v>
      </c>
      <c r="D37" s="46" t="s">
        <v>68</v>
      </c>
      <c r="E37" s="48">
        <f t="shared" ref="E37:L37" si="11">E35*E23</f>
        <v>316.15999999999997</v>
      </c>
      <c r="F37" s="56">
        <f t="shared" si="11"/>
        <v>249.85599999999999</v>
      </c>
      <c r="G37" s="48">
        <f t="shared" si="11"/>
        <v>325.69599999999997</v>
      </c>
      <c r="H37" s="56">
        <f t="shared" si="11"/>
        <v>276.096</v>
      </c>
      <c r="I37" s="48">
        <f t="shared" si="11"/>
        <v>493.20000000000005</v>
      </c>
      <c r="J37" s="48">
        <f t="shared" si="11"/>
        <v>502.2</v>
      </c>
      <c r="K37" s="48">
        <f t="shared" si="11"/>
        <v>972</v>
      </c>
      <c r="L37" s="48">
        <f t="shared" si="11"/>
        <v>1476</v>
      </c>
      <c r="M37" s="37" t="s">
        <v>67</v>
      </c>
    </row>
    <row r="38" spans="1:13" x14ac:dyDescent="0.3">
      <c r="A38" s="6"/>
      <c r="B38" s="6"/>
      <c r="C38" s="40" t="s">
        <v>29</v>
      </c>
      <c r="D38" s="45" t="s">
        <v>0</v>
      </c>
      <c r="E38" s="47">
        <f t="shared" ref="E38:L38" si="12">E33*E17</f>
        <v>80</v>
      </c>
      <c r="F38" s="47">
        <f t="shared" si="12"/>
        <v>80</v>
      </c>
      <c r="G38" s="47">
        <f t="shared" si="12"/>
        <v>80</v>
      </c>
      <c r="H38" s="47">
        <f t="shared" si="12"/>
        <v>80</v>
      </c>
      <c r="I38" s="47">
        <f t="shared" si="12"/>
        <v>90</v>
      </c>
      <c r="J38" s="47">
        <f t="shared" si="12"/>
        <v>90</v>
      </c>
      <c r="K38" s="47">
        <f t="shared" si="12"/>
        <v>90</v>
      </c>
      <c r="L38" s="47">
        <f t="shared" si="12"/>
        <v>90</v>
      </c>
    </row>
    <row r="39" spans="1:13" s="36" customFormat="1" x14ac:dyDescent="0.3">
      <c r="A39" s="18"/>
      <c r="B39" s="18"/>
      <c r="C39" s="39" t="s">
        <v>30</v>
      </c>
      <c r="D39" s="46" t="s">
        <v>0</v>
      </c>
      <c r="E39" s="46">
        <f t="shared" ref="E39:L39" si="13">E33*E18</f>
        <v>115.2</v>
      </c>
      <c r="F39" s="46">
        <f t="shared" si="13"/>
        <v>115.2</v>
      </c>
      <c r="G39" s="46">
        <f t="shared" si="13"/>
        <v>115.2</v>
      </c>
      <c r="H39" s="46">
        <f t="shared" si="13"/>
        <v>115.2</v>
      </c>
      <c r="I39" s="46">
        <f t="shared" si="13"/>
        <v>115.2</v>
      </c>
      <c r="J39" s="46">
        <f t="shared" si="13"/>
        <v>115.2</v>
      </c>
      <c r="K39" s="46">
        <f t="shared" si="13"/>
        <v>115.2</v>
      </c>
      <c r="L39" s="46">
        <f t="shared" si="13"/>
        <v>115.2</v>
      </c>
    </row>
    <row r="40" spans="1:13" x14ac:dyDescent="0.3">
      <c r="A40" s="6"/>
      <c r="B40" s="6"/>
      <c r="C40" s="40" t="s">
        <v>31</v>
      </c>
      <c r="D40" s="45" t="s">
        <v>0</v>
      </c>
      <c r="E40" s="45">
        <f t="shared" ref="E40:L42" si="14">E33*E19</f>
        <v>134.4</v>
      </c>
      <c r="F40" s="45">
        <f t="shared" si="14"/>
        <v>134.4</v>
      </c>
      <c r="G40" s="45">
        <f t="shared" si="14"/>
        <v>134.4</v>
      </c>
      <c r="H40" s="45">
        <f t="shared" si="14"/>
        <v>134.4</v>
      </c>
      <c r="I40" s="45">
        <f t="shared" si="14"/>
        <v>129.6</v>
      </c>
      <c r="J40" s="45">
        <f t="shared" si="14"/>
        <v>129.6</v>
      </c>
      <c r="K40" s="45">
        <f t="shared" si="14"/>
        <v>129.6</v>
      </c>
      <c r="L40" s="45">
        <f t="shared" si="14"/>
        <v>129.6</v>
      </c>
    </row>
    <row r="41" spans="1:13" s="36" customFormat="1" x14ac:dyDescent="0.3">
      <c r="A41" s="18"/>
      <c r="B41" s="18"/>
      <c r="C41" s="39" t="s">
        <v>14</v>
      </c>
      <c r="D41" s="46" t="s">
        <v>32</v>
      </c>
      <c r="E41" s="46">
        <f t="shared" si="14"/>
        <v>504</v>
      </c>
      <c r="F41" s="46">
        <f t="shared" si="14"/>
        <v>470.4</v>
      </c>
      <c r="G41" s="46">
        <f t="shared" si="14"/>
        <v>470.40000000000003</v>
      </c>
      <c r="H41" s="46">
        <f t="shared" si="14"/>
        <v>470.40000000000003</v>
      </c>
      <c r="I41" s="46">
        <f t="shared" si="14"/>
        <v>500</v>
      </c>
      <c r="J41" s="46">
        <f t="shared" si="14"/>
        <v>550</v>
      </c>
      <c r="K41" s="46">
        <f t="shared" si="14"/>
        <v>800</v>
      </c>
      <c r="L41" s="46">
        <f t="shared" si="14"/>
        <v>1000</v>
      </c>
    </row>
    <row r="42" spans="1:13" x14ac:dyDescent="0.3">
      <c r="A42" s="6"/>
      <c r="B42" s="6"/>
      <c r="C42" s="40" t="s">
        <v>33</v>
      </c>
      <c r="D42" s="45" t="s">
        <v>2</v>
      </c>
      <c r="E42" s="47">
        <f t="shared" si="14"/>
        <v>58.0608</v>
      </c>
      <c r="F42" s="47">
        <f t="shared" si="14"/>
        <v>54.190080000000002</v>
      </c>
      <c r="G42" s="47">
        <f t="shared" si="14"/>
        <v>54.190080000000009</v>
      </c>
      <c r="H42" s="47">
        <f t="shared" si="14"/>
        <v>54.190079999999995</v>
      </c>
      <c r="I42" s="45">
        <f t="shared" si="14"/>
        <v>57.6</v>
      </c>
      <c r="J42" s="45">
        <f t="shared" si="14"/>
        <v>63.36</v>
      </c>
      <c r="K42" s="45">
        <f t="shared" si="14"/>
        <v>92.16</v>
      </c>
      <c r="L42" s="45">
        <f t="shared" si="14"/>
        <v>115.2</v>
      </c>
      <c r="M42" s="1" t="s">
        <v>70</v>
      </c>
    </row>
    <row r="43" spans="1:13" s="36" customFormat="1" x14ac:dyDescent="0.3">
      <c r="A43" s="18"/>
      <c r="B43" s="18"/>
      <c r="C43" s="39" t="s">
        <v>47</v>
      </c>
      <c r="D43" s="46" t="s">
        <v>35</v>
      </c>
      <c r="E43" s="46">
        <f t="shared" ref="E43:L43" si="15">E34*E24</f>
        <v>3000</v>
      </c>
      <c r="F43" s="46">
        <f t="shared" si="15"/>
        <v>920</v>
      </c>
      <c r="G43" s="46">
        <f t="shared" si="15"/>
        <v>2800</v>
      </c>
      <c r="H43" s="46">
        <f t="shared" si="15"/>
        <v>900</v>
      </c>
      <c r="I43" s="46">
        <f t="shared" si="15"/>
        <v>1000</v>
      </c>
      <c r="J43" s="46">
        <f t="shared" si="15"/>
        <v>550</v>
      </c>
      <c r="K43" s="46">
        <f t="shared" si="15"/>
        <v>2400</v>
      </c>
      <c r="L43" s="46">
        <f t="shared" si="15"/>
        <v>3000</v>
      </c>
    </row>
    <row r="44" spans="1:13" x14ac:dyDescent="0.3">
      <c r="A44" s="6"/>
      <c r="B44" s="6"/>
      <c r="C44" s="40" t="s">
        <v>48</v>
      </c>
      <c r="D44" s="45" t="s">
        <v>35</v>
      </c>
      <c r="E44" s="45">
        <f t="shared" ref="E44:L44" si="16">E34*E25</f>
        <v>4200</v>
      </c>
      <c r="F44" s="45">
        <f t="shared" si="16"/>
        <v>1400</v>
      </c>
      <c r="G44" s="45">
        <f t="shared" si="16"/>
        <v>3920</v>
      </c>
      <c r="H44" s="45">
        <f t="shared" si="16"/>
        <v>1380</v>
      </c>
      <c r="I44" s="45">
        <f t="shared" si="16"/>
        <v>2700</v>
      </c>
      <c r="J44" s="45">
        <f t="shared" si="16"/>
        <v>1375</v>
      </c>
      <c r="K44" s="45">
        <f t="shared" si="16"/>
        <v>3200</v>
      </c>
      <c r="L44" s="45">
        <f t="shared" si="16"/>
        <v>4000</v>
      </c>
    </row>
    <row r="45" spans="1:13" s="36" customFormat="1" x14ac:dyDescent="0.3">
      <c r="A45" s="18"/>
      <c r="B45" s="18"/>
      <c r="C45" s="39" t="s">
        <v>49</v>
      </c>
      <c r="D45" s="46" t="s">
        <v>35</v>
      </c>
      <c r="E45" s="46">
        <f t="shared" ref="E45:L45" si="17">E34*E26</f>
        <v>5400</v>
      </c>
      <c r="F45" s="46">
        <f t="shared" si="17"/>
        <v>1400</v>
      </c>
      <c r="G45" s="46">
        <f t="shared" si="17"/>
        <v>5040</v>
      </c>
      <c r="H45" s="46">
        <f t="shared" si="17"/>
        <v>1380</v>
      </c>
      <c r="I45" s="46">
        <f t="shared" si="17"/>
        <v>2700</v>
      </c>
      <c r="J45" s="46">
        <f t="shared" si="17"/>
        <v>1375</v>
      </c>
      <c r="K45" s="46">
        <f t="shared" si="17"/>
        <v>3200</v>
      </c>
      <c r="L45" s="46">
        <f t="shared" si="17"/>
        <v>4000</v>
      </c>
    </row>
    <row r="46" spans="1:13" x14ac:dyDescent="0.3">
      <c r="A46" s="6"/>
      <c r="B46" s="6"/>
      <c r="C46" s="40" t="s">
        <v>55</v>
      </c>
      <c r="D46" s="45" t="s">
        <v>1</v>
      </c>
      <c r="E46" s="47">
        <f>E43*E$39/1000</f>
        <v>345.6</v>
      </c>
      <c r="F46" s="47">
        <f t="shared" ref="F46:I46" si="18">F43*F$39/1000</f>
        <v>105.98399999999999</v>
      </c>
      <c r="G46" s="47">
        <f t="shared" si="18"/>
        <v>322.56</v>
      </c>
      <c r="H46" s="47">
        <f t="shared" si="18"/>
        <v>103.68</v>
      </c>
      <c r="I46" s="47">
        <f t="shared" si="18"/>
        <v>115.2</v>
      </c>
      <c r="J46" s="47">
        <f t="shared" ref="J46:L46" si="19">J43*J$39/1000</f>
        <v>63.36</v>
      </c>
      <c r="K46" s="47">
        <f t="shared" si="19"/>
        <v>276.48</v>
      </c>
      <c r="L46" s="47">
        <f t="shared" si="19"/>
        <v>345.6</v>
      </c>
    </row>
    <row r="47" spans="1:13" s="36" customFormat="1" x14ac:dyDescent="0.3">
      <c r="A47" s="18"/>
      <c r="B47" s="18"/>
      <c r="C47" s="39" t="s">
        <v>50</v>
      </c>
      <c r="D47" s="46" t="s">
        <v>1</v>
      </c>
      <c r="E47" s="48">
        <f t="shared" ref="E47:L47" si="20">E44*E$39/1000</f>
        <v>483.84</v>
      </c>
      <c r="F47" s="48">
        <f t="shared" si="20"/>
        <v>161.28</v>
      </c>
      <c r="G47" s="48">
        <f t="shared" si="20"/>
        <v>451.584</v>
      </c>
      <c r="H47" s="48">
        <f t="shared" si="20"/>
        <v>158.976</v>
      </c>
      <c r="I47" s="48">
        <f t="shared" si="20"/>
        <v>311.04000000000002</v>
      </c>
      <c r="J47" s="48">
        <f t="shared" si="20"/>
        <v>158.4</v>
      </c>
      <c r="K47" s="48">
        <f t="shared" si="20"/>
        <v>368.64</v>
      </c>
      <c r="L47" s="48">
        <f t="shared" si="20"/>
        <v>460.8</v>
      </c>
      <c r="M47" s="37" t="s">
        <v>61</v>
      </c>
    </row>
    <row r="48" spans="1:13" x14ac:dyDescent="0.3">
      <c r="A48" s="6"/>
      <c r="B48" s="6"/>
      <c r="C48" s="40" t="s">
        <v>51</v>
      </c>
      <c r="D48" s="45" t="s">
        <v>1</v>
      </c>
      <c r="E48" s="47">
        <f t="shared" ref="E48:I48" si="21">E45*E$39/1000</f>
        <v>622.08000000000004</v>
      </c>
      <c r="F48" s="47">
        <f t="shared" si="21"/>
        <v>161.28</v>
      </c>
      <c r="G48" s="47">
        <f t="shared" si="21"/>
        <v>580.60799999999995</v>
      </c>
      <c r="H48" s="47">
        <f t="shared" si="21"/>
        <v>158.976</v>
      </c>
      <c r="I48" s="47">
        <f t="shared" si="21"/>
        <v>311.04000000000002</v>
      </c>
      <c r="J48" s="47">
        <f t="shared" ref="J48:L48" si="22">J45*J$39/1000</f>
        <v>158.4</v>
      </c>
      <c r="K48" s="47">
        <f t="shared" si="22"/>
        <v>368.64</v>
      </c>
      <c r="L48" s="47">
        <f t="shared" si="22"/>
        <v>460.8</v>
      </c>
    </row>
    <row r="49" spans="1:44" s="36" customFormat="1" x14ac:dyDescent="0.3">
      <c r="A49" s="18"/>
      <c r="B49" s="18"/>
      <c r="C49" s="39" t="s">
        <v>52</v>
      </c>
      <c r="D49" s="46" t="s">
        <v>35</v>
      </c>
      <c r="E49" s="48">
        <f t="shared" ref="E49:L49" si="23">E34*E27</f>
        <v>504</v>
      </c>
      <c r="F49" s="48">
        <f t="shared" si="23"/>
        <v>235.2</v>
      </c>
      <c r="G49" s="48">
        <f t="shared" si="23"/>
        <v>470.40000000000003</v>
      </c>
      <c r="H49" s="48">
        <f t="shared" si="23"/>
        <v>235.20000000000002</v>
      </c>
      <c r="I49" s="48">
        <f t="shared" si="23"/>
        <v>500</v>
      </c>
      <c r="J49" s="48">
        <f t="shared" si="23"/>
        <v>550</v>
      </c>
      <c r="K49" s="48">
        <f t="shared" si="23"/>
        <v>800</v>
      </c>
      <c r="L49" s="48">
        <f t="shared" si="23"/>
        <v>1000</v>
      </c>
    </row>
    <row r="50" spans="1:44" x14ac:dyDescent="0.3">
      <c r="A50" s="6"/>
      <c r="B50" s="6"/>
      <c r="C50" s="40" t="s">
        <v>52</v>
      </c>
      <c r="D50" s="45" t="s">
        <v>1</v>
      </c>
      <c r="E50" s="47">
        <f>E49*E39/1000</f>
        <v>58.0608</v>
      </c>
      <c r="F50" s="47">
        <f t="shared" ref="F50:I50" si="24">F49*F39/1000</f>
        <v>27.095040000000001</v>
      </c>
      <c r="G50" s="47">
        <f t="shared" si="24"/>
        <v>54.190080000000002</v>
      </c>
      <c r="H50" s="47">
        <f t="shared" si="24"/>
        <v>27.095040000000001</v>
      </c>
      <c r="I50" s="47">
        <f t="shared" si="24"/>
        <v>57.6</v>
      </c>
      <c r="J50" s="47">
        <f t="shared" ref="J50" si="25">J49*J39/1000</f>
        <v>63.36</v>
      </c>
      <c r="K50" s="47">
        <f t="shared" ref="K50" si="26">K49*K39/1000</f>
        <v>92.16</v>
      </c>
      <c r="L50" s="47">
        <f t="shared" ref="L50" si="27">L49*L39/1000</f>
        <v>115.2</v>
      </c>
    </row>
    <row r="51" spans="1:44" s="36" customFormat="1" x14ac:dyDescent="0.3">
      <c r="A51" s="18"/>
      <c r="B51" s="18"/>
      <c r="C51" s="39" t="s">
        <v>53</v>
      </c>
      <c r="D51" s="46" t="s">
        <v>35</v>
      </c>
      <c r="E51" s="46">
        <f t="shared" ref="E51:L51" si="28">E34*E28</f>
        <v>1008</v>
      </c>
      <c r="F51" s="46">
        <f t="shared" si="28"/>
        <v>470.4</v>
      </c>
      <c r="G51" s="46">
        <f t="shared" si="28"/>
        <v>940.80000000000007</v>
      </c>
      <c r="H51" s="46">
        <f t="shared" si="28"/>
        <v>470.40000000000003</v>
      </c>
      <c r="I51" s="46">
        <f t="shared" si="28"/>
        <v>750</v>
      </c>
      <c r="J51" s="46">
        <f t="shared" si="28"/>
        <v>825</v>
      </c>
      <c r="K51" s="46">
        <f t="shared" si="28"/>
        <v>800</v>
      </c>
      <c r="L51" s="46">
        <f t="shared" si="28"/>
        <v>1000</v>
      </c>
    </row>
    <row r="52" spans="1:44" x14ac:dyDescent="0.3">
      <c r="A52" s="6"/>
      <c r="B52" s="6"/>
      <c r="C52" s="40" t="s">
        <v>53</v>
      </c>
      <c r="D52" s="45" t="s">
        <v>1</v>
      </c>
      <c r="E52" s="47">
        <f>E51*E39/1000</f>
        <v>116.1216</v>
      </c>
      <c r="F52" s="47">
        <f t="shared" ref="F52:I52" si="29">F51*F39/1000</f>
        <v>54.190080000000002</v>
      </c>
      <c r="G52" s="47">
        <f t="shared" si="29"/>
        <v>108.38016</v>
      </c>
      <c r="H52" s="47">
        <f t="shared" si="29"/>
        <v>54.190080000000002</v>
      </c>
      <c r="I52" s="47">
        <f t="shared" si="29"/>
        <v>86.4</v>
      </c>
      <c r="J52" s="47">
        <f t="shared" ref="J52" si="30">J51*J39/1000</f>
        <v>95.04</v>
      </c>
      <c r="K52" s="47">
        <f t="shared" ref="K52" si="31">K51*K39/1000</f>
        <v>92.16</v>
      </c>
      <c r="L52" s="47">
        <f t="shared" ref="L52" si="32">L51*L39/1000</f>
        <v>115.2</v>
      </c>
    </row>
    <row r="53" spans="1:44" x14ac:dyDescent="0.3">
      <c r="A53" s="6"/>
      <c r="B53" s="6"/>
      <c r="C53" s="7"/>
      <c r="D53" s="7"/>
      <c r="E53" s="8"/>
      <c r="F53" s="8"/>
      <c r="G53" s="8"/>
      <c r="H53" s="8"/>
      <c r="I53" s="8"/>
      <c r="J53" s="8"/>
      <c r="K53" s="8"/>
      <c r="L53" s="8"/>
    </row>
    <row r="54" spans="1:44" x14ac:dyDescent="0.3">
      <c r="A54" s="6"/>
      <c r="B54" s="6"/>
      <c r="C54" s="11" t="s">
        <v>54</v>
      </c>
      <c r="D54" s="7"/>
      <c r="E54" s="6"/>
      <c r="F54" s="6"/>
      <c r="G54" s="6"/>
      <c r="H54" s="6"/>
      <c r="I54" s="6"/>
      <c r="J54" s="6"/>
      <c r="K54" s="6"/>
      <c r="L54" s="6"/>
    </row>
    <row r="55" spans="1:44" x14ac:dyDescent="0.3">
      <c r="A55" s="6"/>
      <c r="B55" s="6"/>
      <c r="C55" s="7"/>
      <c r="D55" s="7"/>
      <c r="E55" s="6"/>
      <c r="F55" s="6"/>
      <c r="G55" s="6"/>
      <c r="H55" s="6"/>
      <c r="I55" s="6"/>
      <c r="J55" s="6"/>
      <c r="K55" s="6"/>
      <c r="L55" s="6"/>
    </row>
    <row r="56" spans="1:44" x14ac:dyDescent="0.3">
      <c r="A56" s="13"/>
      <c r="B56" s="13"/>
      <c r="C56" s="14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</row>
    <row r="57" spans="1:44" x14ac:dyDescent="0.3">
      <c r="A57" s="13"/>
      <c r="B57" s="13"/>
      <c r="C57" s="31" t="s">
        <v>60</v>
      </c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 spans="1:44" ht="54.75" customHeight="1" x14ac:dyDescent="0.35">
      <c r="A58" s="13"/>
      <c r="B58" s="13"/>
      <c r="C58" s="28" t="s">
        <v>62</v>
      </c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</row>
  </sheetData>
  <mergeCells count="2">
    <mergeCell ref="E14:I14"/>
    <mergeCell ref="C5:D8"/>
  </mergeCells>
  <conditionalFormatting sqref="E47:L47">
    <cfRule type="cellIs" dxfId="2" priority="2" operator="lessThan">
      <formula>$E$7</formula>
    </cfRule>
    <cfRule type="cellIs" dxfId="1" priority="3" operator="lessThan">
      <formula>$E$7</formula>
    </cfRule>
  </conditionalFormatting>
  <conditionalFormatting sqref="E42:L42">
    <cfRule type="cellIs" dxfId="0" priority="1" operator="greaterThan">
      <formula>$E$8*1.25</formula>
    </cfRule>
  </conditionalFormatting>
  <hyperlinks>
    <hyperlink ref="C58" r:id="rId1" xr:uid="{C759142A-A92E-40BB-81B5-67EAD742797C}"/>
    <hyperlink ref="C57" r:id="rId2" xr:uid="{33C8B5AA-8801-4227-943A-FD3FC38B1CE9}"/>
  </hyperlinks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010B3F84DC554786C4B168019A407E" ma:contentTypeVersion="17" ma:contentTypeDescription="Create a new document." ma:contentTypeScope="" ma:versionID="4fdea9da5263a639224c0b815ccda6e2">
  <xsd:schema xmlns:xsd="http://www.w3.org/2001/XMLSchema" xmlns:xs="http://www.w3.org/2001/XMLSchema" xmlns:p="http://schemas.microsoft.com/office/2006/metadata/properties" xmlns:ns2="5420c23f-d262-47a6-b4e1-d66a2c1a0bf2" xmlns:ns3="d5f01cb8-7773-4a0f-9103-d0c81ba92599" targetNamespace="http://schemas.microsoft.com/office/2006/metadata/properties" ma:root="true" ma:fieldsID="010a6216c00bfa64a7c1a3186ede0495" ns2:_="" ns3:_="">
    <xsd:import namespace="5420c23f-d262-47a6-b4e1-d66a2c1a0bf2"/>
    <xsd:import namespace="d5f01cb8-7773-4a0f-9103-d0c81ba92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20c23f-d262-47a6-b4e1-d66a2c1a0b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01cb8-7773-4a0f-9103-d0c81ba925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a6ddb18-014d-4d10-bd3e-eb19a33ca63e}" ma:internalName="TaxCatchAll" ma:showField="CatchAllData" ma:web="d5f01cb8-7773-4a0f-9103-d0c81ba925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f01cb8-7773-4a0f-9103-d0c81ba92599" xsi:nil="true"/>
    <lcf76f155ced4ddcb4097134ff3c332f xmlns="5420c23f-d262-47a6-b4e1-d66a2c1a0bf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5C291B1-BCC9-4FA2-90DB-E45DC29B9261}"/>
</file>

<file path=customXml/itemProps2.xml><?xml version="1.0" encoding="utf-8"?>
<ds:datastoreItem xmlns:ds="http://schemas.openxmlformats.org/officeDocument/2006/customXml" ds:itemID="{E12394C1-C871-46E9-81AC-20EF4C9EA56A}"/>
</file>

<file path=customXml/itemProps3.xml><?xml version="1.0" encoding="utf-8"?>
<ds:datastoreItem xmlns:ds="http://schemas.openxmlformats.org/officeDocument/2006/customXml" ds:itemID="{33717BE4-57DB-40F2-9C89-CAB4AB8E81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</dc:creator>
  <cp:lastModifiedBy>Victor Hansen</cp:lastModifiedBy>
  <dcterms:created xsi:type="dcterms:W3CDTF">2021-01-11T08:37:51Z</dcterms:created>
  <dcterms:modified xsi:type="dcterms:W3CDTF">2022-08-23T14:36:24Z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0x010100BC010B3F84DC554786C4B168019A407E</vt:lpwstr>
  </property>
</Properties>
</file>