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Q5" sheetId="1" r:id="rId1"/>
    <sheet name="Q5 solved" sheetId="2" r:id="rId2"/>
    <sheet name="Q6" sheetId="3" r:id="rId3"/>
    <sheet name="Q6 solved" sheetId="4" r:id="rId4"/>
    <sheet name="Q9" sheetId="5" r:id="rId5"/>
  </sheets>
  <calcPr calcId="124519"/>
</workbook>
</file>

<file path=xl/calcChain.xml><?xml version="1.0" encoding="utf-8"?>
<calcChain xmlns="http://schemas.openxmlformats.org/spreadsheetml/2006/main">
  <c r="C7" i="5"/>
  <c r="D7"/>
  <c r="E7"/>
  <c r="F7"/>
  <c r="G7"/>
  <c r="B7"/>
  <c r="G3"/>
  <c r="G4"/>
  <c r="G5"/>
  <c r="G6"/>
  <c r="G2"/>
  <c r="H21" i="4"/>
  <c r="H20"/>
  <c r="L20" s="1"/>
  <c r="H19"/>
  <c r="C33"/>
  <c r="C21"/>
  <c r="C20"/>
  <c r="C19"/>
  <c r="C32"/>
  <c r="C31"/>
  <c r="H25"/>
  <c r="H26"/>
  <c r="H27"/>
  <c r="H24"/>
  <c r="D28"/>
  <c r="E28"/>
  <c r="F28"/>
  <c r="G28"/>
  <c r="C28"/>
  <c r="H17"/>
  <c r="C18" s="1"/>
  <c r="C25"/>
  <c r="D25"/>
  <c r="E25"/>
  <c r="F25"/>
  <c r="G25"/>
  <c r="C26"/>
  <c r="D26"/>
  <c r="E26"/>
  <c r="F26"/>
  <c r="G26"/>
  <c r="C27"/>
  <c r="D27"/>
  <c r="E27"/>
  <c r="F27"/>
  <c r="G27"/>
  <c r="D24"/>
  <c r="C30" s="1"/>
  <c r="E24"/>
  <c r="F24"/>
  <c r="G24"/>
  <c r="C24"/>
  <c r="I7"/>
  <c r="J17"/>
  <c r="D16"/>
  <c r="E16"/>
  <c r="F16"/>
  <c r="G16"/>
  <c r="C16"/>
  <c r="C13"/>
  <c r="D13"/>
  <c r="E13"/>
  <c r="F13"/>
  <c r="G13"/>
  <c r="H13"/>
  <c r="C14"/>
  <c r="D14"/>
  <c r="E14"/>
  <c r="F14"/>
  <c r="G14"/>
  <c r="H14"/>
  <c r="C15"/>
  <c r="D15"/>
  <c r="E15"/>
  <c r="F15"/>
  <c r="G15"/>
  <c r="H15"/>
  <c r="D12"/>
  <c r="E12"/>
  <c r="F12"/>
  <c r="G12"/>
  <c r="H12"/>
  <c r="C12"/>
  <c r="H7"/>
  <c r="D7"/>
  <c r="E7"/>
  <c r="F7"/>
  <c r="G7"/>
  <c r="C7"/>
  <c r="H4"/>
  <c r="H5"/>
  <c r="H6"/>
  <c r="H3"/>
  <c r="M20" i="2"/>
  <c r="E19"/>
  <c r="J21"/>
  <c r="E33"/>
  <c r="E32"/>
  <c r="K26"/>
  <c r="M26"/>
  <c r="K27"/>
  <c r="E31" s="1"/>
  <c r="M27"/>
  <c r="K28"/>
  <c r="M28"/>
  <c r="K29"/>
  <c r="M29"/>
  <c r="M25"/>
  <c r="B26"/>
  <c r="C26"/>
  <c r="D26"/>
  <c r="E26"/>
  <c r="F26"/>
  <c r="G26"/>
  <c r="H26"/>
  <c r="I26"/>
  <c r="J26"/>
  <c r="B27"/>
  <c r="C27"/>
  <c r="D27"/>
  <c r="E27"/>
  <c r="F27"/>
  <c r="G27"/>
  <c r="H27"/>
  <c r="I27"/>
  <c r="J27"/>
  <c r="B28"/>
  <c r="C28"/>
  <c r="D28"/>
  <c r="E28"/>
  <c r="F28"/>
  <c r="G28"/>
  <c r="H28"/>
  <c r="I28"/>
  <c r="J28"/>
  <c r="B29"/>
  <c r="C29"/>
  <c r="D29"/>
  <c r="E29"/>
  <c r="F29"/>
  <c r="G29"/>
  <c r="H29"/>
  <c r="I29"/>
  <c r="J29"/>
  <c r="C25"/>
  <c r="D25"/>
  <c r="E25"/>
  <c r="F25"/>
  <c r="G25"/>
  <c r="H25"/>
  <c r="I25"/>
  <c r="J25"/>
  <c r="K25"/>
  <c r="B25"/>
  <c r="M8"/>
  <c r="J20"/>
  <c r="K13"/>
  <c r="K14"/>
  <c r="K15"/>
  <c r="K16"/>
  <c r="L12"/>
  <c r="B13"/>
  <c r="C13"/>
  <c r="D13"/>
  <c r="E13"/>
  <c r="F13"/>
  <c r="G13"/>
  <c r="H13"/>
  <c r="I13"/>
  <c r="J13"/>
  <c r="B14"/>
  <c r="C14"/>
  <c r="D14"/>
  <c r="E14"/>
  <c r="F14"/>
  <c r="G14"/>
  <c r="H14"/>
  <c r="I14"/>
  <c r="J14"/>
  <c r="B15"/>
  <c r="C15"/>
  <c r="D15"/>
  <c r="E15"/>
  <c r="F15"/>
  <c r="G15"/>
  <c r="H15"/>
  <c r="I15"/>
  <c r="J15"/>
  <c r="B16"/>
  <c r="C16"/>
  <c r="D16"/>
  <c r="E16"/>
  <c r="F16"/>
  <c r="G16"/>
  <c r="H16"/>
  <c r="I16"/>
  <c r="J16"/>
  <c r="C12"/>
  <c r="D12"/>
  <c r="E12"/>
  <c r="F12"/>
  <c r="G12"/>
  <c r="H12"/>
  <c r="I12"/>
  <c r="J12"/>
  <c r="K12"/>
  <c r="B12"/>
  <c r="K17" s="1"/>
  <c r="M4"/>
  <c r="M6"/>
  <c r="M3"/>
  <c r="L4"/>
  <c r="L13" s="1"/>
  <c r="L5"/>
  <c r="L14" s="1"/>
  <c r="L6"/>
  <c r="L15" s="1"/>
  <c r="L7"/>
  <c r="M7" s="1"/>
  <c r="L3"/>
  <c r="L8" s="1"/>
  <c r="L19" i="4" l="1"/>
  <c r="M5" i="2"/>
  <c r="L16"/>
  <c r="L17" s="1"/>
  <c r="E20" s="1"/>
  <c r="E21" l="1"/>
</calcChain>
</file>

<file path=xl/sharedStrings.xml><?xml version="1.0" encoding="utf-8"?>
<sst xmlns="http://schemas.openxmlformats.org/spreadsheetml/2006/main" count="97" uniqueCount="66">
  <si>
    <t>RATERS</t>
  </si>
  <si>
    <t>SERVICE STATIONS</t>
  </si>
  <si>
    <t>A</t>
  </si>
  <si>
    <t>B</t>
  </si>
  <si>
    <t>C</t>
  </si>
  <si>
    <t>D</t>
  </si>
  <si>
    <t>E</t>
  </si>
  <si>
    <t>AVERAGES</t>
  </si>
  <si>
    <t>y..</t>
  </si>
  <si>
    <t>y..bar</t>
  </si>
  <si>
    <r>
      <t>TOTALS y</t>
    </r>
    <r>
      <rPr>
        <b/>
        <vertAlign val="subscript"/>
        <sz val="11"/>
        <color theme="1"/>
        <rFont val="Cambria"/>
        <family val="1"/>
        <scheme val="major"/>
      </rPr>
      <t>i.</t>
    </r>
  </si>
  <si>
    <r>
      <t>SS</t>
    </r>
    <r>
      <rPr>
        <b/>
        <vertAlign val="subscript"/>
        <sz val="11"/>
        <color theme="1"/>
        <rFont val="Cambria"/>
        <family val="1"/>
        <scheme val="major"/>
      </rPr>
      <t>T</t>
    </r>
  </si>
  <si>
    <r>
      <t>SS</t>
    </r>
    <r>
      <rPr>
        <b/>
        <vertAlign val="subscript"/>
        <sz val="11"/>
        <color theme="1"/>
        <rFont val="Cambria"/>
        <family val="1"/>
        <scheme val="major"/>
      </rPr>
      <t>Treatments</t>
    </r>
  </si>
  <si>
    <r>
      <t>SS</t>
    </r>
    <r>
      <rPr>
        <b/>
        <vertAlign val="subscript"/>
        <sz val="11"/>
        <color theme="1"/>
        <rFont val="Cambria"/>
        <family val="1"/>
        <scheme val="major"/>
      </rPr>
      <t>E</t>
    </r>
  </si>
  <si>
    <r>
      <t>y</t>
    </r>
    <r>
      <rPr>
        <b/>
        <vertAlign val="superscript"/>
        <sz val="11"/>
        <color theme="1"/>
        <rFont val="Cambria"/>
        <family val="1"/>
        <scheme val="major"/>
      </rPr>
      <t>2</t>
    </r>
    <r>
      <rPr>
        <b/>
        <vertAlign val="subscript"/>
        <sz val="11"/>
        <color theme="1"/>
        <rFont val="Cambria"/>
        <family val="1"/>
        <scheme val="major"/>
      </rPr>
      <t>ij</t>
    </r>
  </si>
  <si>
    <r>
      <t>y</t>
    </r>
    <r>
      <rPr>
        <b/>
        <vertAlign val="superscript"/>
        <sz val="11"/>
        <color theme="1"/>
        <rFont val="Cambria"/>
        <family val="1"/>
        <scheme val="major"/>
      </rPr>
      <t>2</t>
    </r>
    <r>
      <rPr>
        <b/>
        <vertAlign val="subscript"/>
        <sz val="11"/>
        <color theme="1"/>
        <rFont val="Cambria"/>
        <family val="1"/>
        <scheme val="major"/>
      </rPr>
      <t>i.</t>
    </r>
  </si>
  <si>
    <r>
      <t>MS</t>
    </r>
    <r>
      <rPr>
        <b/>
        <vertAlign val="subscript"/>
        <sz val="11"/>
        <color theme="1"/>
        <rFont val="Cambria"/>
        <family val="1"/>
        <scheme val="major"/>
      </rPr>
      <t>E</t>
    </r>
  </si>
  <si>
    <t>a=5</t>
  </si>
  <si>
    <t>n=10</t>
  </si>
  <si>
    <t>N=an=50</t>
  </si>
  <si>
    <r>
      <t>MS</t>
    </r>
    <r>
      <rPr>
        <b/>
        <vertAlign val="subscript"/>
        <sz val="11"/>
        <color theme="1"/>
        <rFont val="Cambria"/>
        <family val="1"/>
        <scheme val="major"/>
      </rPr>
      <t>Treatments</t>
    </r>
  </si>
  <si>
    <t>(a-1)=4</t>
  </si>
  <si>
    <t>ALT METHOD</t>
  </si>
  <si>
    <t>(yij-y..bar)</t>
  </si>
  <si>
    <t>(N-a)=45</t>
  </si>
  <si>
    <t>(N-1)=49</t>
  </si>
  <si>
    <r>
      <t>F</t>
    </r>
    <r>
      <rPr>
        <b/>
        <vertAlign val="subscript"/>
        <sz val="11"/>
        <color theme="1"/>
        <rFont val="Cambria"/>
        <family val="1"/>
        <scheme val="major"/>
      </rPr>
      <t>(</t>
    </r>
    <r>
      <rPr>
        <b/>
        <vertAlign val="subscript"/>
        <sz val="11"/>
        <color theme="1"/>
        <rFont val="Calibri"/>
        <family val="2"/>
      </rPr>
      <t>α</t>
    </r>
    <r>
      <rPr>
        <b/>
        <vertAlign val="subscript"/>
        <sz val="11"/>
        <color theme="1"/>
        <rFont val="Cambria"/>
        <family val="1"/>
      </rPr>
      <t>),(a-1),(N-a)</t>
    </r>
  </si>
  <si>
    <r>
      <t>F</t>
    </r>
    <r>
      <rPr>
        <b/>
        <vertAlign val="subscript"/>
        <sz val="11"/>
        <color theme="1"/>
        <rFont val="Cambria"/>
        <family val="1"/>
        <scheme val="major"/>
      </rPr>
      <t>0</t>
    </r>
  </si>
  <si>
    <t>Bolts</t>
  </si>
  <si>
    <t>Chemical agents</t>
  </si>
  <si>
    <t>Bolts (BLOCKS)</t>
  </si>
  <si>
    <t>Chemical agents (TREATMENTS)</t>
  </si>
  <si>
    <t>BLOCK TOTALS</t>
  </si>
  <si>
    <t>TREATMENT TOTALS</t>
  </si>
  <si>
    <t>B1</t>
  </si>
  <si>
    <t>B2</t>
  </si>
  <si>
    <t>B3</t>
  </si>
  <si>
    <t>B4</t>
  </si>
  <si>
    <t>T1</t>
  </si>
  <si>
    <t>T2</t>
  </si>
  <si>
    <t>T3</t>
  </si>
  <si>
    <t>T4</t>
  </si>
  <si>
    <t>GRAND TOTAL</t>
  </si>
  <si>
    <t>B5</t>
  </si>
  <si>
    <t>i=1,…,a</t>
  </si>
  <si>
    <t>ij=1,…,b</t>
  </si>
  <si>
    <t>GRAND AVERAGE</t>
  </si>
  <si>
    <r>
      <t>G</t>
    </r>
    <r>
      <rPr>
        <b/>
        <vertAlign val="superscript"/>
        <sz val="11"/>
        <color theme="1"/>
        <rFont val="Cambria"/>
        <family val="1"/>
        <scheme val="major"/>
      </rPr>
      <t>2</t>
    </r>
    <r>
      <rPr>
        <b/>
        <sz val="11"/>
        <color theme="1"/>
        <rFont val="Cambria"/>
        <family val="1"/>
        <scheme val="major"/>
      </rPr>
      <t>/ab=</t>
    </r>
  </si>
  <si>
    <r>
      <t>SS</t>
    </r>
    <r>
      <rPr>
        <b/>
        <vertAlign val="subscript"/>
        <sz val="11"/>
        <color theme="1"/>
        <rFont val="Cambria"/>
        <family val="1"/>
        <scheme val="major"/>
      </rPr>
      <t>Blocks</t>
    </r>
  </si>
  <si>
    <t>a=4</t>
  </si>
  <si>
    <t>b=5</t>
  </si>
  <si>
    <t>(b-1)=4</t>
  </si>
  <si>
    <t>(ab-1)=19</t>
  </si>
  <si>
    <t>(a-1)=3</t>
  </si>
  <si>
    <t>(a-1)(b-1)=12</t>
  </si>
  <si>
    <r>
      <t>MS</t>
    </r>
    <r>
      <rPr>
        <b/>
        <vertAlign val="subscript"/>
        <sz val="11"/>
        <color theme="1"/>
        <rFont val="Cambria"/>
        <family val="1"/>
        <scheme val="major"/>
      </rPr>
      <t>Blocks</t>
    </r>
  </si>
  <si>
    <r>
      <t>F</t>
    </r>
    <r>
      <rPr>
        <b/>
        <vertAlign val="subscript"/>
        <sz val="11"/>
        <color theme="1"/>
        <rFont val="Cambria"/>
        <family val="1"/>
        <scheme val="major"/>
      </rPr>
      <t>Blocks</t>
    </r>
  </si>
  <si>
    <r>
      <t>F</t>
    </r>
    <r>
      <rPr>
        <b/>
        <vertAlign val="subscript"/>
        <sz val="11"/>
        <color theme="1"/>
        <rFont val="Cambria"/>
        <family val="1"/>
        <scheme val="major"/>
      </rPr>
      <t>Treatments</t>
    </r>
  </si>
  <si>
    <t>α=0.01</t>
  </si>
  <si>
    <t>α=0.05</t>
  </si>
  <si>
    <r>
      <t>F</t>
    </r>
    <r>
      <rPr>
        <b/>
        <vertAlign val="subscript"/>
        <sz val="11"/>
        <color theme="1"/>
        <rFont val="Cambria"/>
        <family val="1"/>
        <scheme val="major"/>
      </rPr>
      <t>(</t>
    </r>
    <r>
      <rPr>
        <b/>
        <vertAlign val="subscript"/>
        <sz val="11"/>
        <color theme="1"/>
        <rFont val="Calibri"/>
        <family val="2"/>
      </rPr>
      <t>α</t>
    </r>
    <r>
      <rPr>
        <b/>
        <vertAlign val="subscript"/>
        <sz val="11"/>
        <color theme="1"/>
        <rFont val="Cambria"/>
        <family val="1"/>
      </rPr>
      <t>),(b-1),(a-1)(b-1)</t>
    </r>
  </si>
  <si>
    <r>
      <t>F</t>
    </r>
    <r>
      <rPr>
        <b/>
        <vertAlign val="subscript"/>
        <sz val="11"/>
        <color theme="1"/>
        <rFont val="Cambria"/>
        <family val="1"/>
        <scheme val="major"/>
      </rPr>
      <t>(</t>
    </r>
    <r>
      <rPr>
        <b/>
        <vertAlign val="subscript"/>
        <sz val="11"/>
        <color theme="1"/>
        <rFont val="Calibri"/>
        <family val="2"/>
      </rPr>
      <t>α</t>
    </r>
    <r>
      <rPr>
        <b/>
        <vertAlign val="subscript"/>
        <sz val="11"/>
        <color theme="1"/>
        <rFont val="Cambria"/>
        <family val="1"/>
      </rPr>
      <t>),(a-1),(a-1)(b-1)</t>
    </r>
  </si>
  <si>
    <r>
      <t>i.e. F</t>
    </r>
    <r>
      <rPr>
        <b/>
        <vertAlign val="subscript"/>
        <sz val="11"/>
        <color theme="1"/>
        <rFont val="Cambria"/>
        <family val="1"/>
        <scheme val="major"/>
      </rPr>
      <t>(</t>
    </r>
    <r>
      <rPr>
        <b/>
        <vertAlign val="subscript"/>
        <sz val="11"/>
        <color theme="1"/>
        <rFont val="Calibri"/>
        <family val="2"/>
      </rPr>
      <t>α</t>
    </r>
    <r>
      <rPr>
        <b/>
        <vertAlign val="subscript"/>
        <sz val="11"/>
        <color theme="1"/>
        <rFont val="Cambria"/>
        <family val="1"/>
      </rPr>
      <t>),4,12</t>
    </r>
  </si>
  <si>
    <r>
      <t>i.e. F</t>
    </r>
    <r>
      <rPr>
        <b/>
        <vertAlign val="subscript"/>
        <sz val="11"/>
        <color theme="1"/>
        <rFont val="Cambria"/>
        <family val="1"/>
        <scheme val="major"/>
      </rPr>
      <t>(</t>
    </r>
    <r>
      <rPr>
        <b/>
        <vertAlign val="subscript"/>
        <sz val="11"/>
        <color theme="1"/>
        <rFont val="Calibri"/>
        <family val="2"/>
      </rPr>
      <t>α</t>
    </r>
    <r>
      <rPr>
        <b/>
        <vertAlign val="subscript"/>
        <sz val="11"/>
        <color theme="1"/>
        <rFont val="Cambria"/>
        <family val="1"/>
      </rPr>
      <t>),3,12</t>
    </r>
  </si>
  <si>
    <t>ROW TOTALS</t>
  </si>
  <si>
    <t>COLUMN TOTALS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</si>
</sst>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vertAlign val="subscript"/>
      <sz val="11"/>
      <color theme="1"/>
      <name val="Cambria"/>
      <family val="1"/>
      <scheme val="major"/>
    </font>
    <font>
      <b/>
      <vertAlign val="superscript"/>
      <sz val="11"/>
      <color theme="1"/>
      <name val="Cambria"/>
      <family val="1"/>
      <scheme val="major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wrapText="1"/>
    </xf>
    <xf numFmtId="0" fontId="3" fillId="6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6" borderId="9" xfId="0" applyFill="1" applyBorder="1" applyAlignment="1">
      <alignment horizontal="center" wrapText="1"/>
    </xf>
    <xf numFmtId="0" fontId="0" fillId="6" borderId="10" xfId="0" applyFill="1" applyBorder="1" applyAlignment="1">
      <alignment horizontal="center" wrapText="1"/>
    </xf>
    <xf numFmtId="0" fontId="0" fillId="6" borderId="11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horizontal="center" textRotation="90" wrapText="1"/>
    </xf>
    <xf numFmtId="0" fontId="1" fillId="6" borderId="12" xfId="0" applyFont="1" applyFill="1" applyBorder="1" applyAlignment="1">
      <alignment horizontal="center" textRotation="90" wrapText="1"/>
    </xf>
    <xf numFmtId="0" fontId="1" fillId="6" borderId="4" xfId="0" applyFont="1" applyFill="1" applyBorder="1" applyAlignment="1">
      <alignment horizontal="center" textRotation="90" wrapText="1"/>
    </xf>
    <xf numFmtId="0" fontId="2" fillId="6" borderId="8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sqref="A1:K7"/>
    </sheetView>
  </sheetViews>
  <sheetFormatPr defaultRowHeight="15"/>
  <sheetData>
    <row r="1" spans="1:11" ht="15.75" thickBot="1">
      <c r="A1" s="1" t="s">
        <v>0</v>
      </c>
      <c r="B1" s="24" t="s">
        <v>1</v>
      </c>
      <c r="C1" s="25"/>
      <c r="D1" s="25"/>
      <c r="E1" s="25"/>
      <c r="F1" s="25"/>
      <c r="G1" s="25"/>
      <c r="H1" s="25"/>
      <c r="I1" s="25"/>
      <c r="J1" s="25"/>
      <c r="K1" s="26"/>
    </row>
    <row r="2" spans="1:11" ht="15.75" thickBot="1">
      <c r="A2" s="2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</row>
    <row r="3" spans="1:11" ht="15.75" thickBot="1">
      <c r="A3" s="2" t="s">
        <v>2</v>
      </c>
      <c r="B3" s="3">
        <v>99</v>
      </c>
      <c r="C3" s="3">
        <v>70</v>
      </c>
      <c r="D3" s="3">
        <v>90</v>
      </c>
      <c r="E3" s="3">
        <v>99</v>
      </c>
      <c r="F3" s="3">
        <v>65</v>
      </c>
      <c r="G3" s="3">
        <v>86</v>
      </c>
      <c r="H3" s="3">
        <v>75</v>
      </c>
      <c r="I3" s="3">
        <v>70</v>
      </c>
      <c r="J3" s="3">
        <v>85</v>
      </c>
      <c r="K3" s="3">
        <v>92</v>
      </c>
    </row>
    <row r="4" spans="1:11" ht="15.75" thickBot="1">
      <c r="A4" s="2" t="s">
        <v>3</v>
      </c>
      <c r="B4" s="3">
        <v>96</v>
      </c>
      <c r="C4" s="3">
        <v>65</v>
      </c>
      <c r="D4" s="3">
        <v>80</v>
      </c>
      <c r="E4" s="3">
        <v>95</v>
      </c>
      <c r="F4" s="3">
        <v>70</v>
      </c>
      <c r="G4" s="3">
        <v>88</v>
      </c>
      <c r="H4" s="3">
        <v>70</v>
      </c>
      <c r="I4" s="3">
        <v>51</v>
      </c>
      <c r="J4" s="3">
        <v>84</v>
      </c>
      <c r="K4" s="3">
        <v>91</v>
      </c>
    </row>
    <row r="5" spans="1:11" ht="15.75" thickBot="1">
      <c r="A5" s="2" t="s">
        <v>4</v>
      </c>
      <c r="B5" s="3">
        <v>95</v>
      </c>
      <c r="C5" s="3">
        <v>60</v>
      </c>
      <c r="D5" s="3">
        <v>48</v>
      </c>
      <c r="E5" s="3">
        <v>87</v>
      </c>
      <c r="F5" s="3">
        <v>48</v>
      </c>
      <c r="G5" s="3">
        <v>75</v>
      </c>
      <c r="H5" s="3">
        <v>71</v>
      </c>
      <c r="I5" s="3">
        <v>93</v>
      </c>
      <c r="J5" s="3">
        <v>80</v>
      </c>
      <c r="K5" s="3">
        <v>93</v>
      </c>
    </row>
    <row r="6" spans="1:11" ht="15.75" thickBot="1">
      <c r="A6" s="2" t="s">
        <v>5</v>
      </c>
      <c r="B6" s="3">
        <v>98</v>
      </c>
      <c r="C6" s="3">
        <v>65</v>
      </c>
      <c r="D6" s="3">
        <v>70</v>
      </c>
      <c r="E6" s="3">
        <v>95</v>
      </c>
      <c r="F6" s="3">
        <v>67</v>
      </c>
      <c r="G6" s="3">
        <v>82</v>
      </c>
      <c r="H6" s="3">
        <v>73</v>
      </c>
      <c r="I6" s="3">
        <v>94</v>
      </c>
      <c r="J6" s="3">
        <v>86</v>
      </c>
      <c r="K6" s="3">
        <v>80</v>
      </c>
    </row>
    <row r="7" spans="1:11" ht="15.75" thickBot="1">
      <c r="A7" s="2" t="s">
        <v>6</v>
      </c>
      <c r="B7" s="3">
        <v>97</v>
      </c>
      <c r="C7" s="3">
        <v>65</v>
      </c>
      <c r="D7" s="3">
        <v>62</v>
      </c>
      <c r="E7" s="3">
        <v>99</v>
      </c>
      <c r="F7" s="3">
        <v>60</v>
      </c>
      <c r="G7" s="3">
        <v>80</v>
      </c>
      <c r="H7" s="3">
        <v>76</v>
      </c>
      <c r="I7" s="3">
        <v>92</v>
      </c>
      <c r="J7" s="3">
        <v>90</v>
      </c>
      <c r="K7" s="3">
        <v>89</v>
      </c>
    </row>
  </sheetData>
  <mergeCells count="1">
    <mergeCell ref="B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3"/>
  <sheetViews>
    <sheetView topLeftCell="A6" workbookViewId="0">
      <selection activeCell="L21" sqref="L21:N22"/>
    </sheetView>
  </sheetViews>
  <sheetFormatPr defaultRowHeight="14.25"/>
  <cols>
    <col min="1" max="1" width="9.42578125" style="5" bestFit="1" customWidth="1"/>
    <col min="2" max="2" width="9.140625" style="5"/>
    <col min="3" max="3" width="11.28515625" style="5" bestFit="1" customWidth="1"/>
    <col min="4" max="4" width="9.140625" style="5"/>
    <col min="5" max="5" width="11.5703125" style="5" bestFit="1" customWidth="1"/>
    <col min="6" max="6" width="9.140625" style="5"/>
    <col min="7" max="7" width="9.42578125" style="5" bestFit="1" customWidth="1"/>
    <col min="8" max="8" width="9.140625" style="5"/>
    <col min="9" max="9" width="12" style="5" bestFit="1" customWidth="1"/>
    <col min="10" max="11" width="9.140625" style="5"/>
    <col min="12" max="12" width="11.5703125" style="5" bestFit="1" customWidth="1"/>
    <col min="13" max="13" width="12.140625" style="5" bestFit="1" customWidth="1"/>
    <col min="14" max="16384" width="9.140625" style="5"/>
  </cols>
  <sheetData>
    <row r="1" spans="1:13">
      <c r="A1" s="8"/>
      <c r="B1" s="27" t="s">
        <v>1</v>
      </c>
      <c r="C1" s="27"/>
      <c r="D1" s="27"/>
      <c r="E1" s="27"/>
      <c r="F1" s="27"/>
      <c r="G1" s="27"/>
      <c r="H1" s="27"/>
      <c r="I1" s="27"/>
      <c r="J1" s="27"/>
      <c r="K1" s="27"/>
      <c r="L1" s="28" t="s">
        <v>10</v>
      </c>
      <c r="M1" s="28" t="s">
        <v>7</v>
      </c>
    </row>
    <row r="2" spans="1:13">
      <c r="A2" s="9" t="s">
        <v>0</v>
      </c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28"/>
      <c r="M2" s="28"/>
    </row>
    <row r="3" spans="1:13">
      <c r="A3" s="9" t="s">
        <v>2</v>
      </c>
      <c r="B3" s="10">
        <v>99</v>
      </c>
      <c r="C3" s="10">
        <v>70</v>
      </c>
      <c r="D3" s="10">
        <v>90</v>
      </c>
      <c r="E3" s="10">
        <v>99</v>
      </c>
      <c r="F3" s="10">
        <v>65</v>
      </c>
      <c r="G3" s="10">
        <v>86</v>
      </c>
      <c r="H3" s="10">
        <v>75</v>
      </c>
      <c r="I3" s="10">
        <v>70</v>
      </c>
      <c r="J3" s="10">
        <v>85</v>
      </c>
      <c r="K3" s="10">
        <v>92</v>
      </c>
      <c r="L3" s="11">
        <f>SUM(B3:K3)</f>
        <v>831</v>
      </c>
      <c r="M3" s="11">
        <f>L3/10</f>
        <v>83.1</v>
      </c>
    </row>
    <row r="4" spans="1:13">
      <c r="A4" s="9" t="s">
        <v>3</v>
      </c>
      <c r="B4" s="10">
        <v>96</v>
      </c>
      <c r="C4" s="10">
        <v>65</v>
      </c>
      <c r="D4" s="10">
        <v>80</v>
      </c>
      <c r="E4" s="10">
        <v>95</v>
      </c>
      <c r="F4" s="10">
        <v>70</v>
      </c>
      <c r="G4" s="10">
        <v>88</v>
      </c>
      <c r="H4" s="10">
        <v>70</v>
      </c>
      <c r="I4" s="10">
        <v>51</v>
      </c>
      <c r="J4" s="10">
        <v>84</v>
      </c>
      <c r="K4" s="10">
        <v>91</v>
      </c>
      <c r="L4" s="11">
        <f t="shared" ref="L4:L7" si="0">SUM(B4:K4)</f>
        <v>790</v>
      </c>
      <c r="M4" s="11">
        <f t="shared" ref="M4:M7" si="1">L4/10</f>
        <v>79</v>
      </c>
    </row>
    <row r="5" spans="1:13">
      <c r="A5" s="9" t="s">
        <v>4</v>
      </c>
      <c r="B5" s="10">
        <v>95</v>
      </c>
      <c r="C5" s="10">
        <v>60</v>
      </c>
      <c r="D5" s="10">
        <v>48</v>
      </c>
      <c r="E5" s="10">
        <v>87</v>
      </c>
      <c r="F5" s="10">
        <v>48</v>
      </c>
      <c r="G5" s="10">
        <v>75</v>
      </c>
      <c r="H5" s="10">
        <v>71</v>
      </c>
      <c r="I5" s="10">
        <v>93</v>
      </c>
      <c r="J5" s="10">
        <v>80</v>
      </c>
      <c r="K5" s="10">
        <v>93</v>
      </c>
      <c r="L5" s="11">
        <f t="shared" si="0"/>
        <v>750</v>
      </c>
      <c r="M5" s="11">
        <f t="shared" si="1"/>
        <v>75</v>
      </c>
    </row>
    <row r="6" spans="1:13">
      <c r="A6" s="9" t="s">
        <v>5</v>
      </c>
      <c r="B6" s="10">
        <v>98</v>
      </c>
      <c r="C6" s="10">
        <v>65</v>
      </c>
      <c r="D6" s="10">
        <v>70</v>
      </c>
      <c r="E6" s="10">
        <v>95</v>
      </c>
      <c r="F6" s="10">
        <v>67</v>
      </c>
      <c r="G6" s="10">
        <v>82</v>
      </c>
      <c r="H6" s="10">
        <v>73</v>
      </c>
      <c r="I6" s="10">
        <v>94</v>
      </c>
      <c r="J6" s="10">
        <v>86</v>
      </c>
      <c r="K6" s="10">
        <v>80</v>
      </c>
      <c r="L6" s="11">
        <f t="shared" si="0"/>
        <v>810</v>
      </c>
      <c r="M6" s="11">
        <f t="shared" si="1"/>
        <v>81</v>
      </c>
    </row>
    <row r="7" spans="1:13">
      <c r="A7" s="9" t="s">
        <v>6</v>
      </c>
      <c r="B7" s="10">
        <v>97</v>
      </c>
      <c r="C7" s="10">
        <v>65</v>
      </c>
      <c r="D7" s="10">
        <v>62</v>
      </c>
      <c r="E7" s="10">
        <v>99</v>
      </c>
      <c r="F7" s="10">
        <v>60</v>
      </c>
      <c r="G7" s="10">
        <v>80</v>
      </c>
      <c r="H7" s="10">
        <v>76</v>
      </c>
      <c r="I7" s="10">
        <v>92</v>
      </c>
      <c r="J7" s="10">
        <v>90</v>
      </c>
      <c r="K7" s="10">
        <v>89</v>
      </c>
      <c r="L7" s="11">
        <f t="shared" si="0"/>
        <v>810</v>
      </c>
      <c r="M7" s="11">
        <f t="shared" si="1"/>
        <v>81</v>
      </c>
    </row>
    <row r="8" spans="1:13">
      <c r="A8" s="12" t="s">
        <v>17</v>
      </c>
      <c r="B8" s="12" t="s">
        <v>19</v>
      </c>
      <c r="C8" s="12"/>
      <c r="D8" s="12"/>
      <c r="E8" s="12"/>
      <c r="F8" s="12"/>
      <c r="G8" s="12"/>
      <c r="H8" s="12"/>
      <c r="I8" s="12"/>
      <c r="J8" s="12"/>
      <c r="K8" s="12"/>
      <c r="L8" s="13">
        <f>SUM(L3:L7)</f>
        <v>3991</v>
      </c>
      <c r="M8" s="13">
        <f>AVERAGE(M3:M7)</f>
        <v>79.820000000000007</v>
      </c>
    </row>
    <row r="9" spans="1:13">
      <c r="A9" s="12" t="s">
        <v>18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3" t="s">
        <v>8</v>
      </c>
      <c r="M9" s="13" t="s">
        <v>9</v>
      </c>
    </row>
    <row r="10" spans="1:1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7.25">
      <c r="B11" s="7" t="s">
        <v>14</v>
      </c>
      <c r="L11" s="7" t="s">
        <v>15</v>
      </c>
    </row>
    <row r="12" spans="1:13">
      <c r="B12" s="12">
        <f>B3^2</f>
        <v>9801</v>
      </c>
      <c r="C12" s="12">
        <f t="shared" ref="C12:L12" si="2">C3^2</f>
        <v>4900</v>
      </c>
      <c r="D12" s="12">
        <f t="shared" si="2"/>
        <v>8100</v>
      </c>
      <c r="E12" s="12">
        <f t="shared" si="2"/>
        <v>9801</v>
      </c>
      <c r="F12" s="12">
        <f t="shared" si="2"/>
        <v>4225</v>
      </c>
      <c r="G12" s="12">
        <f t="shared" si="2"/>
        <v>7396</v>
      </c>
      <c r="H12" s="12">
        <f t="shared" si="2"/>
        <v>5625</v>
      </c>
      <c r="I12" s="12">
        <f t="shared" si="2"/>
        <v>4900</v>
      </c>
      <c r="J12" s="12">
        <f t="shared" si="2"/>
        <v>7225</v>
      </c>
      <c r="K12" s="12">
        <f t="shared" si="2"/>
        <v>8464</v>
      </c>
      <c r="L12" s="14">
        <f t="shared" si="2"/>
        <v>690561</v>
      </c>
    </row>
    <row r="13" spans="1:13">
      <c r="B13" s="12">
        <f t="shared" ref="B13:L13" si="3">B4^2</f>
        <v>9216</v>
      </c>
      <c r="C13" s="12">
        <f t="shared" si="3"/>
        <v>4225</v>
      </c>
      <c r="D13" s="12">
        <f t="shared" si="3"/>
        <v>6400</v>
      </c>
      <c r="E13" s="12">
        <f t="shared" si="3"/>
        <v>9025</v>
      </c>
      <c r="F13" s="12">
        <f t="shared" si="3"/>
        <v>4900</v>
      </c>
      <c r="G13" s="12">
        <f t="shared" si="3"/>
        <v>7744</v>
      </c>
      <c r="H13" s="12">
        <f t="shared" si="3"/>
        <v>4900</v>
      </c>
      <c r="I13" s="12">
        <f t="shared" si="3"/>
        <v>2601</v>
      </c>
      <c r="J13" s="12">
        <f t="shared" si="3"/>
        <v>7056</v>
      </c>
      <c r="K13" s="12">
        <f t="shared" si="3"/>
        <v>8281</v>
      </c>
      <c r="L13" s="14">
        <f t="shared" si="3"/>
        <v>624100</v>
      </c>
    </row>
    <row r="14" spans="1:13">
      <c r="B14" s="12">
        <f t="shared" ref="B14:L14" si="4">B5^2</f>
        <v>9025</v>
      </c>
      <c r="C14" s="12">
        <f t="shared" si="4"/>
        <v>3600</v>
      </c>
      <c r="D14" s="12">
        <f t="shared" si="4"/>
        <v>2304</v>
      </c>
      <c r="E14" s="12">
        <f t="shared" si="4"/>
        <v>7569</v>
      </c>
      <c r="F14" s="12">
        <f t="shared" si="4"/>
        <v>2304</v>
      </c>
      <c r="G14" s="12">
        <f t="shared" si="4"/>
        <v>5625</v>
      </c>
      <c r="H14" s="12">
        <f t="shared" si="4"/>
        <v>5041</v>
      </c>
      <c r="I14" s="12">
        <f t="shared" si="4"/>
        <v>8649</v>
      </c>
      <c r="J14" s="12">
        <f t="shared" si="4"/>
        <v>6400</v>
      </c>
      <c r="K14" s="12">
        <f t="shared" si="4"/>
        <v>8649</v>
      </c>
      <c r="L14" s="14">
        <f t="shared" si="4"/>
        <v>562500</v>
      </c>
    </row>
    <row r="15" spans="1:13">
      <c r="B15" s="12">
        <f t="shared" ref="B15:L15" si="5">B6^2</f>
        <v>9604</v>
      </c>
      <c r="C15" s="12">
        <f t="shared" si="5"/>
        <v>4225</v>
      </c>
      <c r="D15" s="12">
        <f t="shared" si="5"/>
        <v>4900</v>
      </c>
      <c r="E15" s="12">
        <f t="shared" si="5"/>
        <v>9025</v>
      </c>
      <c r="F15" s="12">
        <f t="shared" si="5"/>
        <v>4489</v>
      </c>
      <c r="G15" s="12">
        <f t="shared" si="5"/>
        <v>6724</v>
      </c>
      <c r="H15" s="12">
        <f t="shared" si="5"/>
        <v>5329</v>
      </c>
      <c r="I15" s="12">
        <f t="shared" si="5"/>
        <v>8836</v>
      </c>
      <c r="J15" s="12">
        <f t="shared" si="5"/>
        <v>7396</v>
      </c>
      <c r="K15" s="12">
        <f t="shared" si="5"/>
        <v>6400</v>
      </c>
      <c r="L15" s="14">
        <f t="shared" si="5"/>
        <v>656100</v>
      </c>
    </row>
    <row r="16" spans="1:13">
      <c r="B16" s="12">
        <f t="shared" ref="B16:L16" si="6">B7^2</f>
        <v>9409</v>
      </c>
      <c r="C16" s="12">
        <f t="shared" si="6"/>
        <v>4225</v>
      </c>
      <c r="D16" s="12">
        <f t="shared" si="6"/>
        <v>3844</v>
      </c>
      <c r="E16" s="12">
        <f t="shared" si="6"/>
        <v>9801</v>
      </c>
      <c r="F16" s="12">
        <f t="shared" si="6"/>
        <v>3600</v>
      </c>
      <c r="G16" s="12">
        <f t="shared" si="6"/>
        <v>6400</v>
      </c>
      <c r="H16" s="12">
        <f t="shared" si="6"/>
        <v>5776</v>
      </c>
      <c r="I16" s="12">
        <f t="shared" si="6"/>
        <v>8464</v>
      </c>
      <c r="J16" s="12">
        <f t="shared" si="6"/>
        <v>8100</v>
      </c>
      <c r="K16" s="12">
        <f t="shared" si="6"/>
        <v>7921</v>
      </c>
      <c r="L16" s="14">
        <f t="shared" si="6"/>
        <v>656100</v>
      </c>
    </row>
    <row r="17" spans="1:14">
      <c r="B17" s="12"/>
      <c r="C17" s="12"/>
      <c r="D17" s="12"/>
      <c r="E17" s="12"/>
      <c r="F17" s="12"/>
      <c r="G17" s="12"/>
      <c r="H17" s="12"/>
      <c r="I17" s="12"/>
      <c r="J17" s="12"/>
      <c r="K17" s="14">
        <f>SUM(B12:K16)</f>
        <v>328419</v>
      </c>
      <c r="L17" s="14">
        <f>SUM(L12:L16)</f>
        <v>3189361</v>
      </c>
    </row>
    <row r="19" spans="1:14" ht="17.25">
      <c r="C19" s="14" t="s">
        <v>11</v>
      </c>
      <c r="D19" s="12"/>
      <c r="E19" s="14">
        <f>K17-(L8^2)/50</f>
        <v>9857.3800000000047</v>
      </c>
      <c r="G19" s="12" t="s">
        <v>25</v>
      </c>
      <c r="H19" s="7"/>
    </row>
    <row r="20" spans="1:14" ht="17.25">
      <c r="C20" s="14" t="s">
        <v>12</v>
      </c>
      <c r="D20" s="12"/>
      <c r="E20" s="14">
        <f>L17/10-(L8^2)/50</f>
        <v>374.47999999998137</v>
      </c>
      <c r="G20" s="12" t="s">
        <v>21</v>
      </c>
      <c r="I20" s="14" t="s">
        <v>20</v>
      </c>
      <c r="J20" s="14">
        <f>E20/4</f>
        <v>93.619999999995343</v>
      </c>
      <c r="L20" s="14" t="s">
        <v>27</v>
      </c>
      <c r="M20" s="14">
        <f>J20/J21</f>
        <v>0.44426283099049657</v>
      </c>
    </row>
    <row r="21" spans="1:14" ht="18">
      <c r="C21" s="14" t="s">
        <v>13</v>
      </c>
      <c r="D21" s="12"/>
      <c r="E21" s="14">
        <f>E19-E20</f>
        <v>9482.9000000000233</v>
      </c>
      <c r="G21" s="12" t="s">
        <v>24</v>
      </c>
      <c r="I21" s="14" t="s">
        <v>16</v>
      </c>
      <c r="J21" s="14">
        <f>E21/45</f>
        <v>210.73111111111163</v>
      </c>
      <c r="L21" s="14" t="s">
        <v>26</v>
      </c>
      <c r="M21" s="14">
        <v>3.8283</v>
      </c>
      <c r="N21" s="5" t="s">
        <v>58</v>
      </c>
    </row>
    <row r="22" spans="1:14">
      <c r="L22" s="14"/>
      <c r="M22" s="14">
        <v>2.58</v>
      </c>
      <c r="N22" s="5" t="s">
        <v>59</v>
      </c>
    </row>
    <row r="23" spans="1:14">
      <c r="A23" s="29" t="s">
        <v>22</v>
      </c>
      <c r="B23" s="29"/>
      <c r="D23" s="5" t="s">
        <v>23</v>
      </c>
    </row>
    <row r="25" spans="1:14">
      <c r="B25" s="12">
        <f>(B3-$M$8)^2</f>
        <v>367.87239999999974</v>
      </c>
      <c r="C25" s="12">
        <f t="shared" ref="C25:M25" si="7">(C3-$M$8)^2</f>
        <v>96.432400000000143</v>
      </c>
      <c r="D25" s="12">
        <f t="shared" si="7"/>
        <v>103.63239999999985</v>
      </c>
      <c r="E25" s="12">
        <f t="shared" si="7"/>
        <v>367.87239999999974</v>
      </c>
      <c r="F25" s="12">
        <f t="shared" si="7"/>
        <v>219.63240000000022</v>
      </c>
      <c r="G25" s="12">
        <f t="shared" si="7"/>
        <v>38.192399999999907</v>
      </c>
      <c r="H25" s="12">
        <f t="shared" si="7"/>
        <v>23.232400000000073</v>
      </c>
      <c r="I25" s="12">
        <f t="shared" si="7"/>
        <v>96.432400000000143</v>
      </c>
      <c r="J25" s="12">
        <f t="shared" si="7"/>
        <v>26.832399999999925</v>
      </c>
      <c r="K25" s="12">
        <f t="shared" si="7"/>
        <v>148.35239999999982</v>
      </c>
      <c r="L25" s="12"/>
      <c r="M25" s="12">
        <f t="shared" si="7"/>
        <v>10.758399999999915</v>
      </c>
    </row>
    <row r="26" spans="1:14">
      <c r="B26" s="12">
        <f t="shared" ref="B26:M26" si="8">(B4-$M$8)^2</f>
        <v>261.79239999999976</v>
      </c>
      <c r="C26" s="12">
        <f t="shared" si="8"/>
        <v>219.63240000000022</v>
      </c>
      <c r="D26" s="12">
        <f t="shared" si="8"/>
        <v>3.2399999999997341E-2</v>
      </c>
      <c r="E26" s="12">
        <f t="shared" si="8"/>
        <v>230.43239999999977</v>
      </c>
      <c r="F26" s="12">
        <f t="shared" si="8"/>
        <v>96.432400000000143</v>
      </c>
      <c r="G26" s="12">
        <f t="shared" si="8"/>
        <v>66.912399999999877</v>
      </c>
      <c r="H26" s="12">
        <f t="shared" si="8"/>
        <v>96.432400000000143</v>
      </c>
      <c r="I26" s="12">
        <f t="shared" si="8"/>
        <v>830.59240000000045</v>
      </c>
      <c r="J26" s="12">
        <f t="shared" si="8"/>
        <v>17.47239999999994</v>
      </c>
      <c r="K26" s="12">
        <f t="shared" si="8"/>
        <v>124.99239999999983</v>
      </c>
      <c r="L26" s="12"/>
      <c r="M26" s="12">
        <f t="shared" si="8"/>
        <v>0.6724000000000121</v>
      </c>
    </row>
    <row r="27" spans="1:14">
      <c r="B27" s="12">
        <f t="shared" ref="B27:M27" si="9">(B5-$M$8)^2</f>
        <v>230.43239999999977</v>
      </c>
      <c r="C27" s="12">
        <f t="shared" si="9"/>
        <v>392.83240000000029</v>
      </c>
      <c r="D27" s="12">
        <f t="shared" si="9"/>
        <v>1012.5124000000005</v>
      </c>
      <c r="E27" s="12">
        <f t="shared" si="9"/>
        <v>51.552399999999892</v>
      </c>
      <c r="F27" s="12">
        <f t="shared" si="9"/>
        <v>1012.5124000000005</v>
      </c>
      <c r="G27" s="12">
        <f t="shared" si="9"/>
        <v>23.232400000000073</v>
      </c>
      <c r="H27" s="12">
        <f t="shared" si="9"/>
        <v>77.792400000000129</v>
      </c>
      <c r="I27" s="12">
        <f t="shared" si="9"/>
        <v>173.7123999999998</v>
      </c>
      <c r="J27" s="12">
        <f t="shared" si="9"/>
        <v>3.2399999999997341E-2</v>
      </c>
      <c r="K27" s="12">
        <f t="shared" si="9"/>
        <v>173.7123999999998</v>
      </c>
      <c r="L27" s="12"/>
      <c r="M27" s="12">
        <f t="shared" si="9"/>
        <v>23.232400000000073</v>
      </c>
    </row>
    <row r="28" spans="1:14">
      <c r="B28" s="12">
        <f t="shared" ref="B28:M28" si="10">(B6-$M$8)^2</f>
        <v>330.51239999999973</v>
      </c>
      <c r="C28" s="12">
        <f t="shared" si="10"/>
        <v>219.63240000000022</v>
      </c>
      <c r="D28" s="12">
        <f t="shared" si="10"/>
        <v>96.432400000000143</v>
      </c>
      <c r="E28" s="12">
        <f t="shared" si="10"/>
        <v>230.43239999999977</v>
      </c>
      <c r="F28" s="12">
        <f t="shared" si="10"/>
        <v>164.35240000000019</v>
      </c>
      <c r="G28" s="12">
        <f t="shared" si="10"/>
        <v>4.7523999999999678</v>
      </c>
      <c r="H28" s="12">
        <f t="shared" si="10"/>
        <v>46.512400000000099</v>
      </c>
      <c r="I28" s="12">
        <f t="shared" si="10"/>
        <v>201.07239999999979</v>
      </c>
      <c r="J28" s="12">
        <f t="shared" si="10"/>
        <v>38.192399999999907</v>
      </c>
      <c r="K28" s="12">
        <f t="shared" si="10"/>
        <v>3.2399999999997341E-2</v>
      </c>
      <c r="L28" s="12"/>
      <c r="M28" s="12">
        <f t="shared" si="10"/>
        <v>1.3923999999999825</v>
      </c>
    </row>
    <row r="29" spans="1:14">
      <c r="B29" s="12">
        <f t="shared" ref="B29:M29" si="11">(B7-$M$8)^2</f>
        <v>295.15239999999977</v>
      </c>
      <c r="C29" s="12">
        <f t="shared" si="11"/>
        <v>219.63240000000022</v>
      </c>
      <c r="D29" s="12">
        <f t="shared" si="11"/>
        <v>317.55240000000026</v>
      </c>
      <c r="E29" s="12">
        <f t="shared" si="11"/>
        <v>367.87239999999974</v>
      </c>
      <c r="F29" s="12">
        <f t="shared" si="11"/>
        <v>392.83240000000029</v>
      </c>
      <c r="G29" s="12">
        <f t="shared" si="11"/>
        <v>3.2399999999997341E-2</v>
      </c>
      <c r="H29" s="12">
        <f t="shared" si="11"/>
        <v>14.592400000000056</v>
      </c>
      <c r="I29" s="12">
        <f t="shared" si="11"/>
        <v>148.35239999999982</v>
      </c>
      <c r="J29" s="12">
        <f t="shared" si="11"/>
        <v>103.63239999999985</v>
      </c>
      <c r="K29" s="12">
        <f t="shared" si="11"/>
        <v>84.272399999999863</v>
      </c>
      <c r="L29" s="12"/>
      <c r="M29" s="12">
        <f t="shared" si="11"/>
        <v>1.3923999999999825</v>
      </c>
    </row>
    <row r="31" spans="1:14" ht="17.25">
      <c r="C31" s="14" t="s">
        <v>11</v>
      </c>
      <c r="D31" s="12"/>
      <c r="E31" s="14">
        <f>SUM(B25:K29)</f>
        <v>9857.380000000001</v>
      </c>
    </row>
    <row r="32" spans="1:14" ht="17.25">
      <c r="C32" s="14" t="s">
        <v>12</v>
      </c>
      <c r="D32" s="12"/>
      <c r="E32" s="14">
        <f>10*SUM(M25:M29)</f>
        <v>374.47999999999968</v>
      </c>
    </row>
    <row r="33" spans="3:5" ht="17.25">
      <c r="C33" s="14" t="s">
        <v>13</v>
      </c>
      <c r="D33" s="12"/>
      <c r="E33" s="14">
        <f>E31-E32</f>
        <v>9482.9000000000015</v>
      </c>
    </row>
  </sheetData>
  <mergeCells count="4">
    <mergeCell ref="B1:K1"/>
    <mergeCell ref="L1:L2"/>
    <mergeCell ref="M1:M2"/>
    <mergeCell ref="A23:B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11" sqref="E11"/>
    </sheetView>
  </sheetViews>
  <sheetFormatPr defaultRowHeight="15"/>
  <sheetData>
    <row r="1" spans="1:7" ht="15.75" thickBot="1">
      <c r="A1" s="30"/>
      <c r="B1" s="31"/>
      <c r="C1" s="34" t="s">
        <v>28</v>
      </c>
      <c r="D1" s="35"/>
      <c r="E1" s="35"/>
      <c r="F1" s="35"/>
      <c r="G1" s="36"/>
    </row>
    <row r="2" spans="1:7" ht="15.75" thickBot="1">
      <c r="A2" s="32"/>
      <c r="B2" s="33"/>
      <c r="C2" s="15">
        <v>1</v>
      </c>
      <c r="D2" s="15">
        <v>2</v>
      </c>
      <c r="E2" s="15">
        <v>3</v>
      </c>
      <c r="F2" s="15">
        <v>4</v>
      </c>
      <c r="G2" s="15">
        <v>5</v>
      </c>
    </row>
    <row r="3" spans="1:7" ht="15.75" thickBot="1">
      <c r="A3" s="37" t="s">
        <v>29</v>
      </c>
      <c r="B3" s="15" t="s">
        <v>2</v>
      </c>
      <c r="C3" s="3">
        <v>73</v>
      </c>
      <c r="D3" s="3">
        <v>68</v>
      </c>
      <c r="E3" s="3">
        <v>74</v>
      </c>
      <c r="F3" s="3">
        <v>71</v>
      </c>
      <c r="G3" s="3">
        <v>67</v>
      </c>
    </row>
    <row r="4" spans="1:7" ht="15.75" thickBot="1">
      <c r="A4" s="38"/>
      <c r="B4" s="15" t="s">
        <v>3</v>
      </c>
      <c r="C4" s="3">
        <v>73</v>
      </c>
      <c r="D4" s="3">
        <v>67</v>
      </c>
      <c r="E4" s="3">
        <v>75</v>
      </c>
      <c r="F4" s="3">
        <v>72</v>
      </c>
      <c r="G4" s="3">
        <v>70</v>
      </c>
    </row>
    <row r="5" spans="1:7" ht="15.75" thickBot="1">
      <c r="A5" s="38"/>
      <c r="B5" s="15" t="s">
        <v>4</v>
      </c>
      <c r="C5" s="3">
        <v>75</v>
      </c>
      <c r="D5" s="3">
        <v>68</v>
      </c>
      <c r="E5" s="3">
        <v>78</v>
      </c>
      <c r="F5" s="3">
        <v>73</v>
      </c>
      <c r="G5" s="3">
        <v>68</v>
      </c>
    </row>
    <row r="6" spans="1:7" ht="15.75" thickBot="1">
      <c r="A6" s="39"/>
      <c r="B6" s="15" t="s">
        <v>5</v>
      </c>
      <c r="C6" s="3">
        <v>73</v>
      </c>
      <c r="D6" s="3">
        <v>71</v>
      </c>
      <c r="E6" s="3">
        <v>75</v>
      </c>
      <c r="F6" s="3">
        <v>75</v>
      </c>
      <c r="G6" s="3">
        <v>69</v>
      </c>
    </row>
  </sheetData>
  <mergeCells count="3">
    <mergeCell ref="A1:B2"/>
    <mergeCell ref="C1:G1"/>
    <mergeCell ref="A3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3"/>
  <sheetViews>
    <sheetView topLeftCell="A9" workbookViewId="0">
      <selection activeCell="L23" sqref="L23"/>
    </sheetView>
  </sheetViews>
  <sheetFormatPr defaultRowHeight="14.25"/>
  <cols>
    <col min="1" max="1" width="17" style="5" customWidth="1"/>
    <col min="2" max="2" width="10.42578125" style="5" customWidth="1"/>
    <col min="3" max="4" width="9.140625" style="5"/>
    <col min="5" max="5" width="13.85546875" style="5" bestFit="1" customWidth="1"/>
    <col min="6" max="6" width="9" style="5" bestFit="1" customWidth="1"/>
    <col min="7" max="7" width="12" style="5" bestFit="1" customWidth="1"/>
    <col min="8" max="8" width="9.5703125" style="5" customWidth="1"/>
    <col min="9" max="9" width="11" style="5" customWidth="1"/>
    <col min="10" max="10" width="14.85546875" style="5" bestFit="1" customWidth="1"/>
    <col min="11" max="11" width="14.85546875" style="5" customWidth="1"/>
    <col min="12" max="16384" width="9.140625" style="5"/>
  </cols>
  <sheetData>
    <row r="1" spans="1:9" ht="14.25" customHeight="1">
      <c r="A1" s="40"/>
      <c r="B1" s="40"/>
      <c r="C1" s="41" t="s">
        <v>30</v>
      </c>
      <c r="D1" s="41"/>
      <c r="E1" s="41"/>
      <c r="F1" s="41"/>
      <c r="G1" s="41"/>
      <c r="H1" s="43" t="s">
        <v>33</v>
      </c>
      <c r="I1" s="44"/>
    </row>
    <row r="2" spans="1:9">
      <c r="A2" s="40"/>
      <c r="B2" s="40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45"/>
      <c r="I2" s="46"/>
    </row>
    <row r="3" spans="1:9">
      <c r="A3" s="41" t="s">
        <v>31</v>
      </c>
      <c r="B3" s="16" t="s">
        <v>2</v>
      </c>
      <c r="C3" s="17">
        <v>73</v>
      </c>
      <c r="D3" s="17">
        <v>68</v>
      </c>
      <c r="E3" s="17">
        <v>74</v>
      </c>
      <c r="F3" s="17">
        <v>71</v>
      </c>
      <c r="G3" s="17">
        <v>67</v>
      </c>
      <c r="H3" s="19">
        <f>SUM(C3:G3)</f>
        <v>353</v>
      </c>
      <c r="I3" s="13" t="s">
        <v>38</v>
      </c>
    </row>
    <row r="4" spans="1:9">
      <c r="A4" s="41"/>
      <c r="B4" s="16" t="s">
        <v>3</v>
      </c>
      <c r="C4" s="17">
        <v>73</v>
      </c>
      <c r="D4" s="17">
        <v>67</v>
      </c>
      <c r="E4" s="17">
        <v>75</v>
      </c>
      <c r="F4" s="17">
        <v>72</v>
      </c>
      <c r="G4" s="17">
        <v>70</v>
      </c>
      <c r="H4" s="19">
        <f t="shared" ref="H4:H6" si="0">SUM(C4:G4)</f>
        <v>357</v>
      </c>
      <c r="I4" s="13" t="s">
        <v>39</v>
      </c>
    </row>
    <row r="5" spans="1:9">
      <c r="A5" s="41"/>
      <c r="B5" s="16" t="s">
        <v>4</v>
      </c>
      <c r="C5" s="17">
        <v>75</v>
      </c>
      <c r="D5" s="17">
        <v>68</v>
      </c>
      <c r="E5" s="17">
        <v>78</v>
      </c>
      <c r="F5" s="17">
        <v>73</v>
      </c>
      <c r="G5" s="17">
        <v>68</v>
      </c>
      <c r="H5" s="19">
        <f t="shared" si="0"/>
        <v>362</v>
      </c>
      <c r="I5" s="13" t="s">
        <v>40</v>
      </c>
    </row>
    <row r="6" spans="1:9">
      <c r="A6" s="41"/>
      <c r="B6" s="16" t="s">
        <v>5</v>
      </c>
      <c r="C6" s="17">
        <v>73</v>
      </c>
      <c r="D6" s="17">
        <v>71</v>
      </c>
      <c r="E6" s="17">
        <v>75</v>
      </c>
      <c r="F6" s="17">
        <v>75</v>
      </c>
      <c r="G6" s="17">
        <v>69</v>
      </c>
      <c r="H6" s="19">
        <f t="shared" si="0"/>
        <v>363</v>
      </c>
      <c r="I6" s="13" t="s">
        <v>41</v>
      </c>
    </row>
    <row r="7" spans="1:9" ht="15" customHeight="1">
      <c r="A7" s="5" t="s">
        <v>49</v>
      </c>
      <c r="B7" s="42" t="s">
        <v>32</v>
      </c>
      <c r="C7" s="19">
        <f>SUM(C3:C6)</f>
        <v>294</v>
      </c>
      <c r="D7" s="19">
        <f t="shared" ref="D7:G7" si="1">SUM(D3:D6)</f>
        <v>274</v>
      </c>
      <c r="E7" s="19">
        <f t="shared" si="1"/>
        <v>302</v>
      </c>
      <c r="F7" s="19">
        <f t="shared" si="1"/>
        <v>291</v>
      </c>
      <c r="G7" s="19">
        <f t="shared" si="1"/>
        <v>274</v>
      </c>
      <c r="H7" s="20">
        <f>SUM(H3:H6)</f>
        <v>1435</v>
      </c>
      <c r="I7" s="18">
        <f>H7/20</f>
        <v>71.75</v>
      </c>
    </row>
    <row r="8" spans="1:9">
      <c r="A8" s="5" t="s">
        <v>50</v>
      </c>
      <c r="B8" s="42"/>
      <c r="C8" s="13" t="s">
        <v>34</v>
      </c>
      <c r="D8" s="13" t="s">
        <v>35</v>
      </c>
      <c r="E8" s="13" t="s">
        <v>36</v>
      </c>
      <c r="F8" s="13" t="s">
        <v>37</v>
      </c>
      <c r="G8" s="13" t="s">
        <v>43</v>
      </c>
      <c r="H8" s="47" t="s">
        <v>42</v>
      </c>
      <c r="I8" s="47" t="s">
        <v>46</v>
      </c>
    </row>
    <row r="9" spans="1:9">
      <c r="C9" s="5" t="s">
        <v>44</v>
      </c>
      <c r="H9" s="48"/>
      <c r="I9" s="48"/>
    </row>
    <row r="10" spans="1:9">
      <c r="C10" s="5" t="s">
        <v>45</v>
      </c>
    </row>
    <row r="12" spans="1:9">
      <c r="C12" s="5">
        <f>C3^2</f>
        <v>5329</v>
      </c>
      <c r="D12" s="5">
        <f t="shared" ref="D12:H12" si="2">D3^2</f>
        <v>4624</v>
      </c>
      <c r="E12" s="5">
        <f t="shared" si="2"/>
        <v>5476</v>
      </c>
      <c r="F12" s="5">
        <f t="shared" si="2"/>
        <v>5041</v>
      </c>
      <c r="G12" s="5">
        <f t="shared" si="2"/>
        <v>4489</v>
      </c>
      <c r="H12" s="7">
        <f t="shared" si="2"/>
        <v>124609</v>
      </c>
    </row>
    <row r="13" spans="1:9">
      <c r="C13" s="5">
        <f t="shared" ref="C13:H13" si="3">C4^2</f>
        <v>5329</v>
      </c>
      <c r="D13" s="5">
        <f t="shared" si="3"/>
        <v>4489</v>
      </c>
      <c r="E13" s="5">
        <f t="shared" si="3"/>
        <v>5625</v>
      </c>
      <c r="F13" s="5">
        <f t="shared" si="3"/>
        <v>5184</v>
      </c>
      <c r="G13" s="5">
        <f t="shared" si="3"/>
        <v>4900</v>
      </c>
      <c r="H13" s="7">
        <f t="shared" si="3"/>
        <v>127449</v>
      </c>
    </row>
    <row r="14" spans="1:9">
      <c r="C14" s="5">
        <f t="shared" ref="C14:H14" si="4">C5^2</f>
        <v>5625</v>
      </c>
      <c r="D14" s="5">
        <f t="shared" si="4"/>
        <v>4624</v>
      </c>
      <c r="E14" s="5">
        <f t="shared" si="4"/>
        <v>6084</v>
      </c>
      <c r="F14" s="5">
        <f t="shared" si="4"/>
        <v>5329</v>
      </c>
      <c r="G14" s="5">
        <f t="shared" si="4"/>
        <v>4624</v>
      </c>
      <c r="H14" s="7">
        <f t="shared" si="4"/>
        <v>131044</v>
      </c>
    </row>
    <row r="15" spans="1:9">
      <c r="C15" s="5">
        <f t="shared" ref="C15:H16" si="5">C6^2</f>
        <v>5329</v>
      </c>
      <c r="D15" s="5">
        <f t="shared" si="5"/>
        <v>5041</v>
      </c>
      <c r="E15" s="5">
        <f t="shared" si="5"/>
        <v>5625</v>
      </c>
      <c r="F15" s="5">
        <f t="shared" si="5"/>
        <v>5625</v>
      </c>
      <c r="G15" s="5">
        <f t="shared" si="5"/>
        <v>4761</v>
      </c>
      <c r="H15" s="7">
        <f t="shared" si="5"/>
        <v>131769</v>
      </c>
    </row>
    <row r="16" spans="1:9">
      <c r="C16" s="7">
        <f t="shared" si="5"/>
        <v>86436</v>
      </c>
      <c r="D16" s="7">
        <f t="shared" si="5"/>
        <v>75076</v>
      </c>
      <c r="E16" s="7">
        <f t="shared" si="5"/>
        <v>91204</v>
      </c>
      <c r="F16" s="7">
        <f t="shared" si="5"/>
        <v>84681</v>
      </c>
      <c r="G16" s="7">
        <f t="shared" si="5"/>
        <v>75076</v>
      </c>
    </row>
    <row r="17" spans="2:13" ht="16.5">
      <c r="H17" s="7">
        <f>SUM(C12:G15)</f>
        <v>103153</v>
      </c>
      <c r="I17" s="21" t="s">
        <v>47</v>
      </c>
      <c r="J17" s="21">
        <f>H7^2/20</f>
        <v>102961.25</v>
      </c>
      <c r="K17" s="23"/>
    </row>
    <row r="18" spans="2:13" ht="17.25">
      <c r="B18" s="14" t="s">
        <v>11</v>
      </c>
      <c r="C18" s="14">
        <f>H17-J17</f>
        <v>191.75</v>
      </c>
      <c r="E18" s="12" t="s">
        <v>52</v>
      </c>
    </row>
    <row r="19" spans="2:13" ht="17.25">
      <c r="B19" s="14" t="s">
        <v>48</v>
      </c>
      <c r="C19" s="14">
        <f>SUM(C16:G16)/4-J17</f>
        <v>157</v>
      </c>
      <c r="E19" s="12" t="s">
        <v>51</v>
      </c>
      <c r="F19" s="7"/>
      <c r="G19" s="14" t="s">
        <v>55</v>
      </c>
      <c r="H19" s="14">
        <f>C19/4</f>
        <v>39.25</v>
      </c>
      <c r="J19" s="14" t="s">
        <v>56</v>
      </c>
      <c r="K19" s="14"/>
      <c r="L19" s="14">
        <f>H19/H21</f>
        <v>21.605504587153082</v>
      </c>
    </row>
    <row r="20" spans="2:13" ht="17.25">
      <c r="B20" s="14" t="s">
        <v>12</v>
      </c>
      <c r="C20" s="14">
        <f>SUM(H12:H15)/5-J17</f>
        <v>12.94999999999709</v>
      </c>
      <c r="E20" s="12" t="s">
        <v>53</v>
      </c>
      <c r="G20" s="14" t="s">
        <v>20</v>
      </c>
      <c r="H20" s="14">
        <f>C20/3</f>
        <v>4.3166666666656965</v>
      </c>
      <c r="J20" s="14" t="s">
        <v>57</v>
      </c>
      <c r="K20" s="14"/>
      <c r="L20" s="14">
        <f>H20/H21</f>
        <v>2.3761467889899746</v>
      </c>
    </row>
    <row r="21" spans="2:13" ht="18">
      <c r="B21" s="14" t="s">
        <v>13</v>
      </c>
      <c r="C21" s="14">
        <f>C18-C19-C20</f>
        <v>21.80000000000291</v>
      </c>
      <c r="E21" s="12" t="s">
        <v>54</v>
      </c>
      <c r="G21" s="14" t="s">
        <v>16</v>
      </c>
      <c r="H21" s="14">
        <f>C21/12</f>
        <v>1.8166666666669091</v>
      </c>
      <c r="J21" s="14" t="s">
        <v>60</v>
      </c>
      <c r="K21" s="14" t="s">
        <v>62</v>
      </c>
      <c r="L21" s="14">
        <v>5.4119999999999999</v>
      </c>
      <c r="M21" s="5" t="s">
        <v>58</v>
      </c>
    </row>
    <row r="22" spans="2:13">
      <c r="B22" s="22"/>
      <c r="K22" s="14"/>
      <c r="L22" s="14">
        <v>2.4801000000000002</v>
      </c>
      <c r="M22" s="5" t="s">
        <v>59</v>
      </c>
    </row>
    <row r="24" spans="2:13" ht="18">
      <c r="C24" s="5">
        <f t="shared" ref="C24:G27" si="6">(C3-$I$7)^2</f>
        <v>1.5625</v>
      </c>
      <c r="D24" s="5">
        <f t="shared" si="6"/>
        <v>14.0625</v>
      </c>
      <c r="E24" s="5">
        <f t="shared" si="6"/>
        <v>5.0625</v>
      </c>
      <c r="F24" s="5">
        <f t="shared" si="6"/>
        <v>0.5625</v>
      </c>
      <c r="G24" s="5">
        <f t="shared" si="6"/>
        <v>22.5625</v>
      </c>
      <c r="H24" s="7">
        <f>(H3/5-$I$7)^2</f>
        <v>1.3225000000000131</v>
      </c>
      <c r="J24" s="14" t="s">
        <v>61</v>
      </c>
      <c r="K24" s="14" t="s">
        <v>63</v>
      </c>
      <c r="L24" s="14">
        <v>5.9524999999999997</v>
      </c>
      <c r="M24" s="5" t="s">
        <v>58</v>
      </c>
    </row>
    <row r="25" spans="2:13">
      <c r="C25" s="5">
        <f t="shared" si="6"/>
        <v>1.5625</v>
      </c>
      <c r="D25" s="5">
        <f t="shared" si="6"/>
        <v>22.5625</v>
      </c>
      <c r="E25" s="5">
        <f t="shared" si="6"/>
        <v>10.5625</v>
      </c>
      <c r="F25" s="5">
        <f t="shared" si="6"/>
        <v>6.25E-2</v>
      </c>
      <c r="G25" s="5">
        <f t="shared" si="6"/>
        <v>3.0625</v>
      </c>
      <c r="H25" s="7">
        <f t="shared" ref="H25:H27" si="7">(H4/5-$I$7)^2</f>
        <v>0.12249999999999601</v>
      </c>
      <c r="K25" s="14"/>
      <c r="L25" s="14"/>
      <c r="M25" s="5" t="s">
        <v>59</v>
      </c>
    </row>
    <row r="26" spans="2:13">
      <c r="C26" s="5">
        <f t="shared" si="6"/>
        <v>10.5625</v>
      </c>
      <c r="D26" s="5">
        <f t="shared" si="6"/>
        <v>14.0625</v>
      </c>
      <c r="E26" s="5">
        <f t="shared" si="6"/>
        <v>39.0625</v>
      </c>
      <c r="F26" s="5">
        <f t="shared" si="6"/>
        <v>1.5625</v>
      </c>
      <c r="G26" s="5">
        <f t="shared" si="6"/>
        <v>14.0625</v>
      </c>
      <c r="H26" s="7">
        <f t="shared" si="7"/>
        <v>0.42250000000000737</v>
      </c>
    </row>
    <row r="27" spans="2:13">
      <c r="C27" s="5">
        <f t="shared" si="6"/>
        <v>1.5625</v>
      </c>
      <c r="D27" s="5">
        <f t="shared" si="6"/>
        <v>0.5625</v>
      </c>
      <c r="E27" s="5">
        <f t="shared" si="6"/>
        <v>10.5625</v>
      </c>
      <c r="F27" s="5">
        <f t="shared" si="6"/>
        <v>10.5625</v>
      </c>
      <c r="G27" s="5">
        <f t="shared" si="6"/>
        <v>7.5625</v>
      </c>
      <c r="H27" s="7">
        <f t="shared" si="7"/>
        <v>0.72249999999999037</v>
      </c>
    </row>
    <row r="28" spans="2:13">
      <c r="C28" s="7">
        <f>(C7/4-$I$7)^2</f>
        <v>3.0625</v>
      </c>
      <c r="D28" s="7">
        <f t="shared" ref="D28:G28" si="8">(D7/4-$I$7)^2</f>
        <v>10.5625</v>
      </c>
      <c r="E28" s="7">
        <f t="shared" si="8"/>
        <v>14.0625</v>
      </c>
      <c r="F28" s="7">
        <f t="shared" si="8"/>
        <v>1</v>
      </c>
      <c r="G28" s="7">
        <f t="shared" si="8"/>
        <v>10.5625</v>
      </c>
    </row>
    <row r="30" spans="2:13" ht="17.25">
      <c r="B30" s="14" t="s">
        <v>11</v>
      </c>
      <c r="C30" s="7">
        <f>SUM(C24:G27)</f>
        <v>191.75</v>
      </c>
    </row>
    <row r="31" spans="2:13" ht="17.25">
      <c r="B31" s="14" t="s">
        <v>48</v>
      </c>
      <c r="C31" s="7">
        <f>4*SUM(C28:G28)</f>
        <v>157</v>
      </c>
    </row>
    <row r="32" spans="2:13" ht="17.25">
      <c r="B32" s="14" t="s">
        <v>12</v>
      </c>
      <c r="C32" s="7">
        <f>5*SUM(H24:H27)</f>
        <v>12.950000000000035</v>
      </c>
    </row>
    <row r="33" spans="2:3" ht="17.25">
      <c r="B33" s="14" t="s">
        <v>13</v>
      </c>
      <c r="C33" s="7">
        <f>C30-C31-C32</f>
        <v>21.799999999999965</v>
      </c>
    </row>
  </sheetData>
  <mergeCells count="7">
    <mergeCell ref="A1:B2"/>
    <mergeCell ref="C1:G1"/>
    <mergeCell ref="A3:A6"/>
    <mergeCell ref="B7:B8"/>
    <mergeCell ref="H1:I2"/>
    <mergeCell ref="H8:H9"/>
    <mergeCell ref="I8:I9"/>
  </mergeCells>
  <pageMargins left="0.7" right="0.7" top="0.75" bottom="0.75" header="0.3" footer="0.3"/>
  <ignoredErrors>
    <ignoredError sqref="C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G10" sqref="G10"/>
    </sheetView>
  </sheetViews>
  <sheetFormatPr defaultRowHeight="15"/>
  <cols>
    <col min="1" max="1" width="16" style="49" bestFit="1" customWidth="1"/>
    <col min="2" max="6" width="9.140625" style="49"/>
    <col min="7" max="7" width="12.42578125" style="49" bestFit="1" customWidth="1"/>
    <col min="8" max="16384" width="9.140625" style="49"/>
  </cols>
  <sheetData>
    <row r="1" spans="1:7">
      <c r="A1" s="51"/>
      <c r="B1" s="52">
        <v>1</v>
      </c>
      <c r="C1" s="52">
        <v>2</v>
      </c>
      <c r="D1" s="52">
        <v>3</v>
      </c>
      <c r="E1" s="52">
        <v>4</v>
      </c>
      <c r="F1" s="52">
        <v>5</v>
      </c>
      <c r="G1" s="53" t="s">
        <v>64</v>
      </c>
    </row>
    <row r="2" spans="1:7">
      <c r="A2" s="54">
        <v>1</v>
      </c>
      <c r="B2" s="50">
        <v>4.9000000000000004</v>
      </c>
      <c r="C2" s="50">
        <v>6.4</v>
      </c>
      <c r="D2" s="50">
        <v>3.3</v>
      </c>
      <c r="E2" s="50">
        <v>9.5</v>
      </c>
      <c r="F2" s="50">
        <v>11.8</v>
      </c>
      <c r="G2" s="55">
        <f>SUM(B2:F2)</f>
        <v>35.900000000000006</v>
      </c>
    </row>
    <row r="3" spans="1:7">
      <c r="A3" s="54">
        <v>2</v>
      </c>
      <c r="B3" s="50">
        <v>9.3000000000000007</v>
      </c>
      <c r="C3" s="50">
        <v>4</v>
      </c>
      <c r="D3" s="50">
        <v>6.2</v>
      </c>
      <c r="E3" s="50">
        <v>5.0999999999999996</v>
      </c>
      <c r="F3" s="50">
        <v>5.4</v>
      </c>
      <c r="G3" s="55">
        <f t="shared" ref="G3:G6" si="0">SUM(B3:F3)</f>
        <v>30</v>
      </c>
    </row>
    <row r="4" spans="1:7">
      <c r="A4" s="54">
        <v>3</v>
      </c>
      <c r="B4" s="50">
        <v>7.6</v>
      </c>
      <c r="C4" s="50">
        <v>15.4</v>
      </c>
      <c r="D4" s="50">
        <v>6.5</v>
      </c>
      <c r="E4" s="50">
        <v>6</v>
      </c>
      <c r="F4" s="50">
        <v>4.5999999999999996</v>
      </c>
      <c r="G4" s="55">
        <f t="shared" si="0"/>
        <v>40.1</v>
      </c>
    </row>
    <row r="5" spans="1:7">
      <c r="A5" s="54">
        <v>4</v>
      </c>
      <c r="B5" s="50">
        <v>5.3</v>
      </c>
      <c r="C5" s="50">
        <v>7.6</v>
      </c>
      <c r="D5" s="50">
        <v>13.2</v>
      </c>
      <c r="E5" s="50">
        <v>8.6</v>
      </c>
      <c r="F5" s="50">
        <v>4.9000000000000004</v>
      </c>
      <c r="G5" s="55">
        <f t="shared" si="0"/>
        <v>39.599999999999994</v>
      </c>
    </row>
    <row r="6" spans="1:7">
      <c r="A6" s="54">
        <v>5</v>
      </c>
      <c r="B6" s="50">
        <v>9.3000000000000007</v>
      </c>
      <c r="C6" s="50">
        <v>6.3</v>
      </c>
      <c r="D6" s="50">
        <v>11.8</v>
      </c>
      <c r="E6" s="50">
        <v>15.9</v>
      </c>
      <c r="F6" s="50">
        <v>7.6</v>
      </c>
      <c r="G6" s="55">
        <f t="shared" si="0"/>
        <v>50.900000000000006</v>
      </c>
    </row>
    <row r="7" spans="1:7" ht="15.75" thickBot="1">
      <c r="A7" s="56" t="s">
        <v>65</v>
      </c>
      <c r="B7" s="57">
        <f>SUM(B2:B6)</f>
        <v>36.400000000000006</v>
      </c>
      <c r="C7" s="57">
        <f t="shared" ref="C7:G7" si="1">SUM(C2:C6)</f>
        <v>39.699999999999996</v>
      </c>
      <c r="D7" s="57">
        <f t="shared" si="1"/>
        <v>41</v>
      </c>
      <c r="E7" s="57">
        <f t="shared" si="1"/>
        <v>45.1</v>
      </c>
      <c r="F7" s="57">
        <f t="shared" si="1"/>
        <v>34.300000000000004</v>
      </c>
      <c r="G7" s="58">
        <f t="shared" si="1"/>
        <v>196.5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Q5</vt:lpstr>
      <vt:lpstr>Q5 solved</vt:lpstr>
      <vt:lpstr>Q6</vt:lpstr>
      <vt:lpstr>Q6 solved</vt:lpstr>
      <vt:lpstr>Q9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2020-05-07T14:55:52Z</dcterms:modified>
</cp:coreProperties>
</file>