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hiLab\PhenotypePrediction_GA\"/>
    </mc:Choice>
  </mc:AlternateContent>
  <xr:revisionPtr revIDLastSave="0" documentId="13_ncr:1_{57347893-4533-4325-A8D8-33C2AB54E053}" xr6:coauthVersionLast="47" xr6:coauthVersionMax="47" xr10:uidLastSave="{00000000-0000-0000-0000-000000000000}"/>
  <bookViews>
    <workbookView xWindow="-108" yWindow="-108" windowWidth="23256" windowHeight="12456" activeTab="1" xr2:uid="{12E09F4E-441F-A344-88AD-77D3635BE474}"/>
  </bookViews>
  <sheets>
    <sheet name="divider" sheetId="11" r:id="rId1"/>
    <sheet name="5-fold CV CobaltChloride" sheetId="17" r:id="rId2"/>
    <sheet name="5-fold CV CopperSulfate" sheetId="19" r:id="rId3"/>
    <sheet name="5-fold CV Diamide" sheetId="18" r:id="rId4"/>
    <sheet name="CobaltChloride_final" sheetId="6" r:id="rId5"/>
    <sheet name="CopperSulfate_final" sheetId="7" r:id="rId6"/>
    <sheet name="Diamide_final" sheetId="8" r:id="rId7"/>
    <sheet name="E6-Berbamine_final" sheetId="9" r:id="rId8"/>
    <sheet name="Ethanol_final" sheetId="10" r:id="rId9"/>
    <sheet name="Formamide" sheetId="12" r:id="rId10"/>
    <sheet name="Hydroxyurea" sheetId="13" r:id="rId11"/>
    <sheet name="IndolaceticAcid" sheetId="14" r:id="rId12"/>
    <sheet name="Lactate" sheetId="15" r:id="rId13"/>
    <sheet name="Lactose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7" l="1"/>
  <c r="G3" i="17"/>
  <c r="H3" i="17"/>
  <c r="G3" i="18"/>
  <c r="G3" i="19"/>
  <c r="M3" i="19"/>
  <c r="K4" i="19"/>
  <c r="K2" i="19"/>
  <c r="K3" i="19"/>
  <c r="H3" i="19"/>
  <c r="H4" i="19"/>
  <c r="H5" i="19"/>
  <c r="H6" i="19"/>
  <c r="H7" i="19"/>
  <c r="H8" i="19"/>
  <c r="H9" i="19"/>
  <c r="H3" i="18"/>
  <c r="H4" i="18"/>
  <c r="H5" i="18"/>
  <c r="H6" i="18"/>
  <c r="H7" i="18"/>
  <c r="H8" i="18"/>
  <c r="H9" i="18"/>
  <c r="G4" i="18"/>
  <c r="G5" i="18"/>
  <c r="G6" i="18"/>
  <c r="G7" i="18"/>
  <c r="G8" i="18"/>
  <c r="G9" i="18"/>
  <c r="H2" i="18"/>
  <c r="G2" i="18"/>
  <c r="H2" i="19"/>
  <c r="G4" i="19"/>
  <c r="G5" i="19"/>
  <c r="G6" i="19"/>
  <c r="G7" i="19"/>
  <c r="G8" i="19"/>
  <c r="G9" i="19"/>
  <c r="G2" i="19"/>
  <c r="M7" i="18"/>
  <c r="K7" i="18"/>
  <c r="M6" i="18"/>
  <c r="K6" i="18"/>
  <c r="M5" i="18"/>
  <c r="K5" i="18"/>
  <c r="M4" i="18"/>
  <c r="K4" i="18"/>
  <c r="M3" i="18"/>
  <c r="K3" i="18"/>
  <c r="M2" i="18"/>
  <c r="K2" i="18"/>
  <c r="M7" i="19"/>
  <c r="K7" i="19"/>
  <c r="M6" i="19"/>
  <c r="K6" i="19"/>
  <c r="M5" i="19"/>
  <c r="K5" i="19"/>
  <c r="M4" i="19"/>
  <c r="M2" i="19"/>
  <c r="M7" i="17"/>
  <c r="M6" i="17"/>
  <c r="M5" i="17"/>
  <c r="M4" i="17"/>
  <c r="M3" i="17"/>
  <c r="M2" i="17"/>
  <c r="K7" i="17"/>
  <c r="K5" i="17"/>
  <c r="K4" i="17"/>
  <c r="K2" i="17"/>
  <c r="K3" i="17"/>
  <c r="G2" i="17"/>
  <c r="H8" i="17"/>
  <c r="G8" i="17"/>
  <c r="H9" i="17"/>
  <c r="G9" i="17"/>
  <c r="H7" i="17"/>
  <c r="H6" i="17"/>
  <c r="H5" i="17"/>
  <c r="H4" i="17"/>
  <c r="H2" i="17"/>
  <c r="G5" i="17"/>
  <c r="G7" i="17"/>
  <c r="G6" i="17"/>
  <c r="G4" i="17"/>
</calcChain>
</file>

<file path=xl/sharedStrings.xml><?xml version="1.0" encoding="utf-8"?>
<sst xmlns="http://schemas.openxmlformats.org/spreadsheetml/2006/main" count="215" uniqueCount="29">
  <si>
    <t>rrBLUP</t>
  </si>
  <si>
    <t>BGLR</t>
  </si>
  <si>
    <t>MSE</t>
  </si>
  <si>
    <t>RandomForest*</t>
  </si>
  <si>
    <t>SVM*</t>
  </si>
  <si>
    <t>Remaining SNPs after pre-processing</t>
  </si>
  <si>
    <t>Intersections</t>
  </si>
  <si>
    <t>Intersection/Union</t>
  </si>
  <si>
    <t>--</t>
  </si>
  <si>
    <t>GA (Intersection, LD cut-off 0.2)</t>
  </si>
  <si>
    <t>GA (Intersection, LD cut-off 0.3)</t>
  </si>
  <si>
    <t>GA (Intersection, LD cut-off 0.4)</t>
  </si>
  <si>
    <t>GA (Intersection, LD cut-off 0.5)</t>
  </si>
  <si>
    <t>MAE</t>
  </si>
  <si>
    <t>STD</t>
  </si>
  <si>
    <t>GA(0.2)</t>
  </si>
  <si>
    <t>GA(0.3)</t>
  </si>
  <si>
    <t>GA(0.4)</t>
  </si>
  <si>
    <t>GA(0.5)</t>
  </si>
  <si>
    <t>GA(0.6)</t>
  </si>
  <si>
    <t>GA(0.7)</t>
  </si>
  <si>
    <t>t-Test statistic rrBLUP</t>
  </si>
  <si>
    <t>t-Test statistic BGLR</t>
  </si>
  <si>
    <t>GA (Intersection, LD cut-off 0.6)</t>
  </si>
  <si>
    <t>GA (Intersection, LD cut-off 0.7)</t>
  </si>
  <si>
    <t>PearsonCor</t>
  </si>
  <si>
    <t>Method</t>
  </si>
  <si>
    <t>T-test p-value rrBLUP</t>
  </si>
  <si>
    <t>T-test p-value BGLR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</si>
</sst>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2" fontId="0" fillId="0" borderId="0" xfId="0" applyNumberFormat="1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2" fillId="0" borderId="0" xfId="0" quotePrefix="1" applyFont="1"/>
    <xf numFmtId="2" fontId="3" fillId="0" borderId="0" xfId="0" applyNumberFormat="1" applyFont="1"/>
    <xf numFmtId="2" fontId="2" fillId="0" borderId="0" xfId="0" applyNumberFormat="1" applyFont="1"/>
    <xf numFmtId="164" fontId="3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5C98-E98D-904D-AAF9-DB794204C701}">
  <sheetPr>
    <tabColor rgb="FFFF0000"/>
  </sheetPr>
  <dimension ref="A1"/>
  <sheetViews>
    <sheetView workbookViewId="0"/>
  </sheetViews>
  <sheetFormatPr defaultColWidth="11.19921875" defaultRowHeight="15.6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33FF-C804-D245-B653-9431BF8127A8}">
  <dimension ref="A1:G12"/>
  <sheetViews>
    <sheetView workbookViewId="0">
      <selection activeCell="D9" sqref="D9"/>
    </sheetView>
  </sheetViews>
  <sheetFormatPr defaultColWidth="11.19921875" defaultRowHeight="15.6" x14ac:dyDescent="0.3"/>
  <cols>
    <col min="1" max="1" width="31.296875" bestFit="1" customWidth="1"/>
    <col min="5" max="5" width="32.296875" bestFit="1" customWidth="1"/>
    <col min="6" max="6" width="11.69921875" bestFit="1" customWidth="1"/>
    <col min="7" max="7" width="16.69921875" bestFit="1" customWidth="1"/>
  </cols>
  <sheetData>
    <row r="1" spans="1:7" ht="18" x14ac:dyDescent="0.35">
      <c r="A1" s="4"/>
      <c r="B1" s="4" t="s">
        <v>13</v>
      </c>
      <c r="C1" s="4" t="s">
        <v>2</v>
      </c>
      <c r="D1" s="4" t="s">
        <v>25</v>
      </c>
      <c r="E1" s="4" t="s">
        <v>5</v>
      </c>
      <c r="F1" s="4" t="s">
        <v>6</v>
      </c>
      <c r="G1" s="4" t="s">
        <v>7</v>
      </c>
    </row>
    <row r="2" spans="1:7" ht="18" x14ac:dyDescent="0.35">
      <c r="A2" s="4" t="s">
        <v>3</v>
      </c>
      <c r="B2" s="5">
        <v>6.0400000000000002E-2</v>
      </c>
      <c r="C2" s="5">
        <v>6.7099999999999998E-3</v>
      </c>
      <c r="D2" s="5">
        <v>0.57999999999999996</v>
      </c>
      <c r="E2" s="4"/>
      <c r="F2" s="4"/>
      <c r="G2" s="4"/>
    </row>
    <row r="3" spans="1:7" ht="18" x14ac:dyDescent="0.35">
      <c r="A3" s="4" t="s">
        <v>4</v>
      </c>
      <c r="B3" s="4">
        <v>6.0600000000000001E-2</v>
      </c>
      <c r="C3" s="4">
        <v>6.77E-3</v>
      </c>
      <c r="D3" s="4">
        <v>0.56000000000000005</v>
      </c>
      <c r="E3" s="4"/>
      <c r="F3" s="4"/>
      <c r="G3" s="4"/>
    </row>
    <row r="4" spans="1:7" ht="18" x14ac:dyDescent="0.35">
      <c r="A4" s="4" t="s">
        <v>0</v>
      </c>
      <c r="B4" s="4">
        <v>6.08E-2</v>
      </c>
      <c r="C4" s="6">
        <v>6.8469999999999998E-3</v>
      </c>
      <c r="D4" s="6">
        <v>0.56000000000000005</v>
      </c>
      <c r="E4" s="7"/>
      <c r="F4" s="4"/>
      <c r="G4" s="4"/>
    </row>
    <row r="5" spans="1:7" ht="18" x14ac:dyDescent="0.35">
      <c r="A5" s="4" t="s">
        <v>1</v>
      </c>
      <c r="B5" s="4">
        <v>6.0499999999999998E-2</v>
      </c>
      <c r="C5" s="6">
        <v>6.8100000000000001E-3</v>
      </c>
      <c r="D5" s="6">
        <v>0.56000000000000005</v>
      </c>
      <c r="E5" s="7"/>
      <c r="F5" s="4"/>
      <c r="G5" s="4"/>
    </row>
    <row r="6" spans="1:7" ht="18" x14ac:dyDescent="0.35">
      <c r="A6" s="4" t="s">
        <v>9</v>
      </c>
      <c r="B6" s="4">
        <v>6.0600000000000001E-2</v>
      </c>
      <c r="C6" s="4">
        <v>6.77E-3</v>
      </c>
      <c r="D6" s="4">
        <v>0.56000000000000005</v>
      </c>
      <c r="E6" s="4">
        <v>120</v>
      </c>
      <c r="F6" s="4">
        <v>83</v>
      </c>
      <c r="G6" s="4">
        <v>0.94</v>
      </c>
    </row>
    <row r="7" spans="1:7" ht="18" x14ac:dyDescent="0.35">
      <c r="A7" s="4" t="s">
        <v>10</v>
      </c>
      <c r="B7" s="4">
        <v>6.0999999999999999E-2</v>
      </c>
      <c r="C7" s="4">
        <v>6.8300000000000001E-3</v>
      </c>
      <c r="D7" s="4">
        <v>0.56000000000000005</v>
      </c>
      <c r="E7" s="4">
        <v>156</v>
      </c>
      <c r="F7" s="4">
        <v>98</v>
      </c>
      <c r="G7" s="4">
        <v>0.94</v>
      </c>
    </row>
    <row r="8" spans="1:7" ht="18" x14ac:dyDescent="0.35">
      <c r="A8" s="4" t="s">
        <v>11</v>
      </c>
      <c r="B8" s="4">
        <v>6.0999999999999999E-2</v>
      </c>
      <c r="C8" s="4">
        <v>6.8100000000000001E-3</v>
      </c>
      <c r="D8" s="4">
        <v>0.56000000000000005</v>
      </c>
      <c r="E8" s="4">
        <v>193</v>
      </c>
      <c r="F8" s="4">
        <v>106</v>
      </c>
      <c r="G8" s="4">
        <v>0.95</v>
      </c>
    </row>
    <row r="9" spans="1:7" ht="18" x14ac:dyDescent="0.35">
      <c r="A9" s="4" t="s">
        <v>12</v>
      </c>
      <c r="B9" s="4">
        <v>6.1600000000000002E-2</v>
      </c>
      <c r="C9" s="4">
        <v>6.7999999999999996E-3</v>
      </c>
      <c r="D9" s="4">
        <v>0.56000000000000005</v>
      </c>
      <c r="E9" s="4">
        <v>248</v>
      </c>
      <c r="F9" s="4">
        <v>118</v>
      </c>
      <c r="G9" s="4">
        <v>0.9</v>
      </c>
    </row>
    <row r="10" spans="1:7" ht="18" x14ac:dyDescent="0.35">
      <c r="A10" s="4" t="s">
        <v>23</v>
      </c>
      <c r="B10" s="4">
        <v>6.1600000000000002E-2</v>
      </c>
      <c r="C10" s="4">
        <v>6.8999999999999999E-3</v>
      </c>
      <c r="D10" s="4">
        <v>0.55000000000000004</v>
      </c>
      <c r="E10" s="4">
        <v>320</v>
      </c>
      <c r="F10" s="4">
        <v>132</v>
      </c>
      <c r="G10" s="4">
        <v>0.84</v>
      </c>
    </row>
    <row r="11" spans="1:7" ht="18" x14ac:dyDescent="0.35">
      <c r="A11" s="4" t="s">
        <v>24</v>
      </c>
      <c r="B11" s="4">
        <v>6.2399999999999997E-2</v>
      </c>
      <c r="C11" s="4">
        <v>6.9100000000000003E-3</v>
      </c>
      <c r="D11" s="4">
        <v>0.55000000000000004</v>
      </c>
      <c r="E11" s="4">
        <v>454</v>
      </c>
      <c r="F11" s="4">
        <v>146</v>
      </c>
      <c r="G11" s="4">
        <v>0.68</v>
      </c>
    </row>
    <row r="12" spans="1:7" ht="18" x14ac:dyDescent="0.35">
      <c r="C12" s="4">
        <v>6.96E-3</v>
      </c>
      <c r="F12" s="4">
        <v>139</v>
      </c>
      <c r="G12" s="4">
        <v>0.55000000000000004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1259-8599-634A-AB22-7EA7FB1BF005}">
  <dimension ref="A1:G12"/>
  <sheetViews>
    <sheetView workbookViewId="0">
      <selection activeCell="D2" sqref="D2"/>
    </sheetView>
  </sheetViews>
  <sheetFormatPr defaultColWidth="11.19921875" defaultRowHeight="15.6" x14ac:dyDescent="0.3"/>
  <cols>
    <col min="1" max="1" width="31.296875" bestFit="1" customWidth="1"/>
    <col min="5" max="5" width="32.296875" bestFit="1" customWidth="1"/>
    <col min="6" max="6" width="11.69921875" bestFit="1" customWidth="1"/>
    <col min="7" max="7" width="16.69921875" bestFit="1" customWidth="1"/>
  </cols>
  <sheetData>
    <row r="1" spans="1:7" ht="18" x14ac:dyDescent="0.35">
      <c r="A1" s="4"/>
      <c r="B1" s="4" t="s">
        <v>13</v>
      </c>
      <c r="C1" s="4" t="s">
        <v>2</v>
      </c>
      <c r="D1" s="4" t="s">
        <v>25</v>
      </c>
      <c r="E1" s="4" t="s">
        <v>5</v>
      </c>
      <c r="F1" s="4" t="s">
        <v>6</v>
      </c>
      <c r="G1" s="4" t="s">
        <v>7</v>
      </c>
    </row>
    <row r="2" spans="1:7" ht="18" x14ac:dyDescent="0.35">
      <c r="A2" s="4" t="s">
        <v>3</v>
      </c>
      <c r="B2" s="4">
        <v>5.7099999999999998E-2</v>
      </c>
      <c r="C2" s="4">
        <v>5.7299999999999999E-3</v>
      </c>
      <c r="D2" s="4">
        <v>0.28000000000000003</v>
      </c>
      <c r="E2" s="4"/>
      <c r="F2" s="4"/>
      <c r="G2" s="4"/>
    </row>
    <row r="3" spans="1:7" ht="18" x14ac:dyDescent="0.35">
      <c r="A3" s="4" t="s">
        <v>4</v>
      </c>
      <c r="B3" s="4">
        <v>5.6500000000000002E-2</v>
      </c>
      <c r="C3" s="4">
        <v>5.6100000000000004E-3</v>
      </c>
      <c r="D3" s="4">
        <v>0.31</v>
      </c>
      <c r="E3" s="4"/>
      <c r="F3" s="4"/>
      <c r="G3" s="4"/>
    </row>
    <row r="4" spans="1:7" ht="18" x14ac:dyDescent="0.35">
      <c r="A4" s="4" t="s">
        <v>0</v>
      </c>
      <c r="B4" s="4">
        <v>5.6500000000000002E-2</v>
      </c>
      <c r="C4" s="6">
        <v>5.6100000000000004E-3</v>
      </c>
      <c r="D4" s="6">
        <v>0.32</v>
      </c>
      <c r="E4" s="7"/>
      <c r="F4" s="4"/>
      <c r="G4" s="4"/>
    </row>
    <row r="5" spans="1:7" ht="18" x14ac:dyDescent="0.35">
      <c r="A5" s="4" t="s">
        <v>1</v>
      </c>
      <c r="B5" s="5">
        <v>5.6399999999999999E-2</v>
      </c>
      <c r="C5" s="6">
        <v>5.5999999999999999E-3</v>
      </c>
      <c r="D5" s="6">
        <v>0.32</v>
      </c>
      <c r="E5" s="7"/>
      <c r="F5" s="4"/>
      <c r="G5" s="4"/>
    </row>
    <row r="6" spans="1:7" ht="18" x14ac:dyDescent="0.35">
      <c r="A6" s="4" t="s">
        <v>9</v>
      </c>
      <c r="B6" s="4">
        <v>5.67E-2</v>
      </c>
      <c r="C6" s="4">
        <v>5.6299999999999996E-3</v>
      </c>
      <c r="D6" s="4">
        <v>0.3</v>
      </c>
      <c r="E6" s="4">
        <v>117</v>
      </c>
      <c r="F6" s="4">
        <v>76</v>
      </c>
      <c r="G6" s="4">
        <v>1</v>
      </c>
    </row>
    <row r="7" spans="1:7" ht="18" x14ac:dyDescent="0.35">
      <c r="A7" s="4" t="s">
        <v>10</v>
      </c>
      <c r="B7" s="4">
        <v>5.74E-2</v>
      </c>
      <c r="C7" s="5">
        <v>5.47E-3</v>
      </c>
      <c r="D7" s="5">
        <v>0.27</v>
      </c>
      <c r="E7" s="4">
        <v>150</v>
      </c>
      <c r="F7" s="4">
        <v>72</v>
      </c>
      <c r="G7" s="4">
        <v>0.97</v>
      </c>
    </row>
    <row r="8" spans="1:7" ht="18" x14ac:dyDescent="0.35">
      <c r="A8" s="4" t="s">
        <v>11</v>
      </c>
      <c r="B8" s="4">
        <v>5.7599999999999998E-2</v>
      </c>
      <c r="C8" s="4">
        <v>5.8100000000000001E-3</v>
      </c>
      <c r="D8" s="4">
        <v>0.26</v>
      </c>
      <c r="E8" s="4">
        <v>193</v>
      </c>
      <c r="F8" s="4">
        <v>85</v>
      </c>
      <c r="G8" s="4">
        <v>0.93</v>
      </c>
    </row>
    <row r="9" spans="1:7" ht="18" x14ac:dyDescent="0.35">
      <c r="A9" s="4" t="s">
        <v>12</v>
      </c>
      <c r="B9" s="4">
        <v>5.6899999999999999E-2</v>
      </c>
      <c r="C9" s="4">
        <v>5.7299999999999999E-3</v>
      </c>
      <c r="D9" s="4">
        <v>0.28000000000000003</v>
      </c>
      <c r="E9" s="4">
        <v>247</v>
      </c>
      <c r="F9" s="4">
        <v>89</v>
      </c>
      <c r="G9" s="4">
        <v>0.82</v>
      </c>
    </row>
    <row r="10" spans="1:7" ht="18" x14ac:dyDescent="0.35">
      <c r="A10" s="4" t="s">
        <v>23</v>
      </c>
      <c r="B10" s="4">
        <v>5.6500000000000002E-2</v>
      </c>
      <c r="C10" s="4">
        <v>5.6100000000000004E-3</v>
      </c>
      <c r="D10" s="4">
        <v>0.31</v>
      </c>
      <c r="E10" s="4">
        <v>320</v>
      </c>
      <c r="F10" s="4">
        <v>96</v>
      </c>
      <c r="G10" s="4">
        <v>0.86</v>
      </c>
    </row>
    <row r="11" spans="1:7" ht="18" x14ac:dyDescent="0.35">
      <c r="A11" s="4" t="s">
        <v>24</v>
      </c>
      <c r="B11" s="4">
        <v>5.6800000000000003E-2</v>
      </c>
      <c r="C11" s="4">
        <v>5.6600000000000001E-3</v>
      </c>
      <c r="D11" s="4">
        <v>0.3</v>
      </c>
      <c r="E11" s="4">
        <v>436</v>
      </c>
      <c r="F11" s="4">
        <v>65</v>
      </c>
      <c r="G11" s="4">
        <v>0.39</v>
      </c>
    </row>
    <row r="12" spans="1:7" ht="18" x14ac:dyDescent="0.35">
      <c r="C12" s="4">
        <v>5.6899999999999997E-3</v>
      </c>
      <c r="F12" s="4">
        <v>91</v>
      </c>
      <c r="G12" s="4">
        <v>0.48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86E84-01B6-8248-9ADD-FC09830795CA}">
  <dimension ref="A1:G12"/>
  <sheetViews>
    <sheetView workbookViewId="0">
      <selection activeCell="E11" sqref="E11"/>
    </sheetView>
  </sheetViews>
  <sheetFormatPr defaultColWidth="11.19921875" defaultRowHeight="15.6" x14ac:dyDescent="0.3"/>
  <cols>
    <col min="1" max="1" width="27.69921875" bestFit="1" customWidth="1"/>
    <col min="5" max="5" width="32.296875" bestFit="1" customWidth="1"/>
    <col min="6" max="6" width="11.69921875" bestFit="1" customWidth="1"/>
    <col min="7" max="7" width="16.69921875" bestFit="1" customWidth="1"/>
  </cols>
  <sheetData>
    <row r="1" spans="1:7" ht="18" x14ac:dyDescent="0.35">
      <c r="A1" s="4"/>
      <c r="B1" s="4" t="s">
        <v>13</v>
      </c>
      <c r="C1" s="4" t="s">
        <v>2</v>
      </c>
      <c r="D1" s="4" t="s">
        <v>25</v>
      </c>
      <c r="E1" s="4" t="s">
        <v>5</v>
      </c>
      <c r="F1" s="4" t="s">
        <v>6</v>
      </c>
      <c r="G1" s="4" t="s">
        <v>7</v>
      </c>
    </row>
    <row r="2" spans="1:7" ht="18" x14ac:dyDescent="0.35">
      <c r="A2" s="4" t="s">
        <v>3</v>
      </c>
      <c r="B2" s="5">
        <v>7.2800000000000004E-2</v>
      </c>
      <c r="C2" s="5">
        <v>1.009E-2</v>
      </c>
      <c r="D2" s="5">
        <v>0.66</v>
      </c>
      <c r="E2" s="4"/>
      <c r="F2" s="4"/>
      <c r="G2" s="4"/>
    </row>
    <row r="3" spans="1:7" ht="18" x14ac:dyDescent="0.35">
      <c r="A3" s="4" t="s">
        <v>4</v>
      </c>
      <c r="B3" s="4">
        <v>8.2600000000000007E-2</v>
      </c>
      <c r="C3" s="4">
        <v>1.3100000000000001E-2</v>
      </c>
      <c r="D3" s="4">
        <v>0.53</v>
      </c>
      <c r="E3" s="4"/>
      <c r="F3" s="4"/>
      <c r="G3" s="4"/>
    </row>
    <row r="4" spans="1:7" ht="18" x14ac:dyDescent="0.35">
      <c r="A4" s="4" t="s">
        <v>0</v>
      </c>
      <c r="B4" s="4">
        <v>8.3099999999999993E-2</v>
      </c>
      <c r="C4" s="6">
        <v>1.3270000000000001E-2</v>
      </c>
      <c r="D4" s="6">
        <v>0.52</v>
      </c>
      <c r="E4" s="7"/>
      <c r="F4" s="4"/>
      <c r="G4" s="4"/>
    </row>
    <row r="5" spans="1:7" ht="18" x14ac:dyDescent="0.35">
      <c r="A5" s="4" t="s">
        <v>1</v>
      </c>
      <c r="B5" s="4">
        <v>8.2900000000000001E-2</v>
      </c>
      <c r="C5" s="6">
        <v>1.323E-2</v>
      </c>
      <c r="D5" s="6">
        <v>0.52</v>
      </c>
      <c r="E5" s="7"/>
      <c r="F5" s="4"/>
      <c r="G5" s="4"/>
    </row>
    <row r="6" spans="1:7" ht="18" x14ac:dyDescent="0.35">
      <c r="A6" s="4" t="s">
        <v>9</v>
      </c>
      <c r="B6" s="4">
        <v>8.2600000000000007E-2</v>
      </c>
      <c r="C6" s="4">
        <v>1.3100000000000001E-2</v>
      </c>
      <c r="D6" s="4">
        <v>0.53</v>
      </c>
      <c r="E6" s="4">
        <v>125</v>
      </c>
      <c r="F6" s="4">
        <v>79</v>
      </c>
      <c r="G6" s="4">
        <v>0.98</v>
      </c>
    </row>
    <row r="7" spans="1:7" ht="18" x14ac:dyDescent="0.35">
      <c r="A7" s="4" t="s">
        <v>10</v>
      </c>
      <c r="B7" s="4">
        <v>8.3699999999999997E-2</v>
      </c>
      <c r="C7" s="4">
        <v>1.3299999999999999E-2</v>
      </c>
      <c r="D7" s="4">
        <v>0.51</v>
      </c>
      <c r="E7" s="4">
        <v>155</v>
      </c>
      <c r="F7" s="4">
        <v>81</v>
      </c>
      <c r="G7" s="4">
        <v>0.88</v>
      </c>
    </row>
    <row r="8" spans="1:7" ht="18" x14ac:dyDescent="0.35">
      <c r="A8" s="4" t="s">
        <v>11</v>
      </c>
      <c r="B8" s="4">
        <v>8.3299999999999999E-2</v>
      </c>
      <c r="C8" s="4">
        <v>1.3100000000000001E-2</v>
      </c>
      <c r="D8" s="4">
        <v>0.52</v>
      </c>
      <c r="E8" s="4">
        <v>197</v>
      </c>
      <c r="F8" s="4">
        <v>83</v>
      </c>
      <c r="G8" s="4">
        <v>0.9</v>
      </c>
    </row>
    <row r="9" spans="1:7" ht="18" x14ac:dyDescent="0.35">
      <c r="A9" s="4" t="s">
        <v>12</v>
      </c>
      <c r="B9" s="4">
        <v>8.3199999999999996E-2</v>
      </c>
      <c r="C9" s="4">
        <v>1.3100000000000001E-2</v>
      </c>
      <c r="D9" s="4">
        <v>0.52</v>
      </c>
      <c r="E9" s="4">
        <v>251</v>
      </c>
      <c r="F9" s="4">
        <v>90</v>
      </c>
      <c r="G9" s="4">
        <v>0.84</v>
      </c>
    </row>
    <row r="10" spans="1:7" ht="18" x14ac:dyDescent="0.35">
      <c r="A10" s="4" t="s">
        <v>23</v>
      </c>
      <c r="B10" s="4">
        <v>8.48E-2</v>
      </c>
      <c r="C10" s="4">
        <v>1.328E-2</v>
      </c>
      <c r="D10" s="4">
        <v>0.51</v>
      </c>
      <c r="E10" s="4">
        <v>318</v>
      </c>
      <c r="F10" s="4">
        <v>105</v>
      </c>
      <c r="G10" s="4">
        <v>0.79</v>
      </c>
    </row>
    <row r="11" spans="1:7" ht="18" x14ac:dyDescent="0.35">
      <c r="A11" s="4" t="s">
        <v>24</v>
      </c>
      <c r="B11" s="4">
        <v>8.5099999999999995E-2</v>
      </c>
      <c r="C11" s="4">
        <v>1.346E-2</v>
      </c>
      <c r="D11" s="4">
        <v>0.5</v>
      </c>
      <c r="E11" s="4">
        <v>434</v>
      </c>
      <c r="F11" s="4">
        <v>115</v>
      </c>
      <c r="G11" s="4">
        <v>0.68</v>
      </c>
    </row>
    <row r="12" spans="1:7" ht="18" x14ac:dyDescent="0.35">
      <c r="C12" s="4">
        <v>1.3180000000000001E-2</v>
      </c>
      <c r="F12" s="4">
        <v>119</v>
      </c>
      <c r="G12" s="4">
        <v>0.53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85B6C-5E0B-F941-A09E-F1FCEBF822C1}">
  <dimension ref="A1:G12"/>
  <sheetViews>
    <sheetView workbookViewId="0">
      <selection activeCell="E11" sqref="E11"/>
    </sheetView>
  </sheetViews>
  <sheetFormatPr defaultColWidth="11.19921875" defaultRowHeight="15.6" x14ac:dyDescent="0.3"/>
  <cols>
    <col min="1" max="1" width="27.69921875" bestFit="1" customWidth="1"/>
    <col min="5" max="5" width="32.296875" bestFit="1" customWidth="1"/>
    <col min="6" max="6" width="11.69921875" bestFit="1" customWidth="1"/>
    <col min="7" max="7" width="16.69921875" bestFit="1" customWidth="1"/>
  </cols>
  <sheetData>
    <row r="1" spans="1:7" ht="18" x14ac:dyDescent="0.35">
      <c r="A1" s="4"/>
      <c r="B1" s="4" t="s">
        <v>13</v>
      </c>
      <c r="C1" s="4" t="s">
        <v>2</v>
      </c>
      <c r="D1" s="4" t="s">
        <v>25</v>
      </c>
      <c r="E1" s="4" t="s">
        <v>5</v>
      </c>
      <c r="F1" s="4" t="s">
        <v>6</v>
      </c>
      <c r="G1" s="4" t="s">
        <v>7</v>
      </c>
    </row>
    <row r="2" spans="1:7" ht="18" x14ac:dyDescent="0.35">
      <c r="A2" s="4" t="s">
        <v>3</v>
      </c>
      <c r="B2" s="4">
        <v>5.9299999999999999E-2</v>
      </c>
      <c r="C2" s="4">
        <v>6.1000000000000004E-3</v>
      </c>
      <c r="D2" s="4">
        <v>0.66</v>
      </c>
      <c r="E2" s="4"/>
      <c r="F2" s="4"/>
      <c r="G2" s="4"/>
    </row>
    <row r="3" spans="1:7" ht="18" x14ac:dyDescent="0.35">
      <c r="A3" s="4" t="s">
        <v>4</v>
      </c>
      <c r="B3" s="4">
        <v>5.3900000000000003E-2</v>
      </c>
      <c r="C3" s="4">
        <v>4.9699999999999996E-3</v>
      </c>
      <c r="D3" s="4">
        <v>0.74</v>
      </c>
      <c r="E3" s="4"/>
      <c r="F3" s="4"/>
      <c r="G3" s="4"/>
    </row>
    <row r="4" spans="1:7" ht="18" x14ac:dyDescent="0.35">
      <c r="A4" s="4" t="s">
        <v>0</v>
      </c>
      <c r="B4" s="4">
        <v>5.4899999999999997E-2</v>
      </c>
      <c r="C4" s="6">
        <v>5.1599999999999997E-3</v>
      </c>
      <c r="D4" s="6">
        <v>0.72</v>
      </c>
      <c r="E4" s="7"/>
      <c r="F4" s="4"/>
      <c r="G4" s="4"/>
    </row>
    <row r="5" spans="1:7" ht="18" x14ac:dyDescent="0.35">
      <c r="A5" s="4" t="s">
        <v>1</v>
      </c>
      <c r="B5" s="4">
        <v>5.4699999999999999E-2</v>
      </c>
      <c r="C5" s="6">
        <v>5.1500000000000001E-3</v>
      </c>
      <c r="D5" s="6">
        <v>0.72</v>
      </c>
      <c r="E5" s="7"/>
      <c r="F5" s="4"/>
      <c r="G5" s="4"/>
    </row>
    <row r="6" spans="1:7" ht="18" x14ac:dyDescent="0.35">
      <c r="A6" s="4" t="s">
        <v>9</v>
      </c>
      <c r="B6" s="4">
        <v>5.7099999999999998E-2</v>
      </c>
      <c r="C6" s="4">
        <v>5.6800000000000002E-3</v>
      </c>
      <c r="D6" s="4">
        <v>0.69</v>
      </c>
      <c r="E6" s="4">
        <v>122</v>
      </c>
      <c r="F6" s="4">
        <v>78</v>
      </c>
      <c r="G6" s="4">
        <v>0.96</v>
      </c>
    </row>
    <row r="7" spans="1:7" ht="18" x14ac:dyDescent="0.35">
      <c r="A7" s="4" t="s">
        <v>10</v>
      </c>
      <c r="B7" s="4">
        <v>5.5899999999999998E-2</v>
      </c>
      <c r="C7" s="4">
        <v>5.4400000000000004E-3</v>
      </c>
      <c r="D7" s="4">
        <v>0.7</v>
      </c>
      <c r="E7" s="4">
        <v>162</v>
      </c>
      <c r="F7" s="4">
        <v>101</v>
      </c>
      <c r="G7" s="4">
        <v>0.89</v>
      </c>
    </row>
    <row r="8" spans="1:7" ht="18" x14ac:dyDescent="0.35">
      <c r="A8" s="4" t="s">
        <v>11</v>
      </c>
      <c r="B8" s="4">
        <v>5.4199999999999998E-2</v>
      </c>
      <c r="C8" s="4">
        <v>5.1599999999999997E-3</v>
      </c>
      <c r="D8" s="4">
        <v>0.72</v>
      </c>
      <c r="E8" s="4">
        <v>203</v>
      </c>
      <c r="F8" s="4">
        <v>117</v>
      </c>
      <c r="G8" s="4">
        <v>0.97</v>
      </c>
    </row>
    <row r="9" spans="1:7" ht="18" x14ac:dyDescent="0.35">
      <c r="A9" s="4" t="s">
        <v>12</v>
      </c>
      <c r="B9" s="4">
        <v>5.4100000000000002E-2</v>
      </c>
      <c r="C9" s="4">
        <v>5.1200000000000004E-3</v>
      </c>
      <c r="D9" s="4">
        <v>0.72</v>
      </c>
      <c r="E9" s="4">
        <v>243</v>
      </c>
      <c r="F9" s="4">
        <v>126</v>
      </c>
      <c r="G9" s="4">
        <v>0.88</v>
      </c>
    </row>
    <row r="10" spans="1:7" ht="18" x14ac:dyDescent="0.35">
      <c r="A10" s="4" t="s">
        <v>23</v>
      </c>
      <c r="B10" s="4">
        <v>5.4399999999999997E-2</v>
      </c>
      <c r="C10" s="4">
        <v>5.11E-3</v>
      </c>
      <c r="D10" s="4">
        <v>0.73</v>
      </c>
      <c r="E10" s="4">
        <v>326</v>
      </c>
      <c r="F10" s="4">
        <v>136</v>
      </c>
      <c r="G10" s="4">
        <v>0.83</v>
      </c>
    </row>
    <row r="11" spans="1:7" ht="18" x14ac:dyDescent="0.35">
      <c r="A11" s="4" t="s">
        <v>24</v>
      </c>
      <c r="B11" s="5">
        <v>5.3900000000000003E-2</v>
      </c>
      <c r="C11" s="5">
        <v>4.9699999999999996E-3</v>
      </c>
      <c r="D11" s="5">
        <v>0.74</v>
      </c>
      <c r="E11" s="4">
        <v>439</v>
      </c>
      <c r="F11" s="4">
        <v>152</v>
      </c>
      <c r="G11" s="4">
        <v>0.74</v>
      </c>
    </row>
    <row r="12" spans="1:7" ht="18" x14ac:dyDescent="0.35">
      <c r="C12" s="4">
        <v>5.1700000000000001E-3</v>
      </c>
      <c r="F12" s="4">
        <v>170</v>
      </c>
      <c r="G12" s="4">
        <v>0.57999999999999996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6B3A-E695-C74D-9498-FD6E2D2CA93D}">
  <dimension ref="A1:G12"/>
  <sheetViews>
    <sheetView workbookViewId="0">
      <selection activeCell="E11" sqref="E11"/>
    </sheetView>
  </sheetViews>
  <sheetFormatPr defaultColWidth="11.19921875" defaultRowHeight="15.6" x14ac:dyDescent="0.3"/>
  <cols>
    <col min="1" max="1" width="27.69921875" bestFit="1" customWidth="1"/>
    <col min="5" max="5" width="32.296875" bestFit="1" customWidth="1"/>
    <col min="6" max="6" width="11.69921875" bestFit="1" customWidth="1"/>
    <col min="7" max="7" width="16.69921875" bestFit="1" customWidth="1"/>
  </cols>
  <sheetData>
    <row r="1" spans="1:7" ht="18" x14ac:dyDescent="0.35">
      <c r="A1" s="4"/>
      <c r="B1" s="4" t="s">
        <v>13</v>
      </c>
      <c r="C1" s="4" t="s">
        <v>2</v>
      </c>
      <c r="D1" s="4" t="s">
        <v>25</v>
      </c>
      <c r="E1" s="4" t="s">
        <v>5</v>
      </c>
      <c r="F1" s="4" t="s">
        <v>6</v>
      </c>
      <c r="G1" s="4" t="s">
        <v>7</v>
      </c>
    </row>
    <row r="2" spans="1:7" ht="18" x14ac:dyDescent="0.35">
      <c r="A2" s="4" t="s">
        <v>3</v>
      </c>
      <c r="B2" s="4">
        <v>6.2700000000000006E-2</v>
      </c>
      <c r="C2" s="4">
        <v>7.0299999999999998E-3</v>
      </c>
      <c r="D2" s="4">
        <v>0.54</v>
      </c>
      <c r="E2" s="4"/>
      <c r="F2" s="4"/>
      <c r="G2" s="4"/>
    </row>
    <row r="3" spans="1:7" ht="18" x14ac:dyDescent="0.35">
      <c r="A3" s="4" t="s">
        <v>4</v>
      </c>
      <c r="B3" s="4">
        <v>5.91E-2</v>
      </c>
      <c r="C3" s="4">
        <v>6.2399999999999999E-3</v>
      </c>
      <c r="D3" s="4">
        <v>0.61</v>
      </c>
      <c r="E3" s="4"/>
      <c r="F3" s="4"/>
      <c r="G3" s="4"/>
    </row>
    <row r="4" spans="1:7" ht="18" x14ac:dyDescent="0.35">
      <c r="A4" s="4" t="s">
        <v>0</v>
      </c>
      <c r="B4" s="4">
        <v>5.96E-2</v>
      </c>
      <c r="C4" s="4">
        <v>6.4700000000000001E-3</v>
      </c>
      <c r="D4" s="4">
        <v>0.59</v>
      </c>
      <c r="E4" s="7"/>
      <c r="F4" s="4"/>
      <c r="G4" s="4"/>
    </row>
    <row r="5" spans="1:7" ht="18" x14ac:dyDescent="0.35">
      <c r="A5" s="4" t="s">
        <v>1</v>
      </c>
      <c r="B5" s="4">
        <v>5.9400000000000001E-2</v>
      </c>
      <c r="C5" s="6">
        <v>6.4400000000000004E-3</v>
      </c>
      <c r="D5" s="6">
        <v>0.59</v>
      </c>
      <c r="E5" s="7"/>
      <c r="F5" s="4"/>
      <c r="G5" s="4"/>
    </row>
    <row r="6" spans="1:7" ht="18" x14ac:dyDescent="0.35">
      <c r="A6" s="4" t="s">
        <v>9</v>
      </c>
      <c r="B6" s="5">
        <v>5.91E-2</v>
      </c>
      <c r="C6" s="5">
        <v>6.2399999999999999E-3</v>
      </c>
      <c r="D6" s="5">
        <v>0.61</v>
      </c>
      <c r="E6" s="4">
        <v>123</v>
      </c>
      <c r="F6" s="4">
        <v>83</v>
      </c>
      <c r="G6" s="4">
        <v>1</v>
      </c>
    </row>
    <row r="7" spans="1:7" ht="18" x14ac:dyDescent="0.35">
      <c r="A7" s="4" t="s">
        <v>10</v>
      </c>
      <c r="B7" s="4">
        <v>6.0900000000000003E-2</v>
      </c>
      <c r="C7" s="4">
        <v>6.5700000000000003E-3</v>
      </c>
      <c r="D7" s="4">
        <v>0.57999999999999996</v>
      </c>
      <c r="E7" s="4">
        <v>161</v>
      </c>
      <c r="F7" s="4">
        <v>95</v>
      </c>
      <c r="G7" s="4">
        <v>0.93</v>
      </c>
    </row>
    <row r="8" spans="1:7" ht="18" x14ac:dyDescent="0.35">
      <c r="A8" s="4" t="s">
        <v>11</v>
      </c>
      <c r="B8" s="4">
        <v>6.08E-2</v>
      </c>
      <c r="C8" s="4">
        <v>6.4700000000000001E-3</v>
      </c>
      <c r="D8" s="4">
        <v>0.59</v>
      </c>
      <c r="E8" s="4">
        <v>204</v>
      </c>
      <c r="F8" s="4">
        <v>104</v>
      </c>
      <c r="G8" s="4">
        <v>0.89</v>
      </c>
    </row>
    <row r="9" spans="1:7" ht="18" x14ac:dyDescent="0.35">
      <c r="A9" s="4" t="s">
        <v>12</v>
      </c>
      <c r="B9" s="4">
        <v>6.08E-2</v>
      </c>
      <c r="C9" s="4">
        <v>6.5700000000000003E-3</v>
      </c>
      <c r="D9" s="4">
        <v>0.57999999999999996</v>
      </c>
      <c r="E9" s="4">
        <v>251</v>
      </c>
      <c r="F9" s="4">
        <v>112</v>
      </c>
      <c r="G9" s="4">
        <v>0.81</v>
      </c>
    </row>
    <row r="10" spans="1:7" ht="18" x14ac:dyDescent="0.35">
      <c r="A10" s="4" t="s">
        <v>23</v>
      </c>
      <c r="B10" s="4">
        <v>6.0299999999999999E-2</v>
      </c>
      <c r="C10" s="4">
        <v>6.4900000000000001E-3</v>
      </c>
      <c r="D10" s="4">
        <v>0.59</v>
      </c>
      <c r="E10" s="4">
        <v>322</v>
      </c>
      <c r="F10" s="4">
        <v>120</v>
      </c>
      <c r="G10" s="4">
        <v>0.81</v>
      </c>
    </row>
    <row r="11" spans="1:7" ht="18" x14ac:dyDescent="0.35">
      <c r="A11" s="4" t="s">
        <v>24</v>
      </c>
      <c r="B11" s="4">
        <v>6.1899999999999997E-2</v>
      </c>
      <c r="C11" s="4">
        <v>6.6899999999999998E-3</v>
      </c>
      <c r="D11" s="4">
        <v>0.56999999999999995</v>
      </c>
      <c r="E11" s="4">
        <v>441</v>
      </c>
      <c r="F11" s="4">
        <v>144</v>
      </c>
      <c r="G11" s="4">
        <v>0.75</v>
      </c>
    </row>
    <row r="12" spans="1:7" ht="18" x14ac:dyDescent="0.35">
      <c r="C12" s="4">
        <v>6.5199999999999998E-3</v>
      </c>
      <c r="F12" s="4">
        <v>136</v>
      </c>
      <c r="G12" s="4">
        <v>0.54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475DE-3159-AA4D-8FD3-05043C32875E}">
  <dimension ref="A1:O33"/>
  <sheetViews>
    <sheetView tabSelected="1" topLeftCell="I1" workbookViewId="0">
      <selection activeCell="M13" sqref="M13"/>
    </sheetView>
  </sheetViews>
  <sheetFormatPr defaultColWidth="10.796875" defaultRowHeight="15.6" x14ac:dyDescent="0.3"/>
  <cols>
    <col min="1" max="9" width="10.796875" style="14"/>
    <col min="10" max="10" width="22.5" style="14" bestFit="1" customWidth="1"/>
    <col min="11" max="11" width="22.19921875" style="14" bestFit="1" customWidth="1"/>
    <col min="12" max="12" width="20.796875" style="14" bestFit="1" customWidth="1"/>
    <col min="13" max="13" width="20.5" style="14" bestFit="1" customWidth="1"/>
    <col min="14" max="14" width="18.19921875" style="14" bestFit="1" customWidth="1"/>
    <col min="15" max="15" width="16.69921875" style="14" bestFit="1" customWidth="1"/>
    <col min="16" max="16384" width="10.796875" style="14"/>
  </cols>
  <sheetData>
    <row r="1" spans="1:15" ht="18" x14ac:dyDescent="0.35">
      <c r="A1" s="13" t="s">
        <v>26</v>
      </c>
      <c r="B1" s="13"/>
      <c r="C1" s="13"/>
      <c r="D1" s="13"/>
      <c r="E1" s="13"/>
      <c r="F1" s="13"/>
      <c r="G1" s="13" t="s">
        <v>2</v>
      </c>
      <c r="H1" s="13" t="s">
        <v>14</v>
      </c>
      <c r="I1" s="13"/>
      <c r="J1" s="13" t="s">
        <v>21</v>
      </c>
      <c r="K1" s="13" t="s">
        <v>27</v>
      </c>
      <c r="L1" s="13" t="s">
        <v>22</v>
      </c>
      <c r="M1" s="13" t="s">
        <v>28</v>
      </c>
      <c r="N1" s="13"/>
      <c r="O1" s="13"/>
    </row>
    <row r="2" spans="1:15" ht="18" x14ac:dyDescent="0.35">
      <c r="A2" s="12" t="s">
        <v>15</v>
      </c>
      <c r="B2" s="12">
        <v>1.1299999999999999E-2</v>
      </c>
      <c r="C2" s="12">
        <v>1.081E-2</v>
      </c>
      <c r="D2" s="12">
        <v>1.1350000000000001E-2</v>
      </c>
      <c r="E2" s="12">
        <v>1.072E-2</v>
      </c>
      <c r="F2" s="12">
        <v>1.1429999999999999E-2</v>
      </c>
      <c r="G2" s="15">
        <f>AVERAGE(0.0113, 0.01081, 0.01135, 0.01072, 0.01143)</f>
        <v>1.1121999999999998E-2</v>
      </c>
      <c r="H2" s="15">
        <f>STDEV(0.0113, 0.01081, 0.01135, 0.01072, 0.01143)</f>
        <v>3.3071135450721945E-4</v>
      </c>
      <c r="I2" s="12"/>
      <c r="J2" s="11">
        <v>2.99</v>
      </c>
      <c r="K2" s="12">
        <f>_xlfn.T.TEST(B2:F2,B8:F8,2,1)</f>
        <v>4.0056115395643167E-2</v>
      </c>
      <c r="L2" s="12">
        <v>3.31</v>
      </c>
      <c r="M2" s="12">
        <f>_xlfn.T.TEST(B2:F2,B9:F9,2,1)</f>
        <v>2.9542622948097418E-2</v>
      </c>
      <c r="N2" s="12"/>
      <c r="O2" s="12"/>
    </row>
    <row r="3" spans="1:15" ht="18" x14ac:dyDescent="0.35">
      <c r="A3" s="12" t="s">
        <v>16</v>
      </c>
      <c r="B3" s="12">
        <v>1.142E-2</v>
      </c>
      <c r="C3" s="12">
        <v>1.0800000000000001E-2</v>
      </c>
      <c r="D3" s="12">
        <v>1.1220000000000001E-2</v>
      </c>
      <c r="E3" s="12">
        <v>1.077E-2</v>
      </c>
      <c r="F3" s="12">
        <v>1.154E-2</v>
      </c>
      <c r="G3" s="15">
        <f>AVERAGE(B3:F3)</f>
        <v>1.115E-2</v>
      </c>
      <c r="H3" s="15">
        <f>STDEV(B3:F3)</f>
        <v>3.5242020373412169E-4</v>
      </c>
      <c r="I3" s="12"/>
      <c r="J3" s="12">
        <v>2.2400000000000002</v>
      </c>
      <c r="K3" s="12">
        <f>_xlfn.T.TEST(B3:F3,B8:F8,2,1)</f>
        <v>2.9281526853114352E-2</v>
      </c>
      <c r="L3" s="12">
        <v>3.82</v>
      </c>
      <c r="M3" s="12">
        <f>_xlfn.T.TEST(B3:F3, B9:F9,2,1)</f>
        <v>1.8758627982120663E-2</v>
      </c>
      <c r="N3" s="12"/>
      <c r="O3" s="12"/>
    </row>
    <row r="4" spans="1:15" ht="18" x14ac:dyDescent="0.35">
      <c r="A4" s="12" t="s">
        <v>17</v>
      </c>
      <c r="B4" s="12">
        <v>1.108E-2</v>
      </c>
      <c r="C4" s="12">
        <v>1.089E-2</v>
      </c>
      <c r="D4" s="12">
        <v>1.141E-2</v>
      </c>
      <c r="E4" s="12">
        <v>1.078E-2</v>
      </c>
      <c r="F4" s="12">
        <v>1.1690000000000001E-2</v>
      </c>
      <c r="G4" s="15">
        <f>AVERAGE(0.01108, 0.01089, 0.01141, 0.01078, 0.01169)</f>
        <v>1.1169999999999999E-2</v>
      </c>
      <c r="H4" s="15">
        <f>STDEV(0.01108, 0.01089, 0.01141, 0.01078, 0.01169)</f>
        <v>3.7636418533117653E-4</v>
      </c>
      <c r="I4" s="12"/>
      <c r="J4" s="12">
        <v>4.0129999999999999</v>
      </c>
      <c r="K4" s="12">
        <f>_xlfn.T.TEST(B4:F4,B8:F8,2,1)</f>
        <v>1.5952392062740656E-2</v>
      </c>
      <c r="L4" s="12">
        <v>4.25</v>
      </c>
      <c r="M4" s="12">
        <f>_xlfn.T.TEST(B4:F4, B9:F9,2,1)</f>
        <v>1.3153090870264178E-2</v>
      </c>
      <c r="N4" s="12"/>
      <c r="O4" s="12"/>
    </row>
    <row r="5" spans="1:15" ht="18" x14ac:dyDescent="0.35">
      <c r="A5" s="12" t="s">
        <v>18</v>
      </c>
      <c r="B5" s="12">
        <v>1.1180000000000001E-2</v>
      </c>
      <c r="C5" s="12">
        <v>1.0789999999999999E-2</v>
      </c>
      <c r="D5" s="12">
        <v>1.102E-2</v>
      </c>
      <c r="E5" s="12">
        <v>1.0670000000000001E-2</v>
      </c>
      <c r="F5" s="12">
        <v>1.1679999999999999E-2</v>
      </c>
      <c r="G5" s="15">
        <f>AVERAGE(0.01118, 0.01079, 0.01102, 0.01067, 0.01168)</f>
        <v>1.1068E-2</v>
      </c>
      <c r="H5" s="15">
        <f>STDEV(0.01118, 0.01079, 0.01102, 0.01067, 0.01168)</f>
        <v>3.953100049328373E-4</v>
      </c>
      <c r="I5" s="12"/>
      <c r="J5" s="12">
        <v>3.37</v>
      </c>
      <c r="K5" s="12">
        <f>_xlfn.T.TEST(B5:F5,B8:F8,2,1)</f>
        <v>2.7994602580324348E-2</v>
      </c>
      <c r="L5" s="12">
        <v>4.22</v>
      </c>
      <c r="M5" s="12">
        <f>_xlfn.T.TEST(B5:F5,B9:F9,2,1)</f>
        <v>1.3390564453446753E-2</v>
      </c>
      <c r="N5" s="12"/>
      <c r="O5" s="12"/>
    </row>
    <row r="6" spans="1:15" ht="18" x14ac:dyDescent="0.35">
      <c r="A6" s="12" t="s">
        <v>19</v>
      </c>
      <c r="B6" s="12">
        <v>1.098E-2</v>
      </c>
      <c r="C6" s="12">
        <v>1.0970000000000001E-2</v>
      </c>
      <c r="D6" s="12">
        <v>1.09E-2</v>
      </c>
      <c r="E6" s="12">
        <v>1.056E-2</v>
      </c>
      <c r="F6" s="12">
        <v>1.119E-2</v>
      </c>
      <c r="G6" s="15">
        <f>AVERAGE(0.01098, 0.01097, 0.0109, 0.01056, 0.01119)</f>
        <v>1.0920000000000001E-2</v>
      </c>
      <c r="H6" s="15">
        <f>STDEV(0.01098, 0.01097, 0.0109, 0.01056, 0.01119)</f>
        <v>2.2858258901324938E-4</v>
      </c>
      <c r="I6" s="12"/>
      <c r="J6" s="12">
        <v>0.95</v>
      </c>
      <c r="K6" s="12">
        <f>_xlfn.T.TEST(B6:F6,B8:F8,2,1)</f>
        <v>0.39611860822964196</v>
      </c>
      <c r="L6" s="12">
        <v>1.31</v>
      </c>
      <c r="M6" s="12">
        <f>_xlfn.T.TEST(B6:F6,B9:F9,2,1)</f>
        <v>0.26027854643306958</v>
      </c>
      <c r="N6" s="12"/>
      <c r="O6" s="12"/>
    </row>
    <row r="7" spans="1:15" ht="18" x14ac:dyDescent="0.35">
      <c r="A7" s="12" t="s">
        <v>20</v>
      </c>
      <c r="B7" s="12">
        <v>1.1270000000000001E-2</v>
      </c>
      <c r="C7" s="12">
        <v>1.0970000000000001E-2</v>
      </c>
      <c r="D7" s="12">
        <v>1.128E-2</v>
      </c>
      <c r="E7" s="12">
        <v>1.0460000000000001E-2</v>
      </c>
      <c r="F7" s="12">
        <v>1.1379999999999999E-2</v>
      </c>
      <c r="G7" s="15">
        <f>AVERAGE(0.01127, 0.01097, 0.01128, 0.01046, 0.01138)</f>
        <v>1.1072000000000002E-2</v>
      </c>
      <c r="H7" s="15">
        <f>STDEV(0.01127, 0.01097, 0.01128, 0.01046, 0.01138)</f>
        <v>3.7492665949489346E-4</v>
      </c>
      <c r="I7" s="12"/>
      <c r="J7" s="12">
        <v>3.47</v>
      </c>
      <c r="K7" s="12">
        <f>_xlfn.T.TEST(B7:F7,B8:F8,2,1)</f>
        <v>2.5500072907171899E-2</v>
      </c>
      <c r="L7" s="12">
        <v>3.68</v>
      </c>
      <c r="M7" s="12">
        <f>_xlfn.T.TEST(B7:F7,B9:F9,2,1)</f>
        <v>2.1260746902662147E-2</v>
      </c>
      <c r="N7" s="12"/>
      <c r="O7" s="12"/>
    </row>
    <row r="8" spans="1:15" ht="18" x14ac:dyDescent="0.35">
      <c r="A8" s="12" t="s">
        <v>0</v>
      </c>
      <c r="B8" s="12">
        <v>1.091E-2</v>
      </c>
      <c r="C8" s="12">
        <v>1.0749999999999999E-2</v>
      </c>
      <c r="D8" s="12">
        <v>1.09E-2</v>
      </c>
      <c r="E8" s="12">
        <v>1.0240000000000001E-2</v>
      </c>
      <c r="F8" s="12">
        <v>1.1379999999999999E-2</v>
      </c>
      <c r="G8" s="15">
        <f>AVERAGE(0.01091, 0.01075, 0.0109, 0.01024, 0.01138)</f>
        <v>1.0836E-2</v>
      </c>
      <c r="H8" s="15">
        <f>STDEV(0.01091, 0.01075, 0.0109, 0.01024, 0.01138)</f>
        <v>4.0869303884455828E-4</v>
      </c>
      <c r="I8" s="12"/>
      <c r="J8" s="12"/>
      <c r="K8" s="12"/>
      <c r="L8" s="12"/>
      <c r="M8" s="12"/>
      <c r="N8" s="12"/>
      <c r="O8" s="12"/>
    </row>
    <row r="9" spans="1:15" ht="18" x14ac:dyDescent="0.35">
      <c r="A9" s="12" t="s">
        <v>1</v>
      </c>
      <c r="B9" s="12">
        <v>1.09E-2</v>
      </c>
      <c r="C9" s="12">
        <v>1.072E-2</v>
      </c>
      <c r="D9" s="12">
        <v>1.0840000000000001E-2</v>
      </c>
      <c r="E9" s="12">
        <v>1.025E-2</v>
      </c>
      <c r="F9" s="12">
        <v>1.1350000000000001E-2</v>
      </c>
      <c r="G9" s="15">
        <f>AVERAGE(0.0109, 0.01072, 0.01084, 0.01025, 0.01135)</f>
        <v>1.0812E-2</v>
      </c>
      <c r="H9" s="15">
        <f>STDEV(0.0109, 0.01072, 0.01084, 0.01025, 0.01135)</f>
        <v>3.944236301237542E-4</v>
      </c>
      <c r="I9" s="12"/>
      <c r="J9" s="12"/>
      <c r="K9" s="12"/>
      <c r="L9" s="12"/>
      <c r="M9" s="12"/>
      <c r="N9" s="12"/>
      <c r="O9" s="12"/>
    </row>
    <row r="10" spans="1:15" ht="18" x14ac:dyDescent="0.3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5" ht="18" x14ac:dyDescent="0.3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 ht="18" x14ac:dyDescent="0.3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5" ht="18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5" ht="18" x14ac:dyDescent="0.3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5" ht="18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18" x14ac:dyDescent="0.3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18" x14ac:dyDescent="0.3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20" spans="1:15" x14ac:dyDescent="0.3">
      <c r="A20"/>
      <c r="B20"/>
      <c r="C20"/>
    </row>
    <row r="21" spans="1:15" ht="16.2" thickBot="1" x14ac:dyDescent="0.35">
      <c r="A21"/>
      <c r="B21"/>
      <c r="C21"/>
    </row>
    <row r="22" spans="1:15" x14ac:dyDescent="0.3">
      <c r="A22" s="2"/>
      <c r="B22" s="2"/>
      <c r="C22" s="2"/>
    </row>
    <row r="23" spans="1:15" x14ac:dyDescent="0.3">
      <c r="A23"/>
      <c r="B23"/>
      <c r="C23"/>
    </row>
    <row r="24" spans="1:15" x14ac:dyDescent="0.3">
      <c r="A24"/>
      <c r="B24"/>
      <c r="C24"/>
    </row>
    <row r="25" spans="1:15" x14ac:dyDescent="0.3">
      <c r="A25"/>
      <c r="B25"/>
      <c r="C25"/>
    </row>
    <row r="26" spans="1:15" x14ac:dyDescent="0.3">
      <c r="A26"/>
      <c r="B26"/>
      <c r="C26"/>
    </row>
    <row r="27" spans="1:15" x14ac:dyDescent="0.3">
      <c r="A27"/>
      <c r="B27"/>
      <c r="C27"/>
    </row>
    <row r="28" spans="1:15" x14ac:dyDescent="0.3">
      <c r="A28"/>
      <c r="B28"/>
      <c r="C28"/>
    </row>
    <row r="29" spans="1:15" x14ac:dyDescent="0.3">
      <c r="A29"/>
      <c r="B29"/>
      <c r="C29"/>
    </row>
    <row r="30" spans="1:15" x14ac:dyDescent="0.3">
      <c r="A30"/>
      <c r="B30"/>
      <c r="C30"/>
    </row>
    <row r="31" spans="1:15" x14ac:dyDescent="0.3">
      <c r="A31"/>
      <c r="B31"/>
      <c r="C31"/>
    </row>
    <row r="32" spans="1:15" x14ac:dyDescent="0.3">
      <c r="A32"/>
      <c r="B32"/>
      <c r="C32"/>
    </row>
    <row r="33" spans="1:3" ht="16.2" thickBot="1" x14ac:dyDescent="0.35">
      <c r="A33" s="1"/>
      <c r="B33" s="1"/>
      <c r="C33" s="1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BF82-16C1-024D-8021-7C1671310FB0}">
  <dimension ref="A1:O33"/>
  <sheetViews>
    <sheetView workbookViewId="0">
      <selection activeCell="H7" sqref="H7"/>
    </sheetView>
  </sheetViews>
  <sheetFormatPr defaultColWidth="11.19921875" defaultRowHeight="15.6" x14ac:dyDescent="0.3"/>
  <cols>
    <col min="10" max="10" width="22.5" bestFit="1" customWidth="1"/>
    <col min="11" max="11" width="22.19921875" bestFit="1" customWidth="1"/>
    <col min="12" max="12" width="20.796875" bestFit="1" customWidth="1"/>
    <col min="13" max="13" width="20.5" bestFit="1" customWidth="1"/>
  </cols>
  <sheetData>
    <row r="1" spans="1:15" ht="18" x14ac:dyDescent="0.35">
      <c r="A1" s="13" t="s">
        <v>26</v>
      </c>
      <c r="B1" s="13"/>
      <c r="C1" s="13"/>
      <c r="D1" s="13"/>
      <c r="E1" s="13"/>
      <c r="F1" s="13"/>
      <c r="G1" s="13" t="s">
        <v>2</v>
      </c>
      <c r="H1" s="13" t="s">
        <v>14</v>
      </c>
      <c r="I1" s="13"/>
      <c r="J1" s="13" t="s">
        <v>21</v>
      </c>
      <c r="K1" s="13" t="s">
        <v>27</v>
      </c>
      <c r="L1" s="13" t="s">
        <v>22</v>
      </c>
      <c r="M1" s="13" t="s">
        <v>28</v>
      </c>
      <c r="N1" s="13"/>
      <c r="O1" s="13"/>
    </row>
    <row r="2" spans="1:15" ht="18" x14ac:dyDescent="0.35">
      <c r="A2" s="12" t="s">
        <v>15</v>
      </c>
      <c r="B2" s="12">
        <v>7.1000000000000004E-3</v>
      </c>
      <c r="C2" s="12">
        <v>6.2899999999999996E-3</v>
      </c>
      <c r="D2" s="12">
        <v>6.8300000000000001E-3</v>
      </c>
      <c r="E2" s="12">
        <v>7.0299999999999998E-3</v>
      </c>
      <c r="F2" s="12">
        <v>6.0000000000000001E-3</v>
      </c>
      <c r="G2" s="15">
        <f t="shared" ref="G2:G9" si="0">AVERAGE(B2:F2)</f>
        <v>6.6499999999999988E-3</v>
      </c>
      <c r="H2" s="15">
        <f>STDEV(B2:F2)</f>
        <v>4.8254533465779163E-4</v>
      </c>
      <c r="I2" s="12"/>
      <c r="J2">
        <v>0.65</v>
      </c>
      <c r="K2" s="12">
        <f>_xlfn.T.TEST(B2:F2,B8:F8,2,1)</f>
        <v>0.55203391066678309</v>
      </c>
      <c r="L2" s="12">
        <v>1</v>
      </c>
      <c r="M2" s="12">
        <f>_xlfn.T.TEST(B2:F2,B9:F9,2,1)</f>
        <v>0.37227406703130017</v>
      </c>
      <c r="N2" s="12"/>
      <c r="O2" s="12"/>
    </row>
    <row r="3" spans="1:15" ht="18" x14ac:dyDescent="0.35">
      <c r="A3" s="12" t="s">
        <v>16</v>
      </c>
      <c r="B3">
        <v>7.0899999999999999E-3</v>
      </c>
      <c r="C3">
        <v>6.3800000000000003E-3</v>
      </c>
      <c r="D3">
        <v>6.8100000000000001E-3</v>
      </c>
      <c r="E3">
        <v>7.0600000000000003E-3</v>
      </c>
      <c r="F3" s="12">
        <v>5.96E-3</v>
      </c>
      <c r="G3" s="15">
        <f t="shared" si="0"/>
        <v>6.6599999999999993E-3</v>
      </c>
      <c r="H3" s="15">
        <f t="shared" ref="H3:H9" si="1">STDEV(B3:F3)</f>
        <v>4.836837809974612E-4</v>
      </c>
      <c r="I3" s="12"/>
      <c r="J3">
        <v>0.97</v>
      </c>
      <c r="K3" s="12">
        <f>_xlfn.T.TEST(B3:F3,B8:F8,2,1)</f>
        <v>0.38743673468004292</v>
      </c>
      <c r="L3" s="12">
        <v>1.39</v>
      </c>
      <c r="M3" s="12">
        <f>_xlfn.T.TEST(B3:F3, B9:F9,2,1)</f>
        <v>0.23606604024011638</v>
      </c>
      <c r="N3" s="12"/>
      <c r="O3" s="12"/>
    </row>
    <row r="4" spans="1:15" ht="18" x14ac:dyDescent="0.35">
      <c r="A4" s="12" t="s">
        <v>17</v>
      </c>
      <c r="B4" s="12">
        <v>7.0000000000000001E-3</v>
      </c>
      <c r="C4" s="12">
        <v>6.4200000000000004E-3</v>
      </c>
      <c r="D4" s="12">
        <v>6.7299999999999999E-3</v>
      </c>
      <c r="E4" s="12">
        <v>7.0499999999999998E-3</v>
      </c>
      <c r="F4" s="12">
        <v>5.9100000000000003E-3</v>
      </c>
      <c r="G4" s="15">
        <f t="shared" si="0"/>
        <v>6.6220000000000003E-3</v>
      </c>
      <c r="H4" s="15">
        <f t="shared" si="1"/>
        <v>4.7049973432511079E-4</v>
      </c>
      <c r="I4" s="12"/>
      <c r="J4">
        <v>0.18</v>
      </c>
      <c r="K4" s="12">
        <f>_xlfn.T.TEST(B4:F4,B8:F8,2,1)</f>
        <v>0.86619369222640707</v>
      </c>
      <c r="L4" s="12">
        <v>0.56999999999999995</v>
      </c>
      <c r="M4" s="12">
        <f>_xlfn.T.TEST(B4:F4, B9:F9,2,1)</f>
        <v>0.6005585075599853</v>
      </c>
      <c r="N4" s="12"/>
      <c r="O4" s="12"/>
    </row>
    <row r="5" spans="1:15" ht="18" x14ac:dyDescent="0.35">
      <c r="A5" s="12" t="s">
        <v>18</v>
      </c>
      <c r="B5" s="12">
        <v>6.9899999999999997E-3</v>
      </c>
      <c r="C5" s="12">
        <v>6.5500000000000003E-3</v>
      </c>
      <c r="D5" s="12">
        <v>6.8300000000000001E-3</v>
      </c>
      <c r="E5" s="12">
        <v>7.0099999999999997E-3</v>
      </c>
      <c r="F5" s="12">
        <v>6.1500000000000001E-3</v>
      </c>
      <c r="G5" s="15">
        <f t="shared" si="0"/>
        <v>6.7059999999999993E-3</v>
      </c>
      <c r="H5" s="15">
        <f t="shared" si="1"/>
        <v>3.6122015447646313E-4</v>
      </c>
      <c r="I5" s="12"/>
      <c r="J5">
        <v>1.46</v>
      </c>
      <c r="K5" s="12">
        <f>_xlfn.T.TEST(B5:F5,B8:F8,2,1)</f>
        <v>0.21901039203791603</v>
      </c>
      <c r="L5" s="12">
        <v>1.75</v>
      </c>
      <c r="M5" s="12">
        <f>_xlfn.T.TEST(B5:F5,B9:F9,2,1)</f>
        <v>0.15414622307138715</v>
      </c>
      <c r="N5" s="12"/>
      <c r="O5" s="12"/>
    </row>
    <row r="6" spans="1:15" ht="18" x14ac:dyDescent="0.35">
      <c r="A6" s="12" t="s">
        <v>19</v>
      </c>
      <c r="B6" s="12">
        <v>7.0400000000000003E-3</v>
      </c>
      <c r="C6" s="12">
        <v>6.5599999999999999E-3</v>
      </c>
      <c r="D6" s="12">
        <v>6.77E-3</v>
      </c>
      <c r="E6" s="12">
        <v>6.9199999999999999E-3</v>
      </c>
      <c r="F6" s="12">
        <v>6.1900000000000002E-3</v>
      </c>
      <c r="G6" s="15">
        <f t="shared" si="0"/>
        <v>6.6959999999999988E-3</v>
      </c>
      <c r="H6" s="15">
        <f t="shared" si="1"/>
        <v>3.3485817893550096E-4</v>
      </c>
      <c r="I6" s="12"/>
      <c r="J6">
        <v>1.23</v>
      </c>
      <c r="K6" s="12">
        <f>_xlfn.T.TEST(B6:F6,B8:F8,2,1)</f>
        <v>0.28574132686297143</v>
      </c>
      <c r="L6" s="12">
        <v>1.51</v>
      </c>
      <c r="M6" s="12">
        <f>_xlfn.T.TEST(B6:F6,B9:F9,2,1)</f>
        <v>0.20493521547585056</v>
      </c>
      <c r="N6" s="12"/>
      <c r="O6" s="12"/>
    </row>
    <row r="7" spans="1:15" ht="18" x14ac:dyDescent="0.35">
      <c r="A7" s="12" t="s">
        <v>20</v>
      </c>
      <c r="B7" s="12">
        <v>7.26E-3</v>
      </c>
      <c r="C7" s="12">
        <v>6.5399999999999998E-3</v>
      </c>
      <c r="D7" s="12">
        <v>6.8999999999999999E-3</v>
      </c>
      <c r="E7" s="12">
        <v>6.9800000000000001E-3</v>
      </c>
      <c r="F7" s="12">
        <v>6.1199999999999996E-3</v>
      </c>
      <c r="G7" s="15">
        <f t="shared" si="0"/>
        <v>6.7599999999999995E-3</v>
      </c>
      <c r="H7" s="15">
        <f t="shared" si="1"/>
        <v>4.4045431091090499E-4</v>
      </c>
      <c r="I7" s="12"/>
      <c r="J7">
        <v>4.6900000000000004</v>
      </c>
      <c r="K7" s="12">
        <f>_xlfn.T.TEST(B7:F7,B8:F8,2,1)</f>
        <v>9.3480259954201797E-3</v>
      </c>
      <c r="L7" s="12">
        <v>5.0999999999999996</v>
      </c>
      <c r="M7" s="12">
        <f>_xlfn.T.TEST(B7:F7,B9:F9,2,1)</f>
        <v>6.9439433566147162E-3</v>
      </c>
      <c r="N7" s="12"/>
      <c r="O7" s="12"/>
    </row>
    <row r="8" spans="1:15" ht="18" x14ac:dyDescent="0.35">
      <c r="A8" s="12" t="s">
        <v>0</v>
      </c>
      <c r="B8" s="12">
        <v>7.0800000000000004E-3</v>
      </c>
      <c r="C8" s="12">
        <v>6.4400000000000004E-3</v>
      </c>
      <c r="D8" s="12">
        <v>6.8300000000000001E-3</v>
      </c>
      <c r="E8" s="12">
        <v>6.8399999999999997E-3</v>
      </c>
      <c r="F8" s="12">
        <v>5.8700000000000002E-3</v>
      </c>
      <c r="G8" s="15">
        <f t="shared" si="0"/>
        <v>6.6119999999999998E-3</v>
      </c>
      <c r="H8" s="15">
        <f t="shared" si="1"/>
        <v>4.7399367084382041E-4</v>
      </c>
      <c r="I8" s="12"/>
      <c r="J8" s="12"/>
      <c r="K8" s="12"/>
      <c r="L8" s="12"/>
      <c r="M8" s="12"/>
      <c r="N8" s="12"/>
      <c r="O8" s="12"/>
    </row>
    <row r="9" spans="1:15" ht="18" x14ac:dyDescent="0.35">
      <c r="A9" s="12" t="s">
        <v>1</v>
      </c>
      <c r="B9" s="12">
        <v>7.0600000000000003E-3</v>
      </c>
      <c r="C9" s="12">
        <v>6.4209999999999996E-3</v>
      </c>
      <c r="D9" s="12">
        <v>6.8100000000000001E-3</v>
      </c>
      <c r="E9" s="12">
        <v>6.8199999999999997E-3</v>
      </c>
      <c r="F9" s="12">
        <v>5.8399999999999997E-3</v>
      </c>
      <c r="G9" s="15">
        <f t="shared" si="0"/>
        <v>6.5902000000000001E-3</v>
      </c>
      <c r="H9" s="15">
        <f t="shared" si="1"/>
        <v>4.7782339833875884E-4</v>
      </c>
      <c r="I9" s="12"/>
      <c r="J9" s="12"/>
      <c r="K9" s="12"/>
      <c r="L9" s="12"/>
      <c r="M9" s="12"/>
      <c r="N9" s="12"/>
      <c r="O9" s="12"/>
    </row>
    <row r="10" spans="1:15" ht="18" x14ac:dyDescent="0.3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5" ht="18" x14ac:dyDescent="0.3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21" spans="1:3" ht="16.2" thickBot="1" x14ac:dyDescent="0.35"/>
    <row r="22" spans="1:3" x14ac:dyDescent="0.3">
      <c r="A22" s="2"/>
      <c r="B22" s="2"/>
      <c r="C22" s="2"/>
    </row>
    <row r="33" spans="1:3" ht="16.2" thickBot="1" x14ac:dyDescent="0.35">
      <c r="A33" s="1"/>
      <c r="B33" s="1"/>
      <c r="C3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7270-8631-094E-9E50-C4C0AF54791F}">
  <dimension ref="A1:O33"/>
  <sheetViews>
    <sheetView workbookViewId="0">
      <selection activeCell="H7" sqref="H7"/>
    </sheetView>
  </sheetViews>
  <sheetFormatPr defaultColWidth="11.19921875" defaultRowHeight="15.6" x14ac:dyDescent="0.3"/>
  <cols>
    <col min="10" max="10" width="22.5" bestFit="1" customWidth="1"/>
    <col min="11" max="11" width="22.19921875" bestFit="1" customWidth="1"/>
    <col min="12" max="12" width="20.796875" bestFit="1" customWidth="1"/>
    <col min="13" max="13" width="20.5" bestFit="1" customWidth="1"/>
  </cols>
  <sheetData>
    <row r="1" spans="1:15" ht="18" x14ac:dyDescent="0.35">
      <c r="A1" s="13" t="s">
        <v>26</v>
      </c>
      <c r="B1" s="13"/>
      <c r="C1" s="13"/>
      <c r="D1" s="13"/>
      <c r="E1" s="13"/>
      <c r="F1" s="13"/>
      <c r="G1" s="13" t="s">
        <v>2</v>
      </c>
      <c r="H1" s="13" t="s">
        <v>14</v>
      </c>
      <c r="I1" s="13"/>
      <c r="J1" s="13" t="s">
        <v>21</v>
      </c>
      <c r="K1" s="13" t="s">
        <v>27</v>
      </c>
      <c r="L1" s="13" t="s">
        <v>22</v>
      </c>
      <c r="M1" s="13" t="s">
        <v>28</v>
      </c>
      <c r="N1" s="13"/>
      <c r="O1" s="13"/>
    </row>
    <row r="2" spans="1:15" ht="18" x14ac:dyDescent="0.35">
      <c r="A2" s="12" t="s">
        <v>15</v>
      </c>
      <c r="B2" s="12">
        <v>1.0120000000000001E-2</v>
      </c>
      <c r="C2" s="12">
        <v>9.8899999999999995E-3</v>
      </c>
      <c r="D2" s="12">
        <v>1.157E-2</v>
      </c>
      <c r="E2" s="12">
        <v>9.6399999999999993E-3</v>
      </c>
      <c r="F2" s="12">
        <v>9.58E-3</v>
      </c>
      <c r="G2" s="15">
        <f>AVERAGE(B2:F2)</f>
        <v>1.0159999999999999E-2</v>
      </c>
      <c r="H2" s="15">
        <f>STDEV(B2:F2)</f>
        <v>8.1691492825140637E-4</v>
      </c>
      <c r="I2" s="12"/>
      <c r="J2">
        <v>11.42</v>
      </c>
      <c r="K2" s="12">
        <f>_xlfn.T.TEST(B2:F2,B8:F8,2,1)</f>
        <v>3.3487110813764981E-4</v>
      </c>
      <c r="L2" s="12">
        <v>11.16</v>
      </c>
      <c r="M2" s="12">
        <f>_xlfn.T.TEST(B2:F2,B9:F9,2,1)</f>
        <v>3.6670902376858319E-4</v>
      </c>
      <c r="N2" s="12"/>
      <c r="O2" s="12"/>
    </row>
    <row r="3" spans="1:15" ht="18" x14ac:dyDescent="0.35">
      <c r="A3" s="12" t="s">
        <v>16</v>
      </c>
      <c r="B3" s="12">
        <v>9.92E-3</v>
      </c>
      <c r="C3" s="12">
        <v>9.7300000000000008E-3</v>
      </c>
      <c r="D3" s="12">
        <v>1.1169999999999999E-2</v>
      </c>
      <c r="E3" s="12">
        <v>9.3799999999999994E-3</v>
      </c>
      <c r="F3" s="12">
        <v>9.58E-3</v>
      </c>
      <c r="G3" s="15">
        <f>AVERAGE(B3:F3)</f>
        <v>9.9559999999999996E-3</v>
      </c>
      <c r="H3" s="15">
        <f t="shared" ref="H3:H9" si="0">STDEV(B3:F3)</f>
        <v>7.0698656281431517E-4</v>
      </c>
      <c r="I3" s="12"/>
      <c r="J3">
        <v>8.59</v>
      </c>
      <c r="K3" s="12">
        <f>_xlfn.T.TEST(B3:F3,B8:F8,2,1)</f>
        <v>1.0093528423917148E-3</v>
      </c>
      <c r="L3" s="12">
        <v>8.69</v>
      </c>
      <c r="M3" s="12">
        <f>_xlfn.T.TEST(B3:F3, B9:F9,2,1)</f>
        <v>9.6291481655350791E-4</v>
      </c>
      <c r="N3" s="12"/>
      <c r="O3" s="12"/>
    </row>
    <row r="4" spans="1:15" ht="18" x14ac:dyDescent="0.35">
      <c r="A4" s="12" t="s">
        <v>17</v>
      </c>
      <c r="B4" s="12">
        <v>9.7099999999999999E-3</v>
      </c>
      <c r="C4" s="12">
        <v>9.6200000000000001E-3</v>
      </c>
      <c r="D4" s="12">
        <v>1.065E-2</v>
      </c>
      <c r="E4" s="12">
        <v>8.8999999999999999E-3</v>
      </c>
      <c r="F4" s="12">
        <v>9.3900000000000008E-3</v>
      </c>
      <c r="G4" s="15">
        <f t="shared" ref="G4:G9" si="1">AVERAGE(B4:F4)</f>
        <v>9.6539999999999994E-3</v>
      </c>
      <c r="H4" s="15">
        <f t="shared" si="0"/>
        <v>6.3924173831188453E-4</v>
      </c>
      <c r="I4" s="12"/>
      <c r="J4">
        <v>4.6900000000000004</v>
      </c>
      <c r="K4" s="12">
        <f>_xlfn.T.TEST(B4:F4,B8:F8,2,1)</f>
        <v>9.396889792819248E-3</v>
      </c>
      <c r="L4" s="12">
        <v>4.96</v>
      </c>
      <c r="M4" s="12">
        <f>_xlfn.T.TEST(B4:F4, B9:F9,2,1)</f>
        <v>7.7209973464961437E-3</v>
      </c>
      <c r="N4" s="12"/>
      <c r="O4" s="12"/>
    </row>
    <row r="5" spans="1:15" ht="18" x14ac:dyDescent="0.35">
      <c r="A5" s="12" t="s">
        <v>18</v>
      </c>
      <c r="B5" s="12">
        <v>9.6600000000000002E-3</v>
      </c>
      <c r="C5" s="12">
        <v>9.6900000000000007E-3</v>
      </c>
      <c r="D5" s="12">
        <v>1.0869999999999999E-2</v>
      </c>
      <c r="E5" s="12">
        <v>8.8500000000000002E-3</v>
      </c>
      <c r="F5" s="12">
        <v>9.0600000000000003E-3</v>
      </c>
      <c r="G5" s="15">
        <f t="shared" si="1"/>
        <v>9.6259999999999991E-3</v>
      </c>
      <c r="H5" s="15">
        <f t="shared" si="0"/>
        <v>7.8665748582213313E-4</v>
      </c>
      <c r="I5" s="12"/>
      <c r="J5">
        <v>10.86</v>
      </c>
      <c r="K5" s="12">
        <f>_xlfn.T.TEST(B5:F5,B8:F8,2,1)</f>
        <v>4.0729797951327993E-4</v>
      </c>
      <c r="L5" s="12">
        <v>11.59</v>
      </c>
      <c r="M5" s="12">
        <f>_xlfn.T.TEST(B5:F5,B9:F9,2,1)</f>
        <v>3.1642343757984972E-4</v>
      </c>
      <c r="N5" s="12"/>
      <c r="O5" s="12"/>
    </row>
    <row r="6" spans="1:15" ht="18" x14ac:dyDescent="0.35">
      <c r="A6" s="12" t="s">
        <v>19</v>
      </c>
      <c r="B6" s="12">
        <v>9.4500000000000001E-3</v>
      </c>
      <c r="C6" s="12">
        <v>9.7199999999999995E-3</v>
      </c>
      <c r="D6" s="12">
        <v>1.0959999999999999E-2</v>
      </c>
      <c r="E6" s="12">
        <v>9.0399999999999994E-3</v>
      </c>
      <c r="F6" s="12">
        <v>9.1000000000000004E-3</v>
      </c>
      <c r="G6" s="15">
        <f t="shared" si="1"/>
        <v>9.6539999999999994E-3</v>
      </c>
      <c r="H6" s="15">
        <f t="shared" si="0"/>
        <v>7.8030763164280246E-4</v>
      </c>
      <c r="I6" s="12"/>
      <c r="J6">
        <v>6.01</v>
      </c>
      <c r="K6" s="12">
        <f>_xlfn.T.TEST(B6:F6,B8:F8,2,1)</f>
        <v>3.8541327206189297E-3</v>
      </c>
      <c r="L6" s="12">
        <v>6.09</v>
      </c>
      <c r="M6" s="12">
        <f>_xlfn.T.TEST(B6:F6,B9:F9,2,1)</f>
        <v>3.6669555403497315E-3</v>
      </c>
      <c r="N6" s="12"/>
      <c r="O6" s="12"/>
    </row>
    <row r="7" spans="1:15" ht="18" x14ac:dyDescent="0.35">
      <c r="A7" s="12" t="s">
        <v>20</v>
      </c>
      <c r="B7" s="12">
        <v>9.58E-3</v>
      </c>
      <c r="C7" s="12">
        <v>9.7999999999999997E-3</v>
      </c>
      <c r="D7" s="12">
        <v>1.0869999999999999E-2</v>
      </c>
      <c r="E7" s="12">
        <v>8.8599999999999998E-3</v>
      </c>
      <c r="F7" s="12">
        <v>9.1900000000000003E-3</v>
      </c>
      <c r="G7" s="15">
        <f t="shared" si="1"/>
        <v>9.6599999999999984E-3</v>
      </c>
      <c r="H7" s="15">
        <f t="shared" si="0"/>
        <v>7.6664855051059716E-4</v>
      </c>
      <c r="I7" s="12"/>
      <c r="J7">
        <v>1.34</v>
      </c>
      <c r="K7" s="12">
        <f>_xlfn.T.TEST(B7:F7,B8:F8,2,1)</f>
        <v>1.9723617420095135E-3</v>
      </c>
      <c r="L7" s="12">
        <v>1.35</v>
      </c>
      <c r="M7" s="12">
        <f>_xlfn.T.TEST(B7:F7,B9:F9,2,1)</f>
        <v>1.6026238468774424E-3</v>
      </c>
      <c r="N7" s="12"/>
      <c r="O7" s="12"/>
    </row>
    <row r="8" spans="1:15" ht="18" x14ac:dyDescent="0.35">
      <c r="A8" s="12" t="s">
        <v>0</v>
      </c>
      <c r="B8" s="12">
        <v>9.1999999999999998E-3</v>
      </c>
      <c r="C8" s="12">
        <v>9.0500000000000008E-3</v>
      </c>
      <c r="D8" s="12">
        <v>1.0500000000000001E-2</v>
      </c>
      <c r="E8" s="12">
        <v>8.26E-3</v>
      </c>
      <c r="F8" s="12">
        <v>8.5179999999999995E-3</v>
      </c>
      <c r="G8" s="15">
        <f t="shared" si="1"/>
        <v>9.1056000000000002E-3</v>
      </c>
      <c r="H8" s="15">
        <f t="shared" si="0"/>
        <v>8.6842777477462148E-4</v>
      </c>
      <c r="I8" s="12"/>
      <c r="J8" s="12"/>
      <c r="K8" s="12"/>
      <c r="L8" s="12"/>
      <c r="M8" s="12"/>
      <c r="N8" s="12"/>
      <c r="O8" s="12"/>
    </row>
    <row r="9" spans="1:15" ht="18" x14ac:dyDescent="0.35">
      <c r="A9" s="12" t="s">
        <v>1</v>
      </c>
      <c r="B9" s="12">
        <v>9.1900000000000003E-3</v>
      </c>
      <c r="C9" s="12">
        <v>9.0399999999999994E-3</v>
      </c>
      <c r="D9" s="12">
        <v>1.047E-2</v>
      </c>
      <c r="E9" s="12">
        <v>8.2299999999999995E-3</v>
      </c>
      <c r="F9" s="12">
        <v>8.5100000000000002E-3</v>
      </c>
      <c r="G9" s="15">
        <f t="shared" si="1"/>
        <v>9.0879999999999989E-3</v>
      </c>
      <c r="H9" s="15">
        <f t="shared" si="0"/>
        <v>8.6499710982176144E-4</v>
      </c>
      <c r="I9" s="12"/>
      <c r="J9" s="12"/>
      <c r="K9" s="12"/>
      <c r="L9" s="12"/>
      <c r="M9" s="12"/>
      <c r="N9" s="12"/>
      <c r="O9" s="12"/>
    </row>
    <row r="10" spans="1:15" ht="18" x14ac:dyDescent="0.3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5" ht="18" x14ac:dyDescent="0.3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21" spans="1:3" ht="16.2" thickBot="1" x14ac:dyDescent="0.35"/>
    <row r="22" spans="1:3" x14ac:dyDescent="0.3">
      <c r="A22" s="2"/>
      <c r="B22" s="2"/>
      <c r="C22" s="2"/>
    </row>
    <row r="33" spans="1:3" ht="16.2" thickBot="1" x14ac:dyDescent="0.35">
      <c r="A33" s="1"/>
      <c r="B33" s="1"/>
      <c r="C3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A6BEB-3122-6E4F-B13A-045C16C311A2}">
  <dimension ref="A1:G12"/>
  <sheetViews>
    <sheetView workbookViewId="0">
      <selection activeCell="D13" sqref="D13"/>
    </sheetView>
  </sheetViews>
  <sheetFormatPr defaultColWidth="11.19921875" defaultRowHeight="15.6" x14ac:dyDescent="0.3"/>
  <cols>
    <col min="1" max="1" width="31.296875" bestFit="1" customWidth="1"/>
    <col min="5" max="5" width="32.296875" bestFit="1" customWidth="1"/>
    <col min="6" max="6" width="11.69921875" bestFit="1" customWidth="1"/>
    <col min="7" max="7" width="16.69921875" bestFit="1" customWidth="1"/>
  </cols>
  <sheetData>
    <row r="1" spans="1:7" ht="18" x14ac:dyDescent="0.35">
      <c r="A1" s="4"/>
      <c r="B1" s="4" t="s">
        <v>13</v>
      </c>
      <c r="C1" s="4" t="s">
        <v>2</v>
      </c>
      <c r="D1" s="4" t="s">
        <v>25</v>
      </c>
      <c r="E1" s="4" t="s">
        <v>5</v>
      </c>
      <c r="F1" s="4" t="s">
        <v>6</v>
      </c>
      <c r="G1" s="4" t="s">
        <v>7</v>
      </c>
    </row>
    <row r="2" spans="1:7" ht="18" x14ac:dyDescent="0.35">
      <c r="A2" s="4" t="s">
        <v>3</v>
      </c>
      <c r="B2" s="5">
        <v>7.5999999999999998E-2</v>
      </c>
      <c r="C2" s="4">
        <v>1.078E-2</v>
      </c>
      <c r="D2" s="4">
        <v>0.57999999999999996</v>
      </c>
      <c r="E2" s="4"/>
      <c r="F2" s="4"/>
      <c r="G2" s="4"/>
    </row>
    <row r="3" spans="1:7" ht="18" x14ac:dyDescent="0.35">
      <c r="A3" s="4" t="s">
        <v>4</v>
      </c>
      <c r="B3" s="4">
        <v>7.8299999999999995E-2</v>
      </c>
      <c r="C3" s="4">
        <v>1.0869999999999999E-2</v>
      </c>
      <c r="D3" s="4">
        <v>0.56999999999999995</v>
      </c>
      <c r="E3" s="4"/>
      <c r="F3" s="4"/>
      <c r="G3" s="4"/>
    </row>
    <row r="4" spans="1:7" ht="18" x14ac:dyDescent="0.35">
      <c r="A4" s="4" t="s">
        <v>0</v>
      </c>
      <c r="B4" s="4">
        <v>7.7100000000000002E-2</v>
      </c>
      <c r="C4" s="6">
        <v>1.0449999999999999E-2</v>
      </c>
      <c r="D4" s="4">
        <v>0.59</v>
      </c>
      <c r="E4" s="7" t="s">
        <v>8</v>
      </c>
      <c r="F4" s="4"/>
      <c r="G4" s="4"/>
    </row>
    <row r="5" spans="1:7" ht="18" x14ac:dyDescent="0.35">
      <c r="A5" s="4" t="s">
        <v>1</v>
      </c>
      <c r="B5" s="4">
        <v>7.6899999999999996E-2</v>
      </c>
      <c r="C5" s="10">
        <v>1.044E-2</v>
      </c>
      <c r="D5" s="4">
        <v>0.59</v>
      </c>
      <c r="E5" s="7" t="s">
        <v>8</v>
      </c>
      <c r="F5" s="4"/>
      <c r="G5" s="4"/>
    </row>
    <row r="6" spans="1:7" ht="18" x14ac:dyDescent="0.35">
      <c r="A6" s="4" t="s">
        <v>9</v>
      </c>
      <c r="B6" s="4">
        <v>8.1000000000000003E-2</v>
      </c>
      <c r="C6" s="4">
        <v>1.1560000000000001E-2</v>
      </c>
      <c r="D6" s="4">
        <v>0.53</v>
      </c>
      <c r="E6" s="4">
        <v>122</v>
      </c>
      <c r="F6" s="4">
        <v>87</v>
      </c>
      <c r="G6" s="4">
        <v>1</v>
      </c>
    </row>
    <row r="7" spans="1:7" ht="18" x14ac:dyDescent="0.35">
      <c r="A7" s="4" t="s">
        <v>10</v>
      </c>
      <c r="B7" s="4">
        <v>8.0600000000000005E-2</v>
      </c>
      <c r="C7" s="4">
        <v>1.141E-2</v>
      </c>
      <c r="D7" s="4">
        <v>0.54</v>
      </c>
      <c r="E7" s="4">
        <v>157</v>
      </c>
      <c r="F7" s="4">
        <v>99</v>
      </c>
      <c r="G7" s="4">
        <v>1</v>
      </c>
    </row>
    <row r="8" spans="1:7" ht="18" x14ac:dyDescent="0.35">
      <c r="A8" s="4" t="s">
        <v>11</v>
      </c>
      <c r="B8" s="4">
        <v>7.9000000000000001E-2</v>
      </c>
      <c r="C8" s="4">
        <v>1.098E-2</v>
      </c>
      <c r="D8" s="4">
        <v>0.56999999999999995</v>
      </c>
      <c r="E8" s="4">
        <v>196</v>
      </c>
      <c r="F8" s="4">
        <v>110</v>
      </c>
      <c r="G8" s="4">
        <v>0.96</v>
      </c>
    </row>
    <row r="9" spans="1:7" ht="18" x14ac:dyDescent="0.35">
      <c r="A9" s="4" t="s">
        <v>12</v>
      </c>
      <c r="B9" s="4">
        <v>7.9600000000000004E-2</v>
      </c>
      <c r="C9" s="4">
        <v>1.11E-2</v>
      </c>
      <c r="D9" s="4">
        <v>0.56000000000000005</v>
      </c>
      <c r="E9" s="4">
        <v>252</v>
      </c>
      <c r="F9" s="4">
        <v>115</v>
      </c>
      <c r="G9" s="4">
        <v>0.88</v>
      </c>
    </row>
    <row r="10" spans="1:7" ht="18" x14ac:dyDescent="0.35">
      <c r="A10" s="4" t="s">
        <v>23</v>
      </c>
      <c r="B10" s="4">
        <v>7.8299999999999995E-2</v>
      </c>
      <c r="C10" s="4">
        <v>1.0869999999999999E-2</v>
      </c>
      <c r="D10" s="4">
        <v>0.56999999999999995</v>
      </c>
      <c r="E10" s="4">
        <v>328</v>
      </c>
      <c r="F10" s="4">
        <v>117</v>
      </c>
      <c r="G10" s="4">
        <v>0.78</v>
      </c>
    </row>
    <row r="11" spans="1:7" ht="18" x14ac:dyDescent="0.35">
      <c r="A11" s="4" t="s">
        <v>24</v>
      </c>
      <c r="B11" s="4">
        <v>7.9100000000000004E-2</v>
      </c>
      <c r="C11" s="4">
        <v>1.107E-2</v>
      </c>
      <c r="D11" s="4">
        <v>0.56999999999999995</v>
      </c>
      <c r="E11" s="4">
        <v>449</v>
      </c>
      <c r="F11" s="4">
        <v>136</v>
      </c>
      <c r="G11" s="4">
        <v>0.7</v>
      </c>
    </row>
    <row r="12" spans="1:7" ht="18" x14ac:dyDescent="0.35">
      <c r="C12" s="4">
        <v>1.061E-2</v>
      </c>
      <c r="F12" s="4">
        <v>131</v>
      </c>
      <c r="G12" s="4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1C45-132B-E648-8694-36AC2C80CC7F}">
  <dimension ref="A1:G12"/>
  <sheetViews>
    <sheetView workbookViewId="0">
      <selection activeCell="C8" sqref="C8"/>
    </sheetView>
  </sheetViews>
  <sheetFormatPr defaultColWidth="11.19921875" defaultRowHeight="15.6" x14ac:dyDescent="0.3"/>
  <cols>
    <col min="1" max="1" width="31.296875" bestFit="1" customWidth="1"/>
    <col min="4" max="4" width="10.796875" style="3"/>
    <col min="5" max="5" width="14.69921875" customWidth="1"/>
    <col min="6" max="6" width="12.796875" customWidth="1"/>
    <col min="7" max="7" width="18.19921875" customWidth="1"/>
  </cols>
  <sheetData>
    <row r="1" spans="1:7" ht="18" x14ac:dyDescent="0.35">
      <c r="A1" s="4"/>
      <c r="B1" s="4" t="s">
        <v>13</v>
      </c>
      <c r="C1" s="4" t="s">
        <v>2</v>
      </c>
      <c r="D1" s="4" t="s">
        <v>25</v>
      </c>
      <c r="E1" s="4" t="s">
        <v>5</v>
      </c>
      <c r="F1" s="4" t="s">
        <v>6</v>
      </c>
      <c r="G1" s="4" t="s">
        <v>7</v>
      </c>
    </row>
    <row r="2" spans="1:7" ht="18" x14ac:dyDescent="0.35">
      <c r="A2" s="4" t="s">
        <v>3</v>
      </c>
      <c r="B2" s="5">
        <v>5.8999999999999997E-2</v>
      </c>
      <c r="C2" s="5">
        <v>6.6100000000000004E-3</v>
      </c>
      <c r="D2" s="8">
        <v>0.69</v>
      </c>
      <c r="E2" s="4"/>
      <c r="F2" s="4"/>
      <c r="G2" s="4"/>
    </row>
    <row r="3" spans="1:7" ht="18" x14ac:dyDescent="0.35">
      <c r="A3" s="4" t="s">
        <v>4</v>
      </c>
      <c r="B3" s="4">
        <v>6.3E-2</v>
      </c>
      <c r="C3" s="4">
        <v>7.4799999999999997E-3</v>
      </c>
      <c r="D3" s="9">
        <v>0.63</v>
      </c>
      <c r="E3" s="4"/>
      <c r="F3" s="4"/>
      <c r="G3" s="4"/>
    </row>
    <row r="4" spans="1:7" ht="18" x14ac:dyDescent="0.35">
      <c r="A4" s="4" t="s">
        <v>0</v>
      </c>
      <c r="B4" s="4">
        <v>6.3500000000000001E-2</v>
      </c>
      <c r="C4" s="6">
        <v>7.6899999999999998E-3</v>
      </c>
      <c r="D4" s="9">
        <v>0.62</v>
      </c>
      <c r="E4" s="7" t="s">
        <v>8</v>
      </c>
      <c r="F4" s="4"/>
      <c r="G4" s="4"/>
    </row>
    <row r="5" spans="1:7" ht="18" x14ac:dyDescent="0.35">
      <c r="A5" s="4" t="s">
        <v>1</v>
      </c>
      <c r="B5" s="4">
        <v>6.3500000000000001E-2</v>
      </c>
      <c r="C5" s="6">
        <v>7.6600000000000001E-3</v>
      </c>
      <c r="D5" s="9">
        <v>0.62</v>
      </c>
      <c r="E5" s="7" t="s">
        <v>8</v>
      </c>
      <c r="F5" s="4"/>
      <c r="G5" s="4"/>
    </row>
    <row r="6" spans="1:7" ht="18" x14ac:dyDescent="0.35">
      <c r="A6" s="4" t="s">
        <v>9</v>
      </c>
      <c r="B6" s="4">
        <v>6.3E-2</v>
      </c>
      <c r="C6" s="4">
        <v>7.4799999999999997E-3</v>
      </c>
      <c r="D6" s="4">
        <v>0.63</v>
      </c>
      <c r="E6" s="4">
        <v>127</v>
      </c>
      <c r="F6" s="4">
        <v>73</v>
      </c>
      <c r="G6" s="4">
        <v>1</v>
      </c>
    </row>
    <row r="7" spans="1:7" ht="18" x14ac:dyDescent="0.35">
      <c r="A7" s="4" t="s">
        <v>10</v>
      </c>
      <c r="B7" s="4">
        <v>6.3100000000000003E-2</v>
      </c>
      <c r="C7" s="4">
        <v>7.5399999999999998E-3</v>
      </c>
      <c r="D7" s="4">
        <v>0.63</v>
      </c>
      <c r="E7" s="4">
        <v>161</v>
      </c>
      <c r="F7" s="4">
        <v>92</v>
      </c>
      <c r="G7" s="4">
        <v>0.93</v>
      </c>
    </row>
    <row r="8" spans="1:7" ht="18" x14ac:dyDescent="0.35">
      <c r="A8" s="4" t="s">
        <v>11</v>
      </c>
      <c r="B8" s="4">
        <v>6.3299999999999995E-2</v>
      </c>
      <c r="C8" s="4">
        <v>7.5599999999999999E-3</v>
      </c>
      <c r="D8" s="4">
        <v>0.63</v>
      </c>
      <c r="E8" s="4">
        <v>201</v>
      </c>
      <c r="F8" s="4">
        <v>102</v>
      </c>
      <c r="G8" s="4">
        <v>0.94</v>
      </c>
    </row>
    <row r="9" spans="1:7" ht="18" x14ac:dyDescent="0.35">
      <c r="A9" s="4" t="s">
        <v>12</v>
      </c>
      <c r="B9" s="4">
        <v>6.3399999999999998E-2</v>
      </c>
      <c r="C9" s="4">
        <v>7.5399999999999998E-3</v>
      </c>
      <c r="D9" s="4">
        <v>0.63</v>
      </c>
      <c r="E9" s="4">
        <v>248</v>
      </c>
      <c r="F9" s="4">
        <v>120</v>
      </c>
      <c r="G9" s="4">
        <v>0.96</v>
      </c>
    </row>
    <row r="10" spans="1:7" ht="18" x14ac:dyDescent="0.35">
      <c r="A10" s="4" t="s">
        <v>23</v>
      </c>
      <c r="B10" s="4">
        <v>6.4299999999999996E-2</v>
      </c>
      <c r="C10" s="4">
        <v>7.7000000000000002E-3</v>
      </c>
      <c r="D10" s="4">
        <v>0.62</v>
      </c>
      <c r="E10" s="4">
        <v>325</v>
      </c>
      <c r="F10" s="4">
        <v>122</v>
      </c>
      <c r="G10" s="4">
        <v>0.93</v>
      </c>
    </row>
    <row r="11" spans="1:7" ht="18" x14ac:dyDescent="0.35">
      <c r="A11" s="4" t="s">
        <v>24</v>
      </c>
      <c r="B11" s="4">
        <v>6.3899999999999998E-2</v>
      </c>
      <c r="C11" s="4">
        <v>7.5500000000000003E-3</v>
      </c>
      <c r="D11" s="4">
        <v>0.63</v>
      </c>
      <c r="E11" s="4">
        <v>440</v>
      </c>
      <c r="F11" s="4">
        <v>125</v>
      </c>
      <c r="G11" s="4">
        <v>0.73</v>
      </c>
    </row>
    <row r="12" spans="1:7" ht="18" x14ac:dyDescent="0.35">
      <c r="C12" s="4">
        <v>7.8100000000000001E-3</v>
      </c>
      <c r="F12" s="4">
        <v>133</v>
      </c>
      <c r="G12" s="4">
        <v>0.52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2B520-2703-8744-B1D4-678A3255A460}">
  <dimension ref="A1:G12"/>
  <sheetViews>
    <sheetView workbookViewId="0">
      <selection activeCell="D7" sqref="D7"/>
    </sheetView>
  </sheetViews>
  <sheetFormatPr defaultColWidth="11.19921875" defaultRowHeight="15.6" x14ac:dyDescent="0.3"/>
  <cols>
    <col min="1" max="1" width="31.296875" bestFit="1" customWidth="1"/>
    <col min="2" max="2" width="10.19921875" bestFit="1" customWidth="1"/>
    <col min="5" max="5" width="32.296875" bestFit="1" customWidth="1"/>
    <col min="6" max="6" width="11.69921875" bestFit="1" customWidth="1"/>
    <col min="7" max="7" width="16.69921875" bestFit="1" customWidth="1"/>
  </cols>
  <sheetData>
    <row r="1" spans="1:7" ht="18" x14ac:dyDescent="0.35">
      <c r="A1" s="4"/>
      <c r="B1" s="4" t="s">
        <v>13</v>
      </c>
      <c r="C1" s="4" t="s">
        <v>2</v>
      </c>
      <c r="D1" s="4" t="s">
        <v>25</v>
      </c>
      <c r="E1" s="4" t="s">
        <v>5</v>
      </c>
      <c r="F1" s="4" t="s">
        <v>6</v>
      </c>
      <c r="G1" s="4" t="s">
        <v>7</v>
      </c>
    </row>
    <row r="2" spans="1:7" ht="18" x14ac:dyDescent="0.35">
      <c r="A2" s="4" t="s">
        <v>3</v>
      </c>
      <c r="B2" s="4">
        <v>9.01E-2</v>
      </c>
      <c r="C2" s="4">
        <v>1.34E-2</v>
      </c>
      <c r="D2" s="4">
        <v>0.59</v>
      </c>
      <c r="E2" s="4"/>
      <c r="F2" s="4"/>
      <c r="G2" s="4"/>
    </row>
    <row r="3" spans="1:7" ht="18" x14ac:dyDescent="0.35">
      <c r="A3" s="4" t="s">
        <v>4</v>
      </c>
      <c r="B3" s="5">
        <v>7.5200000000000003E-2</v>
      </c>
      <c r="C3" s="5">
        <v>9.1199999999999996E-3</v>
      </c>
      <c r="D3" s="4">
        <v>0.75</v>
      </c>
      <c r="E3" s="4"/>
      <c r="F3" s="4"/>
      <c r="G3" s="4"/>
    </row>
    <row r="4" spans="1:7" ht="18" x14ac:dyDescent="0.35">
      <c r="A4" s="4" t="s">
        <v>0</v>
      </c>
      <c r="B4" s="4">
        <v>7.5600000000000001E-2</v>
      </c>
      <c r="C4" s="6">
        <v>9.1299999999999992E-3</v>
      </c>
      <c r="D4" s="6">
        <v>0.74</v>
      </c>
      <c r="E4" s="7" t="s">
        <v>8</v>
      </c>
      <c r="F4" s="4"/>
      <c r="G4" s="4"/>
    </row>
    <row r="5" spans="1:7" ht="18" x14ac:dyDescent="0.35">
      <c r="A5" s="4" t="s">
        <v>1</v>
      </c>
      <c r="B5" s="4">
        <v>7.5600000000000001E-2</v>
      </c>
      <c r="C5" s="6">
        <v>9.1199999999999996E-3</v>
      </c>
      <c r="D5" s="6">
        <v>0.74</v>
      </c>
      <c r="E5" s="7" t="s">
        <v>8</v>
      </c>
      <c r="F5" s="4"/>
      <c r="G5" s="4"/>
    </row>
    <row r="6" spans="1:7" ht="18" x14ac:dyDescent="0.35">
      <c r="A6" s="4" t="s">
        <v>9</v>
      </c>
      <c r="B6" s="4">
        <v>7.8399999999999997E-2</v>
      </c>
      <c r="C6" s="4">
        <v>9.7099999999999999E-3</v>
      </c>
      <c r="D6" s="4">
        <v>0.72</v>
      </c>
      <c r="E6" s="4">
        <v>127</v>
      </c>
      <c r="F6" s="4">
        <v>86</v>
      </c>
      <c r="G6" s="4">
        <v>1</v>
      </c>
    </row>
    <row r="7" spans="1:7" ht="18" x14ac:dyDescent="0.35">
      <c r="A7" s="4" t="s">
        <v>10</v>
      </c>
      <c r="B7" s="4">
        <v>7.7299999999999994E-2</v>
      </c>
      <c r="C7" s="4">
        <v>9.3900000000000008E-3</v>
      </c>
      <c r="D7" s="4">
        <v>0.73</v>
      </c>
      <c r="E7" s="4">
        <v>157</v>
      </c>
      <c r="F7" s="4">
        <v>108</v>
      </c>
      <c r="G7" s="4">
        <v>1</v>
      </c>
    </row>
    <row r="8" spans="1:7" ht="18" x14ac:dyDescent="0.35">
      <c r="A8" s="4" t="s">
        <v>11</v>
      </c>
      <c r="B8" s="4">
        <v>7.5999999999999998E-2</v>
      </c>
      <c r="C8" s="5">
        <v>9.0600000000000003E-3</v>
      </c>
      <c r="D8" s="4">
        <v>0.75</v>
      </c>
      <c r="E8" s="4">
        <v>196</v>
      </c>
      <c r="F8" s="4">
        <v>113</v>
      </c>
      <c r="G8" s="4">
        <v>0.92</v>
      </c>
    </row>
    <row r="9" spans="1:7" ht="18" x14ac:dyDescent="0.35">
      <c r="A9" s="4" t="s">
        <v>12</v>
      </c>
      <c r="B9" s="4">
        <v>7.6100000000000001E-2</v>
      </c>
      <c r="C9" s="4">
        <v>9.2899999999999996E-3</v>
      </c>
      <c r="D9" s="4">
        <v>0.74</v>
      </c>
      <c r="E9" s="4">
        <v>256</v>
      </c>
      <c r="F9" s="4">
        <v>134</v>
      </c>
      <c r="G9" s="4">
        <v>0.98</v>
      </c>
    </row>
    <row r="10" spans="1:7" ht="18" x14ac:dyDescent="0.35">
      <c r="A10" s="4" t="s">
        <v>23</v>
      </c>
      <c r="B10" s="4">
        <v>7.5200000000000003E-2</v>
      </c>
      <c r="C10" s="4">
        <v>9.1199999999999996E-3</v>
      </c>
      <c r="D10" s="4">
        <v>0.74</v>
      </c>
      <c r="E10" s="4">
        <v>325</v>
      </c>
      <c r="F10" s="4">
        <v>140</v>
      </c>
      <c r="G10" s="4">
        <v>0.87</v>
      </c>
    </row>
    <row r="11" spans="1:7" ht="18" x14ac:dyDescent="0.35">
      <c r="A11" s="4" t="s">
        <v>24</v>
      </c>
      <c r="B11" s="4">
        <v>7.6200000000000004E-2</v>
      </c>
      <c r="C11" s="4">
        <v>9.2999999999999992E-3</v>
      </c>
      <c r="D11" s="4">
        <v>0.74</v>
      </c>
      <c r="E11" s="4">
        <v>450</v>
      </c>
      <c r="F11" s="4">
        <v>150</v>
      </c>
      <c r="G11" s="4">
        <v>0.72</v>
      </c>
    </row>
    <row r="12" spans="1:7" ht="18" x14ac:dyDescent="0.35">
      <c r="C12" s="4">
        <v>9.4000000000000004E-3</v>
      </c>
      <c r="F12" s="4">
        <v>164</v>
      </c>
      <c r="G12" s="4">
        <v>0.59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6F3D-103A-8A49-83E1-8795D4D1B484}">
  <dimension ref="A1:G12"/>
  <sheetViews>
    <sheetView workbookViewId="0">
      <selection activeCell="D7" sqref="D7"/>
    </sheetView>
  </sheetViews>
  <sheetFormatPr defaultColWidth="11.19921875" defaultRowHeight="15.6" x14ac:dyDescent="0.3"/>
  <cols>
    <col min="1" max="1" width="31.296875" bestFit="1" customWidth="1"/>
    <col min="2" max="2" width="10.19921875" bestFit="1" customWidth="1"/>
    <col min="3" max="4" width="12.19921875" customWidth="1"/>
    <col min="5" max="5" width="32.296875" bestFit="1" customWidth="1"/>
    <col min="6" max="6" width="11.69921875" bestFit="1" customWidth="1"/>
    <col min="7" max="7" width="16.69921875" bestFit="1" customWidth="1"/>
  </cols>
  <sheetData>
    <row r="1" spans="1:7" ht="18" x14ac:dyDescent="0.35">
      <c r="A1" s="4"/>
      <c r="B1" s="4" t="s">
        <v>13</v>
      </c>
      <c r="C1" s="4" t="s">
        <v>2</v>
      </c>
      <c r="D1" s="4" t="s">
        <v>25</v>
      </c>
      <c r="E1" s="4" t="s">
        <v>5</v>
      </c>
      <c r="F1" s="4" t="s">
        <v>6</v>
      </c>
      <c r="G1" s="4" t="s">
        <v>7</v>
      </c>
    </row>
    <row r="2" spans="1:7" ht="18" x14ac:dyDescent="0.35">
      <c r="A2" s="4" t="s">
        <v>3</v>
      </c>
      <c r="B2" s="4">
        <v>9.7699999999999995E-2</v>
      </c>
      <c r="C2" s="4">
        <v>1.644E-2</v>
      </c>
      <c r="D2" s="4">
        <v>0.7</v>
      </c>
      <c r="E2" s="4"/>
      <c r="F2" s="4"/>
      <c r="G2" s="4"/>
    </row>
    <row r="3" spans="1:7" ht="18" x14ac:dyDescent="0.35">
      <c r="A3" s="4" t="s">
        <v>4</v>
      </c>
      <c r="B3" s="4">
        <v>9.6299999999999997E-2</v>
      </c>
      <c r="C3" s="4">
        <v>1.455E-2</v>
      </c>
      <c r="D3" s="4">
        <v>0.73</v>
      </c>
      <c r="E3" s="4"/>
      <c r="F3" s="4"/>
      <c r="G3" s="4"/>
    </row>
    <row r="4" spans="1:7" ht="18" x14ac:dyDescent="0.35">
      <c r="A4" s="4" t="s">
        <v>0</v>
      </c>
      <c r="B4" s="4">
        <v>9.9299999999999999E-2</v>
      </c>
      <c r="C4" s="4">
        <v>1.4840000000000001E-2</v>
      </c>
      <c r="D4" s="4">
        <v>0.73</v>
      </c>
      <c r="E4" s="7" t="s">
        <v>8</v>
      </c>
      <c r="F4" s="4"/>
      <c r="G4" s="4"/>
    </row>
    <row r="5" spans="1:7" ht="18" x14ac:dyDescent="0.35">
      <c r="A5" s="4" t="s">
        <v>1</v>
      </c>
      <c r="B5" s="4">
        <v>9.9000000000000005E-2</v>
      </c>
      <c r="C5" s="5">
        <v>1.474E-2</v>
      </c>
      <c r="D5" s="5">
        <v>0.73</v>
      </c>
      <c r="E5" s="7" t="s">
        <v>8</v>
      </c>
      <c r="F5" s="4"/>
      <c r="G5" s="4"/>
    </row>
    <row r="6" spans="1:7" ht="18" x14ac:dyDescent="0.35">
      <c r="A6" s="4" t="s">
        <v>9</v>
      </c>
      <c r="B6" s="4">
        <v>9.9000000000000005E-2</v>
      </c>
      <c r="C6" s="4">
        <v>1.5800000000000002E-2</v>
      </c>
      <c r="D6" s="4">
        <v>0.71</v>
      </c>
      <c r="E6" s="4">
        <v>121</v>
      </c>
      <c r="F6" s="4">
        <v>87</v>
      </c>
      <c r="G6" s="4">
        <v>1</v>
      </c>
    </row>
    <row r="7" spans="1:7" ht="18" x14ac:dyDescent="0.35">
      <c r="A7" s="4" t="s">
        <v>10</v>
      </c>
      <c r="B7" s="4">
        <v>0.1003</v>
      </c>
      <c r="C7" s="4">
        <v>1.5990000000000001E-2</v>
      </c>
      <c r="D7" s="4">
        <v>0.7</v>
      </c>
      <c r="E7" s="4">
        <v>157</v>
      </c>
      <c r="F7" s="4">
        <v>101</v>
      </c>
      <c r="G7" s="4">
        <v>0.98</v>
      </c>
    </row>
    <row r="8" spans="1:7" ht="18" x14ac:dyDescent="0.35">
      <c r="A8" s="4" t="s">
        <v>11</v>
      </c>
      <c r="B8" s="4">
        <v>9.8299999999999998E-2</v>
      </c>
      <c r="C8" s="4">
        <v>1.549E-2</v>
      </c>
      <c r="D8" s="4">
        <v>0.71</v>
      </c>
      <c r="E8" s="4">
        <v>194</v>
      </c>
      <c r="F8" s="4">
        <v>119</v>
      </c>
      <c r="G8" s="4">
        <v>0.91</v>
      </c>
    </row>
    <row r="9" spans="1:7" ht="18" x14ac:dyDescent="0.35">
      <c r="A9" s="4" t="s">
        <v>12</v>
      </c>
      <c r="B9" s="4">
        <v>9.9199999999999997E-2</v>
      </c>
      <c r="C9" s="4">
        <v>1.5769999999999999E-2</v>
      </c>
      <c r="D9" s="4">
        <v>0.71</v>
      </c>
      <c r="E9" s="4">
        <v>249</v>
      </c>
      <c r="F9" s="4">
        <v>122</v>
      </c>
      <c r="G9" s="4">
        <v>0.84</v>
      </c>
    </row>
    <row r="10" spans="1:7" ht="18" x14ac:dyDescent="0.35">
      <c r="A10" s="4" t="s">
        <v>23</v>
      </c>
      <c r="B10" s="4">
        <v>9.7199999999999995E-2</v>
      </c>
      <c r="C10" s="4">
        <v>1.523E-2</v>
      </c>
      <c r="D10" s="4">
        <v>0.72</v>
      </c>
      <c r="E10" s="4">
        <v>333</v>
      </c>
      <c r="F10" s="4">
        <v>143</v>
      </c>
      <c r="G10" s="4">
        <v>0.87</v>
      </c>
    </row>
    <row r="11" spans="1:7" ht="18" x14ac:dyDescent="0.35">
      <c r="A11" s="4" t="s">
        <v>24</v>
      </c>
      <c r="B11" s="5">
        <v>9.6299999999999997E-2</v>
      </c>
      <c r="C11" s="4">
        <v>1.455E-2</v>
      </c>
      <c r="D11" s="4">
        <v>0.73</v>
      </c>
      <c r="E11" s="4">
        <v>443</v>
      </c>
      <c r="F11" s="4">
        <v>154</v>
      </c>
      <c r="G11" s="4">
        <v>0.73</v>
      </c>
    </row>
    <row r="12" spans="1:7" ht="18" x14ac:dyDescent="0.35">
      <c r="C12" s="4">
        <v>1.533E-2</v>
      </c>
      <c r="F12" s="4">
        <v>174</v>
      </c>
      <c r="G12" s="4">
        <v>0.62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5440-F05D-EE4B-AF50-A2FF3D7C94FC}">
  <dimension ref="A1:G12"/>
  <sheetViews>
    <sheetView workbookViewId="0">
      <selection activeCell="B2" sqref="B2"/>
    </sheetView>
  </sheetViews>
  <sheetFormatPr defaultColWidth="11.19921875" defaultRowHeight="15.6" x14ac:dyDescent="0.3"/>
  <cols>
    <col min="1" max="1" width="31.296875" bestFit="1" customWidth="1"/>
    <col min="5" max="5" width="32.296875" bestFit="1" customWidth="1"/>
    <col min="6" max="6" width="11.69921875" bestFit="1" customWidth="1"/>
    <col min="7" max="7" width="16.69921875" bestFit="1" customWidth="1"/>
  </cols>
  <sheetData>
    <row r="1" spans="1:7" ht="18" x14ac:dyDescent="0.35">
      <c r="A1" s="4"/>
      <c r="B1" s="4" t="s">
        <v>13</v>
      </c>
      <c r="C1" s="4" t="s">
        <v>2</v>
      </c>
      <c r="D1" s="4" t="s">
        <v>25</v>
      </c>
      <c r="E1" s="4" t="s">
        <v>5</v>
      </c>
      <c r="F1" s="4" t="s">
        <v>6</v>
      </c>
      <c r="G1" s="4" t="s">
        <v>7</v>
      </c>
    </row>
    <row r="2" spans="1:7" ht="18" x14ac:dyDescent="0.35">
      <c r="A2" s="4" t="s">
        <v>3</v>
      </c>
      <c r="B2" s="4">
        <v>7.17E-2</v>
      </c>
      <c r="C2" s="4">
        <v>8.8999999999999999E-3</v>
      </c>
      <c r="D2" s="4">
        <v>0.43</v>
      </c>
      <c r="E2" s="4"/>
      <c r="F2" s="4"/>
      <c r="G2" s="4"/>
    </row>
    <row r="3" spans="1:7" ht="18" x14ac:dyDescent="0.35">
      <c r="A3" s="4" t="s">
        <v>4</v>
      </c>
      <c r="B3" s="4">
        <v>7.0800000000000002E-2</v>
      </c>
      <c r="C3" s="4">
        <v>8.8400000000000006E-3</v>
      </c>
      <c r="D3" s="4">
        <v>0.46</v>
      </c>
      <c r="E3" s="4"/>
      <c r="F3" s="4"/>
      <c r="G3" s="4"/>
    </row>
    <row r="4" spans="1:7" ht="18" x14ac:dyDescent="0.35">
      <c r="A4" s="4" t="s">
        <v>0</v>
      </c>
      <c r="B4" s="4">
        <v>6.9599999999999995E-2</v>
      </c>
      <c r="C4" s="4">
        <v>8.2400000000000008E-3</v>
      </c>
      <c r="D4" s="4">
        <v>0.49</v>
      </c>
      <c r="E4" s="7" t="s">
        <v>8</v>
      </c>
      <c r="F4" s="4"/>
      <c r="G4" s="4"/>
    </row>
    <row r="5" spans="1:7" ht="18" x14ac:dyDescent="0.35">
      <c r="A5" s="4" t="s">
        <v>1</v>
      </c>
      <c r="B5" s="5">
        <v>6.9500000000000006E-2</v>
      </c>
      <c r="C5" s="5">
        <v>8.2000000000000007E-3</v>
      </c>
      <c r="D5" s="5">
        <v>0.49</v>
      </c>
      <c r="E5" s="7" t="s">
        <v>8</v>
      </c>
      <c r="F5" s="4"/>
      <c r="G5" s="4"/>
    </row>
    <row r="6" spans="1:7" ht="18" x14ac:dyDescent="0.35">
      <c r="A6" s="4" t="s">
        <v>9</v>
      </c>
      <c r="B6" s="4">
        <v>7.1900000000000006E-2</v>
      </c>
      <c r="C6" s="4">
        <v>8.8400000000000006E-3</v>
      </c>
      <c r="D6" s="4">
        <v>0.45</v>
      </c>
      <c r="E6" s="4">
        <v>123</v>
      </c>
      <c r="F6" s="4">
        <v>72</v>
      </c>
      <c r="G6" s="4">
        <v>1</v>
      </c>
    </row>
    <row r="7" spans="1:7" ht="18" x14ac:dyDescent="0.35">
      <c r="A7" s="4" t="s">
        <v>10</v>
      </c>
      <c r="B7" s="4">
        <v>7.1099999999999997E-2</v>
      </c>
      <c r="C7" s="4">
        <v>8.7799999999999996E-3</v>
      </c>
      <c r="D7" s="4">
        <v>0.46</v>
      </c>
      <c r="E7" s="4">
        <v>156</v>
      </c>
      <c r="F7" s="4">
        <v>80</v>
      </c>
      <c r="G7" s="4">
        <v>0.95</v>
      </c>
    </row>
    <row r="8" spans="1:7" ht="18" x14ac:dyDescent="0.35">
      <c r="A8" s="4" t="s">
        <v>11</v>
      </c>
      <c r="B8" s="4">
        <v>7.1800000000000003E-2</v>
      </c>
      <c r="C8" s="4">
        <v>8.8500000000000002E-3</v>
      </c>
      <c r="D8" s="4">
        <v>0.45</v>
      </c>
      <c r="E8" s="4">
        <v>193</v>
      </c>
      <c r="F8" s="4">
        <v>78</v>
      </c>
      <c r="G8" s="4">
        <v>0.85</v>
      </c>
    </row>
    <row r="9" spans="1:7" ht="18" x14ac:dyDescent="0.35">
      <c r="A9" s="4" t="s">
        <v>12</v>
      </c>
      <c r="B9" s="4">
        <v>7.0800000000000002E-2</v>
      </c>
      <c r="C9" s="4">
        <v>8.8400000000000006E-3</v>
      </c>
      <c r="D9" s="4">
        <v>0.45</v>
      </c>
      <c r="E9" s="4">
        <v>249</v>
      </c>
      <c r="F9" s="4">
        <v>100</v>
      </c>
      <c r="G9" s="4">
        <v>0.77</v>
      </c>
    </row>
    <row r="10" spans="1:7" ht="18" x14ac:dyDescent="0.35">
      <c r="A10" s="4" t="s">
        <v>23</v>
      </c>
      <c r="B10" s="4">
        <v>7.1900000000000006E-2</v>
      </c>
      <c r="C10" s="4">
        <v>8.8599999999999998E-3</v>
      </c>
      <c r="D10" s="4">
        <v>0.45</v>
      </c>
      <c r="E10" s="4">
        <v>324</v>
      </c>
      <c r="F10" s="4">
        <v>115</v>
      </c>
      <c r="G10" s="4">
        <v>0.88</v>
      </c>
    </row>
    <row r="11" spans="1:7" ht="18" x14ac:dyDescent="0.35">
      <c r="A11" s="4" t="s">
        <v>24</v>
      </c>
      <c r="B11" s="4">
        <v>7.1900000000000006E-2</v>
      </c>
      <c r="C11" s="4">
        <v>8.8199999999999997E-3</v>
      </c>
      <c r="D11" s="4">
        <v>0.46</v>
      </c>
      <c r="E11" s="4">
        <v>444</v>
      </c>
      <c r="F11" s="4">
        <v>114</v>
      </c>
      <c r="G11" s="4">
        <v>0.83</v>
      </c>
    </row>
    <row r="12" spans="1:7" ht="18" x14ac:dyDescent="0.35">
      <c r="C12" s="4">
        <v>8.9099999999999995E-3</v>
      </c>
      <c r="F12" s="4">
        <v>103</v>
      </c>
      <c r="G12" s="4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divider</vt:lpstr>
      <vt:lpstr>5-fold CV CobaltChloride</vt:lpstr>
      <vt:lpstr>5-fold CV CopperSulfate</vt:lpstr>
      <vt:lpstr>5-fold CV Diamide</vt:lpstr>
      <vt:lpstr>CobaltChloride_final</vt:lpstr>
      <vt:lpstr>CopperSulfate_final</vt:lpstr>
      <vt:lpstr>Diamide_final</vt:lpstr>
      <vt:lpstr>E6-Berbamine_final</vt:lpstr>
      <vt:lpstr>Ethanol_final</vt:lpstr>
      <vt:lpstr>Formamide</vt:lpstr>
      <vt:lpstr>Hydroxyurea</vt:lpstr>
      <vt:lpstr>IndolaceticAcid</vt:lpstr>
      <vt:lpstr>Lactate</vt:lpstr>
      <vt:lpstr>Lactose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Sleepy</cp:lastModifiedBy>
  <dcterms:created xsi:type="dcterms:W3CDTF">2021-01-08T15:22:19Z</dcterms:created>
  <dcterms:modified xsi:type="dcterms:W3CDTF">2023-05-02T23:03:09Z</dcterms:modified>
</cp:coreProperties>
</file>