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785" windowHeight="13140"/>
  </bookViews>
  <sheets>
    <sheet name="YGL0105_煤炭生产经营情况表CHN" sheetId="1" r:id="rId1"/>
    <sheet name="资产负债表" sheetId="2" r:id="rId2"/>
    <sheet name="剔除指标表" sheetId="3" r:id="rId3"/>
  </sheets>
  <calcPr calcId="144525"/>
</workbook>
</file>

<file path=xl/sharedStrings.xml><?xml version="1.0" encoding="utf-8"?>
<sst xmlns="http://schemas.openxmlformats.org/spreadsheetml/2006/main" count="345" uniqueCount="166">
  <si>
    <t>煤炭生产经营情况表</t>
  </si>
  <si>
    <t>编制单位：国能包头能源有限责任公司合并组</t>
  </si>
  <si>
    <t>2024年10月</t>
  </si>
  <si>
    <t>项    目</t>
  </si>
  <si>
    <t>行次</t>
  </si>
  <si>
    <t>金额单位</t>
  </si>
  <si>
    <t>本年预算</t>
  </si>
  <si>
    <t>本月实际</t>
  </si>
  <si>
    <t>上年本月</t>
  </si>
  <si>
    <t>本年上月</t>
  </si>
  <si>
    <t>本年累计</t>
  </si>
  <si>
    <t>剔除数</t>
  </si>
  <si>
    <t>剔除结果</t>
  </si>
  <si>
    <t>单位</t>
  </si>
  <si>
    <t>总额</t>
  </si>
  <si>
    <t>组织编码</t>
  </si>
  <si>
    <t>组织名称</t>
  </si>
  <si>
    <t>时间</t>
  </si>
  <si>
    <t>一、损益性指标</t>
  </si>
  <si>
    <t>-</t>
  </si>
  <si>
    <t>--</t>
  </si>
  <si>
    <t>一、营业收入</t>
  </si>
  <si>
    <t>万元</t>
  </si>
  <si>
    <t xml:space="preserve">  (一)主营业务收入</t>
  </si>
  <si>
    <t xml:space="preserve">      1.自产煤销售收入</t>
  </si>
  <si>
    <t xml:space="preserve">       (1)集团内收入</t>
  </si>
  <si>
    <t xml:space="preserve">           其中：向销售集团及运销公司销售收入</t>
  </si>
  <si>
    <t xml:space="preserve">       (2)集团外收入</t>
  </si>
  <si>
    <t xml:space="preserve">      2.外购煤销售收入</t>
  </si>
  <si>
    <t xml:space="preserve">       3.其他主营业务收入</t>
  </si>
  <si>
    <t xml:space="preserve">  (二)其他业务收入</t>
  </si>
  <si>
    <t>二、营业成本</t>
  </si>
  <si>
    <t xml:space="preserve">  (一)主营业务成本</t>
  </si>
  <si>
    <t xml:space="preserve">     1.自产煤主营业务成本</t>
  </si>
  <si>
    <t xml:space="preserve">       (1)材料</t>
  </si>
  <si>
    <t xml:space="preserve">       (2)人工成本</t>
  </si>
  <si>
    <t xml:space="preserve">            其中：工资</t>
  </si>
  <si>
    <t xml:space="preserve">       (3)劳务工费用</t>
  </si>
  <si>
    <t xml:space="preserve">       (4)电力</t>
  </si>
  <si>
    <t xml:space="preserve">      （5）修理费</t>
  </si>
  <si>
    <t xml:space="preserve">       (6)维简安全费</t>
  </si>
  <si>
    <t xml:space="preserve">           其中：维简费</t>
  </si>
  <si>
    <t xml:space="preserve">                    安全费 </t>
  </si>
  <si>
    <t xml:space="preserve">       (7)矿务工程费</t>
  </si>
  <si>
    <t xml:space="preserve">       (8)折旧费</t>
  </si>
  <si>
    <t xml:space="preserve">       (9)无形资产摊销</t>
  </si>
  <si>
    <t xml:space="preserve">       (10)长期摊销费用</t>
  </si>
  <si>
    <t xml:space="preserve">       (11)洗选加工费</t>
  </si>
  <si>
    <t xml:space="preserve">             其中：材料费</t>
  </si>
  <si>
    <t xml:space="preserve">                   人工成本</t>
  </si>
  <si>
    <t xml:space="preserve">                   修理费</t>
  </si>
  <si>
    <t xml:space="preserve">                   排矸费</t>
  </si>
  <si>
    <t xml:space="preserve">                   电力</t>
  </si>
  <si>
    <t xml:space="preserve">                   折旧费</t>
  </si>
  <si>
    <t xml:space="preserve">                   外部专业化费用</t>
  </si>
  <si>
    <t xml:space="preserve">      (12)运输费</t>
  </si>
  <si>
    <t xml:space="preserve">      (13)剥离费</t>
  </si>
  <si>
    <t xml:space="preserve">      (14)其他支出</t>
  </si>
  <si>
    <t xml:space="preserve">             其中：生产车辆费</t>
  </si>
  <si>
    <t xml:space="preserve">                  地面塌陷补偿费</t>
  </si>
  <si>
    <t xml:space="preserve">                  各项税费</t>
  </si>
  <si>
    <t xml:space="preserve">                  外部专业化服务费</t>
  </si>
  <si>
    <t xml:space="preserve">                  其他</t>
  </si>
  <si>
    <t xml:space="preserve">     2.外购煤成本</t>
  </si>
  <si>
    <t xml:space="preserve">     3.主营业务其他成本</t>
  </si>
  <si>
    <t xml:space="preserve">     4.库存结转差</t>
  </si>
  <si>
    <t xml:space="preserve">  (二)其他业务成本</t>
  </si>
  <si>
    <t>三、税金及附加</t>
  </si>
  <si>
    <t>　   　　其中：资源税</t>
  </si>
  <si>
    <t>四、期间费用</t>
  </si>
  <si>
    <t>　       销售费用</t>
  </si>
  <si>
    <t>　       管理费用</t>
  </si>
  <si>
    <t xml:space="preserve">           其中：  人工成本</t>
  </si>
  <si>
    <t xml:space="preserve">                   折旧与摊销</t>
  </si>
  <si>
    <t xml:space="preserve">                     税费</t>
  </si>
  <si>
    <t>　   　　研发费用</t>
  </si>
  <si>
    <t>　     　 财务费用</t>
  </si>
  <si>
    <t>　     　　其中：利息费用</t>
  </si>
  <si>
    <t>　 　  　    　　 利息收入</t>
  </si>
  <si>
    <t>　　　              汇兑净损失(净收益以“-”号填列)</t>
  </si>
  <si>
    <t>五、资产减值损失(损失以“-”号填列)</t>
  </si>
  <si>
    <t>六、信用减值损失(损失以“-”号填列)</t>
  </si>
  <si>
    <t>七、其他收益</t>
  </si>
  <si>
    <t>八、投资收益(损失以“-”号填列)</t>
  </si>
  <si>
    <t>　　   其中:对联营企业和合营企业的投资收益</t>
  </si>
  <si>
    <t>九、公允价值变动收益(损失以“-”号填列)</t>
  </si>
  <si>
    <t>十、资产处置收益(损失以“-”号填列)</t>
  </si>
  <si>
    <t>十一、营业利润</t>
  </si>
  <si>
    <t>　   　加:营业外收入</t>
  </si>
  <si>
    <t xml:space="preserve">           其中：碳排放交易</t>
  </si>
  <si>
    <t>　   　减:营业外支出</t>
  </si>
  <si>
    <t xml:space="preserve">           其中：捐赠支出</t>
  </si>
  <si>
    <t xml:space="preserve">                 碳排放配额支出</t>
  </si>
  <si>
    <t>十二、利润总额(亏损总额以“－”号填列)</t>
  </si>
  <si>
    <t>　　   减:所得税费用</t>
  </si>
  <si>
    <t>十三、净利润(净亏损以“－”号填列)</t>
  </si>
  <si>
    <t>　　   其中:归属于母公司所有者的净利润</t>
  </si>
  <si>
    <t>　         *少数股东损益</t>
  </si>
  <si>
    <t xml:space="preserve">       其中:持续经营净利润</t>
  </si>
  <si>
    <t xml:space="preserve">            终止经营净利润</t>
  </si>
  <si>
    <t>补充资料：集团持二级管理单位折算后股比</t>
  </si>
  <si>
    <t>%</t>
  </si>
  <si>
    <t>十四、自产煤完全成本</t>
  </si>
  <si>
    <t xml:space="preserve">       其中：变动成本</t>
  </si>
  <si>
    <t xml:space="preserve">                  固定成本</t>
  </si>
  <si>
    <t>十五、自产煤可控成本</t>
  </si>
  <si>
    <t xml:space="preserve">                固定成本</t>
  </si>
  <si>
    <t>十六、自产煤边际贡献</t>
  </si>
  <si>
    <t>十七、自产煤利润</t>
  </si>
  <si>
    <t>十八、外购煤利润</t>
  </si>
  <si>
    <t>二、技术经济指标</t>
  </si>
  <si>
    <t>一、产量</t>
  </si>
  <si>
    <t>万吨</t>
  </si>
  <si>
    <t xml:space="preserve">      其中：自产煤量</t>
  </si>
  <si>
    <t xml:space="preserve">           外购煤量</t>
  </si>
  <si>
    <t xml:space="preserve">           自产煤平均热值</t>
  </si>
  <si>
    <t>大卡</t>
  </si>
  <si>
    <t>二、销售量</t>
  </si>
  <si>
    <t xml:space="preserve">     其中：自产煤销量</t>
  </si>
  <si>
    <t xml:space="preserve">       (1)对集团内煤量</t>
  </si>
  <si>
    <t xml:space="preserve">           其中：对销售集团及运销公司销售煤量</t>
  </si>
  <si>
    <t xml:space="preserve">       (2)对集团外煤量</t>
  </si>
  <si>
    <t xml:space="preserve">          外购煤销量</t>
  </si>
  <si>
    <t>三、价格</t>
  </si>
  <si>
    <t xml:space="preserve">      其中：自产煤售价</t>
  </si>
  <si>
    <t>元/吨</t>
  </si>
  <si>
    <t xml:space="preserve">           外购煤售价</t>
  </si>
  <si>
    <t>三、其他指标</t>
  </si>
  <si>
    <t>1.专项储备</t>
  </si>
  <si>
    <t>年初数</t>
  </si>
  <si>
    <t xml:space="preserve">  -维简费</t>
  </si>
  <si>
    <t xml:space="preserve">  -安全费</t>
  </si>
  <si>
    <t>提取数</t>
  </si>
  <si>
    <t>使用数</t>
  </si>
  <si>
    <t xml:space="preserve">       其中:资本化</t>
  </si>
  <si>
    <t xml:space="preserve">         -维简费</t>
  </si>
  <si>
    <t xml:space="preserve">         -安全费</t>
  </si>
  <si>
    <t xml:space="preserve">           费用化</t>
  </si>
  <si>
    <t>年末数</t>
  </si>
  <si>
    <t>2.剥离费用</t>
  </si>
  <si>
    <t>1)分类1：-自营</t>
  </si>
  <si>
    <t xml:space="preserve">    -外委</t>
  </si>
  <si>
    <t xml:space="preserve">   分类2：-计入成本</t>
  </si>
  <si>
    <t xml:space="preserve">    -计入专项储备</t>
  </si>
  <si>
    <t>2)产量</t>
  </si>
  <si>
    <t>3)平均运距</t>
  </si>
  <si>
    <t xml:space="preserve">公里 </t>
  </si>
  <si>
    <t xml:space="preserve">  -自营</t>
  </si>
  <si>
    <t xml:space="preserve">  -外委</t>
  </si>
  <si>
    <t>4)实际剥采比</t>
  </si>
  <si>
    <t>土石方立方米/商品煤吨</t>
  </si>
  <si>
    <t>5)实际土方剥离量</t>
  </si>
  <si>
    <t>万立方米</t>
  </si>
  <si>
    <t>6)设计剥采比</t>
  </si>
  <si>
    <t>7)设计剥采比对应计划土石方量</t>
  </si>
  <si>
    <t>8)当年超欠剥离量</t>
  </si>
  <si>
    <t>3.掘进进尺</t>
  </si>
  <si>
    <t>米</t>
  </si>
  <si>
    <t xml:space="preserve">  生产进尺</t>
  </si>
  <si>
    <t xml:space="preserve">  生产万吨掘进率</t>
  </si>
  <si>
    <t>米/万吨</t>
  </si>
  <si>
    <t>4.搬家倒面次数</t>
  </si>
  <si>
    <t>安（次）</t>
  </si>
  <si>
    <t>撤（次）</t>
  </si>
  <si>
    <t>5.利润率(利润总额/营业收入)</t>
  </si>
  <si>
    <t>6.营业成本率(利润总额/营业总成本)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</si>
</sst>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#,##0.00_ "/>
  </numFmts>
  <fonts count="31">
    <font>
      <sz val="11"/>
      <color theme="1"/>
      <name val="宋体"/>
      <charset val="134"/>
      <scheme val="minor"/>
    </font>
    <font>
      <sz val="11"/>
      <color rgb="FF000000"/>
      <name val="宋体"/>
      <charset val="134"/>
      <scheme val="minor"/>
    </font>
    <font>
      <sz val="11"/>
      <color rgb="FF000000"/>
      <name val="宋体"/>
      <charset val="134"/>
    </font>
    <font>
      <sz val="11"/>
      <name val="宋体"/>
      <charset val="134"/>
      <scheme val="minor"/>
    </font>
    <font>
      <b/>
      <sz val="22"/>
      <name val="SimSun"/>
      <charset val="134"/>
    </font>
    <font>
      <b/>
      <sz val="11"/>
      <name val="宋体"/>
      <charset val="134"/>
    </font>
    <font>
      <sz val="11"/>
      <name val="宋体"/>
      <charset val="134"/>
    </font>
    <font>
      <sz val="11"/>
      <color theme="1"/>
      <name val="宋体"/>
      <charset val="134"/>
    </font>
    <font>
      <sz val="10"/>
      <name val="宋体"/>
      <charset val="134"/>
      <scheme val="minor"/>
    </font>
    <font>
      <b/>
      <sz val="11"/>
      <color theme="1"/>
      <name val="宋体"/>
      <charset val="134"/>
    </font>
    <font>
      <sz val="11"/>
      <color rgb="FF000000"/>
      <name val="Calibri"/>
      <charset val="134"/>
    </font>
    <font>
      <sz val="11"/>
      <color rgb="FF3F3F76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theme="0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2"/>
      <name val="宋体"/>
      <charset val="134"/>
    </font>
    <font>
      <b/>
      <sz val="11"/>
      <color rgb="FF3F3F3F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rgb="FFFFFFFF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9" tint="0.4"/>
        <bgColor indexed="64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5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4">
    <xf numFmtId="0" fontId="0" fillId="0" borderId="0">
      <alignment vertical="center"/>
    </xf>
    <xf numFmtId="42" fontId="10" fillId="0" borderId="0">
      <alignment vertical="top"/>
    </xf>
    <xf numFmtId="0" fontId="0" fillId="4" borderId="0">
      <alignment vertical="top"/>
    </xf>
    <xf numFmtId="0" fontId="11" fillId="5" borderId="8">
      <alignment vertical="top"/>
    </xf>
    <xf numFmtId="44" fontId="10" fillId="0" borderId="0">
      <alignment vertical="top"/>
    </xf>
    <xf numFmtId="41" fontId="10" fillId="0" borderId="0">
      <alignment vertical="top"/>
    </xf>
    <xf numFmtId="0" fontId="0" fillId="6" borderId="0">
      <alignment vertical="top"/>
    </xf>
    <xf numFmtId="0" fontId="12" fillId="7" borderId="0">
      <alignment vertical="top"/>
    </xf>
    <xf numFmtId="43" fontId="10" fillId="0" borderId="0">
      <alignment vertical="top"/>
    </xf>
    <xf numFmtId="0" fontId="13" fillId="8" borderId="0">
      <alignment vertical="top"/>
    </xf>
    <xf numFmtId="0" fontId="14" fillId="0" borderId="0">
      <alignment vertical="top"/>
    </xf>
    <xf numFmtId="9" fontId="10" fillId="0" borderId="0">
      <alignment vertical="top"/>
    </xf>
    <xf numFmtId="0" fontId="15" fillId="0" borderId="0">
      <alignment vertical="top"/>
    </xf>
    <xf numFmtId="0" fontId="10" fillId="9" borderId="9">
      <alignment vertical="top"/>
    </xf>
    <xf numFmtId="0" fontId="13" fillId="10" borderId="0">
      <alignment vertical="top"/>
    </xf>
    <xf numFmtId="0" fontId="16" fillId="0" borderId="0">
      <alignment vertical="top"/>
    </xf>
    <xf numFmtId="0" fontId="17" fillId="0" borderId="0">
      <alignment vertical="top"/>
    </xf>
    <xf numFmtId="0" fontId="18" fillId="0" borderId="0">
      <alignment vertical="top"/>
    </xf>
    <xf numFmtId="0" fontId="19" fillId="0" borderId="0">
      <alignment vertical="top"/>
    </xf>
    <xf numFmtId="0" fontId="20" fillId="0" borderId="10">
      <alignment vertical="top"/>
    </xf>
    <xf numFmtId="0" fontId="21" fillId="0" borderId="10">
      <alignment vertical="top"/>
    </xf>
    <xf numFmtId="0" fontId="13" fillId="11" borderId="0">
      <alignment vertical="top"/>
    </xf>
    <xf numFmtId="0" fontId="16" fillId="0" borderId="11">
      <alignment vertical="top"/>
    </xf>
    <xf numFmtId="0" fontId="22" fillId="0" borderId="0">
      <alignment vertical="center"/>
    </xf>
    <xf numFmtId="0" fontId="13" fillId="12" borderId="0">
      <alignment vertical="top"/>
    </xf>
    <xf numFmtId="0" fontId="23" fillId="13" borderId="12">
      <alignment vertical="top"/>
    </xf>
    <xf numFmtId="0" fontId="24" fillId="13" borderId="8">
      <alignment vertical="top"/>
    </xf>
    <xf numFmtId="0" fontId="25" fillId="14" borderId="13">
      <alignment vertical="top"/>
    </xf>
    <xf numFmtId="0" fontId="0" fillId="15" borderId="0">
      <alignment vertical="top"/>
    </xf>
    <xf numFmtId="0" fontId="13" fillId="16" borderId="0">
      <alignment vertical="top"/>
    </xf>
    <xf numFmtId="0" fontId="26" fillId="0" borderId="14">
      <alignment vertical="top"/>
    </xf>
    <xf numFmtId="0" fontId="27" fillId="0" borderId="15">
      <alignment vertical="top"/>
    </xf>
    <xf numFmtId="0" fontId="28" fillId="17" borderId="0">
      <alignment vertical="top"/>
    </xf>
    <xf numFmtId="0" fontId="29" fillId="18" borderId="0">
      <alignment vertical="top"/>
    </xf>
    <xf numFmtId="0" fontId="0" fillId="19" borderId="0">
      <alignment vertical="top"/>
    </xf>
    <xf numFmtId="0" fontId="13" fillId="20" borderId="0">
      <alignment vertical="top"/>
    </xf>
    <xf numFmtId="0" fontId="0" fillId="21" borderId="0">
      <alignment vertical="top"/>
    </xf>
    <xf numFmtId="0" fontId="0" fillId="22" borderId="0">
      <alignment vertical="top"/>
    </xf>
    <xf numFmtId="0" fontId="0" fillId="23" borderId="0">
      <alignment vertical="top"/>
    </xf>
    <xf numFmtId="0" fontId="0" fillId="24" borderId="0">
      <alignment vertical="top"/>
    </xf>
    <xf numFmtId="0" fontId="13" fillId="25" borderId="0">
      <alignment vertical="top"/>
    </xf>
    <xf numFmtId="0" fontId="13" fillId="26" borderId="0">
      <alignment vertical="top"/>
    </xf>
    <xf numFmtId="0" fontId="0" fillId="27" borderId="0">
      <alignment vertical="top"/>
    </xf>
    <xf numFmtId="0" fontId="0" fillId="28" borderId="0">
      <alignment vertical="top"/>
    </xf>
    <xf numFmtId="0" fontId="13" fillId="29" borderId="0">
      <alignment vertical="top"/>
    </xf>
    <xf numFmtId="0" fontId="0" fillId="0" borderId="0">
      <alignment vertical="center"/>
    </xf>
    <xf numFmtId="0" fontId="0" fillId="30" borderId="0">
      <alignment vertical="top"/>
    </xf>
    <xf numFmtId="0" fontId="13" fillId="31" borderId="0">
      <alignment vertical="top"/>
    </xf>
    <xf numFmtId="0" fontId="13" fillId="32" borderId="0">
      <alignment vertical="top"/>
    </xf>
    <xf numFmtId="0" fontId="30" fillId="0" borderId="0">
      <protection locked="0"/>
    </xf>
    <xf numFmtId="0" fontId="0" fillId="33" borderId="0">
      <alignment vertical="top"/>
    </xf>
    <xf numFmtId="0" fontId="13" fillId="34" borderId="0">
      <alignment vertical="top"/>
    </xf>
    <xf numFmtId="0" fontId="22" fillId="0" borderId="0"/>
    <xf numFmtId="0" fontId="1" fillId="0" borderId="0">
      <alignment vertical="center"/>
    </xf>
  </cellStyleXfs>
  <cellXfs count="54">
    <xf numFmtId="0" fontId="0" fillId="0" borderId="0" xfId="0" applyFont="1">
      <alignment vertical="center"/>
    </xf>
    <xf numFmtId="0" fontId="1" fillId="0" borderId="0" xfId="53" applyFont="1">
      <alignment vertical="center"/>
    </xf>
    <xf numFmtId="0" fontId="2" fillId="0" borderId="0" xfId="0" applyFont="1">
      <alignment vertical="center"/>
    </xf>
    <xf numFmtId="0" fontId="3" fillId="0" borderId="0" xfId="53" applyFont="1">
      <alignment vertical="center"/>
    </xf>
    <xf numFmtId="0" fontId="3" fillId="0" borderId="0" xfId="53" applyFont="1" applyAlignment="1">
      <alignment vertical="center" wrapText="1"/>
    </xf>
    <xf numFmtId="49" fontId="4" fillId="0" borderId="1" xfId="53" applyNumberFormat="1" applyFont="1" applyBorder="1" applyAlignment="1">
      <alignment horizontal="center" vertical="center"/>
    </xf>
    <xf numFmtId="0" fontId="4" fillId="0" borderId="2" xfId="53" applyNumberFormat="1" applyFont="1" applyBorder="1" applyAlignment="1">
      <alignment horizontal="center" vertical="center"/>
    </xf>
    <xf numFmtId="0" fontId="4" fillId="0" borderId="3" xfId="53" applyNumberFormat="1" applyFont="1" applyBorder="1" applyAlignment="1">
      <alignment horizontal="center" vertical="center"/>
    </xf>
    <xf numFmtId="0" fontId="4" fillId="0" borderId="4" xfId="53" applyNumberFormat="1" applyFont="1" applyBorder="1" applyAlignment="1">
      <alignment horizontal="center" vertical="center"/>
    </xf>
    <xf numFmtId="49" fontId="5" fillId="2" borderId="1" xfId="53" applyNumberFormat="1" applyFont="1" applyFill="1" applyBorder="1" applyAlignment="1" applyProtection="1">
      <alignment horizontal="left" vertical="center"/>
      <protection locked="0"/>
    </xf>
    <xf numFmtId="0" fontId="5" fillId="0" borderId="1" xfId="53" applyNumberFormat="1" applyFont="1" applyBorder="1" applyAlignment="1">
      <alignment horizontal="center" vertical="center"/>
    </xf>
    <xf numFmtId="0" fontId="5" fillId="0" borderId="1" xfId="53" applyNumberFormat="1" applyFont="1" applyBorder="1" applyAlignment="1">
      <alignment horizontal="right" vertical="center"/>
    </xf>
    <xf numFmtId="49" fontId="5" fillId="0" borderId="1" xfId="53" applyNumberFormat="1" applyFont="1" applyBorder="1" applyAlignment="1">
      <alignment horizontal="right" vertical="center"/>
    </xf>
    <xf numFmtId="0" fontId="5" fillId="0" borderId="2" xfId="53" applyNumberFormat="1" applyFont="1" applyBorder="1" applyAlignment="1">
      <alignment horizontal="right" vertical="center"/>
    </xf>
    <xf numFmtId="49" fontId="5" fillId="0" borderId="1" xfId="53" applyNumberFormat="1" applyFont="1" applyBorder="1" applyAlignment="1">
      <alignment horizontal="center" vertical="center" wrapText="1"/>
    </xf>
    <xf numFmtId="49" fontId="5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43" fontId="6" fillId="0" borderId="1" xfId="8" applyNumberFormat="1" applyFont="1" applyBorder="1" applyAlignment="1">
      <alignment horizontal="center" vertical="center" wrapText="1"/>
    </xf>
    <xf numFmtId="43" fontId="6" fillId="0" borderId="6" xfId="8" applyNumberFormat="1" applyFont="1" applyBorder="1" applyAlignment="1">
      <alignment horizontal="center" vertical="center" wrapText="1"/>
    </xf>
    <xf numFmtId="0" fontId="5" fillId="0" borderId="1" xfId="52" applyFont="1" applyBorder="1" applyAlignment="1">
      <alignment vertical="center"/>
    </xf>
    <xf numFmtId="49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76" fontId="6" fillId="2" borderId="1" xfId="8" applyNumberFormat="1" applyFont="1" applyFill="1" applyBorder="1" applyAlignment="1" applyProtection="1">
      <alignment horizontal="center" vertical="center"/>
      <protection locked="0"/>
    </xf>
    <xf numFmtId="176" fontId="7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6" fillId="0" borderId="1" xfId="52" applyFont="1" applyBorder="1" applyAlignment="1">
      <alignment vertical="center"/>
    </xf>
    <xf numFmtId="0" fontId="6" fillId="0" borderId="1" xfId="52" applyFont="1" applyBorder="1" applyAlignment="1">
      <alignment vertical="center" wrapText="1"/>
    </xf>
    <xf numFmtId="49" fontId="5" fillId="2" borderId="1" xfId="53" applyNumberFormat="1" applyFont="1" applyFill="1" applyBorder="1" applyAlignment="1" applyProtection="1">
      <alignment horizontal="center" vertical="center" wrapText="1"/>
      <protection locked="0"/>
    </xf>
    <xf numFmtId="49" fontId="5" fillId="0" borderId="1" xfId="53" applyNumberFormat="1" applyFont="1" applyBorder="1" applyAlignment="1">
      <alignment horizontal="right" vertical="center" wrapText="1"/>
    </xf>
    <xf numFmtId="0" fontId="5" fillId="0" borderId="6" xfId="0" applyFont="1" applyBorder="1" applyAlignment="1">
      <alignment horizontal="center" vertical="center" wrapText="1"/>
    </xf>
    <xf numFmtId="176" fontId="7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0" borderId="0" xfId="0" applyFont="1" applyAlignment="1">
      <alignment horizontal="center" vertical="center"/>
    </xf>
    <xf numFmtId="0" fontId="5" fillId="0" borderId="1" xfId="49" applyFont="1" applyBorder="1" applyAlignment="1">
      <alignment vertical="center"/>
      <protection locked="0"/>
    </xf>
    <xf numFmtId="0" fontId="6" fillId="0" borderId="1" xfId="49" applyFont="1" applyBorder="1" applyAlignment="1">
      <alignment vertical="center"/>
      <protection locked="0"/>
    </xf>
    <xf numFmtId="0" fontId="8" fillId="0" borderId="1" xfId="23" applyFont="1" applyBorder="1" applyAlignment="1">
      <alignment horizontal="center" vertical="center"/>
    </xf>
    <xf numFmtId="0" fontId="9" fillId="0" borderId="1" xfId="45" applyFont="1" applyBorder="1" applyAlignment="1">
      <alignment horizontal="center" vertical="center" wrapText="1"/>
    </xf>
    <xf numFmtId="49" fontId="6" fillId="0" borderId="5" xfId="0" applyNumberFormat="1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left" vertical="center"/>
    </xf>
    <xf numFmtId="43" fontId="6" fillId="0" borderId="1" xfId="8" applyNumberFormat="1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0" fontId="9" fillId="0" borderId="1" xfId="45" applyFont="1" applyBorder="1" applyAlignment="1">
      <alignment vertical="center" wrapText="1"/>
    </xf>
    <xf numFmtId="0" fontId="7" fillId="0" borderId="1" xfId="45" applyFont="1" applyBorder="1" applyAlignment="1">
      <alignment horizontal="center" vertical="center"/>
    </xf>
    <xf numFmtId="0" fontId="7" fillId="0" borderId="1" xfId="45" applyFont="1" applyBorder="1" applyAlignment="1">
      <alignment horizontal="left" vertical="center" wrapText="1" indent="1"/>
    </xf>
    <xf numFmtId="0" fontId="7" fillId="0" borderId="1" xfId="45" applyFont="1" applyBorder="1" applyAlignment="1">
      <alignment horizontal="left" vertical="center" wrapText="1" indent="2"/>
    </xf>
    <xf numFmtId="0" fontId="7" fillId="0" borderId="1" xfId="45" applyFont="1" applyBorder="1" applyAlignment="1">
      <alignment vertical="center" wrapText="1"/>
    </xf>
    <xf numFmtId="0" fontId="7" fillId="0" borderId="1" xfId="45" applyFont="1" applyBorder="1" applyAlignment="1">
      <alignment horizontal="left" vertical="center" wrapText="1" indent="3"/>
    </xf>
    <xf numFmtId="0" fontId="7" fillId="0" borderId="1" xfId="45" applyFont="1" applyBorder="1" applyAlignment="1">
      <alignment horizontal="center" vertical="center" wrapText="1"/>
    </xf>
    <xf numFmtId="0" fontId="9" fillId="0" borderId="1" xfId="45" applyFont="1" applyBorder="1" applyAlignment="1">
      <alignment horizontal="center" vertical="center"/>
    </xf>
    <xf numFmtId="0" fontId="9" fillId="0" borderId="7" xfId="45" applyFont="1" applyBorder="1" applyAlignment="1">
      <alignment horizontal="left" vertical="center" wrapText="1"/>
    </xf>
    <xf numFmtId="0" fontId="9" fillId="0" borderId="6" xfId="45" applyFont="1" applyBorder="1" applyAlignment="1">
      <alignment horizontal="left" vertical="center" wrapText="1"/>
    </xf>
    <xf numFmtId="43" fontId="6" fillId="0" borderId="1" xfId="8" applyNumberFormat="1" applyFont="1" applyBorder="1" applyAlignment="1" quotePrefix="1">
      <alignment horizontal="center" vertical="center" wrapText="1"/>
    </xf>
    <xf numFmtId="43" fontId="6" fillId="0" borderId="6" xfId="8" applyNumberFormat="1" applyFont="1" applyBorder="1" applyAlignment="1" quotePrefix="1">
      <alignment horizontal="center" vertical="center" wrapText="1"/>
    </xf>
  </cellXfs>
  <cellStyles count="54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常规_YG46" xfId="23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常规 2 2" xfId="45"/>
    <cellStyle name="40% - 强调文字颜色 5" xfId="46" builtinId="47"/>
    <cellStyle name="60% - 强调文字颜色 5" xfId="47" builtinId="48"/>
    <cellStyle name="强调文字颜色 6" xfId="48" builtinId="49"/>
    <cellStyle name="常规 2 3" xfId="49"/>
    <cellStyle name="40% - 强调文字颜色 6" xfId="50" builtinId="51"/>
    <cellStyle name="60% - 强调文字颜色 6" xfId="51" builtinId="52"/>
    <cellStyle name="常规_2006年度损益性预算表" xfId="52"/>
    <cellStyle name="常规 2" xfId="53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157"/>
  <sheetViews>
    <sheetView tabSelected="1" zoomScale="85" zoomScaleNormal="85" workbookViewId="0">
      <pane xSplit="3" ySplit="6" topLeftCell="D7" activePane="bottomRight" state="frozen"/>
      <selection/>
      <selection pane="topRight"/>
      <selection pane="bottomLeft"/>
      <selection pane="bottomRight" activeCell="U4" sqref="U4:X4"/>
    </sheetView>
  </sheetViews>
  <sheetFormatPr defaultColWidth="9" defaultRowHeight="13.5" customHeight="1"/>
  <cols>
    <col min="1" max="1" width="38.1416666666667" style="3" customWidth="1"/>
    <col min="2" max="2" width="5.425" style="3" customWidth="1"/>
    <col min="3" max="3" width="10.7083333333333" style="3" customWidth="1"/>
    <col min="4" max="7" width="18" style="3" hidden="1" customWidth="1"/>
    <col min="8" max="11" width="18" style="4" hidden="1" customWidth="1"/>
    <col min="12" max="16" width="18" style="4" customWidth="1"/>
    <col min="20" max="20" width="20.5833333333333" customWidth="1"/>
  </cols>
  <sheetData>
    <row r="1" s="1" customFormat="1" ht="27" customHeight="1" spans="1:16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</row>
    <row r="2" s="1" customFormat="1" ht="27" customHeight="1" spans="1:16">
      <c r="A2" s="6"/>
      <c r="B2" s="7"/>
      <c r="C2" s="7"/>
      <c r="D2" s="7"/>
      <c r="E2" s="7"/>
      <c r="F2" s="7"/>
      <c r="G2" s="7"/>
      <c r="H2" s="8"/>
      <c r="I2" s="8"/>
      <c r="J2" s="8"/>
      <c r="K2" s="8"/>
      <c r="L2" s="8"/>
      <c r="M2" s="8"/>
      <c r="N2" s="7"/>
      <c r="O2" s="7"/>
      <c r="P2" s="7"/>
    </row>
    <row r="3" s="2" customFormat="1" ht="17.25" customHeight="1" spans="1:16">
      <c r="A3" s="9" t="s">
        <v>1</v>
      </c>
      <c r="B3" s="10"/>
      <c r="C3" s="10"/>
      <c r="D3" s="11"/>
      <c r="E3" s="12"/>
      <c r="F3" s="12"/>
      <c r="G3" s="13"/>
      <c r="H3" s="14"/>
      <c r="I3" s="14"/>
      <c r="J3" s="14"/>
      <c r="K3" s="14"/>
      <c r="L3" s="30" t="s">
        <v>2</v>
      </c>
      <c r="M3" s="14"/>
      <c r="N3" s="31"/>
      <c r="O3" s="31"/>
      <c r="P3" s="31"/>
    </row>
    <row r="4" s="2" customFormat="1" ht="30.75" customHeight="1" spans="1:24">
      <c r="A4" s="15" t="s">
        <v>3</v>
      </c>
      <c r="B4" s="16" t="s">
        <v>4</v>
      </c>
      <c r="C4" s="16" t="s">
        <v>5</v>
      </c>
      <c r="D4" s="17" t="s">
        <v>6</v>
      </c>
      <c r="E4" s="18"/>
      <c r="F4" s="17" t="s">
        <v>7</v>
      </c>
      <c r="G4" s="19"/>
      <c r="H4" s="16" t="s">
        <v>8</v>
      </c>
      <c r="I4" s="16"/>
      <c r="J4" s="16" t="s">
        <v>9</v>
      </c>
      <c r="K4" s="16"/>
      <c r="L4" s="16" t="s">
        <v>10</v>
      </c>
      <c r="M4" s="16"/>
      <c r="N4" s="16"/>
      <c r="O4" s="16"/>
      <c r="P4" s="16"/>
      <c r="Q4" s="34" t="s">
        <v>11</v>
      </c>
      <c r="R4" s="34"/>
      <c r="S4" s="34" t="s">
        <v>12</v>
      </c>
      <c r="T4" s="34"/>
      <c r="U4" s="34"/>
      <c r="V4" s="34"/>
      <c r="W4" s="34"/>
      <c r="X4" s="34"/>
    </row>
    <row r="5" s="2" customFormat="1" ht="30.75" customHeight="1" spans="1:20">
      <c r="A5" s="15"/>
      <c r="B5" s="16"/>
      <c r="C5" s="16"/>
      <c r="D5" s="16" t="s">
        <v>13</v>
      </c>
      <c r="E5" s="16" t="s">
        <v>14</v>
      </c>
      <c r="F5" s="16" t="s">
        <v>13</v>
      </c>
      <c r="G5" s="17" t="s">
        <v>14</v>
      </c>
      <c r="H5" s="16" t="s">
        <v>13</v>
      </c>
      <c r="I5" s="16" t="s">
        <v>14</v>
      </c>
      <c r="J5" s="16" t="s">
        <v>13</v>
      </c>
      <c r="K5" s="16" t="s">
        <v>14</v>
      </c>
      <c r="L5" s="16" t="s">
        <v>13</v>
      </c>
      <c r="M5" s="16" t="s">
        <v>14</v>
      </c>
      <c r="N5" s="16" t="s">
        <v>15</v>
      </c>
      <c r="O5" s="16" t="s">
        <v>16</v>
      </c>
      <c r="P5" s="32" t="s">
        <v>17</v>
      </c>
      <c r="Q5" s="2" t="s">
        <v>13</v>
      </c>
      <c r="R5" s="2" t="s">
        <v>14</v>
      </c>
      <c r="S5" s="2" t="s">
        <v>13</v>
      </c>
      <c r="T5" s="2" t="s">
        <v>14</v>
      </c>
    </row>
    <row r="6" s="2" customFormat="1" ht="17.25" customHeight="1" spans="1:16">
      <c r="A6" s="15" t="s">
        <v>18</v>
      </c>
      <c r="B6" s="20" t="s">
        <v>19</v>
      </c>
      <c r="C6" s="20"/>
      <c r="D6" s="54" t="s">
        <v>20</v>
      </c>
      <c r="E6" s="54" t="s">
        <v>20</v>
      </c>
      <c r="F6" s="54" t="s">
        <v>20</v>
      </c>
      <c r="G6" s="54" t="s">
        <v>20</v>
      </c>
      <c r="H6" s="55" t="s">
        <v>20</v>
      </c>
      <c r="I6" s="55" t="s">
        <v>20</v>
      </c>
      <c r="J6" s="22"/>
      <c r="K6" s="22"/>
      <c r="L6" s="55" t="s">
        <v>20</v>
      </c>
      <c r="M6" s="55" t="s">
        <v>20</v>
      </c>
      <c r="N6" s="21"/>
      <c r="O6" s="21"/>
      <c r="P6" s="21"/>
    </row>
    <row r="7" s="2" customFormat="1" ht="17.25" customHeight="1" spans="1:20">
      <c r="A7" s="23" t="s">
        <v>21</v>
      </c>
      <c r="B7" s="24">
        <v>1</v>
      </c>
      <c r="C7" s="25" t="s">
        <v>22</v>
      </c>
      <c r="D7" s="26">
        <v>356.82</v>
      </c>
      <c r="E7" s="27">
        <v>742183.2</v>
      </c>
      <c r="F7" s="27">
        <v>299.7</v>
      </c>
      <c r="G7" s="27">
        <v>38691.3300000001</v>
      </c>
      <c r="H7" s="27">
        <v>334.43</v>
      </c>
      <c r="I7" s="27">
        <v>70906.5200000001</v>
      </c>
      <c r="J7" s="27">
        <v>361.8</v>
      </c>
      <c r="K7" s="27">
        <v>57222.4999999999</v>
      </c>
      <c r="L7" s="27">
        <v>345.18</v>
      </c>
      <c r="M7" s="27">
        <v>679627.92</v>
      </c>
      <c r="N7" s="27"/>
      <c r="O7" s="27"/>
      <c r="P7" s="27"/>
      <c r="R7" s="2">
        <v>100</v>
      </c>
      <c r="T7" s="2">
        <f>M7-R7</f>
        <v>679527.92</v>
      </c>
    </row>
    <row r="8" s="2" customFormat="1" ht="17.25" customHeight="1" spans="1:16">
      <c r="A8" s="28" t="s">
        <v>23</v>
      </c>
      <c r="B8" s="24">
        <v>2</v>
      </c>
      <c r="C8" s="25" t="s">
        <v>22</v>
      </c>
      <c r="D8" s="26">
        <v>356.8</v>
      </c>
      <c r="E8" s="27">
        <v>742153.2</v>
      </c>
      <c r="F8" s="27">
        <v>297.7</v>
      </c>
      <c r="G8" s="27">
        <v>38433.3300000001</v>
      </c>
      <c r="H8" s="27">
        <v>334.08</v>
      </c>
      <c r="I8" s="27">
        <v>70832.7000000001</v>
      </c>
      <c r="J8" s="27">
        <v>361.74</v>
      </c>
      <c r="K8" s="27">
        <v>57212.3199999999</v>
      </c>
      <c r="L8" s="27">
        <v>344.46</v>
      </c>
      <c r="M8" s="27">
        <v>678197.15</v>
      </c>
      <c r="N8" s="27"/>
      <c r="O8" s="27"/>
      <c r="P8" s="27"/>
    </row>
    <row r="9" s="2" customFormat="1" ht="17.25" customHeight="1" spans="1:16">
      <c r="A9" s="28" t="s">
        <v>24</v>
      </c>
      <c r="B9" s="24">
        <v>3</v>
      </c>
      <c r="C9" s="25" t="s">
        <v>22</v>
      </c>
      <c r="D9" s="26">
        <v>312.65</v>
      </c>
      <c r="E9" s="27">
        <v>484605</v>
      </c>
      <c r="F9" s="27">
        <v>317.44</v>
      </c>
      <c r="G9" s="27">
        <v>49755.23</v>
      </c>
      <c r="H9" s="27">
        <v>278.12</v>
      </c>
      <c r="I9" s="27">
        <v>42649.3499999999</v>
      </c>
      <c r="J9" s="27">
        <v>349.49</v>
      </c>
      <c r="K9" s="27">
        <v>50179.55</v>
      </c>
      <c r="L9" s="27">
        <v>323.66</v>
      </c>
      <c r="M9" s="27">
        <v>523930.99</v>
      </c>
      <c r="N9" s="27"/>
      <c r="O9" s="27"/>
      <c r="P9" s="27"/>
    </row>
    <row r="10" s="2" customFormat="1" ht="17.25" customHeight="1" spans="1:16">
      <c r="A10" s="28" t="s">
        <v>25</v>
      </c>
      <c r="B10" s="24">
        <v>4</v>
      </c>
      <c r="C10" s="25" t="s">
        <v>22</v>
      </c>
      <c r="D10" s="26">
        <v>312.65</v>
      </c>
      <c r="E10" s="27">
        <v>484605</v>
      </c>
      <c r="F10" s="27">
        <v>317.44</v>
      </c>
      <c r="G10" s="27">
        <v>49755.23</v>
      </c>
      <c r="H10" s="27">
        <v>278.12</v>
      </c>
      <c r="I10" s="27">
        <v>42649.3499999999</v>
      </c>
      <c r="J10" s="27">
        <v>349.49</v>
      </c>
      <c r="K10" s="27">
        <v>50179.55</v>
      </c>
      <c r="L10" s="27">
        <v>323.66</v>
      </c>
      <c r="M10" s="27">
        <v>523930.99</v>
      </c>
      <c r="N10" s="27"/>
      <c r="O10" s="27"/>
      <c r="P10" s="27"/>
    </row>
    <row r="11" s="2" customFormat="1" ht="17.25" customHeight="1" spans="1:16">
      <c r="A11" s="28" t="s">
        <v>26</v>
      </c>
      <c r="B11" s="24">
        <v>5</v>
      </c>
      <c r="C11" s="25" t="s">
        <v>22</v>
      </c>
      <c r="D11" s="26">
        <v>312.65</v>
      </c>
      <c r="E11" s="27">
        <v>484605</v>
      </c>
      <c r="F11" s="27">
        <v>317.42</v>
      </c>
      <c r="G11" s="27">
        <v>49755.2299999999</v>
      </c>
      <c r="H11" s="27">
        <v>278.12</v>
      </c>
      <c r="I11" s="27">
        <v>42649.3500000001</v>
      </c>
      <c r="J11" s="27">
        <v>349.51</v>
      </c>
      <c r="K11" s="27">
        <v>50179.55</v>
      </c>
      <c r="L11" s="27">
        <v>323.66</v>
      </c>
      <c r="M11" s="27">
        <v>523922.39</v>
      </c>
      <c r="N11" s="27"/>
      <c r="O11" s="27"/>
      <c r="P11" s="27"/>
    </row>
    <row r="12" s="2" customFormat="1" ht="17.25" customHeight="1" spans="1:16">
      <c r="A12" s="28" t="s">
        <v>27</v>
      </c>
      <c r="B12" s="24">
        <v>6</v>
      </c>
      <c r="C12" s="25" t="s">
        <v>22</v>
      </c>
      <c r="D12" s="26">
        <v>0</v>
      </c>
      <c r="E12" s="27">
        <v>0</v>
      </c>
      <c r="F12" s="27">
        <v>0</v>
      </c>
      <c r="G12" s="27">
        <v>0</v>
      </c>
      <c r="H12" s="27">
        <v>0</v>
      </c>
      <c r="I12" s="27">
        <v>0</v>
      </c>
      <c r="J12" s="27">
        <v>0</v>
      </c>
      <c r="K12" s="27">
        <v>0</v>
      </c>
      <c r="L12" s="27">
        <v>0</v>
      </c>
      <c r="M12" s="27">
        <v>0</v>
      </c>
      <c r="N12" s="27"/>
      <c r="O12" s="27"/>
      <c r="P12" s="27"/>
    </row>
    <row r="13" s="2" customFormat="1" ht="17.25" customHeight="1" spans="1:16">
      <c r="A13" s="28" t="s">
        <v>28</v>
      </c>
      <c r="B13" s="24">
        <v>7</v>
      </c>
      <c r="C13" s="25" t="s">
        <v>22</v>
      </c>
      <c r="D13" s="26">
        <v>485.94</v>
      </c>
      <c r="E13" s="27">
        <v>257548.2</v>
      </c>
      <c r="F13" s="27">
        <v>409.62</v>
      </c>
      <c r="G13" s="27">
        <v>-11321.8999999999</v>
      </c>
      <c r="H13" s="27">
        <v>480.37</v>
      </c>
      <c r="I13" s="27">
        <v>28183.3500000001</v>
      </c>
      <c r="J13" s="27">
        <v>482.36</v>
      </c>
      <c r="K13" s="27">
        <v>7032.76000000001</v>
      </c>
      <c r="L13" s="27">
        <v>440.58</v>
      </c>
      <c r="M13" s="27">
        <v>154266.15</v>
      </c>
      <c r="N13" s="27"/>
      <c r="O13" s="27"/>
      <c r="P13" s="27"/>
    </row>
    <row r="14" s="2" customFormat="1" ht="17.25" customHeight="1" spans="1:16">
      <c r="A14" s="28" t="s">
        <v>25</v>
      </c>
      <c r="B14" s="24">
        <v>8</v>
      </c>
      <c r="C14" s="25" t="s">
        <v>22</v>
      </c>
      <c r="D14" s="26">
        <v>485.94</v>
      </c>
      <c r="E14" s="27">
        <v>257548.2</v>
      </c>
      <c r="F14" s="27">
        <v>409.62</v>
      </c>
      <c r="G14" s="27">
        <v>-11321.8999999999</v>
      </c>
      <c r="H14" s="27">
        <v>480.37</v>
      </c>
      <c r="I14" s="27">
        <v>28183.3500000001</v>
      </c>
      <c r="J14" s="27">
        <v>482.36</v>
      </c>
      <c r="K14" s="27">
        <v>7032.76000000001</v>
      </c>
      <c r="L14" s="27">
        <v>440.58</v>
      </c>
      <c r="M14" s="27">
        <v>154266.15</v>
      </c>
      <c r="N14" s="27"/>
      <c r="O14" s="27"/>
      <c r="P14" s="27"/>
    </row>
    <row r="15" s="2" customFormat="1" ht="17.25" customHeight="1" spans="1:16">
      <c r="A15" s="28" t="s">
        <v>26</v>
      </c>
      <c r="B15" s="24">
        <v>9</v>
      </c>
      <c r="C15" s="25" t="s">
        <v>22</v>
      </c>
      <c r="D15" s="26">
        <v>485.94</v>
      </c>
      <c r="E15" s="27">
        <v>257548.2</v>
      </c>
      <c r="F15" s="27">
        <v>409.62</v>
      </c>
      <c r="G15" s="27">
        <v>-11321.8999999999</v>
      </c>
      <c r="H15" s="27">
        <v>480.37</v>
      </c>
      <c r="I15" s="27">
        <v>28183.3500000001</v>
      </c>
      <c r="J15" s="27">
        <v>482.36</v>
      </c>
      <c r="K15" s="27">
        <v>7032.76000000001</v>
      </c>
      <c r="L15" s="27">
        <v>440.58</v>
      </c>
      <c r="M15" s="27">
        <v>154266.15</v>
      </c>
      <c r="N15" s="27"/>
      <c r="O15" s="27"/>
      <c r="P15" s="27"/>
    </row>
    <row r="16" s="2" customFormat="1" ht="17.25" customHeight="1" spans="1:16">
      <c r="A16" s="28" t="s">
        <v>27</v>
      </c>
      <c r="B16" s="24">
        <v>10</v>
      </c>
      <c r="C16" s="25" t="s">
        <v>22</v>
      </c>
      <c r="D16" s="26">
        <v>0</v>
      </c>
      <c r="E16" s="27">
        <v>0</v>
      </c>
      <c r="F16" s="27">
        <v>0</v>
      </c>
      <c r="G16" s="27">
        <v>0</v>
      </c>
      <c r="H16" s="27">
        <v>0</v>
      </c>
      <c r="I16" s="27">
        <v>0</v>
      </c>
      <c r="J16" s="27">
        <v>0</v>
      </c>
      <c r="K16" s="27">
        <v>0</v>
      </c>
      <c r="L16" s="27">
        <v>0</v>
      </c>
      <c r="M16" s="27">
        <v>0</v>
      </c>
      <c r="N16" s="27"/>
      <c r="O16" s="27"/>
      <c r="P16" s="27"/>
    </row>
    <row r="17" s="2" customFormat="1" ht="17.25" customHeight="1" spans="1:16">
      <c r="A17" s="28" t="s">
        <v>29</v>
      </c>
      <c r="B17" s="24">
        <v>11</v>
      </c>
      <c r="C17" s="25" t="s">
        <v>22</v>
      </c>
      <c r="D17" s="26">
        <v>0</v>
      </c>
      <c r="E17" s="27">
        <v>0</v>
      </c>
      <c r="F17" s="27">
        <v>0</v>
      </c>
      <c r="G17" s="27">
        <v>0</v>
      </c>
      <c r="H17" s="27">
        <v>0</v>
      </c>
      <c r="I17" s="27">
        <v>0</v>
      </c>
      <c r="J17" s="27">
        <v>0</v>
      </c>
      <c r="K17" s="27">
        <v>0</v>
      </c>
      <c r="L17" s="27">
        <v>0</v>
      </c>
      <c r="M17" s="27">
        <v>0</v>
      </c>
      <c r="N17" s="27"/>
      <c r="O17" s="27"/>
      <c r="P17" s="27"/>
    </row>
    <row r="18" s="2" customFormat="1" ht="17.25" customHeight="1" spans="1:16">
      <c r="A18" s="28" t="s">
        <v>30</v>
      </c>
      <c r="B18" s="24">
        <v>12</v>
      </c>
      <c r="C18" s="25" t="s">
        <v>22</v>
      </c>
      <c r="D18" s="26">
        <v>0.02</v>
      </c>
      <c r="E18" s="27">
        <v>30</v>
      </c>
      <c r="F18" s="27">
        <v>1.65</v>
      </c>
      <c r="G18" s="27">
        <v>258</v>
      </c>
      <c r="H18" s="27">
        <v>0.48</v>
      </c>
      <c r="I18" s="27">
        <v>73.8199999999999</v>
      </c>
      <c r="J18" s="27">
        <v>0.07</v>
      </c>
      <c r="K18" s="27">
        <v>10.1800000000001</v>
      </c>
      <c r="L18" s="27">
        <v>0.88</v>
      </c>
      <c r="M18" s="27">
        <v>1430.77</v>
      </c>
      <c r="N18" s="27"/>
      <c r="O18" s="27"/>
      <c r="P18" s="27"/>
    </row>
    <row r="19" s="2" customFormat="1" ht="17.25" customHeight="1" spans="1:16">
      <c r="A19" s="23" t="s">
        <v>31</v>
      </c>
      <c r="B19" s="24">
        <v>13</v>
      </c>
      <c r="C19" s="25" t="s">
        <v>22</v>
      </c>
      <c r="D19" s="26">
        <v>257.76</v>
      </c>
      <c r="E19" s="27">
        <v>536146.21</v>
      </c>
      <c r="F19" s="27">
        <v>123.72</v>
      </c>
      <c r="G19" s="27">
        <v>14634.94</v>
      </c>
      <c r="H19" s="27">
        <v>244.26</v>
      </c>
      <c r="I19" s="27">
        <v>51084.72</v>
      </c>
      <c r="J19" s="27">
        <v>173.53</v>
      </c>
      <c r="K19" s="27">
        <v>29810.05</v>
      </c>
      <c r="L19" s="33">
        <f>M19/M99</f>
        <v>224.83015494031</v>
      </c>
      <c r="M19" s="33">
        <f>M20+M54</f>
        <v>442578.16</v>
      </c>
      <c r="N19" s="27"/>
      <c r="O19" s="27"/>
      <c r="P19" s="27"/>
    </row>
    <row r="20" s="2" customFormat="1" ht="17.25" customHeight="1" spans="1:16">
      <c r="A20" s="28" t="s">
        <v>32</v>
      </c>
      <c r="B20" s="24">
        <v>14</v>
      </c>
      <c r="C20" s="25" t="s">
        <v>22</v>
      </c>
      <c r="D20" s="26">
        <v>257.76</v>
      </c>
      <c r="E20" s="27">
        <v>536136.21</v>
      </c>
      <c r="F20" s="27">
        <v>130.48</v>
      </c>
      <c r="G20" s="27">
        <v>15435.03</v>
      </c>
      <c r="H20" s="27">
        <v>243.73</v>
      </c>
      <c r="I20" s="27">
        <v>50973.13</v>
      </c>
      <c r="J20" s="27">
        <v>173.19</v>
      </c>
      <c r="K20" s="27">
        <v>29752.82</v>
      </c>
      <c r="L20" s="33">
        <f>M20/M99</f>
        <v>224.791135382271</v>
      </c>
      <c r="M20" s="33">
        <f>M21+M51+M52+M53</f>
        <v>442501.35</v>
      </c>
      <c r="N20" s="27"/>
      <c r="O20" s="27"/>
      <c r="P20" s="27"/>
    </row>
    <row r="21" s="2" customFormat="1" ht="17.25" customHeight="1" spans="1:16">
      <c r="A21" s="28" t="s">
        <v>33</v>
      </c>
      <c r="B21" s="24">
        <v>15</v>
      </c>
      <c r="C21" s="25" t="s">
        <v>22</v>
      </c>
      <c r="D21" s="26">
        <v>193.61</v>
      </c>
      <c r="E21" s="27">
        <v>300087.46</v>
      </c>
      <c r="F21" s="27">
        <v>173.65</v>
      </c>
      <c r="G21" s="27">
        <v>25364.46</v>
      </c>
      <c r="H21" s="27">
        <v>149.1</v>
      </c>
      <c r="I21" s="27">
        <v>21824.1599999999</v>
      </c>
      <c r="J21" s="27">
        <v>168.73</v>
      </c>
      <c r="K21" s="27">
        <v>26511.37</v>
      </c>
      <c r="L21" s="33">
        <f>L22+L23+L25+L26+L27+L28+L31+L32+L33++L34+L35+L43+L44+L45</f>
        <v>187.248384945094</v>
      </c>
      <c r="M21" s="33">
        <f>M22+M23+M25+M26+M27+M28+M31+M32+M33+M34+M35+M43+M44+M45</f>
        <v>303181.35</v>
      </c>
      <c r="N21" s="27"/>
      <c r="O21" s="27"/>
      <c r="P21" s="27"/>
    </row>
    <row r="22" s="2" customFormat="1" ht="17.25" customHeight="1" spans="1:16">
      <c r="A22" s="28" t="s">
        <v>34</v>
      </c>
      <c r="B22" s="24">
        <v>16</v>
      </c>
      <c r="C22" s="25" t="s">
        <v>22</v>
      </c>
      <c r="D22" s="26">
        <v>7.62</v>
      </c>
      <c r="E22" s="27">
        <v>11805</v>
      </c>
      <c r="F22" s="27">
        <v>28.52</v>
      </c>
      <c r="G22" s="27">
        <v>4165.27</v>
      </c>
      <c r="H22" s="27">
        <v>6.55</v>
      </c>
      <c r="I22" s="27">
        <v>958.55</v>
      </c>
      <c r="J22" s="27">
        <v>16.8</v>
      </c>
      <c r="K22" s="27">
        <v>2639.21</v>
      </c>
      <c r="L22" s="33">
        <f>M22/$M$100</f>
        <v>11.964308213002</v>
      </c>
      <c r="M22" s="27">
        <v>19371.89</v>
      </c>
      <c r="N22" s="27"/>
      <c r="O22" s="27"/>
      <c r="P22" s="27"/>
    </row>
    <row r="23" s="2" customFormat="1" ht="17.25" customHeight="1" spans="1:16">
      <c r="A23" s="28" t="s">
        <v>35</v>
      </c>
      <c r="B23" s="24">
        <v>17</v>
      </c>
      <c r="C23" s="25" t="s">
        <v>22</v>
      </c>
      <c r="D23" s="26">
        <v>44.96</v>
      </c>
      <c r="E23" s="27">
        <v>69686.26</v>
      </c>
      <c r="F23" s="27">
        <v>37.2</v>
      </c>
      <c r="G23" s="27">
        <v>5433.31</v>
      </c>
      <c r="H23" s="27">
        <v>47.94</v>
      </c>
      <c r="I23" s="27">
        <v>7017.07999999999</v>
      </c>
      <c r="J23" s="27">
        <v>36.66</v>
      </c>
      <c r="K23" s="27">
        <v>5760.18</v>
      </c>
      <c r="L23" s="33">
        <f t="shared" ref="L23:L50" si="0">M23/$M$100</f>
        <v>41.6320515829391</v>
      </c>
      <c r="M23" s="27">
        <v>67408.12</v>
      </c>
      <c r="N23" s="27"/>
      <c r="O23" s="27"/>
      <c r="P23" s="27"/>
    </row>
    <row r="24" s="2" customFormat="1" ht="17.25" customHeight="1" spans="1:16">
      <c r="A24" s="28" t="s">
        <v>36</v>
      </c>
      <c r="B24" s="24">
        <v>18</v>
      </c>
      <c r="C24" s="25" t="s">
        <v>22</v>
      </c>
      <c r="D24" s="26">
        <v>29.7</v>
      </c>
      <c r="E24" s="27">
        <v>46035</v>
      </c>
      <c r="F24" s="27">
        <v>21.91</v>
      </c>
      <c r="G24" s="27">
        <v>3200.11</v>
      </c>
      <c r="H24" s="27">
        <v>30.4</v>
      </c>
      <c r="I24" s="27">
        <v>4450.3</v>
      </c>
      <c r="J24" s="27">
        <v>20.54</v>
      </c>
      <c r="K24" s="27">
        <v>3227.75</v>
      </c>
      <c r="L24" s="33">
        <f t="shared" si="0"/>
        <v>27.0899428091456</v>
      </c>
      <c r="M24" s="27">
        <v>43862.41</v>
      </c>
      <c r="N24" s="27"/>
      <c r="O24" s="27"/>
      <c r="P24" s="27"/>
    </row>
    <row r="25" s="2" customFormat="1" ht="17.25" customHeight="1" spans="1:16">
      <c r="A25" s="28" t="s">
        <v>37</v>
      </c>
      <c r="B25" s="24">
        <v>19</v>
      </c>
      <c r="C25" s="25" t="s">
        <v>22</v>
      </c>
      <c r="D25" s="26">
        <v>5.59</v>
      </c>
      <c r="E25" s="27">
        <v>8669.25</v>
      </c>
      <c r="F25" s="27">
        <v>3.86</v>
      </c>
      <c r="G25" s="27">
        <v>563.7</v>
      </c>
      <c r="H25" s="27">
        <v>4.51</v>
      </c>
      <c r="I25" s="27">
        <v>659.6</v>
      </c>
      <c r="J25" s="27">
        <v>4.3</v>
      </c>
      <c r="K25" s="27">
        <v>675.440000000001</v>
      </c>
      <c r="L25" s="33">
        <f t="shared" si="0"/>
        <v>3.58910285707227</v>
      </c>
      <c r="M25" s="27">
        <v>5811.26</v>
      </c>
      <c r="N25" s="27"/>
      <c r="O25" s="27"/>
      <c r="P25" s="27"/>
    </row>
    <row r="26" s="2" customFormat="1" ht="17.25" customHeight="1" spans="1:16">
      <c r="A26" s="28" t="s">
        <v>38</v>
      </c>
      <c r="B26" s="24">
        <v>20</v>
      </c>
      <c r="C26" s="25" t="s">
        <v>22</v>
      </c>
      <c r="D26" s="26">
        <v>14.04</v>
      </c>
      <c r="E26" s="27">
        <v>21762.5</v>
      </c>
      <c r="F26" s="27">
        <v>12.41</v>
      </c>
      <c r="G26" s="27">
        <v>1813.26</v>
      </c>
      <c r="H26" s="27">
        <v>13.9</v>
      </c>
      <c r="I26" s="27">
        <v>2035.37</v>
      </c>
      <c r="J26" s="27">
        <v>14.45</v>
      </c>
      <c r="K26" s="27">
        <v>2271.14</v>
      </c>
      <c r="L26" s="33">
        <f t="shared" si="0"/>
        <v>13.0280581049199</v>
      </c>
      <c r="M26" s="27">
        <v>21094.25</v>
      </c>
      <c r="N26" s="27"/>
      <c r="O26" s="27"/>
      <c r="P26" s="27"/>
    </row>
    <row r="27" s="2" customFormat="1" ht="17.25" customHeight="1" spans="1:16">
      <c r="A27" s="28" t="s">
        <v>39</v>
      </c>
      <c r="B27" s="24">
        <v>21</v>
      </c>
      <c r="C27" s="25" t="s">
        <v>22</v>
      </c>
      <c r="D27" s="26">
        <v>4.49</v>
      </c>
      <c r="E27" s="27">
        <v>6957</v>
      </c>
      <c r="F27" s="27">
        <v>0.63</v>
      </c>
      <c r="G27" s="27">
        <v>92.6100000000006</v>
      </c>
      <c r="H27" s="27">
        <v>-16.4</v>
      </c>
      <c r="I27" s="27">
        <v>-2400.51</v>
      </c>
      <c r="J27" s="27">
        <v>4.1</v>
      </c>
      <c r="K27" s="27">
        <v>644.27</v>
      </c>
      <c r="L27" s="33">
        <f t="shared" si="0"/>
        <v>5.70824635300221</v>
      </c>
      <c r="M27" s="27">
        <v>9242.45</v>
      </c>
      <c r="N27" s="27"/>
      <c r="O27" s="27"/>
      <c r="P27" s="27"/>
    </row>
    <row r="28" s="2" customFormat="1" ht="17.25" customHeight="1" spans="1:16">
      <c r="A28" s="28" t="s">
        <v>40</v>
      </c>
      <c r="B28" s="24">
        <v>22</v>
      </c>
      <c r="C28" s="25" t="s">
        <v>22</v>
      </c>
      <c r="D28" s="26">
        <v>41.66</v>
      </c>
      <c r="E28" s="27">
        <v>64567.78</v>
      </c>
      <c r="F28" s="27">
        <v>37.44</v>
      </c>
      <c r="G28" s="27">
        <v>5468.42</v>
      </c>
      <c r="H28" s="27">
        <v>41.12</v>
      </c>
      <c r="I28" s="27">
        <v>6018.71</v>
      </c>
      <c r="J28" s="27">
        <v>38.88</v>
      </c>
      <c r="K28" s="27">
        <v>6109.75</v>
      </c>
      <c r="L28" s="33">
        <f t="shared" si="0"/>
        <v>37.5158602715022</v>
      </c>
      <c r="M28" s="27">
        <v>60743.43</v>
      </c>
      <c r="N28" s="27"/>
      <c r="O28" s="27"/>
      <c r="P28" s="27"/>
    </row>
    <row r="29" s="2" customFormat="1" ht="17.25" customHeight="1" spans="1:16">
      <c r="A29" s="28" t="s">
        <v>41</v>
      </c>
      <c r="B29" s="24">
        <v>23</v>
      </c>
      <c r="C29" s="25" t="s">
        <v>22</v>
      </c>
      <c r="D29" s="26">
        <v>10.68</v>
      </c>
      <c r="E29" s="27">
        <v>16551.11</v>
      </c>
      <c r="F29" s="27">
        <v>7.57</v>
      </c>
      <c r="G29" s="27">
        <v>1105.42</v>
      </c>
      <c r="H29" s="27">
        <v>11.07</v>
      </c>
      <c r="I29" s="27">
        <v>1620.59</v>
      </c>
      <c r="J29" s="27">
        <v>7.74</v>
      </c>
      <c r="K29" s="27">
        <v>1215.46</v>
      </c>
      <c r="L29" s="33">
        <f t="shared" si="0"/>
        <v>7.62113838210408</v>
      </c>
      <c r="M29" s="27">
        <v>12339.69</v>
      </c>
      <c r="N29" s="27"/>
      <c r="O29" s="27"/>
      <c r="P29" s="27"/>
    </row>
    <row r="30" s="2" customFormat="1" ht="17.25" customHeight="1" spans="1:16">
      <c r="A30" s="28" t="s">
        <v>42</v>
      </c>
      <c r="B30" s="24">
        <v>24</v>
      </c>
      <c r="C30" s="25" t="s">
        <v>22</v>
      </c>
      <c r="D30" s="26">
        <v>30.98</v>
      </c>
      <c r="E30" s="27">
        <v>48016.67</v>
      </c>
      <c r="F30" s="27">
        <v>29.87</v>
      </c>
      <c r="G30" s="27">
        <v>4363</v>
      </c>
      <c r="H30" s="27">
        <v>30.05</v>
      </c>
      <c r="I30" s="27">
        <v>4398.12</v>
      </c>
      <c r="J30" s="27">
        <v>31.15</v>
      </c>
      <c r="K30" s="27">
        <v>4894.29</v>
      </c>
      <c r="L30" s="33">
        <f t="shared" si="0"/>
        <v>29.8947218893981</v>
      </c>
      <c r="M30" s="27">
        <v>48403.74</v>
      </c>
      <c r="N30" s="27"/>
      <c r="O30" s="27"/>
      <c r="P30" s="27"/>
    </row>
    <row r="31" s="2" customFormat="1" ht="17.25" customHeight="1" spans="1:16">
      <c r="A31" s="28" t="s">
        <v>43</v>
      </c>
      <c r="B31" s="24">
        <v>25</v>
      </c>
      <c r="C31" s="25" t="s">
        <v>22</v>
      </c>
      <c r="D31" s="26">
        <v>3.58</v>
      </c>
      <c r="E31" s="27">
        <v>5556</v>
      </c>
      <c r="F31" s="27">
        <v>1.7</v>
      </c>
      <c r="G31" s="27">
        <v>247.809999999999</v>
      </c>
      <c r="H31" s="27">
        <v>0</v>
      </c>
      <c r="I31" s="27">
        <v>0</v>
      </c>
      <c r="J31" s="27">
        <v>2.96</v>
      </c>
      <c r="K31" s="27">
        <v>465.410000000001</v>
      </c>
      <c r="L31" s="33">
        <f t="shared" si="0"/>
        <v>3.40792643008017</v>
      </c>
      <c r="M31" s="27">
        <v>5517.91</v>
      </c>
      <c r="N31" s="27"/>
      <c r="O31" s="27"/>
      <c r="P31" s="27"/>
    </row>
    <row r="32" s="2" customFormat="1" ht="17.25" customHeight="1" spans="1:16">
      <c r="A32" s="28" t="s">
        <v>44</v>
      </c>
      <c r="B32" s="24">
        <v>26</v>
      </c>
      <c r="C32" s="25" t="s">
        <v>22</v>
      </c>
      <c r="D32" s="26">
        <v>16.27</v>
      </c>
      <c r="E32" s="27">
        <v>25220.8</v>
      </c>
      <c r="F32" s="27">
        <v>16.3</v>
      </c>
      <c r="G32" s="27">
        <v>2381.36</v>
      </c>
      <c r="H32" s="27">
        <v>14.81</v>
      </c>
      <c r="I32" s="27">
        <v>2168.36</v>
      </c>
      <c r="J32" s="27">
        <v>16.14</v>
      </c>
      <c r="K32" s="27">
        <v>2535.47</v>
      </c>
      <c r="L32" s="33">
        <f t="shared" si="0"/>
        <v>14.9125585187198</v>
      </c>
      <c r="M32" s="27">
        <v>24145.52</v>
      </c>
      <c r="N32" s="27"/>
      <c r="O32" s="27"/>
      <c r="P32" s="27"/>
    </row>
    <row r="33" s="2" customFormat="1" ht="17.25" customHeight="1" spans="1:16">
      <c r="A33" s="28" t="s">
        <v>45</v>
      </c>
      <c r="B33" s="24">
        <v>27</v>
      </c>
      <c r="C33" s="25" t="s">
        <v>22</v>
      </c>
      <c r="D33" s="26">
        <v>3.26</v>
      </c>
      <c r="E33" s="27">
        <v>5051</v>
      </c>
      <c r="F33" s="27">
        <v>3.21</v>
      </c>
      <c r="G33" s="27">
        <v>469.39</v>
      </c>
      <c r="H33" s="27">
        <v>2.81</v>
      </c>
      <c r="I33" s="27">
        <v>410.88</v>
      </c>
      <c r="J33" s="27">
        <v>3.2</v>
      </c>
      <c r="K33" s="27">
        <v>502.97</v>
      </c>
      <c r="L33" s="33">
        <f t="shared" si="0"/>
        <v>3.11880998554788</v>
      </c>
      <c r="M33" s="27">
        <v>5049.79</v>
      </c>
      <c r="N33" s="27"/>
      <c r="O33" s="27"/>
      <c r="P33" s="27"/>
    </row>
    <row r="34" s="2" customFormat="1" ht="17.25" customHeight="1" spans="1:16">
      <c r="A34" s="28" t="s">
        <v>46</v>
      </c>
      <c r="B34" s="24">
        <v>28</v>
      </c>
      <c r="C34" s="25" t="s">
        <v>22</v>
      </c>
      <c r="D34" s="26">
        <v>3.33</v>
      </c>
      <c r="E34" s="27">
        <v>5156</v>
      </c>
      <c r="F34" s="27">
        <v>4.47</v>
      </c>
      <c r="G34" s="27">
        <v>652.96</v>
      </c>
      <c r="H34" s="27">
        <v>4.18</v>
      </c>
      <c r="I34" s="27">
        <v>611.73</v>
      </c>
      <c r="J34" s="27">
        <v>4.6</v>
      </c>
      <c r="K34" s="27">
        <v>722.72</v>
      </c>
      <c r="L34" s="33">
        <f t="shared" si="0"/>
        <v>4.15211161480786</v>
      </c>
      <c r="M34" s="27">
        <v>6722.85</v>
      </c>
      <c r="N34" s="27"/>
      <c r="O34" s="27"/>
      <c r="P34" s="27"/>
    </row>
    <row r="35" s="2" customFormat="1" ht="17.25" customHeight="1" spans="1:16">
      <c r="A35" s="29" t="s">
        <v>47</v>
      </c>
      <c r="B35" s="24">
        <v>29</v>
      </c>
      <c r="C35" s="25" t="s">
        <v>22</v>
      </c>
      <c r="D35" s="26">
        <v>27.81</v>
      </c>
      <c r="E35" s="27">
        <v>43112.33</v>
      </c>
      <c r="F35" s="27">
        <v>20.13</v>
      </c>
      <c r="G35" s="27">
        <v>2940.05</v>
      </c>
      <c r="H35" s="27">
        <v>23.92</v>
      </c>
      <c r="I35" s="27">
        <v>3501.7</v>
      </c>
      <c r="J35" s="27">
        <v>17.87</v>
      </c>
      <c r="K35" s="27">
        <v>2807.79</v>
      </c>
      <c r="L35" s="33">
        <f t="shared" si="0"/>
        <v>23.3277480637869</v>
      </c>
      <c r="M35" s="27">
        <v>37770.89</v>
      </c>
      <c r="N35" s="27"/>
      <c r="O35" s="27"/>
      <c r="P35" s="27"/>
    </row>
    <row r="36" s="2" customFormat="1" ht="17.25" customHeight="1" spans="1:16">
      <c r="A36" s="28" t="s">
        <v>48</v>
      </c>
      <c r="B36" s="24">
        <v>30</v>
      </c>
      <c r="C36" s="25" t="s">
        <v>22</v>
      </c>
      <c r="D36" s="26">
        <v>2.06</v>
      </c>
      <c r="E36" s="27">
        <v>3200</v>
      </c>
      <c r="F36" s="27">
        <v>4.28</v>
      </c>
      <c r="G36" s="27">
        <v>625.2</v>
      </c>
      <c r="H36" s="27">
        <v>3</v>
      </c>
      <c r="I36" s="27">
        <v>439.56</v>
      </c>
      <c r="J36" s="27">
        <v>3.93</v>
      </c>
      <c r="K36" s="27">
        <v>618.06</v>
      </c>
      <c r="L36" s="33">
        <f t="shared" si="0"/>
        <v>1.95468582086787</v>
      </c>
      <c r="M36" s="27">
        <v>3164.91</v>
      </c>
      <c r="N36" s="27"/>
      <c r="O36" s="27"/>
      <c r="P36" s="27"/>
    </row>
    <row r="37" s="2" customFormat="1" ht="17.25" customHeight="1" spans="1:16">
      <c r="A37" s="28" t="s">
        <v>49</v>
      </c>
      <c r="B37" s="24">
        <v>31</v>
      </c>
      <c r="C37" s="25" t="s">
        <v>22</v>
      </c>
      <c r="D37" s="26">
        <v>8.1</v>
      </c>
      <c r="E37" s="27">
        <v>12558</v>
      </c>
      <c r="F37" s="27">
        <v>7.78</v>
      </c>
      <c r="G37" s="27">
        <v>1136.56</v>
      </c>
      <c r="H37" s="27">
        <v>10.11</v>
      </c>
      <c r="I37" s="27">
        <v>1480.28</v>
      </c>
      <c r="J37" s="27">
        <v>8.41</v>
      </c>
      <c r="K37" s="27">
        <v>1320.73</v>
      </c>
      <c r="L37" s="33">
        <f t="shared" si="0"/>
        <v>8.52643996195511</v>
      </c>
      <c r="M37" s="27">
        <v>13805.5</v>
      </c>
      <c r="N37" s="27"/>
      <c r="O37" s="27"/>
      <c r="P37" s="27"/>
    </row>
    <row r="38" s="2" customFormat="1" ht="17.25" customHeight="1" spans="1:16">
      <c r="A38" s="28" t="s">
        <v>50</v>
      </c>
      <c r="B38" s="24">
        <v>32</v>
      </c>
      <c r="C38" s="25" t="s">
        <v>22</v>
      </c>
      <c r="D38" s="26">
        <v>1.62</v>
      </c>
      <c r="E38" s="27">
        <v>2506.63</v>
      </c>
      <c r="F38" s="27">
        <v>1.28</v>
      </c>
      <c r="G38" s="27">
        <v>186.58</v>
      </c>
      <c r="H38" s="27">
        <v>0</v>
      </c>
      <c r="I38" s="27">
        <v>0.209999999999923</v>
      </c>
      <c r="J38" s="27">
        <v>0</v>
      </c>
      <c r="K38" s="27">
        <v>0</v>
      </c>
      <c r="L38" s="33">
        <f t="shared" si="0"/>
        <v>1.46081870622676</v>
      </c>
      <c r="M38" s="27">
        <v>2365.27</v>
      </c>
      <c r="N38" s="27"/>
      <c r="O38" s="27"/>
      <c r="P38" s="27"/>
    </row>
    <row r="39" s="2" customFormat="1" ht="17.25" customHeight="1" spans="1:16">
      <c r="A39" s="28" t="s">
        <v>51</v>
      </c>
      <c r="B39" s="24">
        <v>33</v>
      </c>
      <c r="C39" s="25" t="s">
        <v>22</v>
      </c>
      <c r="D39" s="26">
        <v>0</v>
      </c>
      <c r="E39" s="27">
        <v>0</v>
      </c>
      <c r="F39" s="27">
        <v>0</v>
      </c>
      <c r="G39" s="27">
        <v>0</v>
      </c>
      <c r="H39" s="27">
        <v>0</v>
      </c>
      <c r="I39" s="27">
        <v>0</v>
      </c>
      <c r="J39" s="27">
        <v>0</v>
      </c>
      <c r="K39" s="27">
        <v>0</v>
      </c>
      <c r="L39" s="33">
        <f t="shared" si="0"/>
        <v>0</v>
      </c>
      <c r="M39" s="27">
        <v>0</v>
      </c>
      <c r="N39" s="27"/>
      <c r="O39" s="27"/>
      <c r="P39" s="27"/>
    </row>
    <row r="40" s="2" customFormat="1" ht="17.25" customHeight="1" spans="1:16">
      <c r="A40" s="28" t="s">
        <v>52</v>
      </c>
      <c r="B40" s="24">
        <v>34</v>
      </c>
      <c r="C40" s="25" t="s">
        <v>22</v>
      </c>
      <c r="D40" s="26">
        <v>6.16</v>
      </c>
      <c r="E40" s="27">
        <v>9544</v>
      </c>
      <c r="F40" s="27">
        <v>2.66</v>
      </c>
      <c r="G40" s="27">
        <v>388.49</v>
      </c>
      <c r="H40" s="27">
        <v>5.71</v>
      </c>
      <c r="I40" s="27">
        <v>836.09</v>
      </c>
      <c r="J40" s="27">
        <v>0.02</v>
      </c>
      <c r="K40" s="27">
        <v>3.18000000000029</v>
      </c>
      <c r="L40" s="33">
        <f t="shared" si="0"/>
        <v>5.59098039700088</v>
      </c>
      <c r="M40" s="27">
        <v>9052.58</v>
      </c>
      <c r="N40" s="27"/>
      <c r="O40" s="27"/>
      <c r="P40" s="27"/>
    </row>
    <row r="41" s="2" customFormat="1" ht="17.25" customHeight="1" spans="1:16">
      <c r="A41" s="28" t="s">
        <v>53</v>
      </c>
      <c r="B41" s="24">
        <v>35</v>
      </c>
      <c r="C41" s="25" t="s">
        <v>22</v>
      </c>
      <c r="D41" s="26">
        <v>3.6</v>
      </c>
      <c r="E41" s="27">
        <v>5580</v>
      </c>
      <c r="F41" s="27">
        <v>3.07</v>
      </c>
      <c r="G41" s="27">
        <v>448.69</v>
      </c>
      <c r="H41" s="27">
        <v>3.1</v>
      </c>
      <c r="I41" s="27">
        <v>453.51</v>
      </c>
      <c r="J41" s="27">
        <v>2.86</v>
      </c>
      <c r="K41" s="27">
        <v>449.11</v>
      </c>
      <c r="L41" s="33">
        <f t="shared" si="0"/>
        <v>2.78110601924478</v>
      </c>
      <c r="M41" s="27">
        <v>4503</v>
      </c>
      <c r="N41" s="27"/>
      <c r="O41" s="27"/>
      <c r="P41" s="27"/>
    </row>
    <row r="42" s="2" customFormat="1" ht="17.25" customHeight="1" spans="1:16">
      <c r="A42" s="28" t="s">
        <v>54</v>
      </c>
      <c r="B42" s="24">
        <v>36</v>
      </c>
      <c r="C42" s="25" t="s">
        <v>22</v>
      </c>
      <c r="D42" s="26">
        <v>1.43</v>
      </c>
      <c r="E42" s="27">
        <v>2209</v>
      </c>
      <c r="F42" s="27">
        <v>0.28</v>
      </c>
      <c r="G42" s="27">
        <v>40.3400000000001</v>
      </c>
      <c r="H42" s="27">
        <v>0.92</v>
      </c>
      <c r="I42" s="27">
        <v>134.72</v>
      </c>
      <c r="J42" s="27">
        <v>1.74</v>
      </c>
      <c r="K42" s="27">
        <v>272.82</v>
      </c>
      <c r="L42" s="33">
        <f t="shared" si="0"/>
        <v>1.57563274330818</v>
      </c>
      <c r="M42" s="27">
        <v>2551.17</v>
      </c>
      <c r="N42" s="27"/>
      <c r="O42" s="27"/>
      <c r="P42" s="27"/>
    </row>
    <row r="43" s="2" customFormat="1" ht="17.25" customHeight="1" spans="1:16">
      <c r="A43" s="28" t="s">
        <v>55</v>
      </c>
      <c r="B43" s="24">
        <v>37</v>
      </c>
      <c r="C43" s="25" t="s">
        <v>22</v>
      </c>
      <c r="D43" s="26">
        <v>2.86</v>
      </c>
      <c r="E43" s="27">
        <v>4430</v>
      </c>
      <c r="F43" s="27">
        <v>1.22</v>
      </c>
      <c r="G43" s="27">
        <v>178.11</v>
      </c>
      <c r="H43" s="27">
        <v>2.36</v>
      </c>
      <c r="I43" s="27">
        <v>345.2</v>
      </c>
      <c r="J43" s="27">
        <v>1.94</v>
      </c>
      <c r="K43" s="27">
        <v>304.21</v>
      </c>
      <c r="L43" s="33">
        <f t="shared" si="0"/>
        <v>2.12675247353533</v>
      </c>
      <c r="M43" s="27">
        <v>3443.51</v>
      </c>
      <c r="N43" s="27"/>
      <c r="O43" s="27"/>
      <c r="P43" s="27"/>
    </row>
    <row r="44" s="2" customFormat="1" ht="17.25" customHeight="1" spans="1:16">
      <c r="A44" s="28" t="s">
        <v>56</v>
      </c>
      <c r="B44" s="24">
        <v>38</v>
      </c>
      <c r="C44" s="25" t="s">
        <v>22</v>
      </c>
      <c r="D44" s="26">
        <v>0</v>
      </c>
      <c r="E44" s="27">
        <v>0</v>
      </c>
      <c r="F44" s="27">
        <v>0</v>
      </c>
      <c r="G44" s="27">
        <v>0</v>
      </c>
      <c r="H44" s="27">
        <v>0</v>
      </c>
      <c r="I44" s="27">
        <v>0</v>
      </c>
      <c r="J44" s="27">
        <v>0</v>
      </c>
      <c r="K44" s="27">
        <v>0</v>
      </c>
      <c r="L44" s="33">
        <f t="shared" si="0"/>
        <v>0</v>
      </c>
      <c r="M44" s="27">
        <v>0</v>
      </c>
      <c r="N44" s="27"/>
      <c r="O44" s="27"/>
      <c r="P44" s="27"/>
    </row>
    <row r="45" s="2" customFormat="1" ht="17.25" customHeight="1" spans="1:16">
      <c r="A45" s="28" t="s">
        <v>57</v>
      </c>
      <c r="B45" s="24">
        <v>39</v>
      </c>
      <c r="C45" s="25" t="s">
        <v>22</v>
      </c>
      <c r="D45" s="26">
        <v>18.14</v>
      </c>
      <c r="E45" s="27">
        <v>28113.54</v>
      </c>
      <c r="F45" s="27">
        <v>6.56</v>
      </c>
      <c r="G45" s="27">
        <v>958.210000000023</v>
      </c>
      <c r="H45" s="27">
        <v>3.4</v>
      </c>
      <c r="I45" s="27">
        <v>497.48999999995</v>
      </c>
      <c r="J45" s="27">
        <v>6.83</v>
      </c>
      <c r="K45" s="27">
        <v>1072.80999999996</v>
      </c>
      <c r="L45" s="33">
        <f t="shared" si="0"/>
        <v>22.7648504761787</v>
      </c>
      <c r="M45" s="27">
        <v>36859.4799999999</v>
      </c>
      <c r="N45" s="27"/>
      <c r="O45" s="27"/>
      <c r="P45" s="27"/>
    </row>
    <row r="46" s="2" customFormat="1" ht="17.25" customHeight="1" spans="1:16">
      <c r="A46" s="28" t="s">
        <v>58</v>
      </c>
      <c r="B46" s="24">
        <v>40</v>
      </c>
      <c r="C46" s="25" t="s">
        <v>22</v>
      </c>
      <c r="D46" s="26">
        <v>0.05</v>
      </c>
      <c r="E46" s="27">
        <v>83</v>
      </c>
      <c r="F46" s="27">
        <v>0.04</v>
      </c>
      <c r="G46" s="27">
        <v>6.41</v>
      </c>
      <c r="H46" s="27">
        <v>0.02</v>
      </c>
      <c r="I46" s="27">
        <v>2.26</v>
      </c>
      <c r="J46" s="27">
        <v>0.01</v>
      </c>
      <c r="K46" s="27">
        <v>1</v>
      </c>
      <c r="L46" s="33">
        <f t="shared" si="0"/>
        <v>0.0251244487814519</v>
      </c>
      <c r="M46" s="27">
        <v>40.68</v>
      </c>
      <c r="N46" s="27"/>
      <c r="O46" s="27"/>
      <c r="P46" s="27"/>
    </row>
    <row r="47" s="2" customFormat="1" ht="17.25" customHeight="1" spans="1:16">
      <c r="A47" s="28" t="s">
        <v>59</v>
      </c>
      <c r="B47" s="24">
        <v>41</v>
      </c>
      <c r="C47" s="25" t="s">
        <v>22</v>
      </c>
      <c r="D47" s="26">
        <v>0</v>
      </c>
      <c r="E47" s="27">
        <v>0</v>
      </c>
      <c r="F47" s="27">
        <v>0</v>
      </c>
      <c r="G47" s="27">
        <v>0</v>
      </c>
      <c r="H47" s="27">
        <v>0</v>
      </c>
      <c r="I47" s="27">
        <v>0</v>
      </c>
      <c r="J47" s="27">
        <v>0</v>
      </c>
      <c r="K47" s="27">
        <v>0</v>
      </c>
      <c r="L47" s="33">
        <f t="shared" si="0"/>
        <v>0</v>
      </c>
      <c r="M47" s="27">
        <v>0</v>
      </c>
      <c r="N47" s="27"/>
      <c r="O47" s="27"/>
      <c r="P47" s="27"/>
    </row>
    <row r="48" s="2" customFormat="1" ht="17.25" customHeight="1" spans="1:16">
      <c r="A48" s="28" t="s">
        <v>60</v>
      </c>
      <c r="B48" s="24">
        <v>42</v>
      </c>
      <c r="C48" s="25" t="s">
        <v>22</v>
      </c>
      <c r="D48" s="26">
        <v>2.4</v>
      </c>
      <c r="E48" s="27">
        <v>3715</v>
      </c>
      <c r="F48" s="27">
        <v>2.73</v>
      </c>
      <c r="G48" s="27">
        <v>399.09</v>
      </c>
      <c r="H48" s="27">
        <v>4.91</v>
      </c>
      <c r="I48" s="27">
        <v>718.91</v>
      </c>
      <c r="J48" s="27">
        <v>2.18</v>
      </c>
      <c r="K48" s="27">
        <v>342.31</v>
      </c>
      <c r="L48" s="33">
        <f t="shared" si="0"/>
        <v>2.18034265103697</v>
      </c>
      <c r="M48" s="27">
        <v>3530.28</v>
      </c>
      <c r="N48" s="27"/>
      <c r="O48" s="27"/>
      <c r="P48" s="27"/>
    </row>
    <row r="49" s="2" customFormat="1" ht="17.25" customHeight="1" spans="1:16">
      <c r="A49" s="28" t="s">
        <v>61</v>
      </c>
      <c r="B49" s="24">
        <v>43</v>
      </c>
      <c r="C49" s="25" t="s">
        <v>22</v>
      </c>
      <c r="D49" s="26">
        <v>1.7</v>
      </c>
      <c r="E49" s="27">
        <v>2640</v>
      </c>
      <c r="F49" s="27">
        <v>1.42</v>
      </c>
      <c r="G49" s="27">
        <v>207.65</v>
      </c>
      <c r="H49" s="27">
        <v>-1.39</v>
      </c>
      <c r="I49" s="27">
        <v>-203.72</v>
      </c>
      <c r="J49" s="27">
        <v>2.73</v>
      </c>
      <c r="K49" s="27">
        <v>429.13</v>
      </c>
      <c r="L49" s="33">
        <f t="shared" si="0"/>
        <v>1.45383351655817</v>
      </c>
      <c r="M49" s="27">
        <v>2353.96</v>
      </c>
      <c r="N49" s="27"/>
      <c r="O49" s="27"/>
      <c r="P49" s="27"/>
    </row>
    <row r="50" s="2" customFormat="1" ht="17.25" customHeight="1" spans="1:16">
      <c r="A50" s="28" t="s">
        <v>62</v>
      </c>
      <c r="B50" s="24">
        <v>44</v>
      </c>
      <c r="C50" s="25" t="s">
        <v>22</v>
      </c>
      <c r="D50" s="26">
        <v>13.98</v>
      </c>
      <c r="E50" s="27">
        <v>21675.54</v>
      </c>
      <c r="F50" s="27">
        <v>2.36</v>
      </c>
      <c r="G50" s="27">
        <v>345.060000000023</v>
      </c>
      <c r="H50" s="27">
        <v>-0.14</v>
      </c>
      <c r="I50" s="27">
        <v>-19.9600000000503</v>
      </c>
      <c r="J50" s="27">
        <v>1.91</v>
      </c>
      <c r="K50" s="27">
        <v>300.36999999996</v>
      </c>
      <c r="L50" s="33">
        <f t="shared" si="0"/>
        <v>19.1055498598021</v>
      </c>
      <c r="M50" s="27">
        <v>30934.5599999999</v>
      </c>
      <c r="N50" s="27"/>
      <c r="O50" s="27"/>
      <c r="P50" s="27"/>
    </row>
    <row r="51" s="2" customFormat="1" ht="17.25" customHeight="1" spans="1:16">
      <c r="A51" s="28" t="s">
        <v>63</v>
      </c>
      <c r="B51" s="24">
        <v>45</v>
      </c>
      <c r="C51" s="25" t="s">
        <v>22</v>
      </c>
      <c r="D51" s="26">
        <v>445.38</v>
      </c>
      <c r="E51" s="27">
        <v>236048.75</v>
      </c>
      <c r="F51" s="27">
        <v>433.79</v>
      </c>
      <c r="G51" s="27">
        <v>-12050.61</v>
      </c>
      <c r="H51" s="27">
        <v>431.87</v>
      </c>
      <c r="I51" s="27">
        <v>27104.03</v>
      </c>
      <c r="J51" s="27">
        <v>397.42</v>
      </c>
      <c r="K51" s="27">
        <v>5826.18999999994</v>
      </c>
      <c r="L51" s="33">
        <f>M51/M101</f>
        <v>399.168737119304</v>
      </c>
      <c r="M51" s="27">
        <v>139453.59</v>
      </c>
      <c r="N51" s="27"/>
      <c r="O51" s="27"/>
      <c r="P51" s="27"/>
    </row>
    <row r="52" s="2" customFormat="1" ht="17.25" customHeight="1" spans="1:16">
      <c r="A52" s="28" t="s">
        <v>64</v>
      </c>
      <c r="B52" s="24">
        <v>46</v>
      </c>
      <c r="C52" s="25" t="s">
        <v>22</v>
      </c>
      <c r="D52" s="26">
        <v>0</v>
      </c>
      <c r="E52" s="27">
        <v>0</v>
      </c>
      <c r="F52" s="27">
        <v>0</v>
      </c>
      <c r="G52" s="27">
        <v>0</v>
      </c>
      <c r="H52" s="27">
        <v>0</v>
      </c>
      <c r="I52" s="27">
        <v>0</v>
      </c>
      <c r="J52" s="27">
        <v>0</v>
      </c>
      <c r="K52" s="27">
        <v>0</v>
      </c>
      <c r="L52" s="27">
        <v>0</v>
      </c>
      <c r="M52" s="27">
        <v>0</v>
      </c>
      <c r="N52" s="27"/>
      <c r="O52" s="27"/>
      <c r="P52" s="27"/>
    </row>
    <row r="53" s="2" customFormat="1" ht="17.25" customHeight="1" spans="1:16">
      <c r="A53" s="28" t="s">
        <v>65</v>
      </c>
      <c r="B53" s="24">
        <v>47</v>
      </c>
      <c r="C53" s="25" t="s">
        <v>22</v>
      </c>
      <c r="D53" s="26">
        <v>0</v>
      </c>
      <c r="E53" s="27">
        <v>0</v>
      </c>
      <c r="F53" s="27">
        <v>14.52</v>
      </c>
      <c r="G53" s="27">
        <v>2121.18</v>
      </c>
      <c r="H53" s="27">
        <v>13.97</v>
      </c>
      <c r="I53" s="27">
        <v>2044.95</v>
      </c>
      <c r="J53" s="27">
        <v>-16.45</v>
      </c>
      <c r="K53" s="27">
        <v>-2584.74</v>
      </c>
      <c r="L53" s="27">
        <v>-0.08</v>
      </c>
      <c r="M53" s="27">
        <v>-133.59</v>
      </c>
      <c r="N53" s="27"/>
      <c r="O53" s="27"/>
      <c r="P53" s="27"/>
    </row>
    <row r="54" s="2" customFormat="1" ht="17.25" customHeight="1" spans="1:16">
      <c r="A54" s="28" t="s">
        <v>66</v>
      </c>
      <c r="B54" s="24">
        <v>48</v>
      </c>
      <c r="C54" s="25" t="s">
        <v>22</v>
      </c>
      <c r="D54" s="26">
        <v>0.01</v>
      </c>
      <c r="E54" s="27">
        <v>10</v>
      </c>
      <c r="F54" s="27">
        <v>-5.48</v>
      </c>
      <c r="G54" s="27">
        <v>-800.09</v>
      </c>
      <c r="H54" s="27">
        <v>0.76</v>
      </c>
      <c r="I54" s="27">
        <v>111.59</v>
      </c>
      <c r="J54" s="27">
        <v>0.36</v>
      </c>
      <c r="K54" s="27">
        <v>57.23</v>
      </c>
      <c r="L54" s="27">
        <v>0.05</v>
      </c>
      <c r="M54" s="27">
        <v>76.81</v>
      </c>
      <c r="N54" s="27"/>
      <c r="O54" s="27"/>
      <c r="P54" s="27"/>
    </row>
    <row r="55" s="2" customFormat="1" ht="17.25" customHeight="1" spans="1:16">
      <c r="A55" s="23" t="s">
        <v>67</v>
      </c>
      <c r="B55" s="24">
        <v>49</v>
      </c>
      <c r="C55" s="25" t="s">
        <v>22</v>
      </c>
      <c r="D55" s="26">
        <v>33.42</v>
      </c>
      <c r="E55" s="27">
        <v>51807.33</v>
      </c>
      <c r="F55" s="27">
        <v>43.76</v>
      </c>
      <c r="G55" s="27">
        <v>6392.18</v>
      </c>
      <c r="H55" s="27">
        <v>21.97</v>
      </c>
      <c r="I55" s="27">
        <v>3216.35</v>
      </c>
      <c r="J55" s="27">
        <v>31.86</v>
      </c>
      <c r="K55" s="27">
        <v>5006.77</v>
      </c>
      <c r="L55" s="33">
        <f>M55/$M$100</f>
        <v>34.6407228528725</v>
      </c>
      <c r="M55" s="27">
        <v>56088.18</v>
      </c>
      <c r="N55" s="27"/>
      <c r="O55" s="27"/>
      <c r="P55" s="27"/>
    </row>
    <row r="56" s="2" customFormat="1" ht="17.25" customHeight="1" spans="1:16">
      <c r="A56" s="28" t="s">
        <v>68</v>
      </c>
      <c r="B56" s="24">
        <v>50</v>
      </c>
      <c r="C56" s="25" t="s">
        <v>22</v>
      </c>
      <c r="D56" s="26">
        <v>28.28</v>
      </c>
      <c r="E56" s="27">
        <v>43826.6</v>
      </c>
      <c r="F56" s="27">
        <v>30.64</v>
      </c>
      <c r="G56" s="27">
        <v>4475.15</v>
      </c>
      <c r="H56" s="27">
        <v>16.1</v>
      </c>
      <c r="I56" s="27">
        <v>2356.55</v>
      </c>
      <c r="J56" s="27">
        <v>28.56</v>
      </c>
      <c r="K56" s="27">
        <v>4487.82</v>
      </c>
      <c r="L56" s="33">
        <f t="shared" ref="L56:L66" si="1">M56/$M$100</f>
        <v>29.0001914596638</v>
      </c>
      <c r="M56" s="27">
        <v>46955.37</v>
      </c>
      <c r="N56" s="27"/>
      <c r="O56" s="27"/>
      <c r="P56" s="27"/>
    </row>
    <row r="57" s="2" customFormat="1" ht="17.25" customHeight="1" spans="1:16">
      <c r="A57" s="23" t="s">
        <v>69</v>
      </c>
      <c r="B57" s="24">
        <v>51</v>
      </c>
      <c r="C57" s="25" t="s">
        <v>22</v>
      </c>
      <c r="D57" s="26">
        <v>33.64</v>
      </c>
      <c r="E57" s="27">
        <v>52136.59</v>
      </c>
      <c r="F57" s="27">
        <v>17.6</v>
      </c>
      <c r="G57" s="27">
        <v>2570.99</v>
      </c>
      <c r="H57" s="27">
        <v>28.29</v>
      </c>
      <c r="I57" s="27">
        <v>4140.56</v>
      </c>
      <c r="J57" s="27">
        <v>15.24</v>
      </c>
      <c r="K57" s="27">
        <v>2394.28</v>
      </c>
      <c r="L57" s="33">
        <f t="shared" si="1"/>
        <v>26.9871413219363</v>
      </c>
      <c r="M57" s="27">
        <v>43695.96</v>
      </c>
      <c r="N57" s="27"/>
      <c r="O57" s="27"/>
      <c r="P57" s="27"/>
    </row>
    <row r="58" s="2" customFormat="1" ht="17.25" customHeight="1" spans="1:16">
      <c r="A58" s="28" t="s">
        <v>70</v>
      </c>
      <c r="B58" s="24">
        <v>52</v>
      </c>
      <c r="C58" s="25" t="s">
        <v>22</v>
      </c>
      <c r="D58" s="26">
        <v>1.98</v>
      </c>
      <c r="E58" s="27">
        <v>3074</v>
      </c>
      <c r="F58" s="27">
        <v>1.32</v>
      </c>
      <c r="G58" s="27">
        <v>192.47</v>
      </c>
      <c r="H58" s="27">
        <v>2.3</v>
      </c>
      <c r="I58" s="27">
        <v>336.45</v>
      </c>
      <c r="J58" s="27">
        <v>1.19</v>
      </c>
      <c r="K58" s="27">
        <v>186.71</v>
      </c>
      <c r="L58" s="33">
        <f t="shared" si="1"/>
        <v>1.41531924354904</v>
      </c>
      <c r="M58" s="27">
        <v>2291.6</v>
      </c>
      <c r="N58" s="27"/>
      <c r="O58" s="27"/>
      <c r="P58" s="27"/>
    </row>
    <row r="59" s="2" customFormat="1" ht="17.25" customHeight="1" spans="1:16">
      <c r="A59" s="28" t="s">
        <v>71</v>
      </c>
      <c r="B59" s="24">
        <v>53</v>
      </c>
      <c r="C59" s="25" t="s">
        <v>22</v>
      </c>
      <c r="D59" s="26">
        <v>18</v>
      </c>
      <c r="E59" s="27">
        <v>27903</v>
      </c>
      <c r="F59" s="27">
        <v>13.93</v>
      </c>
      <c r="G59" s="27">
        <v>2034.63</v>
      </c>
      <c r="H59" s="27">
        <v>14.53</v>
      </c>
      <c r="I59" s="27">
        <v>2126.88</v>
      </c>
      <c r="J59" s="27">
        <v>5.84</v>
      </c>
      <c r="K59" s="27">
        <v>918.049999999999</v>
      </c>
      <c r="L59" s="33">
        <f t="shared" si="1"/>
        <v>12.5636572501451</v>
      </c>
      <c r="M59" s="27">
        <v>20342.32</v>
      </c>
      <c r="N59" s="27"/>
      <c r="O59" s="27"/>
      <c r="P59" s="27"/>
    </row>
    <row r="60" s="2" customFormat="1" ht="17.25" customHeight="1" spans="1:20">
      <c r="A60" s="28" t="s">
        <v>72</v>
      </c>
      <c r="B60" s="24">
        <v>54</v>
      </c>
      <c r="C60" s="25" t="s">
        <v>22</v>
      </c>
      <c r="D60" s="26">
        <v>14.06</v>
      </c>
      <c r="E60" s="27">
        <v>21787</v>
      </c>
      <c r="F60" s="27">
        <v>10.65</v>
      </c>
      <c r="G60" s="27">
        <v>1556.17</v>
      </c>
      <c r="H60" s="27">
        <v>15.44</v>
      </c>
      <c r="I60" s="27">
        <v>2260.26</v>
      </c>
      <c r="J60" s="27">
        <v>1.85</v>
      </c>
      <c r="K60" s="27">
        <v>291.07</v>
      </c>
      <c r="L60" s="33">
        <f>M60/$M$100</f>
        <v>8.4696629074694</v>
      </c>
      <c r="M60" s="27">
        <v>13713.57</v>
      </c>
      <c r="N60" s="27"/>
      <c r="O60" s="27"/>
      <c r="P60" s="27"/>
      <c r="S60" s="33">
        <f>T60/$M$100</f>
        <v>0.00523096391137851</v>
      </c>
      <c r="T60" s="2">
        <f>(M60-R60)/$M$100</f>
        <v>8.4696629074694</v>
      </c>
    </row>
    <row r="61" s="2" customFormat="1" ht="17.25" customHeight="1" spans="1:16">
      <c r="A61" s="28" t="s">
        <v>73</v>
      </c>
      <c r="B61" s="24">
        <v>55</v>
      </c>
      <c r="C61" s="25" t="s">
        <v>22</v>
      </c>
      <c r="D61" s="26">
        <v>0.18</v>
      </c>
      <c r="E61" s="27">
        <v>279</v>
      </c>
      <c r="F61" s="27">
        <v>0.19</v>
      </c>
      <c r="G61" s="27">
        <v>28.29</v>
      </c>
      <c r="H61" s="27">
        <v>0.19</v>
      </c>
      <c r="I61" s="27">
        <v>28.47</v>
      </c>
      <c r="J61" s="27">
        <v>0.18</v>
      </c>
      <c r="K61" s="27">
        <v>28.29</v>
      </c>
      <c r="L61" s="33">
        <f t="shared" si="1"/>
        <v>0.177174302407451</v>
      </c>
      <c r="M61" s="27">
        <v>286.87</v>
      </c>
      <c r="N61" s="27"/>
      <c r="O61" s="27"/>
      <c r="P61" s="27"/>
    </row>
    <row r="62" s="2" customFormat="1" ht="17.25" customHeight="1" spans="1:16">
      <c r="A62" s="28" t="s">
        <v>74</v>
      </c>
      <c r="B62" s="24">
        <v>56</v>
      </c>
      <c r="C62" s="25" t="s">
        <v>22</v>
      </c>
      <c r="D62" s="26">
        <v>0</v>
      </c>
      <c r="E62" s="27">
        <v>0</v>
      </c>
      <c r="F62" s="27">
        <v>0.63</v>
      </c>
      <c r="G62" s="27">
        <v>91.45</v>
      </c>
      <c r="H62" s="27">
        <v>0.7</v>
      </c>
      <c r="I62" s="27">
        <v>102.72</v>
      </c>
      <c r="J62" s="27">
        <v>0</v>
      </c>
      <c r="K62" s="27">
        <v>0</v>
      </c>
      <c r="L62" s="33">
        <f t="shared" si="1"/>
        <v>0.0564806008127772</v>
      </c>
      <c r="M62" s="27">
        <v>91.45</v>
      </c>
      <c r="N62" s="27"/>
      <c r="O62" s="27"/>
      <c r="P62" s="27"/>
    </row>
    <row r="63" s="2" customFormat="1" ht="17.25" customHeight="1" spans="1:16">
      <c r="A63" s="28" t="s">
        <v>75</v>
      </c>
      <c r="B63" s="24">
        <v>57</v>
      </c>
      <c r="C63" s="25" t="s">
        <v>22</v>
      </c>
      <c r="D63" s="26">
        <v>1.64</v>
      </c>
      <c r="E63" s="27">
        <v>2543.28</v>
      </c>
      <c r="F63" s="27">
        <v>0.33</v>
      </c>
      <c r="G63" s="27">
        <v>48.8899999999999</v>
      </c>
      <c r="H63" s="27">
        <v>1.24</v>
      </c>
      <c r="I63" s="27">
        <v>182.05</v>
      </c>
      <c r="J63" s="27">
        <v>10.18</v>
      </c>
      <c r="K63" s="27">
        <v>1599.71</v>
      </c>
      <c r="L63" s="33">
        <f t="shared" si="1"/>
        <v>2.29125955754289</v>
      </c>
      <c r="M63" s="27">
        <v>3709.87</v>
      </c>
      <c r="N63" s="27"/>
      <c r="O63" s="27"/>
      <c r="P63" s="27"/>
    </row>
    <row r="64" s="2" customFormat="1" ht="17.25" customHeight="1" spans="1:16">
      <c r="A64" s="28" t="s">
        <v>76</v>
      </c>
      <c r="B64" s="24">
        <v>58</v>
      </c>
      <c r="C64" s="25" t="s">
        <v>22</v>
      </c>
      <c r="D64" s="26">
        <v>12.01</v>
      </c>
      <c r="E64" s="27">
        <v>18616.31</v>
      </c>
      <c r="F64" s="27">
        <v>2.02</v>
      </c>
      <c r="G64" s="27">
        <v>295</v>
      </c>
      <c r="H64" s="27">
        <v>10.21</v>
      </c>
      <c r="I64" s="27">
        <v>1495.18</v>
      </c>
      <c r="J64" s="27">
        <v>-1.97</v>
      </c>
      <c r="K64" s="27">
        <v>-310.190000000002</v>
      </c>
      <c r="L64" s="33">
        <f t="shared" si="1"/>
        <v>10.7169052706993</v>
      </c>
      <c r="M64" s="27">
        <v>17352.17</v>
      </c>
      <c r="N64" s="27"/>
      <c r="O64" s="27"/>
      <c r="P64" s="27"/>
    </row>
    <row r="65" s="2" customFormat="1" ht="17.25" customHeight="1" spans="1:16">
      <c r="A65" s="28" t="s">
        <v>77</v>
      </c>
      <c r="B65" s="24">
        <v>59</v>
      </c>
      <c r="C65" s="25" t="s">
        <v>22</v>
      </c>
      <c r="D65" s="26">
        <v>0</v>
      </c>
      <c r="E65" s="27">
        <v>0</v>
      </c>
      <c r="F65" s="27">
        <v>0</v>
      </c>
      <c r="G65" s="27">
        <v>0</v>
      </c>
      <c r="H65" s="27">
        <v>0</v>
      </c>
      <c r="I65" s="27">
        <v>0</v>
      </c>
      <c r="J65" s="27">
        <v>0</v>
      </c>
      <c r="K65" s="27">
        <v>0</v>
      </c>
      <c r="L65" s="33">
        <f t="shared" si="1"/>
        <v>1.28008078362588</v>
      </c>
      <c r="M65" s="27">
        <v>2072.63</v>
      </c>
      <c r="N65" s="27"/>
      <c r="O65" s="27"/>
      <c r="P65" s="27"/>
    </row>
    <row r="66" s="2" customFormat="1" ht="17.25" customHeight="1" spans="1:16">
      <c r="A66" s="28" t="s">
        <v>78</v>
      </c>
      <c r="B66" s="24">
        <v>60</v>
      </c>
      <c r="C66" s="25" t="s">
        <v>22</v>
      </c>
      <c r="D66" s="26">
        <v>0</v>
      </c>
      <c r="E66" s="27">
        <v>0</v>
      </c>
      <c r="F66" s="27">
        <v>0</v>
      </c>
      <c r="G66" s="27">
        <v>0</v>
      </c>
      <c r="H66" s="27">
        <v>0</v>
      </c>
      <c r="I66" s="27">
        <v>0</v>
      </c>
      <c r="J66" s="27">
        <v>-4.25</v>
      </c>
      <c r="K66" s="27">
        <v>-668.22</v>
      </c>
      <c r="L66" s="33">
        <f t="shared" si="1"/>
        <v>-0.818761811826031</v>
      </c>
      <c r="M66" s="27">
        <v>-1325.69</v>
      </c>
      <c r="N66" s="27"/>
      <c r="O66" s="27"/>
      <c r="P66" s="27"/>
    </row>
    <row r="67" s="2" customFormat="1" ht="17.25" customHeight="1" spans="1:16">
      <c r="A67" s="29" t="s">
        <v>79</v>
      </c>
      <c r="B67" s="24">
        <v>61</v>
      </c>
      <c r="C67" s="25" t="s">
        <v>22</v>
      </c>
      <c r="D67" s="26">
        <v>0</v>
      </c>
      <c r="E67" s="27">
        <v>0</v>
      </c>
      <c r="F67" s="27">
        <v>0</v>
      </c>
      <c r="G67" s="27">
        <v>0</v>
      </c>
      <c r="H67" s="27">
        <v>0</v>
      </c>
      <c r="I67" s="27">
        <v>0</v>
      </c>
      <c r="J67" s="27">
        <v>0</v>
      </c>
      <c r="K67" s="27">
        <v>0</v>
      </c>
      <c r="L67" s="27">
        <v>0</v>
      </c>
      <c r="M67" s="27">
        <v>0</v>
      </c>
      <c r="N67" s="27"/>
      <c r="O67" s="27"/>
      <c r="P67" s="27"/>
    </row>
    <row r="68" s="2" customFormat="1" ht="17.25" customHeight="1" spans="1:16">
      <c r="A68" s="23" t="s">
        <v>80</v>
      </c>
      <c r="B68" s="24">
        <v>62</v>
      </c>
      <c r="C68" s="25" t="s">
        <v>22</v>
      </c>
      <c r="D68" s="26">
        <v>0</v>
      </c>
      <c r="E68" s="27">
        <v>0</v>
      </c>
      <c r="F68" s="27">
        <v>0</v>
      </c>
      <c r="G68" s="27">
        <v>0</v>
      </c>
      <c r="H68" s="27">
        <v>0</v>
      </c>
      <c r="I68" s="27">
        <v>0</v>
      </c>
      <c r="J68" s="27">
        <v>0</v>
      </c>
      <c r="K68" s="27">
        <v>0</v>
      </c>
      <c r="L68" s="27">
        <v>0</v>
      </c>
      <c r="M68" s="27">
        <v>0</v>
      </c>
      <c r="N68" s="27"/>
      <c r="O68" s="27"/>
      <c r="P68" s="27"/>
    </row>
    <row r="69" s="2" customFormat="1" ht="17.25" customHeight="1" spans="1:16">
      <c r="A69" s="23" t="s">
        <v>81</v>
      </c>
      <c r="B69" s="24">
        <v>63</v>
      </c>
      <c r="C69" s="25" t="s">
        <v>22</v>
      </c>
      <c r="D69" s="26">
        <v>0</v>
      </c>
      <c r="E69" s="27">
        <v>0</v>
      </c>
      <c r="F69" s="27">
        <v>0</v>
      </c>
      <c r="G69" s="27">
        <v>0</v>
      </c>
      <c r="H69" s="27">
        <v>0</v>
      </c>
      <c r="I69" s="27">
        <v>0</v>
      </c>
      <c r="J69" s="27">
        <v>0</v>
      </c>
      <c r="K69" s="27">
        <v>0</v>
      </c>
      <c r="L69" s="27">
        <v>0</v>
      </c>
      <c r="M69" s="27">
        <v>0</v>
      </c>
      <c r="N69" s="27"/>
      <c r="O69" s="27"/>
      <c r="P69" s="27"/>
    </row>
    <row r="70" s="2" customFormat="1" ht="17.25" customHeight="1" spans="1:16">
      <c r="A70" s="23" t="s">
        <v>82</v>
      </c>
      <c r="B70" s="24">
        <v>64</v>
      </c>
      <c r="C70" s="25" t="s">
        <v>22</v>
      </c>
      <c r="D70" s="26">
        <v>0</v>
      </c>
      <c r="E70" s="27">
        <v>10</v>
      </c>
      <c r="F70" s="27">
        <v>0</v>
      </c>
      <c r="G70" s="27">
        <v>0</v>
      </c>
      <c r="H70" s="27">
        <v>0</v>
      </c>
      <c r="I70" s="27">
        <v>0</v>
      </c>
      <c r="J70" s="27">
        <v>0</v>
      </c>
      <c r="K70" s="27">
        <v>0</v>
      </c>
      <c r="L70" s="27">
        <v>0.02</v>
      </c>
      <c r="M70" s="27">
        <v>44.26</v>
      </c>
      <c r="N70" s="27"/>
      <c r="O70" s="27"/>
      <c r="P70" s="27"/>
    </row>
    <row r="71" s="2" customFormat="1" ht="17.25" customHeight="1" spans="1:16">
      <c r="A71" s="23" t="s">
        <v>83</v>
      </c>
      <c r="B71" s="24">
        <v>65</v>
      </c>
      <c r="C71" s="25" t="s">
        <v>22</v>
      </c>
      <c r="D71" s="26">
        <v>0</v>
      </c>
      <c r="E71" s="27">
        <v>0</v>
      </c>
      <c r="F71" s="27">
        <v>0</v>
      </c>
      <c r="G71" s="27">
        <v>0</v>
      </c>
      <c r="H71" s="27">
        <v>0</v>
      </c>
      <c r="I71" s="27">
        <v>0</v>
      </c>
      <c r="J71" s="27">
        <v>0</v>
      </c>
      <c r="K71" s="27">
        <v>0</v>
      </c>
      <c r="L71" s="27">
        <v>0</v>
      </c>
      <c r="M71" s="27">
        <v>0</v>
      </c>
      <c r="N71" s="27"/>
      <c r="O71" s="27"/>
      <c r="P71" s="27"/>
    </row>
    <row r="72" s="2" customFormat="1" ht="17.25" customHeight="1" spans="1:16">
      <c r="A72" s="28" t="s">
        <v>84</v>
      </c>
      <c r="B72" s="24">
        <v>66</v>
      </c>
      <c r="C72" s="25" t="s">
        <v>22</v>
      </c>
      <c r="D72" s="26">
        <v>0</v>
      </c>
      <c r="E72" s="27">
        <v>0</v>
      </c>
      <c r="F72" s="27">
        <v>0</v>
      </c>
      <c r="G72" s="27">
        <v>0</v>
      </c>
      <c r="H72" s="27">
        <v>0</v>
      </c>
      <c r="I72" s="27">
        <v>0</v>
      </c>
      <c r="J72" s="27">
        <v>0</v>
      </c>
      <c r="K72" s="27">
        <v>0</v>
      </c>
      <c r="L72" s="27">
        <v>0</v>
      </c>
      <c r="M72" s="27">
        <v>0</v>
      </c>
      <c r="N72" s="27"/>
      <c r="O72" s="27"/>
      <c r="P72" s="27"/>
    </row>
    <row r="73" s="2" customFormat="1" ht="17.25" customHeight="1" spans="1:16">
      <c r="A73" s="23" t="s">
        <v>85</v>
      </c>
      <c r="B73" s="24">
        <v>67</v>
      </c>
      <c r="C73" s="25" t="s">
        <v>22</v>
      </c>
      <c r="D73" s="26">
        <v>0</v>
      </c>
      <c r="E73" s="27">
        <v>0</v>
      </c>
      <c r="F73" s="27">
        <v>0</v>
      </c>
      <c r="G73" s="27">
        <v>0</v>
      </c>
      <c r="H73" s="27">
        <v>0</v>
      </c>
      <c r="I73" s="27">
        <v>0</v>
      </c>
      <c r="J73" s="27">
        <v>0</v>
      </c>
      <c r="K73" s="27">
        <v>0</v>
      </c>
      <c r="L73" s="27">
        <v>0</v>
      </c>
      <c r="M73" s="27">
        <v>0</v>
      </c>
      <c r="N73" s="27"/>
      <c r="O73" s="27"/>
      <c r="P73" s="27"/>
    </row>
    <row r="74" s="2" customFormat="1" ht="17.25" customHeight="1" spans="1:16">
      <c r="A74" s="23" t="s">
        <v>86</v>
      </c>
      <c r="B74" s="24">
        <v>68</v>
      </c>
      <c r="C74" s="25" t="s">
        <v>22</v>
      </c>
      <c r="D74" s="26">
        <v>-2.25</v>
      </c>
      <c r="E74" s="27">
        <v>-3486.35</v>
      </c>
      <c r="F74" s="27">
        <v>0</v>
      </c>
      <c r="G74" s="27">
        <v>0</v>
      </c>
      <c r="H74" s="27">
        <v>0</v>
      </c>
      <c r="I74" s="27">
        <v>0</v>
      </c>
      <c r="J74" s="27">
        <v>0</v>
      </c>
      <c r="K74" s="27">
        <v>0</v>
      </c>
      <c r="L74" s="27">
        <v>-0.09</v>
      </c>
      <c r="M74" s="27">
        <v>-147.85</v>
      </c>
      <c r="N74" s="27"/>
      <c r="O74" s="27"/>
      <c r="P74" s="27"/>
    </row>
    <row r="75" s="2" customFormat="1" ht="17.25" customHeight="1" spans="1:20">
      <c r="A75" s="23" t="s">
        <v>87</v>
      </c>
      <c r="B75" s="24">
        <v>69</v>
      </c>
      <c r="C75" s="25" t="s">
        <v>22</v>
      </c>
      <c r="D75" s="26">
        <v>47.41</v>
      </c>
      <c r="E75" s="27">
        <v>98616.71</v>
      </c>
      <c r="F75" s="27">
        <v>116.91</v>
      </c>
      <c r="G75" s="27">
        <v>15093.2200000001</v>
      </c>
      <c r="H75" s="27">
        <v>58.79</v>
      </c>
      <c r="I75" s="27">
        <v>12464.8900000001</v>
      </c>
      <c r="J75" s="27">
        <v>126.53</v>
      </c>
      <c r="K75" s="27">
        <v>20011.4</v>
      </c>
      <c r="L75" s="27">
        <v>69.66</v>
      </c>
      <c r="M75" s="33">
        <f>M7-M19-M55-M57+M68+M69+M70+M71+M73+M74</f>
        <v>137162.03</v>
      </c>
      <c r="N75" s="27"/>
      <c r="O75" s="27"/>
      <c r="P75" s="27"/>
      <c r="Q75" s="2" t="s">
        <v>19</v>
      </c>
      <c r="R75" s="2" t="s">
        <v>19</v>
      </c>
      <c r="S75" s="2" t="s">
        <v>19</v>
      </c>
      <c r="T75" s="33">
        <f>T7-T19-T55-T57+T68+T69+T70+T71+T73+T74</f>
        <v>679527.92</v>
      </c>
    </row>
    <row r="76" s="2" customFormat="1" ht="17.25" customHeight="1" spans="1:16">
      <c r="A76" s="28" t="s">
        <v>88</v>
      </c>
      <c r="B76" s="24">
        <v>70</v>
      </c>
      <c r="C76" s="25" t="s">
        <v>22</v>
      </c>
      <c r="D76" s="26">
        <v>0.13</v>
      </c>
      <c r="E76" s="27">
        <v>200</v>
      </c>
      <c r="F76" s="27">
        <v>0.32</v>
      </c>
      <c r="G76" s="27">
        <v>46.9300000000001</v>
      </c>
      <c r="H76" s="27">
        <v>0.15</v>
      </c>
      <c r="I76" s="27">
        <v>21.3200000000002</v>
      </c>
      <c r="J76" s="27">
        <v>0.02</v>
      </c>
      <c r="K76" s="27">
        <v>3.77999999999997</v>
      </c>
      <c r="L76" s="27">
        <v>0.6</v>
      </c>
      <c r="M76" s="27">
        <v>969.21</v>
      </c>
      <c r="N76" s="27"/>
      <c r="O76" s="27"/>
      <c r="P76" s="27"/>
    </row>
    <row r="77" s="2" customFormat="1" ht="17.25" customHeight="1" spans="1:16">
      <c r="A77" s="28" t="s">
        <v>89</v>
      </c>
      <c r="B77" s="24">
        <v>71</v>
      </c>
      <c r="C77" s="25" t="s">
        <v>22</v>
      </c>
      <c r="D77" s="26">
        <v>0</v>
      </c>
      <c r="E77" s="27">
        <v>0</v>
      </c>
      <c r="F77" s="27">
        <v>0</v>
      </c>
      <c r="G77" s="27">
        <v>0</v>
      </c>
      <c r="H77" s="27">
        <v>0</v>
      </c>
      <c r="I77" s="27">
        <v>0</v>
      </c>
      <c r="J77" s="27">
        <v>0</v>
      </c>
      <c r="K77" s="27">
        <v>0</v>
      </c>
      <c r="L77" s="27">
        <v>0</v>
      </c>
      <c r="M77" s="27">
        <v>0</v>
      </c>
      <c r="N77" s="27"/>
      <c r="O77" s="27"/>
      <c r="P77" s="27"/>
    </row>
    <row r="78" s="2" customFormat="1" ht="17.25" customHeight="1" spans="1:16">
      <c r="A78" s="28" t="s">
        <v>90</v>
      </c>
      <c r="B78" s="24">
        <v>72</v>
      </c>
      <c r="C78" s="25" t="s">
        <v>22</v>
      </c>
      <c r="D78" s="26">
        <v>0.26</v>
      </c>
      <c r="E78" s="27">
        <v>395.7</v>
      </c>
      <c r="F78" s="27">
        <v>0.65</v>
      </c>
      <c r="G78" s="27">
        <v>94.619999999999</v>
      </c>
      <c r="H78" s="27">
        <v>1.21</v>
      </c>
      <c r="I78" s="27">
        <v>176.58</v>
      </c>
      <c r="J78" s="27">
        <v>2.03</v>
      </c>
      <c r="K78" s="27">
        <v>318.700000000001</v>
      </c>
      <c r="L78" s="27">
        <v>11.46</v>
      </c>
      <c r="M78" s="27">
        <v>18552.17</v>
      </c>
      <c r="N78" s="27"/>
      <c r="O78" s="27"/>
      <c r="P78" s="27"/>
    </row>
    <row r="79" s="2" customFormat="1" ht="17.25" customHeight="1" spans="1:16">
      <c r="A79" s="28" t="s">
        <v>91</v>
      </c>
      <c r="B79" s="24">
        <v>73</v>
      </c>
      <c r="C79" s="25" t="s">
        <v>22</v>
      </c>
      <c r="D79" s="26">
        <v>0.26</v>
      </c>
      <c r="E79" s="27">
        <v>395.7</v>
      </c>
      <c r="F79" s="27">
        <v>0</v>
      </c>
      <c r="G79" s="27">
        <v>0</v>
      </c>
      <c r="H79" s="27">
        <v>0.03</v>
      </c>
      <c r="I79" s="27">
        <v>5</v>
      </c>
      <c r="J79" s="27">
        <v>0</v>
      </c>
      <c r="K79" s="27">
        <v>0</v>
      </c>
      <c r="L79" s="27">
        <v>10.38</v>
      </c>
      <c r="M79" s="27">
        <v>16800.25</v>
      </c>
      <c r="N79" s="27"/>
      <c r="O79" s="27"/>
      <c r="P79" s="27"/>
    </row>
    <row r="80" s="2" customFormat="1" ht="17.25" customHeight="1" spans="1:16">
      <c r="A80" s="28" t="s">
        <v>92</v>
      </c>
      <c r="B80" s="24">
        <v>74</v>
      </c>
      <c r="C80" s="25" t="s">
        <v>22</v>
      </c>
      <c r="D80" s="26">
        <v>0</v>
      </c>
      <c r="E80" s="27">
        <v>0</v>
      </c>
      <c r="F80" s="27">
        <v>0</v>
      </c>
      <c r="G80" s="27">
        <v>0</v>
      </c>
      <c r="H80" s="27">
        <v>0</v>
      </c>
      <c r="I80" s="27">
        <v>0</v>
      </c>
      <c r="J80" s="27">
        <v>0</v>
      </c>
      <c r="K80" s="27">
        <v>0</v>
      </c>
      <c r="L80" s="27">
        <v>0</v>
      </c>
      <c r="M80" s="27">
        <v>0</v>
      </c>
      <c r="N80" s="27"/>
      <c r="O80" s="27"/>
      <c r="P80" s="27"/>
    </row>
    <row r="81" s="2" customFormat="1" ht="17.25" customHeight="1" spans="1:16">
      <c r="A81" s="35" t="s">
        <v>93</v>
      </c>
      <c r="B81" s="24">
        <v>75</v>
      </c>
      <c r="C81" s="25" t="s">
        <v>22</v>
      </c>
      <c r="D81" s="26">
        <v>47.32</v>
      </c>
      <c r="E81" s="27">
        <v>98421.01</v>
      </c>
      <c r="F81" s="27">
        <v>116.54</v>
      </c>
      <c r="G81" s="27">
        <v>15045.5300000001</v>
      </c>
      <c r="H81" s="27">
        <v>58.06</v>
      </c>
      <c r="I81" s="27">
        <v>12309.6300000001</v>
      </c>
      <c r="J81" s="27">
        <v>124.54</v>
      </c>
      <c r="K81" s="27">
        <v>19696.4799999999</v>
      </c>
      <c r="L81" s="27">
        <v>60.73</v>
      </c>
      <c r="M81" s="33">
        <f>M75+M76-M78</f>
        <v>119579.07</v>
      </c>
      <c r="N81" s="27"/>
      <c r="O81" s="27"/>
      <c r="P81" s="27"/>
    </row>
    <row r="82" s="2" customFormat="1" ht="17.25" customHeight="1" spans="1:16">
      <c r="A82" s="36" t="s">
        <v>94</v>
      </c>
      <c r="B82" s="24">
        <v>76</v>
      </c>
      <c r="C82" s="25" t="s">
        <v>22</v>
      </c>
      <c r="D82" s="26">
        <v>7.1</v>
      </c>
      <c r="E82" s="27">
        <v>14763.25</v>
      </c>
      <c r="F82" s="27">
        <v>32.14</v>
      </c>
      <c r="G82" s="27">
        <v>4148.9</v>
      </c>
      <c r="H82" s="27">
        <v>8.34</v>
      </c>
      <c r="I82" s="27">
        <v>1769.23</v>
      </c>
      <c r="J82" s="27">
        <v>18.03</v>
      </c>
      <c r="K82" s="27">
        <v>2852.29</v>
      </c>
      <c r="L82" s="27">
        <v>9.58</v>
      </c>
      <c r="M82" s="27">
        <v>18854.94</v>
      </c>
      <c r="N82" s="27"/>
      <c r="O82" s="27"/>
      <c r="P82" s="27"/>
    </row>
    <row r="83" s="2" customFormat="1" ht="17.25" customHeight="1" spans="1:16">
      <c r="A83" s="35" t="s">
        <v>95</v>
      </c>
      <c r="B83" s="24">
        <v>77</v>
      </c>
      <c r="C83" s="25" t="s">
        <v>22</v>
      </c>
      <c r="D83" s="26">
        <v>40.22</v>
      </c>
      <c r="E83" s="27">
        <v>83657.76</v>
      </c>
      <c r="F83" s="27">
        <v>84.4</v>
      </c>
      <c r="G83" s="27">
        <v>10896.6300000001</v>
      </c>
      <c r="H83" s="27">
        <v>49.71</v>
      </c>
      <c r="I83" s="27">
        <v>10540.4000000001</v>
      </c>
      <c r="J83" s="27">
        <v>106.5</v>
      </c>
      <c r="K83" s="27">
        <v>16844.1899999999</v>
      </c>
      <c r="L83" s="27">
        <v>51.16</v>
      </c>
      <c r="M83" s="33">
        <f>M81-M82</f>
        <v>100724.13</v>
      </c>
      <c r="N83" s="27"/>
      <c r="O83" s="27"/>
      <c r="P83" s="27"/>
    </row>
    <row r="84" s="2" customFormat="1" ht="17.25" customHeight="1" spans="1:16">
      <c r="A84" s="36" t="s">
        <v>96</v>
      </c>
      <c r="B84" s="24">
        <v>78</v>
      </c>
      <c r="C84" s="25" t="s">
        <v>22</v>
      </c>
      <c r="D84" s="26">
        <v>40.22</v>
      </c>
      <c r="E84" s="27">
        <v>83657.76</v>
      </c>
      <c r="F84" s="27">
        <v>84.4</v>
      </c>
      <c r="G84" s="27">
        <v>10896.6300000001</v>
      </c>
      <c r="H84" s="27">
        <v>49.71</v>
      </c>
      <c r="I84" s="27">
        <v>10540.4000000001</v>
      </c>
      <c r="J84" s="27">
        <v>106.5</v>
      </c>
      <c r="K84" s="27">
        <v>16844.1899999999</v>
      </c>
      <c r="L84" s="27">
        <v>51.16</v>
      </c>
      <c r="M84" s="33">
        <f>M83</f>
        <v>100724.13</v>
      </c>
      <c r="N84" s="27"/>
      <c r="O84" s="27"/>
      <c r="P84" s="27"/>
    </row>
    <row r="85" s="2" customFormat="1" ht="17.25" customHeight="1" spans="1:16">
      <c r="A85" s="36" t="s">
        <v>97</v>
      </c>
      <c r="B85" s="24">
        <v>79</v>
      </c>
      <c r="C85" s="25" t="s">
        <v>22</v>
      </c>
      <c r="D85" s="26">
        <v>0</v>
      </c>
      <c r="E85" s="27">
        <v>0</v>
      </c>
      <c r="F85" s="27">
        <v>0</v>
      </c>
      <c r="G85" s="27">
        <v>0</v>
      </c>
      <c r="H85" s="27">
        <v>0</v>
      </c>
      <c r="I85" s="27">
        <v>0</v>
      </c>
      <c r="J85" s="27">
        <v>0</v>
      </c>
      <c r="K85" s="27">
        <v>0</v>
      </c>
      <c r="L85" s="27">
        <v>0</v>
      </c>
      <c r="M85" s="27">
        <v>0</v>
      </c>
      <c r="N85" s="27"/>
      <c r="O85" s="27"/>
      <c r="P85" s="27"/>
    </row>
    <row r="86" s="2" customFormat="1" ht="17.25" customHeight="1" spans="1:16">
      <c r="A86" s="36" t="s">
        <v>98</v>
      </c>
      <c r="B86" s="24">
        <v>80</v>
      </c>
      <c r="C86" s="25" t="s">
        <v>22</v>
      </c>
      <c r="D86" s="26">
        <v>40.22</v>
      </c>
      <c r="E86" s="27">
        <v>83657.76</v>
      </c>
      <c r="F86" s="27">
        <v>84.4</v>
      </c>
      <c r="G86" s="27">
        <v>10896.6300000001</v>
      </c>
      <c r="H86" s="27">
        <v>49.71</v>
      </c>
      <c r="I86" s="27">
        <v>10540.4000000001</v>
      </c>
      <c r="J86" s="27">
        <v>106.5</v>
      </c>
      <c r="K86" s="27">
        <v>16844.1899999999</v>
      </c>
      <c r="L86" s="27">
        <v>51.16</v>
      </c>
      <c r="M86" s="33">
        <f>M83</f>
        <v>100724.13</v>
      </c>
      <c r="N86" s="27"/>
      <c r="O86" s="27"/>
      <c r="P86" s="27"/>
    </row>
    <row r="87" s="2" customFormat="1" ht="17.25" customHeight="1" spans="1:16">
      <c r="A87" s="36" t="s">
        <v>99</v>
      </c>
      <c r="B87" s="24">
        <v>81</v>
      </c>
      <c r="C87" s="25" t="s">
        <v>22</v>
      </c>
      <c r="D87" s="26">
        <v>0</v>
      </c>
      <c r="E87" s="27">
        <v>0</v>
      </c>
      <c r="F87" s="27">
        <v>0</v>
      </c>
      <c r="G87" s="27"/>
      <c r="H87" s="27">
        <v>0</v>
      </c>
      <c r="I87" s="27">
        <v>0</v>
      </c>
      <c r="J87" s="27">
        <v>0</v>
      </c>
      <c r="K87" s="27">
        <v>0</v>
      </c>
      <c r="L87" s="27">
        <v>0</v>
      </c>
      <c r="M87" s="27"/>
      <c r="N87" s="27"/>
      <c r="O87" s="27"/>
      <c r="P87" s="27"/>
    </row>
    <row r="88" s="2" customFormat="1" ht="17.25" customHeight="1" spans="1:16">
      <c r="A88" s="36" t="s">
        <v>100</v>
      </c>
      <c r="B88" s="24">
        <v>82</v>
      </c>
      <c r="C88" s="37" t="s">
        <v>101</v>
      </c>
      <c r="D88" s="26"/>
      <c r="E88" s="27">
        <v>0</v>
      </c>
      <c r="F88" s="27"/>
      <c r="G88" s="27">
        <v>0</v>
      </c>
      <c r="H88" s="27"/>
      <c r="I88" s="27">
        <v>0</v>
      </c>
      <c r="J88" s="27">
        <v>0</v>
      </c>
      <c r="K88" s="27">
        <v>0</v>
      </c>
      <c r="L88" s="27"/>
      <c r="M88" s="27">
        <v>0</v>
      </c>
      <c r="N88" s="27"/>
      <c r="O88" s="27"/>
      <c r="P88" s="27"/>
    </row>
    <row r="89" s="2" customFormat="1" ht="17.25" customHeight="1" spans="1:16">
      <c r="A89" s="35" t="s">
        <v>102</v>
      </c>
      <c r="B89" s="24">
        <v>83</v>
      </c>
      <c r="C89" s="25" t="s">
        <v>22</v>
      </c>
      <c r="D89" s="26">
        <v>263.05</v>
      </c>
      <c r="E89" s="27">
        <v>407723.44</v>
      </c>
      <c r="F89" s="27">
        <v>229.86</v>
      </c>
      <c r="G89" s="27">
        <v>33575.23</v>
      </c>
      <c r="H89" s="27">
        <v>201.17</v>
      </c>
      <c r="I89" s="27">
        <v>29447.9199999999</v>
      </c>
      <c r="J89" s="27">
        <v>218.19</v>
      </c>
      <c r="K89" s="27">
        <v>34284.57</v>
      </c>
      <c r="L89" s="33">
        <f t="shared" ref="L89:L94" si="2">M89/$M$100</f>
        <v>259.874445693393</v>
      </c>
      <c r="M89" s="33">
        <f>M21+M52+M54+M55+M57+M78-M76-M68-M69-M74</f>
        <v>420773.11</v>
      </c>
      <c r="N89" s="27"/>
      <c r="O89" s="27"/>
      <c r="P89" s="27"/>
    </row>
    <row r="90" s="2" customFormat="1" ht="17.25" customHeight="1" spans="1:16">
      <c r="A90" s="36" t="s">
        <v>103</v>
      </c>
      <c r="B90" s="24">
        <v>84</v>
      </c>
      <c r="C90" s="25" t="s">
        <v>22</v>
      </c>
      <c r="D90" s="26">
        <v>119.58</v>
      </c>
      <c r="E90" s="27">
        <v>185346.24</v>
      </c>
      <c r="F90" s="27">
        <v>138.14</v>
      </c>
      <c r="G90" s="27">
        <v>20178.6</v>
      </c>
      <c r="H90" s="27">
        <v>85.94</v>
      </c>
      <c r="I90" s="27">
        <v>12579.32</v>
      </c>
      <c r="J90" s="27">
        <v>117.37</v>
      </c>
      <c r="K90" s="27">
        <v>18441.87</v>
      </c>
      <c r="L90" s="33">
        <f t="shared" si="2"/>
        <v>119.289585829514</v>
      </c>
      <c r="M90" s="33">
        <f>M22+M26+M27+M28+M33+M36+M38+M39+M40+M43+M44+M48+M55</f>
        <v>193146.54</v>
      </c>
      <c r="N90" s="27"/>
      <c r="O90" s="27"/>
      <c r="P90" s="27"/>
    </row>
    <row r="91" s="2" customFormat="1" ht="17.25" customHeight="1" spans="1:16">
      <c r="A91" s="36" t="s">
        <v>104</v>
      </c>
      <c r="B91" s="24">
        <v>85</v>
      </c>
      <c r="C91" s="25" t="s">
        <v>22</v>
      </c>
      <c r="D91" s="26">
        <v>143.47</v>
      </c>
      <c r="E91" s="27">
        <v>222377.2</v>
      </c>
      <c r="F91" s="27">
        <v>91.71</v>
      </c>
      <c r="G91" s="27">
        <v>13396.63</v>
      </c>
      <c r="H91" s="27">
        <v>115.24</v>
      </c>
      <c r="I91" s="27">
        <v>16868.5999999999</v>
      </c>
      <c r="J91" s="27">
        <v>100.83</v>
      </c>
      <c r="K91" s="27">
        <v>15842.7</v>
      </c>
      <c r="L91" s="33">
        <f t="shared" si="2"/>
        <v>140.584859863878</v>
      </c>
      <c r="M91" s="33">
        <f>M89-M90</f>
        <v>227626.57</v>
      </c>
      <c r="N91" s="27"/>
      <c r="O91" s="27"/>
      <c r="P91" s="27"/>
    </row>
    <row r="92" s="2" customFormat="1" ht="17.25" customHeight="1" spans="1:16">
      <c r="A92" s="35" t="s">
        <v>105</v>
      </c>
      <c r="B92" s="24">
        <v>86</v>
      </c>
      <c r="C92" s="25" t="s">
        <v>22</v>
      </c>
      <c r="D92" s="26">
        <v>56.41</v>
      </c>
      <c r="E92" s="27">
        <v>87436.67</v>
      </c>
      <c r="F92" s="27">
        <v>55.06</v>
      </c>
      <c r="G92" s="27">
        <v>8042.39000000002</v>
      </c>
      <c r="H92" s="27">
        <v>14.99</v>
      </c>
      <c r="I92" s="27">
        <v>2194.50999999995</v>
      </c>
      <c r="J92" s="27">
        <v>46.11</v>
      </c>
      <c r="K92" s="27">
        <v>7245.84999999996</v>
      </c>
      <c r="L92" s="33">
        <f t="shared" si="2"/>
        <v>64.3473263584372</v>
      </c>
      <c r="M92" s="33">
        <f>M93+M94</f>
        <v>104187.33</v>
      </c>
      <c r="N92" s="27"/>
      <c r="O92" s="27"/>
      <c r="P92" s="27"/>
    </row>
    <row r="93" s="2" customFormat="1" ht="17.25" customHeight="1" spans="1:16">
      <c r="A93" s="36" t="s">
        <v>103</v>
      </c>
      <c r="B93" s="24">
        <v>87</v>
      </c>
      <c r="C93" s="25" t="s">
        <v>22</v>
      </c>
      <c r="D93" s="26">
        <v>38.84</v>
      </c>
      <c r="E93" s="27">
        <v>60205.13</v>
      </c>
      <c r="F93" s="27">
        <v>51</v>
      </c>
      <c r="G93" s="27">
        <v>7449.52</v>
      </c>
      <c r="H93" s="27">
        <v>15.13</v>
      </c>
      <c r="I93" s="27">
        <v>2214.47</v>
      </c>
      <c r="J93" s="27">
        <v>41.24</v>
      </c>
      <c r="K93" s="27">
        <v>6480.07</v>
      </c>
      <c r="L93" s="33">
        <f t="shared" si="2"/>
        <v>41.8338500685549</v>
      </c>
      <c r="M93" s="33">
        <f>M22+M26+M27+M36+M38+M39+M40+M43+M44</f>
        <v>67734.86</v>
      </c>
      <c r="N93" s="27"/>
      <c r="O93" s="27"/>
      <c r="P93" s="27"/>
    </row>
    <row r="94" s="2" customFormat="1" ht="17.25" customHeight="1" spans="1:16">
      <c r="A94" s="36" t="s">
        <v>106</v>
      </c>
      <c r="B94" s="24">
        <v>88</v>
      </c>
      <c r="C94" s="25" t="s">
        <v>22</v>
      </c>
      <c r="D94" s="26">
        <v>17.57</v>
      </c>
      <c r="E94" s="27">
        <v>27231.54</v>
      </c>
      <c r="F94" s="27">
        <v>4.06</v>
      </c>
      <c r="G94" s="27">
        <v>592.870000000023</v>
      </c>
      <c r="H94" s="27">
        <v>-0.14</v>
      </c>
      <c r="I94" s="27">
        <v>-19.9600000000503</v>
      </c>
      <c r="J94" s="27">
        <v>4.87</v>
      </c>
      <c r="K94" s="27">
        <v>765.77999999996</v>
      </c>
      <c r="L94" s="33">
        <f t="shared" si="2"/>
        <v>22.5134762898822</v>
      </c>
      <c r="M94" s="33">
        <f>M31+M50</f>
        <v>36452.4699999999</v>
      </c>
      <c r="N94" s="27"/>
      <c r="O94" s="27"/>
      <c r="P94" s="27"/>
    </row>
    <row r="95" s="2" customFormat="1" ht="17.25" customHeight="1" spans="1:16">
      <c r="A95" s="35" t="s">
        <v>107</v>
      </c>
      <c r="B95" s="24">
        <v>89</v>
      </c>
      <c r="C95" s="25" t="s">
        <v>22</v>
      </c>
      <c r="D95" s="26">
        <v>193.07</v>
      </c>
      <c r="E95" s="27">
        <v>299258.76</v>
      </c>
      <c r="F95" s="27">
        <v>188.7</v>
      </c>
      <c r="G95" s="27">
        <v>29576.63</v>
      </c>
      <c r="H95" s="27">
        <v>196.09</v>
      </c>
      <c r="I95" s="27">
        <v>30070.0299999999</v>
      </c>
      <c r="J95" s="27">
        <v>221.05</v>
      </c>
      <c r="K95" s="27">
        <v>31737.68</v>
      </c>
      <c r="L95" s="33">
        <f>M95/M104</f>
        <v>204.345606177606</v>
      </c>
      <c r="M95" s="33">
        <f>M9-M90</f>
        <v>330784.45</v>
      </c>
      <c r="N95" s="27"/>
      <c r="O95" s="27"/>
      <c r="P95" s="27"/>
    </row>
    <row r="96" s="2" customFormat="1" ht="17.25" customHeight="1" spans="1:16">
      <c r="A96" s="35" t="s">
        <v>108</v>
      </c>
      <c r="B96" s="24">
        <v>90</v>
      </c>
      <c r="C96" s="25" t="s">
        <v>22</v>
      </c>
      <c r="D96" s="26">
        <v>49.62</v>
      </c>
      <c r="E96" s="27">
        <v>76911.56</v>
      </c>
      <c r="F96" s="27">
        <v>91.34</v>
      </c>
      <c r="G96" s="27">
        <v>14316.82</v>
      </c>
      <c r="H96" s="27">
        <v>73.23</v>
      </c>
      <c r="I96" s="27">
        <v>11230.31</v>
      </c>
      <c r="J96" s="27">
        <v>128.78</v>
      </c>
      <c r="K96" s="27">
        <v>18489.9099999999</v>
      </c>
      <c r="L96" s="33">
        <f>M96/M104</f>
        <v>64.720623938224</v>
      </c>
      <c r="M96" s="33">
        <f>M81-M97</f>
        <v>104766.51</v>
      </c>
      <c r="N96" s="27"/>
      <c r="O96" s="27"/>
      <c r="P96" s="27"/>
    </row>
    <row r="97" s="2" customFormat="1" ht="17.25" customHeight="1" spans="1:16">
      <c r="A97" s="35" t="s">
        <v>109</v>
      </c>
      <c r="B97" s="24">
        <v>91</v>
      </c>
      <c r="C97" s="25" t="s">
        <v>22</v>
      </c>
      <c r="D97" s="26">
        <v>40.57</v>
      </c>
      <c r="E97" s="27">
        <v>21499.45</v>
      </c>
      <c r="F97" s="27">
        <v>-26.36</v>
      </c>
      <c r="G97" s="27">
        <v>728.710000000079</v>
      </c>
      <c r="H97" s="27">
        <v>18.4</v>
      </c>
      <c r="I97" s="27">
        <v>1079.32000000007</v>
      </c>
      <c r="J97" s="27">
        <v>82.76</v>
      </c>
      <c r="K97" s="27">
        <v>1206.57000000007</v>
      </c>
      <c r="L97" s="33">
        <f>M97/M108</f>
        <v>42.304678128749</v>
      </c>
      <c r="M97" s="33">
        <f>M13-M51</f>
        <v>14812.5600000002</v>
      </c>
      <c r="N97" s="27"/>
      <c r="O97" s="27"/>
      <c r="P97" s="27"/>
    </row>
    <row r="98" s="2" customFormat="1" ht="17.25" customHeight="1" spans="1:16">
      <c r="A98" s="38" t="s">
        <v>110</v>
      </c>
      <c r="B98" s="39" t="s">
        <v>20</v>
      </c>
      <c r="C98" s="40" t="s">
        <v>20</v>
      </c>
      <c r="D98" s="26"/>
      <c r="E98" s="27"/>
      <c r="F98" s="27"/>
      <c r="G98" s="27"/>
      <c r="H98" s="27"/>
      <c r="I98" s="27">
        <v>0</v>
      </c>
      <c r="J98" s="27">
        <v>0</v>
      </c>
      <c r="K98" s="27">
        <v>0</v>
      </c>
      <c r="L98" s="27"/>
      <c r="M98" s="27"/>
      <c r="N98" s="27"/>
      <c r="O98" s="27"/>
      <c r="P98" s="27"/>
    </row>
    <row r="99" s="2" customFormat="1" ht="17.25" customHeight="1" spans="1:16">
      <c r="A99" s="23" t="s">
        <v>111</v>
      </c>
      <c r="B99" s="24">
        <v>1</v>
      </c>
      <c r="C99" s="25" t="s">
        <v>112</v>
      </c>
      <c r="D99" s="26"/>
      <c r="E99" s="27">
        <v>2080</v>
      </c>
      <c r="F99" s="27"/>
      <c r="G99" s="27">
        <v>118.29</v>
      </c>
      <c r="H99" s="27"/>
      <c r="I99" s="27">
        <v>209.14</v>
      </c>
      <c r="J99" s="27">
        <v>0</v>
      </c>
      <c r="K99" s="27">
        <v>171.79</v>
      </c>
      <c r="L99" s="27"/>
      <c r="M99" s="27">
        <v>1968.5</v>
      </c>
      <c r="N99" s="27"/>
      <c r="O99" s="27"/>
      <c r="P99" s="27"/>
    </row>
    <row r="100" s="2" customFormat="1" ht="17.25" customHeight="1" spans="1:16">
      <c r="A100" s="23" t="s">
        <v>113</v>
      </c>
      <c r="B100" s="24">
        <v>2</v>
      </c>
      <c r="C100" s="25" t="s">
        <v>112</v>
      </c>
      <c r="D100" s="26"/>
      <c r="E100" s="27">
        <v>1550</v>
      </c>
      <c r="F100" s="27"/>
      <c r="G100" s="27">
        <v>146.07</v>
      </c>
      <c r="H100" s="27"/>
      <c r="I100" s="27">
        <v>146.38</v>
      </c>
      <c r="J100" s="27">
        <v>0</v>
      </c>
      <c r="K100" s="27">
        <v>157.13</v>
      </c>
      <c r="L100" s="27"/>
      <c r="M100" s="27">
        <v>1619.14</v>
      </c>
      <c r="N100" s="27"/>
      <c r="O100" s="27"/>
      <c r="P100" s="27"/>
    </row>
    <row r="101" s="2" customFormat="1" ht="17.25" customHeight="1" spans="1:16">
      <c r="A101" s="23" t="s">
        <v>114</v>
      </c>
      <c r="B101" s="24">
        <v>3</v>
      </c>
      <c r="C101" s="25" t="s">
        <v>112</v>
      </c>
      <c r="D101" s="26"/>
      <c r="E101" s="27">
        <v>530</v>
      </c>
      <c r="F101" s="27"/>
      <c r="G101" s="27">
        <v>-27.78</v>
      </c>
      <c r="H101" s="27"/>
      <c r="I101" s="27">
        <v>62.76</v>
      </c>
      <c r="J101" s="27">
        <v>0</v>
      </c>
      <c r="K101" s="27">
        <v>14.66</v>
      </c>
      <c r="L101" s="27"/>
      <c r="M101" s="27">
        <v>349.36</v>
      </c>
      <c r="N101" s="27"/>
      <c r="O101" s="27"/>
      <c r="P101" s="27"/>
    </row>
    <row r="102" s="2" customFormat="1" ht="17.25" customHeight="1" spans="1:16">
      <c r="A102" s="23" t="s">
        <v>115</v>
      </c>
      <c r="B102" s="24">
        <v>4</v>
      </c>
      <c r="C102" s="37" t="s">
        <v>116</v>
      </c>
      <c r="D102" s="26"/>
      <c r="E102" s="27">
        <v>0</v>
      </c>
      <c r="F102" s="27"/>
      <c r="G102" s="27">
        <v>4356</v>
      </c>
      <c r="H102" s="27"/>
      <c r="I102" s="27">
        <v>4318</v>
      </c>
      <c r="J102" s="27">
        <v>0</v>
      </c>
      <c r="K102" s="27">
        <v>4360</v>
      </c>
      <c r="L102" s="27"/>
      <c r="M102" s="27">
        <v>4356</v>
      </c>
      <c r="N102" s="27"/>
      <c r="O102" s="27"/>
      <c r="P102" s="27"/>
    </row>
    <row r="103" s="2" customFormat="1" ht="17.25" customHeight="1" spans="1:16">
      <c r="A103" s="23" t="s">
        <v>117</v>
      </c>
      <c r="B103" s="24">
        <v>5</v>
      </c>
      <c r="C103" s="25" t="s">
        <v>112</v>
      </c>
      <c r="D103" s="26"/>
      <c r="E103" s="27">
        <v>2080</v>
      </c>
      <c r="F103" s="27"/>
      <c r="G103" s="27">
        <v>129.1</v>
      </c>
      <c r="H103" s="27"/>
      <c r="I103" s="27">
        <v>212.02</v>
      </c>
      <c r="J103" s="27">
        <v>0</v>
      </c>
      <c r="K103" s="27">
        <v>158.16</v>
      </c>
      <c r="L103" s="27"/>
      <c r="M103" s="27">
        <v>1968.89</v>
      </c>
      <c r="N103" s="27"/>
      <c r="O103" s="27"/>
      <c r="P103" s="27"/>
    </row>
    <row r="104" s="2" customFormat="1" ht="17.25" customHeight="1" spans="1:16">
      <c r="A104" s="41" t="s">
        <v>118</v>
      </c>
      <c r="B104" s="24">
        <v>6</v>
      </c>
      <c r="C104" s="25" t="s">
        <v>112</v>
      </c>
      <c r="D104" s="26"/>
      <c r="E104" s="27">
        <v>1550</v>
      </c>
      <c r="F104" s="27"/>
      <c r="G104" s="27">
        <v>156.74</v>
      </c>
      <c r="H104" s="27"/>
      <c r="I104" s="27">
        <v>153.35</v>
      </c>
      <c r="J104" s="27">
        <v>0</v>
      </c>
      <c r="K104" s="27">
        <v>143.58</v>
      </c>
      <c r="L104" s="27"/>
      <c r="M104" s="27">
        <v>1618.75</v>
      </c>
      <c r="N104" s="27"/>
      <c r="O104" s="27"/>
      <c r="P104" s="27"/>
    </row>
    <row r="105" s="2" customFormat="1" ht="17.25" customHeight="1" spans="1:16">
      <c r="A105" s="28" t="s">
        <v>119</v>
      </c>
      <c r="B105" s="24">
        <v>7</v>
      </c>
      <c r="C105" s="25" t="s">
        <v>112</v>
      </c>
      <c r="D105" s="26"/>
      <c r="E105" s="27">
        <v>1550</v>
      </c>
      <c r="F105" s="27"/>
      <c r="G105" s="27">
        <v>156.74</v>
      </c>
      <c r="H105" s="27"/>
      <c r="I105" s="27">
        <v>153.35</v>
      </c>
      <c r="J105" s="27">
        <v>0</v>
      </c>
      <c r="K105" s="27">
        <v>143.58</v>
      </c>
      <c r="L105" s="27"/>
      <c r="M105" s="27">
        <v>1618.75</v>
      </c>
      <c r="N105" s="27"/>
      <c r="O105" s="27"/>
      <c r="P105" s="27"/>
    </row>
    <row r="106" s="2" customFormat="1" ht="17.25" customHeight="1" spans="1:16">
      <c r="A106" s="28" t="s">
        <v>120</v>
      </c>
      <c r="B106" s="24">
        <v>8</v>
      </c>
      <c r="C106" s="25" t="s">
        <v>112</v>
      </c>
      <c r="D106" s="26"/>
      <c r="E106" s="27">
        <v>1550</v>
      </c>
      <c r="F106" s="27"/>
      <c r="G106" s="27">
        <v>156.75</v>
      </c>
      <c r="H106" s="27"/>
      <c r="I106" s="27">
        <v>153.35</v>
      </c>
      <c r="J106" s="27">
        <v>0</v>
      </c>
      <c r="K106" s="27">
        <v>143.57</v>
      </c>
      <c r="L106" s="27"/>
      <c r="M106" s="27">
        <v>1618.73</v>
      </c>
      <c r="N106" s="27"/>
      <c r="O106" s="27"/>
      <c r="P106" s="27"/>
    </row>
    <row r="107" s="2" customFormat="1" ht="17.25" customHeight="1" spans="1:16">
      <c r="A107" s="28" t="s">
        <v>121</v>
      </c>
      <c r="B107" s="24">
        <v>9</v>
      </c>
      <c r="C107" s="25" t="s">
        <v>112</v>
      </c>
      <c r="D107" s="26"/>
      <c r="E107" s="27">
        <v>0</v>
      </c>
      <c r="F107" s="27"/>
      <c r="G107" s="27">
        <v>0</v>
      </c>
      <c r="H107" s="27"/>
      <c r="I107" s="27">
        <v>0</v>
      </c>
      <c r="J107" s="27">
        <v>0</v>
      </c>
      <c r="K107" s="27">
        <v>0</v>
      </c>
      <c r="L107" s="27"/>
      <c r="M107" s="27">
        <v>0</v>
      </c>
      <c r="N107" s="27"/>
      <c r="O107" s="27"/>
      <c r="P107" s="27"/>
    </row>
    <row r="108" s="2" customFormat="1" ht="17.25" customHeight="1" spans="1:16">
      <c r="A108" s="41" t="s">
        <v>122</v>
      </c>
      <c r="B108" s="24">
        <v>10</v>
      </c>
      <c r="C108" s="25" t="s">
        <v>112</v>
      </c>
      <c r="D108" s="26"/>
      <c r="E108" s="27">
        <v>530</v>
      </c>
      <c r="F108" s="27"/>
      <c r="G108" s="27">
        <v>-27.64</v>
      </c>
      <c r="H108" s="27"/>
      <c r="I108" s="27">
        <v>58.67</v>
      </c>
      <c r="J108" s="27">
        <v>0</v>
      </c>
      <c r="K108" s="27">
        <v>14.58</v>
      </c>
      <c r="L108" s="27"/>
      <c r="M108" s="27">
        <v>350.14</v>
      </c>
      <c r="N108" s="27"/>
      <c r="O108" s="27"/>
      <c r="P108" s="27"/>
    </row>
    <row r="109" s="2" customFormat="1" ht="17.25" customHeight="1" spans="1:16">
      <c r="A109" s="28" t="s">
        <v>119</v>
      </c>
      <c r="B109" s="24">
        <v>11</v>
      </c>
      <c r="C109" s="25" t="s">
        <v>112</v>
      </c>
      <c r="D109" s="26"/>
      <c r="E109" s="27">
        <v>530</v>
      </c>
      <c r="F109" s="27"/>
      <c r="G109" s="27">
        <v>-27.64</v>
      </c>
      <c r="H109" s="27"/>
      <c r="I109" s="27">
        <v>58.67</v>
      </c>
      <c r="J109" s="27">
        <v>0</v>
      </c>
      <c r="K109" s="27">
        <v>14.58</v>
      </c>
      <c r="L109" s="27"/>
      <c r="M109" s="27">
        <v>350.14</v>
      </c>
      <c r="N109" s="27"/>
      <c r="O109" s="27"/>
      <c r="P109" s="27"/>
    </row>
    <row r="110" s="2" customFormat="1" ht="17.25" customHeight="1" spans="1:16">
      <c r="A110" s="28" t="s">
        <v>120</v>
      </c>
      <c r="B110" s="24">
        <v>12</v>
      </c>
      <c r="C110" s="25" t="s">
        <v>112</v>
      </c>
      <c r="D110" s="26"/>
      <c r="E110" s="27">
        <v>530</v>
      </c>
      <c r="F110" s="27"/>
      <c r="G110" s="27">
        <v>-27.64</v>
      </c>
      <c r="H110" s="27"/>
      <c r="I110" s="27">
        <v>58.67</v>
      </c>
      <c r="J110" s="27">
        <v>0</v>
      </c>
      <c r="K110" s="27">
        <v>14.58</v>
      </c>
      <c r="L110" s="27"/>
      <c r="M110" s="27">
        <v>350.14</v>
      </c>
      <c r="N110" s="27"/>
      <c r="O110" s="27"/>
      <c r="P110" s="27"/>
    </row>
    <row r="111" s="2" customFormat="1" ht="17.25" customHeight="1" spans="1:16">
      <c r="A111" s="28" t="s">
        <v>121</v>
      </c>
      <c r="B111" s="24">
        <v>13</v>
      </c>
      <c r="C111" s="25" t="s">
        <v>112</v>
      </c>
      <c r="D111" s="26"/>
      <c r="E111" s="27">
        <v>0</v>
      </c>
      <c r="F111" s="27"/>
      <c r="G111" s="27">
        <v>0</v>
      </c>
      <c r="H111" s="27"/>
      <c r="I111" s="27">
        <v>0</v>
      </c>
      <c r="J111" s="27">
        <v>0</v>
      </c>
      <c r="K111" s="27">
        <v>0</v>
      </c>
      <c r="L111" s="27"/>
      <c r="M111" s="27">
        <v>0</v>
      </c>
      <c r="N111" s="27"/>
      <c r="O111" s="27"/>
      <c r="P111" s="27"/>
    </row>
    <row r="112" s="2" customFormat="1" ht="17.25" customHeight="1" spans="1:16">
      <c r="A112" s="23" t="s">
        <v>123</v>
      </c>
      <c r="B112" s="24">
        <v>14</v>
      </c>
      <c r="C112" s="42" t="s">
        <v>20</v>
      </c>
      <c r="D112" s="26"/>
      <c r="E112" s="27">
        <v>356.82</v>
      </c>
      <c r="F112" s="27"/>
      <c r="G112" s="27">
        <v>299.7</v>
      </c>
      <c r="H112" s="27"/>
      <c r="I112" s="27">
        <v>334.43</v>
      </c>
      <c r="J112" s="27">
        <v>0</v>
      </c>
      <c r="K112" s="27">
        <v>361.8</v>
      </c>
      <c r="L112" s="27"/>
      <c r="M112" s="27">
        <v>345.18</v>
      </c>
      <c r="N112" s="27"/>
      <c r="O112" s="27"/>
      <c r="P112" s="27"/>
    </row>
    <row r="113" s="2" customFormat="1" ht="17.25" customHeight="1" spans="1:16">
      <c r="A113" s="23" t="s">
        <v>124</v>
      </c>
      <c r="B113" s="24">
        <v>15</v>
      </c>
      <c r="C113" s="25" t="s">
        <v>125</v>
      </c>
      <c r="D113" s="26"/>
      <c r="E113" s="27">
        <v>312.65</v>
      </c>
      <c r="F113" s="27"/>
      <c r="G113" s="27">
        <v>317.44</v>
      </c>
      <c r="H113" s="27"/>
      <c r="I113" s="27">
        <v>278.12</v>
      </c>
      <c r="J113" s="27">
        <v>0</v>
      </c>
      <c r="K113" s="27">
        <v>349.49</v>
      </c>
      <c r="L113" s="27"/>
      <c r="M113" s="27">
        <v>323.66</v>
      </c>
      <c r="N113" s="27"/>
      <c r="O113" s="27"/>
      <c r="P113" s="27"/>
    </row>
    <row r="114" s="2" customFormat="1" ht="17.25" customHeight="1" spans="1:16">
      <c r="A114" s="23" t="s">
        <v>126</v>
      </c>
      <c r="B114" s="24">
        <v>16</v>
      </c>
      <c r="C114" s="25" t="s">
        <v>125</v>
      </c>
      <c r="D114" s="26"/>
      <c r="E114" s="27">
        <v>485.94</v>
      </c>
      <c r="F114" s="27"/>
      <c r="G114" s="27">
        <v>409.62</v>
      </c>
      <c r="H114" s="27"/>
      <c r="I114" s="27">
        <v>480.37</v>
      </c>
      <c r="J114" s="27">
        <v>0</v>
      </c>
      <c r="K114" s="27">
        <v>482.36</v>
      </c>
      <c r="L114" s="27"/>
      <c r="M114" s="27">
        <v>440.58</v>
      </c>
      <c r="N114" s="27"/>
      <c r="O114" s="27"/>
      <c r="P114" s="27"/>
    </row>
    <row r="115" s="2" customFormat="1" ht="17.25" customHeight="1" spans="1:16">
      <c r="A115" s="43" t="s">
        <v>127</v>
      </c>
      <c r="B115" s="24">
        <v>17</v>
      </c>
      <c r="C115" s="40" t="s">
        <v>20</v>
      </c>
      <c r="D115" s="26"/>
      <c r="E115" s="27"/>
      <c r="F115" s="27"/>
      <c r="G115" s="27"/>
      <c r="H115" s="27"/>
      <c r="I115" s="27">
        <v>0</v>
      </c>
      <c r="J115" s="27">
        <v>0</v>
      </c>
      <c r="K115" s="27">
        <v>0</v>
      </c>
      <c r="L115" s="27"/>
      <c r="M115" s="27"/>
      <c r="N115" s="27"/>
      <c r="O115" s="27"/>
      <c r="P115" s="27"/>
    </row>
    <row r="116" s="2" customFormat="1" ht="17.25" customHeight="1" spans="1:16">
      <c r="A116" s="44" t="s">
        <v>128</v>
      </c>
      <c r="B116" s="24">
        <v>18</v>
      </c>
      <c r="C116" s="45" t="s">
        <v>22</v>
      </c>
      <c r="D116" s="26"/>
      <c r="E116" s="27"/>
      <c r="F116" s="27"/>
      <c r="G116" s="27"/>
      <c r="H116" s="27"/>
      <c r="I116" s="27">
        <v>0</v>
      </c>
      <c r="J116" s="27">
        <v>0</v>
      </c>
      <c r="K116" s="27">
        <v>0</v>
      </c>
      <c r="L116" s="27"/>
      <c r="M116" s="27"/>
      <c r="N116" s="27"/>
      <c r="O116" s="27"/>
      <c r="P116" s="27"/>
    </row>
    <row r="117" s="2" customFormat="1" ht="17.25" customHeight="1" spans="1:16">
      <c r="A117" s="46" t="s">
        <v>129</v>
      </c>
      <c r="B117" s="24">
        <v>19</v>
      </c>
      <c r="C117" s="45" t="s">
        <v>22</v>
      </c>
      <c r="D117" s="26"/>
      <c r="E117" s="27">
        <v>62295.65</v>
      </c>
      <c r="F117" s="27"/>
      <c r="G117" s="27">
        <v>99508.053037</v>
      </c>
      <c r="H117" s="27"/>
      <c r="I117" s="27">
        <v>85955.142999</v>
      </c>
      <c r="J117" s="27">
        <v>0</v>
      </c>
      <c r="K117" s="27">
        <v>94215.280647</v>
      </c>
      <c r="L117" s="27"/>
      <c r="M117" s="27">
        <v>62295.6549</v>
      </c>
      <c r="N117" s="27"/>
      <c r="O117" s="27"/>
      <c r="P117" s="27"/>
    </row>
    <row r="118" s="2" customFormat="1" ht="17.25" customHeight="1" spans="1:16">
      <c r="A118" s="47" t="s">
        <v>130</v>
      </c>
      <c r="B118" s="24">
        <v>20</v>
      </c>
      <c r="C118" s="45" t="s">
        <v>22</v>
      </c>
      <c r="D118" s="26"/>
      <c r="E118" s="27">
        <v>23509.28</v>
      </c>
      <c r="F118" s="27"/>
      <c r="G118" s="27">
        <v>26298.246155</v>
      </c>
      <c r="H118" s="27"/>
      <c r="I118" s="27">
        <v>36183.99808</v>
      </c>
      <c r="J118" s="27">
        <v>0</v>
      </c>
      <c r="K118" s="27">
        <v>26024.415083</v>
      </c>
      <c r="L118" s="27"/>
      <c r="M118" s="27">
        <v>23509.281756</v>
      </c>
      <c r="N118" s="27"/>
      <c r="O118" s="27"/>
      <c r="P118" s="27"/>
    </row>
    <row r="119" s="2" customFormat="1" ht="17.25" customHeight="1" spans="1:16">
      <c r="A119" s="47" t="s">
        <v>131</v>
      </c>
      <c r="B119" s="24">
        <v>21</v>
      </c>
      <c r="C119" s="45" t="s">
        <v>22</v>
      </c>
      <c r="D119" s="26"/>
      <c r="E119" s="27">
        <v>38786.37</v>
      </c>
      <c r="F119" s="27"/>
      <c r="G119" s="27">
        <v>73209.806882</v>
      </c>
      <c r="H119" s="27"/>
      <c r="I119" s="27">
        <v>49771.144919</v>
      </c>
      <c r="J119" s="27">
        <v>0</v>
      </c>
      <c r="K119" s="27">
        <v>68190.865564</v>
      </c>
      <c r="L119" s="27"/>
      <c r="M119" s="27">
        <v>38786.373144</v>
      </c>
      <c r="N119" s="27"/>
      <c r="O119" s="27"/>
      <c r="P119" s="27"/>
    </row>
    <row r="120" s="2" customFormat="1" ht="17.25" customHeight="1" spans="1:16">
      <c r="A120" s="46" t="s">
        <v>132</v>
      </c>
      <c r="B120" s="24">
        <v>22</v>
      </c>
      <c r="C120" s="45" t="s">
        <v>22</v>
      </c>
      <c r="D120" s="26"/>
      <c r="E120" s="27">
        <v>64568</v>
      </c>
      <c r="F120" s="27"/>
      <c r="G120" s="27">
        <v>5468.414932</v>
      </c>
      <c r="H120" s="27"/>
      <c r="I120" s="27">
        <v>6018.700569</v>
      </c>
      <c r="J120" s="27">
        <v>0</v>
      </c>
      <c r="K120" s="27">
        <v>6109.7524</v>
      </c>
      <c r="L120" s="27"/>
      <c r="M120" s="27">
        <v>60743.428432</v>
      </c>
      <c r="N120" s="27"/>
      <c r="O120" s="27"/>
      <c r="P120" s="27"/>
    </row>
    <row r="121" s="2" customFormat="1" ht="17.25" customHeight="1" spans="1:16">
      <c r="A121" s="47" t="s">
        <v>130</v>
      </c>
      <c r="B121" s="24">
        <v>23</v>
      </c>
      <c r="C121" s="45" t="s">
        <v>22</v>
      </c>
      <c r="D121" s="26"/>
      <c r="E121" s="27">
        <v>16551</v>
      </c>
      <c r="F121" s="27"/>
      <c r="G121" s="27">
        <v>1105.416627</v>
      </c>
      <c r="H121" s="27"/>
      <c r="I121" s="27">
        <v>1620.580804</v>
      </c>
      <c r="J121" s="27">
        <v>0</v>
      </c>
      <c r="K121" s="27">
        <v>1215.4639</v>
      </c>
      <c r="L121" s="27"/>
      <c r="M121" s="27">
        <v>12339.689502</v>
      </c>
      <c r="N121" s="27"/>
      <c r="O121" s="27"/>
      <c r="P121" s="27"/>
    </row>
    <row r="122" s="2" customFormat="1" ht="17.25" customHeight="1" spans="1:16">
      <c r="A122" s="47" t="s">
        <v>131</v>
      </c>
      <c r="B122" s="24">
        <v>24</v>
      </c>
      <c r="C122" s="45" t="s">
        <v>22</v>
      </c>
      <c r="D122" s="26"/>
      <c r="E122" s="27">
        <v>48017</v>
      </c>
      <c r="F122" s="27"/>
      <c r="G122" s="27">
        <v>4362.998305</v>
      </c>
      <c r="H122" s="27"/>
      <c r="I122" s="27">
        <v>4398.119765</v>
      </c>
      <c r="J122" s="27">
        <v>0</v>
      </c>
      <c r="K122" s="27">
        <v>4894.2885</v>
      </c>
      <c r="L122" s="27"/>
      <c r="M122" s="27">
        <v>48403.73893</v>
      </c>
      <c r="N122" s="27"/>
      <c r="O122" s="27"/>
      <c r="P122" s="27"/>
    </row>
    <row r="123" s="2" customFormat="1" ht="17.25" customHeight="1" spans="1:16">
      <c r="A123" s="46" t="s">
        <v>133</v>
      </c>
      <c r="B123" s="24">
        <v>25</v>
      </c>
      <c r="C123" s="45" t="s">
        <v>22</v>
      </c>
      <c r="D123" s="26"/>
      <c r="E123" s="27">
        <v>100196.62</v>
      </c>
      <c r="F123" s="27"/>
      <c r="G123" s="27">
        <v>1917.874758</v>
      </c>
      <c r="H123" s="27"/>
      <c r="I123" s="27">
        <v>6529.399837</v>
      </c>
      <c r="J123" s="27">
        <v>0</v>
      </c>
      <c r="K123" s="27">
        <v>816.98001</v>
      </c>
      <c r="L123" s="27"/>
      <c r="M123" s="27">
        <v>19980.490121</v>
      </c>
      <c r="N123" s="27"/>
      <c r="O123" s="27"/>
      <c r="P123" s="27"/>
    </row>
    <row r="124" s="2" customFormat="1" ht="17.25" customHeight="1" spans="1:16">
      <c r="A124" s="47" t="s">
        <v>130</v>
      </c>
      <c r="B124" s="24">
        <v>26</v>
      </c>
      <c r="C124" s="45" t="s">
        <v>22</v>
      </c>
      <c r="D124" s="26"/>
      <c r="E124" s="27">
        <v>33736.56</v>
      </c>
      <c r="F124" s="27"/>
      <c r="G124" s="27">
        <v>1033.433276</v>
      </c>
      <c r="H124" s="27"/>
      <c r="I124" s="27">
        <v>1972.885185</v>
      </c>
      <c r="J124" s="27">
        <v>0</v>
      </c>
      <c r="K124" s="27">
        <v>941.632828</v>
      </c>
      <c r="L124" s="27"/>
      <c r="M124" s="27">
        <v>9478.741752</v>
      </c>
      <c r="N124" s="27"/>
      <c r="O124" s="27"/>
      <c r="P124" s="27"/>
    </row>
    <row r="125" s="2" customFormat="1" ht="17.25" customHeight="1" spans="1:16">
      <c r="A125" s="47" t="s">
        <v>131</v>
      </c>
      <c r="B125" s="24">
        <v>27</v>
      </c>
      <c r="C125" s="45" t="s">
        <v>22</v>
      </c>
      <c r="D125" s="26"/>
      <c r="E125" s="27">
        <v>66460.06</v>
      </c>
      <c r="F125" s="27"/>
      <c r="G125" s="27">
        <v>884.441482000001</v>
      </c>
      <c r="H125" s="27"/>
      <c r="I125" s="27">
        <v>4556.514652</v>
      </c>
      <c r="J125" s="27">
        <v>0</v>
      </c>
      <c r="K125" s="27">
        <v>-124.652818</v>
      </c>
      <c r="L125" s="27"/>
      <c r="M125" s="27">
        <v>10501.748369</v>
      </c>
      <c r="N125" s="27"/>
      <c r="O125" s="27"/>
      <c r="P125" s="27"/>
    </row>
    <row r="126" s="2" customFormat="1" ht="17.25" customHeight="1" spans="1:16">
      <c r="A126" s="46" t="s">
        <v>134</v>
      </c>
      <c r="B126" s="24">
        <v>28</v>
      </c>
      <c r="C126" s="45" t="s">
        <v>22</v>
      </c>
      <c r="D126" s="26"/>
      <c r="E126" s="27">
        <v>9309.6</v>
      </c>
      <c r="F126" s="27"/>
      <c r="G126" s="27">
        <v>0</v>
      </c>
      <c r="H126" s="27"/>
      <c r="I126" s="27">
        <v>0</v>
      </c>
      <c r="J126" s="27">
        <v>0</v>
      </c>
      <c r="K126" s="27">
        <v>-3.075959</v>
      </c>
      <c r="L126" s="27"/>
      <c r="M126" s="27">
        <v>2778.530087</v>
      </c>
      <c r="N126" s="27"/>
      <c r="O126" s="27"/>
      <c r="P126" s="27"/>
    </row>
    <row r="127" s="2" customFormat="1" ht="17.25" customHeight="1" spans="1:16">
      <c r="A127" s="47" t="s">
        <v>135</v>
      </c>
      <c r="B127" s="24">
        <v>29</v>
      </c>
      <c r="C127" s="45" t="s">
        <v>22</v>
      </c>
      <c r="D127" s="26"/>
      <c r="E127" s="27">
        <v>0</v>
      </c>
      <c r="F127" s="27"/>
      <c r="G127" s="27">
        <v>0</v>
      </c>
      <c r="H127" s="27"/>
      <c r="I127" s="27">
        <v>0</v>
      </c>
      <c r="J127" s="27">
        <v>0</v>
      </c>
      <c r="K127" s="27">
        <v>-3.075959</v>
      </c>
      <c r="L127" s="27"/>
      <c r="M127" s="27">
        <v>0</v>
      </c>
      <c r="N127" s="27"/>
      <c r="O127" s="27"/>
      <c r="P127" s="27"/>
    </row>
    <row r="128" s="2" customFormat="1" ht="17.25" customHeight="1" spans="1:16">
      <c r="A128" s="47" t="s">
        <v>136</v>
      </c>
      <c r="B128" s="24">
        <v>30</v>
      </c>
      <c r="C128" s="45" t="s">
        <v>22</v>
      </c>
      <c r="D128" s="26"/>
      <c r="E128" s="27">
        <v>9309.6</v>
      </c>
      <c r="F128" s="27"/>
      <c r="G128" s="27">
        <v>0</v>
      </c>
      <c r="H128" s="27"/>
      <c r="I128" s="27">
        <v>0</v>
      </c>
      <c r="J128" s="27">
        <v>0</v>
      </c>
      <c r="K128" s="27">
        <v>0</v>
      </c>
      <c r="L128" s="27"/>
      <c r="M128" s="27">
        <v>2778.530087</v>
      </c>
      <c r="N128" s="27"/>
      <c r="O128" s="27"/>
      <c r="P128" s="27"/>
    </row>
    <row r="129" s="2" customFormat="1" ht="17.25" customHeight="1" spans="1:16">
      <c r="A129" s="48" t="s">
        <v>137</v>
      </c>
      <c r="B129" s="24">
        <v>31</v>
      </c>
      <c r="C129" s="45" t="s">
        <v>22</v>
      </c>
      <c r="D129" s="26"/>
      <c r="E129" s="27">
        <v>90887.02</v>
      </c>
      <c r="F129" s="27"/>
      <c r="G129" s="27">
        <v>1917.874758</v>
      </c>
      <c r="H129" s="27"/>
      <c r="I129" s="27">
        <v>6529.399837</v>
      </c>
      <c r="J129" s="27">
        <v>0</v>
      </c>
      <c r="K129" s="27">
        <v>820.055969</v>
      </c>
      <c r="L129" s="27"/>
      <c r="M129" s="27">
        <v>17201.960034</v>
      </c>
      <c r="N129" s="27"/>
      <c r="O129" s="27"/>
      <c r="P129" s="27"/>
    </row>
    <row r="130" s="2" customFormat="1" ht="17.25" customHeight="1" spans="1:16">
      <c r="A130" s="47" t="s">
        <v>135</v>
      </c>
      <c r="B130" s="24">
        <v>32</v>
      </c>
      <c r="C130" s="45" t="s">
        <v>22</v>
      </c>
      <c r="D130" s="26"/>
      <c r="E130" s="27">
        <v>33736.56</v>
      </c>
      <c r="F130" s="27"/>
      <c r="G130" s="27">
        <v>1033.433276</v>
      </c>
      <c r="H130" s="27"/>
      <c r="I130" s="27">
        <v>1972.885185</v>
      </c>
      <c r="J130" s="27">
        <v>0</v>
      </c>
      <c r="K130" s="27">
        <v>944.708787</v>
      </c>
      <c r="L130" s="27"/>
      <c r="M130" s="27">
        <v>9478.741752</v>
      </c>
      <c r="N130" s="27"/>
      <c r="O130" s="27"/>
      <c r="P130" s="27"/>
    </row>
    <row r="131" s="2" customFormat="1" ht="17.25" customHeight="1" spans="1:16">
      <c r="A131" s="47" t="s">
        <v>136</v>
      </c>
      <c r="B131" s="24">
        <v>33</v>
      </c>
      <c r="C131" s="45" t="s">
        <v>22</v>
      </c>
      <c r="D131" s="26"/>
      <c r="E131" s="27">
        <v>57150.46</v>
      </c>
      <c r="F131" s="27"/>
      <c r="G131" s="27">
        <v>884.441482000001</v>
      </c>
      <c r="H131" s="27"/>
      <c r="I131" s="27">
        <v>4556.514652</v>
      </c>
      <c r="J131" s="27">
        <v>0</v>
      </c>
      <c r="K131" s="27">
        <v>-124.652818</v>
      </c>
      <c r="L131" s="27"/>
      <c r="M131" s="27">
        <v>7723.218282</v>
      </c>
      <c r="N131" s="27"/>
      <c r="O131" s="27"/>
      <c r="P131" s="27"/>
    </row>
    <row r="132" s="2" customFormat="1" ht="17.25" customHeight="1" spans="1:16">
      <c r="A132" s="46" t="s">
        <v>138</v>
      </c>
      <c r="B132" s="24">
        <v>34</v>
      </c>
      <c r="C132" s="45" t="s">
        <v>22</v>
      </c>
      <c r="D132" s="26"/>
      <c r="E132" s="27">
        <v>26667.03</v>
      </c>
      <c r="F132" s="27"/>
      <c r="G132" s="27">
        <v>103058.593211</v>
      </c>
      <c r="H132" s="27"/>
      <c r="I132" s="27">
        <v>85444.443731</v>
      </c>
      <c r="J132" s="27">
        <v>0</v>
      </c>
      <c r="K132" s="27">
        <v>99508.053037</v>
      </c>
      <c r="L132" s="27"/>
      <c r="M132" s="27">
        <v>103058.593211</v>
      </c>
      <c r="N132" s="27"/>
      <c r="O132" s="27"/>
      <c r="P132" s="27"/>
    </row>
    <row r="133" s="2" customFormat="1" ht="17.25" customHeight="1" spans="1:16">
      <c r="A133" s="47" t="s">
        <v>130</v>
      </c>
      <c r="B133" s="24">
        <v>35</v>
      </c>
      <c r="C133" s="45" t="s">
        <v>22</v>
      </c>
      <c r="D133" s="26"/>
      <c r="E133" s="27">
        <v>6323.72</v>
      </c>
      <c r="F133" s="27"/>
      <c r="G133" s="27">
        <v>26370.229506</v>
      </c>
      <c r="H133" s="27"/>
      <c r="I133" s="27">
        <v>35831.693699</v>
      </c>
      <c r="J133" s="27">
        <v>0</v>
      </c>
      <c r="K133" s="27">
        <v>26298.246155</v>
      </c>
      <c r="L133" s="27"/>
      <c r="M133" s="27">
        <v>26370.229506</v>
      </c>
      <c r="N133" s="27"/>
      <c r="O133" s="27"/>
      <c r="P133" s="27"/>
    </row>
    <row r="134" s="2" customFormat="1" ht="17.25" customHeight="1" spans="1:16">
      <c r="A134" s="47" t="s">
        <v>131</v>
      </c>
      <c r="B134" s="24">
        <v>36</v>
      </c>
      <c r="C134" s="45" t="s">
        <v>22</v>
      </c>
      <c r="D134" s="26"/>
      <c r="E134" s="27">
        <v>20343.31</v>
      </c>
      <c r="F134" s="27"/>
      <c r="G134" s="27">
        <v>76688.363705</v>
      </c>
      <c r="H134" s="27"/>
      <c r="I134" s="27">
        <v>49612.750032</v>
      </c>
      <c r="J134" s="27">
        <v>0</v>
      </c>
      <c r="K134" s="27">
        <v>73209.806882</v>
      </c>
      <c r="L134" s="27"/>
      <c r="M134" s="27">
        <v>76688.363705</v>
      </c>
      <c r="N134" s="27"/>
      <c r="O134" s="27"/>
      <c r="P134" s="27"/>
    </row>
    <row r="135" s="2" customFormat="1" ht="17.25" customHeight="1" spans="1:16">
      <c r="A135" s="44" t="s">
        <v>139</v>
      </c>
      <c r="B135" s="24">
        <v>37</v>
      </c>
      <c r="C135" s="25" t="s">
        <v>22</v>
      </c>
      <c r="D135" s="26">
        <v>9.58</v>
      </c>
      <c r="E135" s="27">
        <v>5156</v>
      </c>
      <c r="F135" s="27">
        <v>5.14</v>
      </c>
      <c r="G135" s="27">
        <v>652.960000000001</v>
      </c>
      <c r="H135" s="27">
        <v>8.06</v>
      </c>
      <c r="I135" s="27">
        <v>611.730000000001</v>
      </c>
      <c r="J135" s="27">
        <v>11.95</v>
      </c>
      <c r="K135" s="27">
        <v>722.719999999999</v>
      </c>
      <c r="L135" s="27">
        <v>9.58</v>
      </c>
      <c r="M135" s="27">
        <v>6722.85</v>
      </c>
      <c r="N135" s="27"/>
      <c r="O135" s="27"/>
      <c r="P135" s="27"/>
    </row>
    <row r="136" s="2" customFormat="1" ht="17.25" customHeight="1" spans="1:16">
      <c r="A136" s="46" t="s">
        <v>140</v>
      </c>
      <c r="B136" s="24">
        <v>38</v>
      </c>
      <c r="C136" s="45" t="s">
        <v>22</v>
      </c>
      <c r="D136" s="26">
        <v>0</v>
      </c>
      <c r="E136" s="27">
        <v>0</v>
      </c>
      <c r="F136" s="27">
        <v>0</v>
      </c>
      <c r="G136" s="27">
        <v>0</v>
      </c>
      <c r="H136" s="27">
        <v>0</v>
      </c>
      <c r="I136" s="27">
        <v>0</v>
      </c>
      <c r="J136" s="27">
        <v>0</v>
      </c>
      <c r="K136" s="27">
        <v>0</v>
      </c>
      <c r="L136" s="27">
        <v>0</v>
      </c>
      <c r="M136" s="27">
        <v>0</v>
      </c>
      <c r="N136" s="27"/>
      <c r="O136" s="27"/>
      <c r="P136" s="27"/>
    </row>
    <row r="137" s="2" customFormat="1" ht="17.25" customHeight="1" spans="1:16">
      <c r="A137" s="49" t="s">
        <v>141</v>
      </c>
      <c r="B137" s="24">
        <v>39</v>
      </c>
      <c r="C137" s="45" t="s">
        <v>22</v>
      </c>
      <c r="D137" s="26">
        <v>9.58</v>
      </c>
      <c r="E137" s="27">
        <v>5156</v>
      </c>
      <c r="F137" s="27">
        <v>5.14</v>
      </c>
      <c r="G137" s="27">
        <v>652.960000000001</v>
      </c>
      <c r="H137" s="27">
        <v>8.06</v>
      </c>
      <c r="I137" s="27">
        <v>611.730000000001</v>
      </c>
      <c r="J137" s="27">
        <v>11.95</v>
      </c>
      <c r="K137" s="27">
        <v>722.719999999999</v>
      </c>
      <c r="L137" s="27">
        <v>9.58</v>
      </c>
      <c r="M137" s="27">
        <v>6722.85</v>
      </c>
      <c r="N137" s="27"/>
      <c r="O137" s="27"/>
      <c r="P137" s="27"/>
    </row>
    <row r="138" s="2" customFormat="1" ht="17.25" customHeight="1" spans="1:16">
      <c r="A138" s="46" t="s">
        <v>142</v>
      </c>
      <c r="B138" s="24">
        <v>40</v>
      </c>
      <c r="C138" s="45" t="s">
        <v>22</v>
      </c>
      <c r="D138" s="26"/>
      <c r="E138" s="27">
        <v>5156</v>
      </c>
      <c r="F138" s="27"/>
      <c r="G138" s="27">
        <v>652.960000000001</v>
      </c>
      <c r="H138" s="27"/>
      <c r="I138" s="27">
        <v>611.730000000001</v>
      </c>
      <c r="J138" s="27">
        <v>0</v>
      </c>
      <c r="K138" s="27">
        <v>722.719999999999</v>
      </c>
      <c r="L138" s="27"/>
      <c r="M138" s="27">
        <v>6722.85</v>
      </c>
      <c r="N138" s="27"/>
      <c r="O138" s="27"/>
      <c r="P138" s="27"/>
    </row>
    <row r="139" s="2" customFormat="1" ht="17.25" customHeight="1" spans="1:16">
      <c r="A139" s="49" t="s">
        <v>143</v>
      </c>
      <c r="B139" s="24">
        <v>41</v>
      </c>
      <c r="C139" s="25" t="s">
        <v>22</v>
      </c>
      <c r="D139" s="26"/>
      <c r="E139" s="27">
        <v>0</v>
      </c>
      <c r="F139" s="27"/>
      <c r="G139" s="27">
        <v>0</v>
      </c>
      <c r="H139" s="27"/>
      <c r="I139" s="27">
        <v>0</v>
      </c>
      <c r="J139" s="27">
        <v>0</v>
      </c>
      <c r="K139" s="27">
        <v>0</v>
      </c>
      <c r="L139" s="27"/>
      <c r="M139" s="27">
        <v>0</v>
      </c>
      <c r="N139" s="27"/>
      <c r="O139" s="27"/>
      <c r="P139" s="27"/>
    </row>
    <row r="140" s="2" customFormat="1" ht="17.25" customHeight="1" spans="1:16">
      <c r="A140" s="46" t="s">
        <v>144</v>
      </c>
      <c r="B140" s="24">
        <v>42</v>
      </c>
      <c r="C140" s="25" t="s">
        <v>112</v>
      </c>
      <c r="D140" s="26"/>
      <c r="E140" s="27">
        <v>170</v>
      </c>
      <c r="F140" s="27"/>
      <c r="G140" s="27">
        <v>16.29</v>
      </c>
      <c r="H140" s="27"/>
      <c r="I140" s="27">
        <v>28.09</v>
      </c>
      <c r="J140" s="27">
        <v>0</v>
      </c>
      <c r="K140" s="27">
        <v>11.12</v>
      </c>
      <c r="L140" s="27"/>
      <c r="M140" s="27">
        <v>179.8</v>
      </c>
      <c r="N140" s="27"/>
      <c r="O140" s="27"/>
      <c r="P140" s="27"/>
    </row>
    <row r="141" s="2" customFormat="1" ht="17.25" customHeight="1" spans="1:16">
      <c r="A141" s="46" t="s">
        <v>145</v>
      </c>
      <c r="B141" s="24">
        <v>43</v>
      </c>
      <c r="C141" s="25" t="s">
        <v>146</v>
      </c>
      <c r="D141" s="26"/>
      <c r="E141" s="27">
        <v>7</v>
      </c>
      <c r="F141" s="27"/>
      <c r="G141" s="27">
        <v>6</v>
      </c>
      <c r="H141" s="27"/>
      <c r="I141" s="27">
        <v>6</v>
      </c>
      <c r="J141" s="27">
        <v>0</v>
      </c>
      <c r="K141" s="27">
        <v>6</v>
      </c>
      <c r="L141" s="27"/>
      <c r="M141" s="27">
        <v>6</v>
      </c>
      <c r="N141" s="27"/>
      <c r="O141" s="27"/>
      <c r="P141" s="27"/>
    </row>
    <row r="142" s="2" customFormat="1" ht="17.25" customHeight="1" spans="1:16">
      <c r="A142" s="47" t="s">
        <v>147</v>
      </c>
      <c r="B142" s="24">
        <v>44</v>
      </c>
      <c r="C142" s="45" t="s">
        <v>146</v>
      </c>
      <c r="D142" s="26"/>
      <c r="E142" s="27">
        <v>0</v>
      </c>
      <c r="F142" s="27"/>
      <c r="G142" s="27">
        <v>0</v>
      </c>
      <c r="H142" s="27"/>
      <c r="I142" s="27">
        <v>0</v>
      </c>
      <c r="J142" s="27">
        <v>0</v>
      </c>
      <c r="K142" s="27">
        <v>0</v>
      </c>
      <c r="L142" s="27"/>
      <c r="M142" s="27">
        <v>0</v>
      </c>
      <c r="N142" s="27"/>
      <c r="O142" s="27"/>
      <c r="P142" s="27"/>
    </row>
    <row r="143" s="2" customFormat="1" ht="17.25" customHeight="1" spans="1:16">
      <c r="A143" s="47" t="s">
        <v>148</v>
      </c>
      <c r="B143" s="24">
        <v>45</v>
      </c>
      <c r="C143" s="45" t="s">
        <v>146</v>
      </c>
      <c r="D143" s="26"/>
      <c r="E143" s="27">
        <v>7</v>
      </c>
      <c r="F143" s="27"/>
      <c r="G143" s="27">
        <v>6</v>
      </c>
      <c r="H143" s="27"/>
      <c r="I143" s="27">
        <v>6</v>
      </c>
      <c r="J143" s="27">
        <v>0</v>
      </c>
      <c r="K143" s="27">
        <v>6</v>
      </c>
      <c r="L143" s="27"/>
      <c r="M143" s="27">
        <v>6</v>
      </c>
      <c r="N143" s="27"/>
      <c r="O143" s="27"/>
      <c r="P143" s="27"/>
    </row>
    <row r="144" s="2" customFormat="1" ht="17.25" customHeight="1" spans="1:16">
      <c r="A144" s="46" t="s">
        <v>149</v>
      </c>
      <c r="B144" s="24">
        <v>46</v>
      </c>
      <c r="C144" s="20" t="s">
        <v>150</v>
      </c>
      <c r="D144" s="26"/>
      <c r="E144" s="27">
        <v>3.17</v>
      </c>
      <c r="F144" s="27"/>
      <c r="G144" s="27">
        <v>7.8</v>
      </c>
      <c r="H144" s="27"/>
      <c r="I144" s="27">
        <v>2.7</v>
      </c>
      <c r="J144" s="27">
        <v>0</v>
      </c>
      <c r="K144" s="27">
        <v>5.44</v>
      </c>
      <c r="L144" s="27"/>
      <c r="M144" s="27">
        <v>3.9</v>
      </c>
      <c r="N144" s="27"/>
      <c r="O144" s="27"/>
      <c r="P144" s="27"/>
    </row>
    <row r="145" s="2" customFormat="1" ht="17.25" customHeight="1" spans="1:16">
      <c r="A145" s="46" t="s">
        <v>151</v>
      </c>
      <c r="B145" s="24">
        <v>47</v>
      </c>
      <c r="C145" s="25" t="s">
        <v>152</v>
      </c>
      <c r="D145" s="26"/>
      <c r="E145" s="27">
        <v>538.2</v>
      </c>
      <c r="F145" s="27"/>
      <c r="G145" s="27">
        <v>127.05</v>
      </c>
      <c r="H145" s="27"/>
      <c r="I145" s="27">
        <v>75.9</v>
      </c>
      <c r="J145" s="27">
        <v>0</v>
      </c>
      <c r="K145" s="27">
        <v>60.46</v>
      </c>
      <c r="L145" s="27"/>
      <c r="M145" s="27">
        <v>701.83</v>
      </c>
      <c r="N145" s="27"/>
      <c r="O145" s="27"/>
      <c r="P145" s="27"/>
    </row>
    <row r="146" s="2" customFormat="1" ht="17.25" customHeight="1" spans="1:16">
      <c r="A146" s="47" t="s">
        <v>147</v>
      </c>
      <c r="B146" s="24">
        <v>48</v>
      </c>
      <c r="C146" s="45" t="s">
        <v>152</v>
      </c>
      <c r="D146" s="26"/>
      <c r="E146" s="27">
        <v>0</v>
      </c>
      <c r="F146" s="27"/>
      <c r="G146" s="27">
        <v>0</v>
      </c>
      <c r="H146" s="27"/>
      <c r="I146" s="27">
        <v>0</v>
      </c>
      <c r="J146" s="27">
        <v>0</v>
      </c>
      <c r="K146" s="27">
        <v>0</v>
      </c>
      <c r="L146" s="27"/>
      <c r="M146" s="27">
        <v>0</v>
      </c>
      <c r="N146" s="27"/>
      <c r="O146" s="27"/>
      <c r="P146" s="27"/>
    </row>
    <row r="147" s="2" customFormat="1" ht="17.25" customHeight="1" spans="1:16">
      <c r="A147" s="47" t="s">
        <v>148</v>
      </c>
      <c r="B147" s="24">
        <v>49</v>
      </c>
      <c r="C147" s="45" t="s">
        <v>152</v>
      </c>
      <c r="D147" s="26"/>
      <c r="E147" s="27">
        <v>538.2</v>
      </c>
      <c r="F147" s="27"/>
      <c r="G147" s="27">
        <v>127.05</v>
      </c>
      <c r="H147" s="27"/>
      <c r="I147" s="27">
        <v>75.9</v>
      </c>
      <c r="J147" s="27">
        <v>0</v>
      </c>
      <c r="K147" s="27">
        <v>60.46</v>
      </c>
      <c r="L147" s="27"/>
      <c r="M147" s="27">
        <v>701.83</v>
      </c>
      <c r="N147" s="27"/>
      <c r="O147" s="27"/>
      <c r="P147" s="27"/>
    </row>
    <row r="148" s="2" customFormat="1" ht="17.25" customHeight="1" spans="1:16">
      <c r="A148" s="46" t="s">
        <v>153</v>
      </c>
      <c r="B148" s="24">
        <v>50</v>
      </c>
      <c r="C148" s="50" t="s">
        <v>150</v>
      </c>
      <c r="D148" s="26"/>
      <c r="E148" s="27">
        <v>0</v>
      </c>
      <c r="F148" s="27"/>
      <c r="G148" s="27">
        <v>4.59</v>
      </c>
      <c r="H148" s="27"/>
      <c r="I148" s="27">
        <v>4.59</v>
      </c>
      <c r="J148" s="27">
        <v>0</v>
      </c>
      <c r="K148" s="27">
        <v>4.59</v>
      </c>
      <c r="L148" s="27"/>
      <c r="M148" s="27">
        <v>4.59</v>
      </c>
      <c r="N148" s="27"/>
      <c r="O148" s="27"/>
      <c r="P148" s="27"/>
    </row>
    <row r="149" s="2" customFormat="1" ht="17.25" customHeight="1" spans="1:16">
      <c r="A149" s="46" t="s">
        <v>154</v>
      </c>
      <c r="B149" s="24">
        <v>51</v>
      </c>
      <c r="C149" s="25" t="s">
        <v>152</v>
      </c>
      <c r="D149" s="26"/>
      <c r="E149" s="27">
        <v>0</v>
      </c>
      <c r="F149" s="27"/>
      <c r="G149" s="27">
        <v>74.77</v>
      </c>
      <c r="H149" s="27"/>
      <c r="I149" s="27">
        <v>128.93</v>
      </c>
      <c r="J149" s="27">
        <v>0</v>
      </c>
      <c r="K149" s="27">
        <v>51.04</v>
      </c>
      <c r="L149" s="27"/>
      <c r="M149" s="27">
        <v>825.28</v>
      </c>
      <c r="N149" s="27"/>
      <c r="O149" s="27"/>
      <c r="P149" s="27"/>
    </row>
    <row r="150" s="2" customFormat="1" ht="17.25" customHeight="1" spans="1:16">
      <c r="A150" s="46" t="s">
        <v>155</v>
      </c>
      <c r="B150" s="24">
        <v>52</v>
      </c>
      <c r="C150" s="25" t="s">
        <v>152</v>
      </c>
      <c r="D150" s="26"/>
      <c r="E150" s="27">
        <v>538.2</v>
      </c>
      <c r="F150" s="27"/>
      <c r="G150" s="27">
        <v>52.28</v>
      </c>
      <c r="H150" s="27"/>
      <c r="I150" s="27">
        <v>-53.03</v>
      </c>
      <c r="J150" s="27">
        <v>0</v>
      </c>
      <c r="K150" s="27">
        <v>9.42</v>
      </c>
      <c r="L150" s="27"/>
      <c r="M150" s="27">
        <v>-123.45</v>
      </c>
      <c r="N150" s="27"/>
      <c r="O150" s="27"/>
      <c r="P150" s="27"/>
    </row>
    <row r="151" s="2" customFormat="1" ht="17.25" customHeight="1" spans="1:16">
      <c r="A151" s="44" t="s">
        <v>156</v>
      </c>
      <c r="B151" s="24">
        <v>53</v>
      </c>
      <c r="C151" s="51" t="s">
        <v>157</v>
      </c>
      <c r="D151" s="26"/>
      <c r="E151" s="27">
        <v>33500</v>
      </c>
      <c r="F151" s="27"/>
      <c r="G151" s="27">
        <v>3384.8</v>
      </c>
      <c r="H151" s="27"/>
      <c r="I151" s="27">
        <v>1039.9</v>
      </c>
      <c r="J151" s="27">
        <v>0</v>
      </c>
      <c r="K151" s="27">
        <v>2635.1</v>
      </c>
      <c r="L151" s="27"/>
      <c r="M151" s="27">
        <v>31502.7</v>
      </c>
      <c r="N151" s="27"/>
      <c r="O151" s="27"/>
      <c r="P151" s="27"/>
    </row>
    <row r="152" s="2" customFormat="1" ht="17.25" customHeight="1" spans="1:16">
      <c r="A152" s="46" t="s">
        <v>158</v>
      </c>
      <c r="B152" s="24">
        <v>54</v>
      </c>
      <c r="C152" s="45" t="s">
        <v>157</v>
      </c>
      <c r="D152" s="26"/>
      <c r="E152" s="27">
        <v>33500</v>
      </c>
      <c r="F152" s="27"/>
      <c r="G152" s="27">
        <v>3384.8</v>
      </c>
      <c r="H152" s="27"/>
      <c r="I152" s="27">
        <v>1039.9</v>
      </c>
      <c r="J152" s="27">
        <v>0</v>
      </c>
      <c r="K152" s="27">
        <v>2635.1</v>
      </c>
      <c r="L152" s="27"/>
      <c r="M152" s="27">
        <v>31502.7</v>
      </c>
      <c r="N152" s="27"/>
      <c r="O152" s="27"/>
      <c r="P152" s="27"/>
    </row>
    <row r="153" s="2" customFormat="1" ht="17.25" customHeight="1" spans="1:16">
      <c r="A153" s="46" t="s">
        <v>159</v>
      </c>
      <c r="B153" s="24">
        <v>55</v>
      </c>
      <c r="C153" s="25" t="s">
        <v>160</v>
      </c>
      <c r="D153" s="26"/>
      <c r="E153" s="27">
        <v>24.28</v>
      </c>
      <c r="F153" s="27"/>
      <c r="G153" s="27">
        <v>26.08</v>
      </c>
      <c r="H153" s="27"/>
      <c r="I153" s="27">
        <v>8.79</v>
      </c>
      <c r="J153" s="27">
        <v>0</v>
      </c>
      <c r="K153" s="27">
        <v>18.05</v>
      </c>
      <c r="L153" s="27"/>
      <c r="M153" s="27">
        <v>21.89</v>
      </c>
      <c r="N153" s="27"/>
      <c r="O153" s="27"/>
      <c r="P153" s="27"/>
    </row>
    <row r="154" s="2" customFormat="1" ht="17.25" customHeight="1" spans="1:16">
      <c r="A154" s="52" t="s">
        <v>161</v>
      </c>
      <c r="B154" s="24">
        <v>56</v>
      </c>
      <c r="C154" s="45" t="s">
        <v>162</v>
      </c>
      <c r="D154" s="26"/>
      <c r="E154" s="27">
        <v>3</v>
      </c>
      <c r="F154" s="27"/>
      <c r="G154" s="27">
        <v>0</v>
      </c>
      <c r="H154" s="27"/>
      <c r="I154" s="27">
        <v>1</v>
      </c>
      <c r="J154" s="27">
        <v>0</v>
      </c>
      <c r="K154" s="27">
        <v>1</v>
      </c>
      <c r="L154" s="27"/>
      <c r="M154" s="27">
        <v>4</v>
      </c>
      <c r="N154" s="27"/>
      <c r="O154" s="27"/>
      <c r="P154" s="27"/>
    </row>
    <row r="155" s="2" customFormat="1" ht="17.25" customHeight="1" spans="1:16">
      <c r="A155" s="53"/>
      <c r="B155" s="24">
        <v>57</v>
      </c>
      <c r="C155" s="45" t="s">
        <v>163</v>
      </c>
      <c r="D155" s="26"/>
      <c r="E155" s="27">
        <v>3</v>
      </c>
      <c r="F155" s="27"/>
      <c r="G155" s="27">
        <v>0</v>
      </c>
      <c r="H155" s="27"/>
      <c r="I155" s="27">
        <v>0</v>
      </c>
      <c r="J155" s="27">
        <v>0</v>
      </c>
      <c r="K155" s="27">
        <v>0</v>
      </c>
      <c r="L155" s="27"/>
      <c r="M155" s="27">
        <v>3</v>
      </c>
      <c r="N155" s="27"/>
      <c r="O155" s="27"/>
      <c r="P155" s="27"/>
    </row>
    <row r="156" s="2" customFormat="1" ht="17.25" customHeight="1" spans="1:16">
      <c r="A156" s="44" t="s">
        <v>164</v>
      </c>
      <c r="B156" s="24">
        <v>58</v>
      </c>
      <c r="C156" s="45" t="s">
        <v>101</v>
      </c>
      <c r="D156" s="26"/>
      <c r="E156" s="27">
        <v>13.26</v>
      </c>
      <c r="F156" s="27"/>
      <c r="G156" s="27">
        <v>38.89</v>
      </c>
      <c r="H156" s="27"/>
      <c r="I156" s="27">
        <v>17.36</v>
      </c>
      <c r="J156" s="27">
        <v>0</v>
      </c>
      <c r="K156" s="27">
        <v>34.42</v>
      </c>
      <c r="L156" s="27"/>
      <c r="M156" s="27">
        <v>17.59</v>
      </c>
      <c r="N156" s="27"/>
      <c r="O156" s="27"/>
      <c r="P156" s="27"/>
    </row>
    <row r="157" s="2" customFormat="1" ht="17.25" customHeight="1" spans="1:16">
      <c r="A157" s="44" t="s">
        <v>165</v>
      </c>
      <c r="B157" s="24">
        <v>59</v>
      </c>
      <c r="C157" s="45" t="s">
        <v>101</v>
      </c>
      <c r="D157" s="26"/>
      <c r="E157" s="27">
        <v>15.29</v>
      </c>
      <c r="F157" s="27"/>
      <c r="G157" s="27">
        <v>63.63</v>
      </c>
      <c r="H157" s="27"/>
      <c r="I157" s="27">
        <v>21.01</v>
      </c>
      <c r="J157" s="27">
        <v>0</v>
      </c>
      <c r="K157" s="27">
        <v>52.49</v>
      </c>
      <c r="L157" s="27"/>
      <c r="M157" s="27">
        <v>21.35</v>
      </c>
      <c r="N157" s="27"/>
      <c r="O157" s="27"/>
      <c r="P157" s="27"/>
    </row>
  </sheetData>
  <mergeCells count="19">
    <mergeCell ref="A1:P1"/>
    <mergeCell ref="A2:P2"/>
    <mergeCell ref="E3:F3"/>
    <mergeCell ref="H3:I3"/>
    <mergeCell ref="L3:M3"/>
    <mergeCell ref="N3:P3"/>
    <mergeCell ref="D4:E4"/>
    <mergeCell ref="F4:G4"/>
    <mergeCell ref="H4:I4"/>
    <mergeCell ref="J4:K4"/>
    <mergeCell ref="L4:M4"/>
    <mergeCell ref="N4:P4"/>
    <mergeCell ref="Q4:R4"/>
    <mergeCell ref="S4:T4"/>
    <mergeCell ref="U4:X4"/>
    <mergeCell ref="A4:A5"/>
    <mergeCell ref="A154:A155"/>
    <mergeCell ref="B4:B5"/>
    <mergeCell ref="C4:C5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E29" sqref="E29"/>
    </sheetView>
  </sheetViews>
  <sheetFormatPr defaultColWidth="9" defaultRowHeight="13.5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YGL0105_煤炭生产经营情况表CHN</vt:lpstr>
      <vt:lpstr>资产负债表</vt:lpstr>
      <vt:lpstr>剔除指标表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2024-11-20T02:45:00Z</dcterms:created>
  <dcterms:modified xsi:type="dcterms:W3CDTF">2024-11-21T00:37:10Z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99834D74B83C458AB9098A6961A97296</vt:lpwstr>
  </property>
  <property fmtid="{D5CDD505-2E9C-101B-9397-08002B2CF9AE}" pid="3" name="KSOProductBuildVer">
    <vt:lpwstr>2052-11.8.2.12085</vt:lpwstr>
  </property>
</Properties>
</file>